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selaginella\extras\"/>
    </mc:Choice>
  </mc:AlternateContent>
  <bookViews>
    <workbookView xWindow="0" yWindow="0" windowWidth="25200" windowHeight="118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30" i="2" l="1"/>
  <c r="AV130" i="2"/>
  <c r="AW130" i="2" s="1"/>
  <c r="AZ130" i="2" s="1"/>
  <c r="AQ130" i="2"/>
  <c r="AP130" i="2"/>
  <c r="AO130" i="2"/>
  <c r="AM130" i="2"/>
  <c r="N130" i="2"/>
  <c r="P130" i="2" s="1"/>
  <c r="AY129" i="2"/>
  <c r="AV129" i="2"/>
  <c r="AW129" i="2" s="1"/>
  <c r="AZ129" i="2" s="1"/>
  <c r="AQ129" i="2"/>
  <c r="AP129" i="2"/>
  <c r="AO129" i="2"/>
  <c r="AN129" i="2"/>
  <c r="AM129" i="2"/>
  <c r="G129" i="2" s="1"/>
  <c r="N129" i="2"/>
  <c r="P129" i="2" s="1"/>
  <c r="AY128" i="2"/>
  <c r="AV128" i="2"/>
  <c r="AW128" i="2" s="1"/>
  <c r="AZ128" i="2" s="1"/>
  <c r="AQ128" i="2"/>
  <c r="AP128" i="2"/>
  <c r="AO128" i="2"/>
  <c r="AM128" i="2"/>
  <c r="G128" i="2" s="1"/>
  <c r="N128" i="2"/>
  <c r="P128" i="2" s="1"/>
  <c r="AY127" i="2"/>
  <c r="AV127" i="2"/>
  <c r="AW127" i="2" s="1"/>
  <c r="AQ127" i="2"/>
  <c r="AP127" i="2"/>
  <c r="AO127" i="2"/>
  <c r="AM127" i="2"/>
  <c r="G127" i="2" s="1"/>
  <c r="N127" i="2"/>
  <c r="P127" i="2" s="1"/>
  <c r="AY126" i="2"/>
  <c r="AV126" i="2"/>
  <c r="AW126" i="2" s="1"/>
  <c r="AQ126" i="2"/>
  <c r="AP126" i="2"/>
  <c r="AO126" i="2"/>
  <c r="AM126" i="2"/>
  <c r="N126" i="2"/>
  <c r="P126" i="2" s="1"/>
  <c r="AY125" i="2"/>
  <c r="AV125" i="2"/>
  <c r="AW125" i="2" s="1"/>
  <c r="AQ125" i="2"/>
  <c r="AP125" i="2"/>
  <c r="AO125" i="2"/>
  <c r="AM125" i="2"/>
  <c r="G125" i="2" s="1"/>
  <c r="N125" i="2"/>
  <c r="P125" i="2" s="1"/>
  <c r="AY124" i="2"/>
  <c r="AV124" i="2"/>
  <c r="AW124" i="2" s="1"/>
  <c r="AQ124" i="2"/>
  <c r="AP124" i="2"/>
  <c r="AO124" i="2"/>
  <c r="AM124" i="2"/>
  <c r="G124" i="2" s="1"/>
  <c r="N124" i="2"/>
  <c r="P124" i="2" s="1"/>
  <c r="AY123" i="2"/>
  <c r="AV123" i="2"/>
  <c r="AW123" i="2" s="1"/>
  <c r="AQ123" i="2"/>
  <c r="AP123" i="2"/>
  <c r="AO123" i="2"/>
  <c r="AM123" i="2"/>
  <c r="G123" i="2" s="1"/>
  <c r="N123" i="2"/>
  <c r="P123" i="2" s="1"/>
  <c r="AY122" i="2"/>
  <c r="AV122" i="2"/>
  <c r="AW122" i="2" s="1"/>
  <c r="AQ122" i="2"/>
  <c r="AP122" i="2"/>
  <c r="AO122" i="2"/>
  <c r="AM122" i="2"/>
  <c r="N122" i="2"/>
  <c r="P122" i="2" s="1"/>
  <c r="AY121" i="2"/>
  <c r="AV121" i="2"/>
  <c r="AW121" i="2" s="1"/>
  <c r="AZ121" i="2" s="1"/>
  <c r="AQ121" i="2"/>
  <c r="AP121" i="2"/>
  <c r="AO121" i="2"/>
  <c r="AM121" i="2"/>
  <c r="G121" i="2" s="1"/>
  <c r="N121" i="2"/>
  <c r="P121" i="2" s="1"/>
  <c r="AY120" i="2"/>
  <c r="AV120" i="2"/>
  <c r="AW120" i="2" s="1"/>
  <c r="AZ120" i="2" s="1"/>
  <c r="AQ120" i="2"/>
  <c r="AP120" i="2"/>
  <c r="AO120" i="2"/>
  <c r="AM120" i="2"/>
  <c r="G120" i="2" s="1"/>
  <c r="N120" i="2"/>
  <c r="P120" i="2" s="1"/>
  <c r="AY119" i="2"/>
  <c r="AV119" i="2"/>
  <c r="AW119" i="2" s="1"/>
  <c r="AZ119" i="2" s="1"/>
  <c r="AQ119" i="2"/>
  <c r="AP119" i="2"/>
  <c r="AO119" i="2"/>
  <c r="AM119" i="2"/>
  <c r="G119" i="2" s="1"/>
  <c r="N119" i="2"/>
  <c r="P119" i="2" s="1"/>
  <c r="AY118" i="2"/>
  <c r="AV118" i="2"/>
  <c r="AW118" i="2" s="1"/>
  <c r="AQ118" i="2"/>
  <c r="AP118" i="2"/>
  <c r="AO118" i="2"/>
  <c r="AM118" i="2"/>
  <c r="N118" i="2"/>
  <c r="P118" i="2" s="1"/>
  <c r="AY117" i="2"/>
  <c r="AV117" i="2"/>
  <c r="AW117" i="2" s="1"/>
  <c r="AZ117" i="2" s="1"/>
  <c r="AQ117" i="2"/>
  <c r="AP117" i="2"/>
  <c r="AO117" i="2"/>
  <c r="AN117" i="2"/>
  <c r="AM117" i="2"/>
  <c r="G117" i="2" s="1"/>
  <c r="N117" i="2"/>
  <c r="P117" i="2" s="1"/>
  <c r="AY116" i="2"/>
  <c r="AW116" i="2"/>
  <c r="AZ116" i="2" s="1"/>
  <c r="AV116" i="2"/>
  <c r="AQ116" i="2"/>
  <c r="AP116" i="2"/>
  <c r="AO116" i="2"/>
  <c r="AM116" i="2"/>
  <c r="G116" i="2" s="1"/>
  <c r="N116" i="2"/>
  <c r="P116" i="2" s="1"/>
  <c r="AY115" i="2"/>
  <c r="AV115" i="2"/>
  <c r="AW115" i="2" s="1"/>
  <c r="AZ115" i="2" s="1"/>
  <c r="AQ115" i="2"/>
  <c r="AP115" i="2"/>
  <c r="AO115" i="2"/>
  <c r="AM115" i="2"/>
  <c r="AN115" i="2" s="1"/>
  <c r="N115" i="2"/>
  <c r="P115" i="2" s="1"/>
  <c r="AY114" i="2"/>
  <c r="AV114" i="2"/>
  <c r="AW114" i="2" s="1"/>
  <c r="AZ114" i="2" s="1"/>
  <c r="AQ114" i="2"/>
  <c r="AP114" i="2"/>
  <c r="AO114" i="2"/>
  <c r="AM114" i="2"/>
  <c r="AN114" i="2" s="1"/>
  <c r="N114" i="2"/>
  <c r="P114" i="2" s="1"/>
  <c r="AY113" i="2"/>
  <c r="AV113" i="2"/>
  <c r="AW113" i="2" s="1"/>
  <c r="AZ113" i="2" s="1"/>
  <c r="AQ113" i="2"/>
  <c r="AP113" i="2"/>
  <c r="AO113" i="2"/>
  <c r="AM113" i="2"/>
  <c r="AN113" i="2" s="1"/>
  <c r="N113" i="2"/>
  <c r="P113" i="2" s="1"/>
  <c r="AY112" i="2"/>
  <c r="AV112" i="2"/>
  <c r="AW112" i="2" s="1"/>
  <c r="AQ112" i="2"/>
  <c r="AP112" i="2"/>
  <c r="AO112" i="2"/>
  <c r="AM112" i="2"/>
  <c r="AN112" i="2" s="1"/>
  <c r="N112" i="2"/>
  <c r="P112" i="2" s="1"/>
  <c r="AY111" i="2"/>
  <c r="AV111" i="2"/>
  <c r="AW111" i="2" s="1"/>
  <c r="AQ111" i="2"/>
  <c r="AP111" i="2"/>
  <c r="AO111" i="2"/>
  <c r="AM111" i="2"/>
  <c r="G111" i="2" s="1"/>
  <c r="N111" i="2"/>
  <c r="P111" i="2" s="1"/>
  <c r="AY110" i="2"/>
  <c r="AV110" i="2"/>
  <c r="AW110" i="2" s="1"/>
  <c r="AQ110" i="2"/>
  <c r="AP110" i="2"/>
  <c r="AO110" i="2"/>
  <c r="AM110" i="2"/>
  <c r="AN110" i="2" s="1"/>
  <c r="N110" i="2"/>
  <c r="P110" i="2" s="1"/>
  <c r="AY109" i="2"/>
  <c r="AV109" i="2"/>
  <c r="AW109" i="2" s="1"/>
  <c r="AQ109" i="2"/>
  <c r="AP109" i="2"/>
  <c r="AO109" i="2"/>
  <c r="AM109" i="2"/>
  <c r="G109" i="2" s="1"/>
  <c r="N109" i="2"/>
  <c r="P109" i="2" s="1"/>
  <c r="AY108" i="2"/>
  <c r="AV108" i="2"/>
  <c r="AW108" i="2" s="1"/>
  <c r="AQ108" i="2"/>
  <c r="AP108" i="2"/>
  <c r="AO108" i="2"/>
  <c r="AM108" i="2"/>
  <c r="AN108" i="2" s="1"/>
  <c r="N108" i="2"/>
  <c r="P108" i="2" s="1"/>
  <c r="AY107" i="2"/>
  <c r="AV107" i="2"/>
  <c r="AW107" i="2" s="1"/>
  <c r="AQ107" i="2"/>
  <c r="AP107" i="2"/>
  <c r="AO107" i="2"/>
  <c r="AM107" i="2"/>
  <c r="AN107" i="2" s="1"/>
  <c r="N107" i="2"/>
  <c r="P107" i="2" s="1"/>
  <c r="AY106" i="2"/>
  <c r="AV106" i="2"/>
  <c r="AW106" i="2" s="1"/>
  <c r="AQ106" i="2"/>
  <c r="AP106" i="2"/>
  <c r="AO106" i="2"/>
  <c r="AM106" i="2"/>
  <c r="AN106" i="2" s="1"/>
  <c r="N106" i="2"/>
  <c r="P106" i="2" s="1"/>
  <c r="AY105" i="2"/>
  <c r="AV105" i="2"/>
  <c r="AW105" i="2" s="1"/>
  <c r="AZ105" i="2" s="1"/>
  <c r="AQ105" i="2"/>
  <c r="AP105" i="2"/>
  <c r="AO105" i="2"/>
  <c r="AM105" i="2"/>
  <c r="AN105" i="2" s="1"/>
  <c r="N105" i="2"/>
  <c r="P105" i="2" s="1"/>
  <c r="AY104" i="2"/>
  <c r="AV104" i="2"/>
  <c r="AW104" i="2" s="1"/>
  <c r="AQ104" i="2"/>
  <c r="AP104" i="2"/>
  <c r="AO104" i="2"/>
  <c r="AM104" i="2"/>
  <c r="AN104" i="2" s="1"/>
  <c r="N104" i="2"/>
  <c r="P104" i="2" s="1"/>
  <c r="AY103" i="2"/>
  <c r="AV103" i="2"/>
  <c r="AW103" i="2" s="1"/>
  <c r="AZ103" i="2" s="1"/>
  <c r="AQ103" i="2"/>
  <c r="AP103" i="2"/>
  <c r="AO103" i="2"/>
  <c r="AM103" i="2"/>
  <c r="AN103" i="2" s="1"/>
  <c r="N103" i="2"/>
  <c r="P103" i="2" s="1"/>
  <c r="AY102" i="2"/>
  <c r="AV102" i="2"/>
  <c r="AW102" i="2" s="1"/>
  <c r="AQ102" i="2"/>
  <c r="AP102" i="2"/>
  <c r="AO102" i="2"/>
  <c r="AM102" i="2"/>
  <c r="AN102" i="2" s="1"/>
  <c r="N102" i="2"/>
  <c r="P102" i="2" s="1"/>
  <c r="AY101" i="2"/>
  <c r="AV101" i="2"/>
  <c r="AW101" i="2" s="1"/>
  <c r="AQ101" i="2"/>
  <c r="AP101" i="2"/>
  <c r="AO101" i="2"/>
  <c r="AM101" i="2"/>
  <c r="AN101" i="2" s="1"/>
  <c r="N101" i="2"/>
  <c r="P101" i="2" s="1"/>
  <c r="AY100" i="2"/>
  <c r="AV100" i="2"/>
  <c r="AW100" i="2" s="1"/>
  <c r="AQ100" i="2"/>
  <c r="AP100" i="2"/>
  <c r="AO100" i="2"/>
  <c r="AM100" i="2"/>
  <c r="AN100" i="2" s="1"/>
  <c r="N100" i="2"/>
  <c r="P100" i="2" s="1"/>
  <c r="AY99" i="2"/>
  <c r="AV99" i="2"/>
  <c r="AW99" i="2" s="1"/>
  <c r="AQ99" i="2"/>
  <c r="AP99" i="2"/>
  <c r="AO99" i="2"/>
  <c r="AM99" i="2"/>
  <c r="AN99" i="2" s="1"/>
  <c r="N99" i="2"/>
  <c r="P99" i="2" s="1"/>
  <c r="AY98" i="2"/>
  <c r="AV98" i="2"/>
  <c r="AW98" i="2" s="1"/>
  <c r="AQ98" i="2"/>
  <c r="AP98" i="2"/>
  <c r="AO98" i="2"/>
  <c r="AM98" i="2"/>
  <c r="AN98" i="2" s="1"/>
  <c r="N98" i="2"/>
  <c r="P98" i="2" s="1"/>
  <c r="AY97" i="2"/>
  <c r="AV97" i="2"/>
  <c r="AW97" i="2" s="1"/>
  <c r="AZ97" i="2" s="1"/>
  <c r="AQ97" i="2"/>
  <c r="AP97" i="2"/>
  <c r="AO97" i="2"/>
  <c r="AM97" i="2"/>
  <c r="AN97" i="2" s="1"/>
  <c r="N97" i="2"/>
  <c r="P97" i="2" s="1"/>
  <c r="AY96" i="2"/>
  <c r="AV96" i="2"/>
  <c r="AW96" i="2" s="1"/>
  <c r="AQ96" i="2"/>
  <c r="AP96" i="2"/>
  <c r="AO96" i="2"/>
  <c r="AM96" i="2"/>
  <c r="AN96" i="2" s="1"/>
  <c r="N96" i="2"/>
  <c r="P96" i="2" s="1"/>
  <c r="AY95" i="2"/>
  <c r="AV95" i="2"/>
  <c r="AW95" i="2" s="1"/>
  <c r="AQ95" i="2"/>
  <c r="AP95" i="2"/>
  <c r="AO95" i="2"/>
  <c r="AM95" i="2"/>
  <c r="AN95" i="2" s="1"/>
  <c r="N95" i="2"/>
  <c r="P95" i="2" s="1"/>
  <c r="AY94" i="2"/>
  <c r="AV94" i="2"/>
  <c r="AW94" i="2" s="1"/>
  <c r="AZ94" i="2" s="1"/>
  <c r="AQ94" i="2"/>
  <c r="AP94" i="2"/>
  <c r="AO94" i="2"/>
  <c r="AM94" i="2"/>
  <c r="AN94" i="2" s="1"/>
  <c r="N94" i="2"/>
  <c r="P94" i="2" s="1"/>
  <c r="AY93" i="2"/>
  <c r="AV93" i="2"/>
  <c r="AW93" i="2" s="1"/>
  <c r="AQ93" i="2"/>
  <c r="AP93" i="2"/>
  <c r="AO93" i="2"/>
  <c r="AM93" i="2"/>
  <c r="AN93" i="2" s="1"/>
  <c r="N93" i="2"/>
  <c r="P93" i="2" s="1"/>
  <c r="AY92" i="2"/>
  <c r="AV92" i="2"/>
  <c r="AW92" i="2" s="1"/>
  <c r="AQ92" i="2"/>
  <c r="AP92" i="2"/>
  <c r="AO92" i="2"/>
  <c r="AM92" i="2"/>
  <c r="AN92" i="2" s="1"/>
  <c r="N92" i="2"/>
  <c r="P92" i="2" s="1"/>
  <c r="AY91" i="2"/>
  <c r="AV91" i="2"/>
  <c r="AW91" i="2" s="1"/>
  <c r="AQ91" i="2"/>
  <c r="AP91" i="2"/>
  <c r="AO91" i="2"/>
  <c r="AM91" i="2"/>
  <c r="AN91" i="2" s="1"/>
  <c r="N91" i="2"/>
  <c r="P91" i="2" s="1"/>
  <c r="AY90" i="2"/>
  <c r="AV90" i="2"/>
  <c r="AW90" i="2" s="1"/>
  <c r="AQ90" i="2"/>
  <c r="AP90" i="2"/>
  <c r="AO90" i="2"/>
  <c r="AM90" i="2"/>
  <c r="AN90" i="2" s="1"/>
  <c r="N90" i="2"/>
  <c r="P90" i="2" s="1"/>
  <c r="G90" i="2"/>
  <c r="AY89" i="2"/>
  <c r="AV89" i="2"/>
  <c r="AW89" i="2" s="1"/>
  <c r="AZ89" i="2" s="1"/>
  <c r="AQ89" i="2"/>
  <c r="AP89" i="2"/>
  <c r="AO89" i="2"/>
  <c r="AM89" i="2"/>
  <c r="AN89" i="2" s="1"/>
  <c r="N89" i="2"/>
  <c r="P89" i="2" s="1"/>
  <c r="AY88" i="2"/>
  <c r="AV88" i="2"/>
  <c r="AW88" i="2" s="1"/>
  <c r="AQ88" i="2"/>
  <c r="AP88" i="2"/>
  <c r="AO88" i="2"/>
  <c r="AM88" i="2"/>
  <c r="AN88" i="2" s="1"/>
  <c r="N88" i="2"/>
  <c r="P88" i="2" s="1"/>
  <c r="AY87" i="2"/>
  <c r="AV87" i="2"/>
  <c r="AW87" i="2" s="1"/>
  <c r="AQ87" i="2"/>
  <c r="AP87" i="2"/>
  <c r="AO87" i="2"/>
  <c r="AM87" i="2"/>
  <c r="AN87" i="2" s="1"/>
  <c r="N87" i="2"/>
  <c r="P87" i="2" s="1"/>
  <c r="AY86" i="2"/>
  <c r="AV86" i="2"/>
  <c r="AW86" i="2" s="1"/>
  <c r="AQ86" i="2"/>
  <c r="AP86" i="2"/>
  <c r="AO86" i="2"/>
  <c r="AM86" i="2"/>
  <c r="AN86" i="2" s="1"/>
  <c r="N86" i="2"/>
  <c r="P86" i="2" s="1"/>
  <c r="AY85" i="2"/>
  <c r="AV85" i="2"/>
  <c r="AW85" i="2" s="1"/>
  <c r="AQ85" i="2"/>
  <c r="AP85" i="2"/>
  <c r="AO85" i="2"/>
  <c r="AM85" i="2"/>
  <c r="N85" i="2"/>
  <c r="P85" i="2" s="1"/>
  <c r="AY84" i="2"/>
  <c r="AV84" i="2"/>
  <c r="AW84" i="2" s="1"/>
  <c r="AQ84" i="2"/>
  <c r="AP84" i="2"/>
  <c r="AO84" i="2"/>
  <c r="AM84" i="2"/>
  <c r="AN84" i="2" s="1"/>
  <c r="N84" i="2"/>
  <c r="P84" i="2" s="1"/>
  <c r="AY83" i="2"/>
  <c r="AV83" i="2"/>
  <c r="AW83" i="2" s="1"/>
  <c r="AQ83" i="2"/>
  <c r="AP83" i="2"/>
  <c r="AO83" i="2"/>
  <c r="AM83" i="2"/>
  <c r="AN83" i="2" s="1"/>
  <c r="N83" i="2"/>
  <c r="P83" i="2" s="1"/>
  <c r="AY82" i="2"/>
  <c r="AV82" i="2"/>
  <c r="AW82" i="2" s="1"/>
  <c r="AQ82" i="2"/>
  <c r="AP82" i="2"/>
  <c r="AO82" i="2"/>
  <c r="AM82" i="2"/>
  <c r="AN82" i="2" s="1"/>
  <c r="N82" i="2"/>
  <c r="P82" i="2" s="1"/>
  <c r="AY81" i="2"/>
  <c r="AV81" i="2"/>
  <c r="AW81" i="2" s="1"/>
  <c r="AQ81" i="2"/>
  <c r="AP81" i="2"/>
  <c r="AO81" i="2"/>
  <c r="AM81" i="2"/>
  <c r="N81" i="2"/>
  <c r="P81" i="2" s="1"/>
  <c r="AY80" i="2"/>
  <c r="AV80" i="2"/>
  <c r="AW80" i="2" s="1"/>
  <c r="AQ80" i="2"/>
  <c r="AP80" i="2"/>
  <c r="AO80" i="2"/>
  <c r="AM80" i="2"/>
  <c r="AN80" i="2" s="1"/>
  <c r="N80" i="2"/>
  <c r="P80" i="2" s="1"/>
  <c r="G80" i="2"/>
  <c r="AY79" i="2"/>
  <c r="AV79" i="2"/>
  <c r="AW79" i="2" s="1"/>
  <c r="AQ79" i="2"/>
  <c r="AP79" i="2"/>
  <c r="AO79" i="2"/>
  <c r="AM79" i="2"/>
  <c r="AN79" i="2" s="1"/>
  <c r="N79" i="2"/>
  <c r="P79" i="2" s="1"/>
  <c r="AY78" i="2"/>
  <c r="AV78" i="2"/>
  <c r="AW78" i="2" s="1"/>
  <c r="AQ78" i="2"/>
  <c r="AP78" i="2"/>
  <c r="AO78" i="2"/>
  <c r="AM78" i="2"/>
  <c r="AN78" i="2" s="1"/>
  <c r="N78" i="2"/>
  <c r="P78" i="2" s="1"/>
  <c r="AY77" i="2"/>
  <c r="AV77" i="2"/>
  <c r="AW77" i="2" s="1"/>
  <c r="AQ77" i="2"/>
  <c r="AP77" i="2"/>
  <c r="AO77" i="2"/>
  <c r="AM77" i="2"/>
  <c r="G77" i="2" s="1"/>
  <c r="N77" i="2"/>
  <c r="P77" i="2" s="1"/>
  <c r="AY76" i="2"/>
  <c r="AV76" i="2"/>
  <c r="AW76" i="2" s="1"/>
  <c r="AQ76" i="2"/>
  <c r="AP76" i="2"/>
  <c r="AO76" i="2"/>
  <c r="AM76" i="2"/>
  <c r="AN76" i="2" s="1"/>
  <c r="N76" i="2"/>
  <c r="P76" i="2" s="1"/>
  <c r="AY75" i="2"/>
  <c r="AV75" i="2"/>
  <c r="AW75" i="2" s="1"/>
  <c r="AQ75" i="2"/>
  <c r="AP75" i="2"/>
  <c r="AO75" i="2"/>
  <c r="AM75" i="2"/>
  <c r="AN75" i="2" s="1"/>
  <c r="J75" i="2" s="1"/>
  <c r="N75" i="2"/>
  <c r="P75" i="2" s="1"/>
  <c r="AY74" i="2"/>
  <c r="AV74" i="2"/>
  <c r="AW74" i="2" s="1"/>
  <c r="AQ74" i="2"/>
  <c r="AP74" i="2"/>
  <c r="AO74" i="2"/>
  <c r="AM74" i="2"/>
  <c r="AN74" i="2" s="1"/>
  <c r="J74" i="2" s="1"/>
  <c r="N74" i="2"/>
  <c r="P74" i="2" s="1"/>
  <c r="AY73" i="2"/>
  <c r="AV73" i="2"/>
  <c r="AW73" i="2" s="1"/>
  <c r="AQ73" i="2"/>
  <c r="AP73" i="2"/>
  <c r="AO73" i="2"/>
  <c r="AM73" i="2"/>
  <c r="AN73" i="2" s="1"/>
  <c r="J73" i="2" s="1"/>
  <c r="N73" i="2"/>
  <c r="P73" i="2" s="1"/>
  <c r="AY72" i="2"/>
  <c r="AV72" i="2"/>
  <c r="AW72" i="2" s="1"/>
  <c r="AQ72" i="2"/>
  <c r="AP72" i="2"/>
  <c r="AO72" i="2"/>
  <c r="AM72" i="2"/>
  <c r="G72" i="2" s="1"/>
  <c r="N72" i="2"/>
  <c r="P72" i="2" s="1"/>
  <c r="AY71" i="2"/>
  <c r="AV71" i="2"/>
  <c r="AW71" i="2" s="1"/>
  <c r="AQ71" i="2"/>
  <c r="AP71" i="2"/>
  <c r="AO71" i="2"/>
  <c r="AM71" i="2"/>
  <c r="G71" i="2" s="1"/>
  <c r="N71" i="2"/>
  <c r="P71" i="2" s="1"/>
  <c r="AY70" i="2"/>
  <c r="AV70" i="2"/>
  <c r="AW70" i="2" s="1"/>
  <c r="AQ70" i="2"/>
  <c r="AP70" i="2"/>
  <c r="AO70" i="2"/>
  <c r="AM70" i="2"/>
  <c r="AN70" i="2" s="1"/>
  <c r="J70" i="2" s="1"/>
  <c r="N70" i="2"/>
  <c r="P70" i="2" s="1"/>
  <c r="AY69" i="2"/>
  <c r="AV69" i="2"/>
  <c r="AW69" i="2" s="1"/>
  <c r="AQ69" i="2"/>
  <c r="AP69" i="2"/>
  <c r="AO69" i="2"/>
  <c r="AM69" i="2"/>
  <c r="AN69" i="2" s="1"/>
  <c r="J69" i="2" s="1"/>
  <c r="N69" i="2"/>
  <c r="P69" i="2" s="1"/>
  <c r="AY68" i="2"/>
  <c r="AV68" i="2"/>
  <c r="AW68" i="2" s="1"/>
  <c r="AQ68" i="2"/>
  <c r="AP68" i="2"/>
  <c r="AO68" i="2"/>
  <c r="AM68" i="2"/>
  <c r="AN68" i="2" s="1"/>
  <c r="J68" i="2" s="1"/>
  <c r="N68" i="2"/>
  <c r="P68" i="2" s="1"/>
  <c r="AY67" i="2"/>
  <c r="AV67" i="2"/>
  <c r="AW67" i="2" s="1"/>
  <c r="AQ67" i="2"/>
  <c r="AP67" i="2"/>
  <c r="AO67" i="2"/>
  <c r="AM67" i="2"/>
  <c r="AN67" i="2" s="1"/>
  <c r="J67" i="2" s="1"/>
  <c r="N67" i="2"/>
  <c r="P67" i="2" s="1"/>
  <c r="AY66" i="2"/>
  <c r="AV66" i="2"/>
  <c r="AW66" i="2" s="1"/>
  <c r="AQ66" i="2"/>
  <c r="AP66" i="2"/>
  <c r="AO66" i="2"/>
  <c r="AM66" i="2"/>
  <c r="G66" i="2" s="1"/>
  <c r="N66" i="2"/>
  <c r="P66" i="2" s="1"/>
  <c r="AY65" i="2"/>
  <c r="AV65" i="2"/>
  <c r="AW65" i="2" s="1"/>
  <c r="AQ65" i="2"/>
  <c r="AP65" i="2"/>
  <c r="AO65" i="2"/>
  <c r="AM65" i="2"/>
  <c r="AN65" i="2" s="1"/>
  <c r="J65" i="2" s="1"/>
  <c r="N65" i="2"/>
  <c r="P65" i="2" s="1"/>
  <c r="AY64" i="2"/>
  <c r="AV64" i="2"/>
  <c r="AW64" i="2" s="1"/>
  <c r="AQ64" i="2"/>
  <c r="AP64" i="2"/>
  <c r="AO64" i="2"/>
  <c r="AM64" i="2"/>
  <c r="AN64" i="2" s="1"/>
  <c r="J64" i="2" s="1"/>
  <c r="N64" i="2"/>
  <c r="P64" i="2" s="1"/>
  <c r="AY63" i="2"/>
  <c r="AV63" i="2"/>
  <c r="AW63" i="2" s="1"/>
  <c r="AQ63" i="2"/>
  <c r="AP63" i="2"/>
  <c r="AO63" i="2"/>
  <c r="AM63" i="2"/>
  <c r="AN63" i="2" s="1"/>
  <c r="J63" i="2" s="1"/>
  <c r="N63" i="2"/>
  <c r="P63" i="2" s="1"/>
  <c r="AZ92" i="2" l="1"/>
  <c r="AZ100" i="2"/>
  <c r="AN121" i="2"/>
  <c r="G107" i="2"/>
  <c r="AZ102" i="2"/>
  <c r="AZ108" i="2"/>
  <c r="AZ68" i="2"/>
  <c r="G93" i="2"/>
  <c r="G96" i="2"/>
  <c r="BE96" i="2" s="1"/>
  <c r="G98" i="2"/>
  <c r="BE98" i="2" s="1"/>
  <c r="G99" i="2"/>
  <c r="AN116" i="2"/>
  <c r="AN123" i="2"/>
  <c r="J123" i="2" s="1"/>
  <c r="AN124" i="2"/>
  <c r="J124" i="2" s="1"/>
  <c r="AZ124" i="2"/>
  <c r="AN125" i="2"/>
  <c r="AZ125" i="2"/>
  <c r="BE93" i="2"/>
  <c r="G101" i="2"/>
  <c r="BE101" i="2" s="1"/>
  <c r="G104" i="2"/>
  <c r="BE104" i="2" s="1"/>
  <c r="G112" i="2"/>
  <c r="G115" i="2"/>
  <c r="BE115" i="2" s="1"/>
  <c r="AZ95" i="2"/>
  <c r="AZ96" i="2"/>
  <c r="AZ98" i="2"/>
  <c r="G106" i="2"/>
  <c r="BE106" i="2" s="1"/>
  <c r="AZ127" i="2"/>
  <c r="BE90" i="2"/>
  <c r="G92" i="2"/>
  <c r="BE92" i="2" s="1"/>
  <c r="G94" i="2"/>
  <c r="G97" i="2"/>
  <c r="BE97" i="2" s="1"/>
  <c r="BE99" i="2"/>
  <c r="G100" i="2"/>
  <c r="BE100" i="2" s="1"/>
  <c r="G102" i="2"/>
  <c r="G105" i="2"/>
  <c r="BE105" i="2" s="1"/>
  <c r="BE107" i="2"/>
  <c r="G108" i="2"/>
  <c r="BE108" i="2" s="1"/>
  <c r="G110" i="2"/>
  <c r="BE112" i="2"/>
  <c r="G113" i="2"/>
  <c r="BE116" i="2"/>
  <c r="AN119" i="2"/>
  <c r="J119" i="2" s="1"/>
  <c r="AN120" i="2"/>
  <c r="J120" i="2" s="1"/>
  <c r="AN127" i="2"/>
  <c r="J127" i="2" s="1"/>
  <c r="AN128" i="2"/>
  <c r="J128" i="2" s="1"/>
  <c r="AZ93" i="2"/>
  <c r="BE94" i="2"/>
  <c r="G95" i="2"/>
  <c r="BE95" i="2" s="1"/>
  <c r="AZ101" i="2"/>
  <c r="BE102" i="2"/>
  <c r="G103" i="2"/>
  <c r="BE103" i="2" s="1"/>
  <c r="AZ104" i="2"/>
  <c r="AZ106" i="2"/>
  <c r="AR110" i="2"/>
  <c r="L110" i="2" s="1"/>
  <c r="AS110" i="2" s="1"/>
  <c r="AT110" i="2" s="1"/>
  <c r="AU110" i="2" s="1"/>
  <c r="AX110" i="2" s="1"/>
  <c r="H110" i="2" s="1"/>
  <c r="AZ111" i="2"/>
  <c r="BE113" i="2"/>
  <c r="G114" i="2"/>
  <c r="AZ122" i="2"/>
  <c r="AR82" i="2"/>
  <c r="L82" i="2" s="1"/>
  <c r="AS82" i="2" s="1"/>
  <c r="AT82" i="2" s="1"/>
  <c r="AU82" i="2" s="1"/>
  <c r="AX82" i="2" s="1"/>
  <c r="H82" i="2" s="1"/>
  <c r="BA82" i="2" s="1"/>
  <c r="AZ90" i="2"/>
  <c r="AZ91" i="2"/>
  <c r="AZ99" i="2"/>
  <c r="AZ107" i="2"/>
  <c r="AZ109" i="2"/>
  <c r="AZ110" i="2"/>
  <c r="AZ112" i="2"/>
  <c r="BE114" i="2"/>
  <c r="AZ123" i="2"/>
  <c r="AR90" i="2"/>
  <c r="L90" i="2" s="1"/>
  <c r="AS90" i="2" s="1"/>
  <c r="AR91" i="2"/>
  <c r="L91" i="2" s="1"/>
  <c r="AS91" i="2" s="1"/>
  <c r="J98" i="2"/>
  <c r="J102" i="2"/>
  <c r="AR103" i="2"/>
  <c r="L103" i="2" s="1"/>
  <c r="AS103" i="2" s="1"/>
  <c r="J106" i="2"/>
  <c r="AR107" i="2"/>
  <c r="L107" i="2" s="1"/>
  <c r="AS107" i="2" s="1"/>
  <c r="J90" i="2"/>
  <c r="J91" i="2"/>
  <c r="AR92" i="2"/>
  <c r="L92" i="2" s="1"/>
  <c r="AS92" i="2" s="1"/>
  <c r="J95" i="2"/>
  <c r="AR96" i="2"/>
  <c r="L96" i="2" s="1"/>
  <c r="AS96" i="2" s="1"/>
  <c r="J99" i="2"/>
  <c r="AR100" i="2"/>
  <c r="L100" i="2" s="1"/>
  <c r="AS100" i="2" s="1"/>
  <c r="J103" i="2"/>
  <c r="AR104" i="2"/>
  <c r="L104" i="2" s="1"/>
  <c r="AS104" i="2" s="1"/>
  <c r="J107" i="2"/>
  <c r="AR108" i="2"/>
  <c r="L108" i="2" s="1"/>
  <c r="AS108" i="2" s="1"/>
  <c r="AR93" i="2"/>
  <c r="L93" i="2" s="1"/>
  <c r="AS93" i="2" s="1"/>
  <c r="J96" i="2"/>
  <c r="AR97" i="2"/>
  <c r="L97" i="2" s="1"/>
  <c r="AS97" i="2" s="1"/>
  <c r="J100" i="2"/>
  <c r="AR101" i="2"/>
  <c r="L101" i="2" s="1"/>
  <c r="AS101" i="2" s="1"/>
  <c r="J104" i="2"/>
  <c r="AR105" i="2"/>
  <c r="L105" i="2" s="1"/>
  <c r="AS105" i="2" s="1"/>
  <c r="J108" i="2"/>
  <c r="K110" i="2"/>
  <c r="BE111" i="2"/>
  <c r="J94" i="2"/>
  <c r="AR95" i="2"/>
  <c r="L95" i="2" s="1"/>
  <c r="AS95" i="2" s="1"/>
  <c r="AR99" i="2"/>
  <c r="L99" i="2" s="1"/>
  <c r="AS99" i="2" s="1"/>
  <c r="J92" i="2"/>
  <c r="J93" i="2"/>
  <c r="AR94" i="2"/>
  <c r="L94" i="2" s="1"/>
  <c r="AS94" i="2" s="1"/>
  <c r="J97" i="2"/>
  <c r="AR98" i="2"/>
  <c r="L98" i="2" s="1"/>
  <c r="AS98" i="2" s="1"/>
  <c r="J101" i="2"/>
  <c r="AR102" i="2"/>
  <c r="L102" i="2" s="1"/>
  <c r="AS102" i="2" s="1"/>
  <c r="J105" i="2"/>
  <c r="AR106" i="2"/>
  <c r="L106" i="2" s="1"/>
  <c r="AS106" i="2" s="1"/>
  <c r="BE109" i="2"/>
  <c r="J110" i="2"/>
  <c r="AR114" i="2"/>
  <c r="L114" i="2" s="1"/>
  <c r="AS114" i="2" s="1"/>
  <c r="BE117" i="2"/>
  <c r="G122" i="2"/>
  <c r="AN122" i="2"/>
  <c r="J129" i="2"/>
  <c r="AR129" i="2"/>
  <c r="L129" i="2" s="1"/>
  <c r="AS129" i="2" s="1"/>
  <c r="AN109" i="2"/>
  <c r="BE110" i="2"/>
  <c r="AN111" i="2"/>
  <c r="AR111" i="2" s="1"/>
  <c r="L111" i="2" s="1"/>
  <c r="AS111" i="2" s="1"/>
  <c r="J114" i="2"/>
  <c r="AR115" i="2"/>
  <c r="L115" i="2" s="1"/>
  <c r="AS115" i="2" s="1"/>
  <c r="AR116" i="2"/>
  <c r="L116" i="2" s="1"/>
  <c r="AS116" i="2" s="1"/>
  <c r="J117" i="2"/>
  <c r="AR117" i="2"/>
  <c r="L117" i="2" s="1"/>
  <c r="AS117" i="2" s="1"/>
  <c r="BE119" i="2"/>
  <c r="BE120" i="2"/>
  <c r="BE121" i="2"/>
  <c r="G126" i="2"/>
  <c r="AN126" i="2"/>
  <c r="AR126" i="2" s="1"/>
  <c r="L126" i="2" s="1"/>
  <c r="AS126" i="2" s="1"/>
  <c r="AZ126" i="2"/>
  <c r="G91" i="2"/>
  <c r="AR112" i="2"/>
  <c r="L112" i="2" s="1"/>
  <c r="AS112" i="2" s="1"/>
  <c r="AR113" i="2"/>
  <c r="L113" i="2" s="1"/>
  <c r="AS113" i="2" s="1"/>
  <c r="J115" i="2"/>
  <c r="J121" i="2"/>
  <c r="AR121" i="2"/>
  <c r="L121" i="2" s="1"/>
  <c r="AS121" i="2" s="1"/>
  <c r="BE123" i="2"/>
  <c r="BE124" i="2"/>
  <c r="BE125" i="2"/>
  <c r="G130" i="2"/>
  <c r="AN130" i="2"/>
  <c r="AR130" i="2" s="1"/>
  <c r="L130" i="2" s="1"/>
  <c r="AS130" i="2" s="1"/>
  <c r="J112" i="2"/>
  <c r="J113" i="2"/>
  <c r="G118" i="2"/>
  <c r="AN118" i="2"/>
  <c r="AR118" i="2" s="1"/>
  <c r="L118" i="2" s="1"/>
  <c r="AS118" i="2" s="1"/>
  <c r="AZ118" i="2"/>
  <c r="AR122" i="2"/>
  <c r="L122" i="2" s="1"/>
  <c r="AS122" i="2" s="1"/>
  <c r="J125" i="2"/>
  <c r="AR125" i="2"/>
  <c r="L125" i="2" s="1"/>
  <c r="AS125" i="2" s="1"/>
  <c r="BE127" i="2"/>
  <c r="BE128" i="2"/>
  <c r="BE129" i="2"/>
  <c r="J116" i="2"/>
  <c r="AR119" i="2"/>
  <c r="L119" i="2" s="1"/>
  <c r="AS119" i="2" s="1"/>
  <c r="AR123" i="2"/>
  <c r="L123" i="2" s="1"/>
  <c r="AS123" i="2" s="1"/>
  <c r="AR128" i="2"/>
  <c r="L128" i="2" s="1"/>
  <c r="AS128" i="2" s="1"/>
  <c r="G64" i="2"/>
  <c r="BE64" i="2" s="1"/>
  <c r="AZ71" i="2"/>
  <c r="AZ75" i="2"/>
  <c r="AN71" i="2"/>
  <c r="J71" i="2" s="1"/>
  <c r="AN77" i="2"/>
  <c r="J77" i="2" s="1"/>
  <c r="AZ65" i="2"/>
  <c r="AZ66" i="2"/>
  <c r="AZ67" i="2"/>
  <c r="G69" i="2"/>
  <c r="BE69" i="2" s="1"/>
  <c r="AZ73" i="2"/>
  <c r="AZ74" i="2"/>
  <c r="AN66" i="2"/>
  <c r="J66" i="2" s="1"/>
  <c r="AN72" i="2"/>
  <c r="J72" i="2" s="1"/>
  <c r="AZ82" i="2"/>
  <c r="AZ86" i="2"/>
  <c r="G78" i="2"/>
  <c r="G63" i="2"/>
  <c r="BE63" i="2" s="1"/>
  <c r="AZ63" i="2"/>
  <c r="AZ70" i="2"/>
  <c r="BE72" i="2"/>
  <c r="AZ76" i="2"/>
  <c r="AZ84" i="2"/>
  <c r="BE71" i="2"/>
  <c r="G68" i="2"/>
  <c r="BE68" i="2" s="1"/>
  <c r="G70" i="2"/>
  <c r="BE70" i="2" s="1"/>
  <c r="G73" i="2"/>
  <c r="BE73" i="2" s="1"/>
  <c r="G86" i="2"/>
  <c r="BE86" i="2" s="1"/>
  <c r="G67" i="2"/>
  <c r="BE67" i="2" s="1"/>
  <c r="G75" i="2"/>
  <c r="BE75" i="2" s="1"/>
  <c r="AR78" i="2"/>
  <c r="L78" i="2" s="1"/>
  <c r="AS78" i="2" s="1"/>
  <c r="AT78" i="2" s="1"/>
  <c r="AU78" i="2" s="1"/>
  <c r="AX78" i="2" s="1"/>
  <c r="H78" i="2" s="1"/>
  <c r="BA78" i="2" s="1"/>
  <c r="AZ80" i="2"/>
  <c r="G84" i="2"/>
  <c r="BE84" i="2" s="1"/>
  <c r="AR88" i="2"/>
  <c r="L88" i="2" s="1"/>
  <c r="AS88" i="2" s="1"/>
  <c r="K88" i="2" s="1"/>
  <c r="G65" i="2"/>
  <c r="BE65" i="2" s="1"/>
  <c r="AR80" i="2"/>
  <c r="L80" i="2" s="1"/>
  <c r="AS80" i="2" s="1"/>
  <c r="AT80" i="2" s="1"/>
  <c r="AU80" i="2" s="1"/>
  <c r="AX80" i="2" s="1"/>
  <c r="H80" i="2" s="1"/>
  <c r="BA80" i="2" s="1"/>
  <c r="I80" i="2" s="1"/>
  <c r="AZ64" i="2"/>
  <c r="BE66" i="2"/>
  <c r="AZ69" i="2"/>
  <c r="AZ72" i="2"/>
  <c r="G74" i="2"/>
  <c r="BE74" i="2" s="1"/>
  <c r="AZ78" i="2"/>
  <c r="G82" i="2"/>
  <c r="BE82" i="2" s="1"/>
  <c r="AR84" i="2"/>
  <c r="L84" i="2" s="1"/>
  <c r="AS84" i="2" s="1"/>
  <c r="K84" i="2" s="1"/>
  <c r="AZ85" i="2"/>
  <c r="AR86" i="2"/>
  <c r="L86" i="2" s="1"/>
  <c r="AS86" i="2" s="1"/>
  <c r="AR87" i="2"/>
  <c r="L87" i="2" s="1"/>
  <c r="AS87" i="2" s="1"/>
  <c r="AZ88" i="2"/>
  <c r="J76" i="2"/>
  <c r="AR63" i="2"/>
  <c r="L63" i="2" s="1"/>
  <c r="AS63" i="2" s="1"/>
  <c r="AR67" i="2"/>
  <c r="L67" i="2" s="1"/>
  <c r="AS67" i="2" s="1"/>
  <c r="AR71" i="2"/>
  <c r="L71" i="2" s="1"/>
  <c r="AS71" i="2" s="1"/>
  <c r="AR75" i="2"/>
  <c r="L75" i="2" s="1"/>
  <c r="AS75" i="2" s="1"/>
  <c r="AN81" i="2"/>
  <c r="AR81" i="2" s="1"/>
  <c r="L81" i="2" s="1"/>
  <c r="AS81" i="2" s="1"/>
  <c r="G81" i="2"/>
  <c r="AR64" i="2"/>
  <c r="L64" i="2" s="1"/>
  <c r="AS64" i="2" s="1"/>
  <c r="AR68" i="2"/>
  <c r="L68" i="2" s="1"/>
  <c r="AS68" i="2" s="1"/>
  <c r="AR70" i="2"/>
  <c r="L70" i="2" s="1"/>
  <c r="AS70" i="2" s="1"/>
  <c r="AR74" i="2"/>
  <c r="L74" i="2" s="1"/>
  <c r="AS74" i="2" s="1"/>
  <c r="AN85" i="2"/>
  <c r="AR85" i="2" s="1"/>
  <c r="L85" i="2" s="1"/>
  <c r="AS85" i="2" s="1"/>
  <c r="G85" i="2"/>
  <c r="AR65" i="2"/>
  <c r="L65" i="2" s="1"/>
  <c r="AS65" i="2" s="1"/>
  <c r="AR69" i="2"/>
  <c r="L69" i="2" s="1"/>
  <c r="AS69" i="2" s="1"/>
  <c r="AR73" i="2"/>
  <c r="L73" i="2" s="1"/>
  <c r="AS73" i="2" s="1"/>
  <c r="AR76" i="2"/>
  <c r="L76" i="2" s="1"/>
  <c r="AS76" i="2" s="1"/>
  <c r="BE78" i="2"/>
  <c r="J89" i="2"/>
  <c r="G76" i="2"/>
  <c r="AZ77" i="2"/>
  <c r="K78" i="2"/>
  <c r="AR79" i="2"/>
  <c r="L79" i="2" s="1"/>
  <c r="AS79" i="2" s="1"/>
  <c r="J80" i="2"/>
  <c r="AZ81" i="2"/>
  <c r="AR83" i="2"/>
  <c r="L83" i="2" s="1"/>
  <c r="AS83" i="2" s="1"/>
  <c r="J84" i="2"/>
  <c r="J88" i="2"/>
  <c r="G89" i="2"/>
  <c r="BE77" i="2"/>
  <c r="J79" i="2"/>
  <c r="BE80" i="2"/>
  <c r="J83" i="2"/>
  <c r="J87" i="2"/>
  <c r="G88" i="2"/>
  <c r="J78" i="2"/>
  <c r="G79" i="2"/>
  <c r="AZ79" i="2"/>
  <c r="J82" i="2"/>
  <c r="G83" i="2"/>
  <c r="AZ83" i="2"/>
  <c r="J86" i="2"/>
  <c r="G87" i="2"/>
  <c r="AZ87" i="2"/>
  <c r="AR89" i="2"/>
  <c r="L89" i="2" s="1"/>
  <c r="AS89" i="2" s="1"/>
  <c r="AY37" i="2"/>
  <c r="AV37" i="2"/>
  <c r="AW37" i="2" s="1"/>
  <c r="AQ37" i="2"/>
  <c r="AP37" i="2"/>
  <c r="AO37" i="2"/>
  <c r="AM37" i="2"/>
  <c r="AN37" i="2" s="1"/>
  <c r="J37" i="2" s="1"/>
  <c r="N37" i="2"/>
  <c r="P37" i="2" s="1"/>
  <c r="AY36" i="2"/>
  <c r="AV36" i="2"/>
  <c r="AW36" i="2" s="1"/>
  <c r="AQ36" i="2"/>
  <c r="AP36" i="2"/>
  <c r="AO36" i="2"/>
  <c r="AM36" i="2"/>
  <c r="AN36" i="2" s="1"/>
  <c r="J36" i="2" s="1"/>
  <c r="N36" i="2"/>
  <c r="P36" i="2" s="1"/>
  <c r="AY35" i="2"/>
  <c r="AV35" i="2"/>
  <c r="AW35" i="2" s="1"/>
  <c r="AQ35" i="2"/>
  <c r="AP35" i="2"/>
  <c r="AO35" i="2"/>
  <c r="AM35" i="2"/>
  <c r="AN35" i="2" s="1"/>
  <c r="J35" i="2" s="1"/>
  <c r="N35" i="2"/>
  <c r="P35" i="2" s="1"/>
  <c r="AY34" i="2"/>
  <c r="AV34" i="2"/>
  <c r="AW34" i="2" s="1"/>
  <c r="AQ34" i="2"/>
  <c r="AP34" i="2"/>
  <c r="AO34" i="2"/>
  <c r="AM34" i="2"/>
  <c r="AN34" i="2" s="1"/>
  <c r="J34" i="2" s="1"/>
  <c r="N34" i="2"/>
  <c r="P34" i="2" s="1"/>
  <c r="AY33" i="2"/>
  <c r="AV33" i="2"/>
  <c r="AW33" i="2" s="1"/>
  <c r="AQ33" i="2"/>
  <c r="AP33" i="2"/>
  <c r="AO33" i="2"/>
  <c r="AM33" i="2"/>
  <c r="AN33" i="2" s="1"/>
  <c r="J33" i="2" s="1"/>
  <c r="N33" i="2"/>
  <c r="P33" i="2" s="1"/>
  <c r="AY32" i="2"/>
  <c r="AV32" i="2"/>
  <c r="AW32" i="2" s="1"/>
  <c r="AQ32" i="2"/>
  <c r="AP32" i="2"/>
  <c r="AO32" i="2"/>
  <c r="AM32" i="2"/>
  <c r="AN32" i="2" s="1"/>
  <c r="N32" i="2"/>
  <c r="P32" i="2" s="1"/>
  <c r="AY31" i="2"/>
  <c r="AV31" i="2"/>
  <c r="AW31" i="2" s="1"/>
  <c r="AQ31" i="2"/>
  <c r="AP31" i="2"/>
  <c r="AO31" i="2"/>
  <c r="AM31" i="2"/>
  <c r="AN31" i="2" s="1"/>
  <c r="J31" i="2" s="1"/>
  <c r="N31" i="2"/>
  <c r="P31" i="2" s="1"/>
  <c r="AY30" i="2"/>
  <c r="AV30" i="2"/>
  <c r="AW30" i="2" s="1"/>
  <c r="AQ30" i="2"/>
  <c r="AP30" i="2"/>
  <c r="AO30" i="2"/>
  <c r="AM30" i="2"/>
  <c r="AN30" i="2" s="1"/>
  <c r="J30" i="2" s="1"/>
  <c r="N30" i="2"/>
  <c r="P30" i="2" s="1"/>
  <c r="AY29" i="2"/>
  <c r="AV29" i="2"/>
  <c r="AW29" i="2" s="1"/>
  <c r="AQ29" i="2"/>
  <c r="AP29" i="2"/>
  <c r="AO29" i="2"/>
  <c r="AM29" i="2"/>
  <c r="AN29" i="2" s="1"/>
  <c r="J29" i="2" s="1"/>
  <c r="N29" i="2"/>
  <c r="P29" i="2" s="1"/>
  <c r="AY28" i="2"/>
  <c r="AV28" i="2"/>
  <c r="AW28" i="2" s="1"/>
  <c r="AQ28" i="2"/>
  <c r="AP28" i="2"/>
  <c r="AO28" i="2"/>
  <c r="AM28" i="2"/>
  <c r="AN28" i="2" s="1"/>
  <c r="N28" i="2"/>
  <c r="P28" i="2" s="1"/>
  <c r="AY27" i="2"/>
  <c r="AV27" i="2"/>
  <c r="AW27" i="2" s="1"/>
  <c r="AQ27" i="2"/>
  <c r="AP27" i="2"/>
  <c r="AO27" i="2"/>
  <c r="AM27" i="2"/>
  <c r="AN27" i="2" s="1"/>
  <c r="J27" i="2" s="1"/>
  <c r="N27" i="2"/>
  <c r="P27" i="2" s="1"/>
  <c r="AY26" i="2"/>
  <c r="AV26" i="2"/>
  <c r="AW26" i="2" s="1"/>
  <c r="AQ26" i="2"/>
  <c r="AP26" i="2"/>
  <c r="AO26" i="2"/>
  <c r="AM26" i="2"/>
  <c r="AN26" i="2" s="1"/>
  <c r="N26" i="2"/>
  <c r="P26" i="2" s="1"/>
  <c r="AY25" i="2"/>
  <c r="AV25" i="2"/>
  <c r="AW25" i="2" s="1"/>
  <c r="AQ25" i="2"/>
  <c r="AP25" i="2"/>
  <c r="AO25" i="2"/>
  <c r="AM25" i="2"/>
  <c r="AN25" i="2" s="1"/>
  <c r="J25" i="2" s="1"/>
  <c r="N25" i="2"/>
  <c r="P25" i="2" s="1"/>
  <c r="AY24" i="2"/>
  <c r="AV24" i="2"/>
  <c r="AW24" i="2" s="1"/>
  <c r="AQ24" i="2"/>
  <c r="AP24" i="2"/>
  <c r="AO24" i="2"/>
  <c r="AM24" i="2"/>
  <c r="AN24" i="2" s="1"/>
  <c r="J24" i="2" s="1"/>
  <c r="N24" i="2"/>
  <c r="P24" i="2" s="1"/>
  <c r="AY23" i="2"/>
  <c r="AV23" i="2"/>
  <c r="AW23" i="2" s="1"/>
  <c r="AQ23" i="2"/>
  <c r="AP23" i="2"/>
  <c r="AO23" i="2"/>
  <c r="AM23" i="2"/>
  <c r="AN23" i="2" s="1"/>
  <c r="N23" i="2"/>
  <c r="P23" i="2" s="1"/>
  <c r="AY22" i="2"/>
  <c r="AV22" i="2"/>
  <c r="AW22" i="2" s="1"/>
  <c r="AQ22" i="2"/>
  <c r="AP22" i="2"/>
  <c r="AO22" i="2"/>
  <c r="AM22" i="2"/>
  <c r="AN22" i="2" s="1"/>
  <c r="J22" i="2" s="1"/>
  <c r="N22" i="2"/>
  <c r="P22" i="2" s="1"/>
  <c r="AY21" i="2"/>
  <c r="AV21" i="2"/>
  <c r="AW21" i="2" s="1"/>
  <c r="AQ21" i="2"/>
  <c r="AP21" i="2"/>
  <c r="AO21" i="2"/>
  <c r="AM21" i="2"/>
  <c r="AN21" i="2" s="1"/>
  <c r="J21" i="2" s="1"/>
  <c r="N21" i="2"/>
  <c r="P21" i="2" s="1"/>
  <c r="AY20" i="2"/>
  <c r="AV20" i="2"/>
  <c r="AW20" i="2" s="1"/>
  <c r="AQ20" i="2"/>
  <c r="AP20" i="2"/>
  <c r="AO20" i="2"/>
  <c r="AM20" i="2"/>
  <c r="AN20" i="2" s="1"/>
  <c r="J20" i="2" s="1"/>
  <c r="N20" i="2"/>
  <c r="P20" i="2" s="1"/>
  <c r="AY19" i="2"/>
  <c r="AV19" i="2"/>
  <c r="AW19" i="2" s="1"/>
  <c r="AQ19" i="2"/>
  <c r="AP19" i="2"/>
  <c r="AO19" i="2"/>
  <c r="AM19" i="2"/>
  <c r="AN19" i="2" s="1"/>
  <c r="J19" i="2" s="1"/>
  <c r="N19" i="2"/>
  <c r="P19" i="2" s="1"/>
  <c r="AY18" i="2"/>
  <c r="AV18" i="2"/>
  <c r="AW18" i="2" s="1"/>
  <c r="AQ18" i="2"/>
  <c r="AP18" i="2"/>
  <c r="AO18" i="2"/>
  <c r="AM18" i="2"/>
  <c r="AN18" i="2" s="1"/>
  <c r="J18" i="2" s="1"/>
  <c r="N18" i="2"/>
  <c r="P18" i="2" s="1"/>
  <c r="AY17" i="2"/>
  <c r="AV17" i="2"/>
  <c r="AW17" i="2" s="1"/>
  <c r="AQ17" i="2"/>
  <c r="AP17" i="2"/>
  <c r="AO17" i="2"/>
  <c r="AM17" i="2"/>
  <c r="AN17" i="2" s="1"/>
  <c r="J17" i="2" s="1"/>
  <c r="N17" i="2"/>
  <c r="P17" i="2" s="1"/>
  <c r="AY16" i="2"/>
  <c r="AV16" i="2"/>
  <c r="AW16" i="2" s="1"/>
  <c r="AQ16" i="2"/>
  <c r="AP16" i="2"/>
  <c r="AO16" i="2"/>
  <c r="AM16" i="2"/>
  <c r="AN16" i="2" s="1"/>
  <c r="N16" i="2"/>
  <c r="P16" i="2" s="1"/>
  <c r="AY15" i="2"/>
  <c r="AV15" i="2"/>
  <c r="AW15" i="2" s="1"/>
  <c r="AQ15" i="2"/>
  <c r="AP15" i="2"/>
  <c r="AO15" i="2"/>
  <c r="AM15" i="2"/>
  <c r="N15" i="2"/>
  <c r="P15" i="2" s="1"/>
  <c r="AY14" i="2"/>
  <c r="AV14" i="2"/>
  <c r="AW14" i="2" s="1"/>
  <c r="AQ14" i="2"/>
  <c r="AP14" i="2"/>
  <c r="AO14" i="2"/>
  <c r="AM14" i="2"/>
  <c r="AN14" i="2" s="1"/>
  <c r="N14" i="2"/>
  <c r="P14" i="2" s="1"/>
  <c r="AY13" i="2"/>
  <c r="AV13" i="2"/>
  <c r="AW13" i="2" s="1"/>
  <c r="AQ13" i="2"/>
  <c r="AP13" i="2"/>
  <c r="AO13" i="2"/>
  <c r="AM13" i="2"/>
  <c r="N13" i="2"/>
  <c r="P13" i="2" s="1"/>
  <c r="AY12" i="2"/>
  <c r="AV12" i="2"/>
  <c r="AW12" i="2" s="1"/>
  <c r="AQ12" i="2"/>
  <c r="AP12" i="2"/>
  <c r="AO12" i="2"/>
  <c r="AM12" i="2"/>
  <c r="AN12" i="2" s="1"/>
  <c r="N12" i="2"/>
  <c r="P12" i="2" s="1"/>
  <c r="AY11" i="2"/>
  <c r="AV11" i="2"/>
  <c r="AW11" i="2" s="1"/>
  <c r="AQ11" i="2"/>
  <c r="AP11" i="2"/>
  <c r="AO11" i="2"/>
  <c r="AM11" i="2"/>
  <c r="N11" i="2"/>
  <c r="P11" i="2" s="1"/>
  <c r="AY10" i="2"/>
  <c r="AV10" i="2"/>
  <c r="AW10" i="2" s="1"/>
  <c r="AQ10" i="2"/>
  <c r="AP10" i="2"/>
  <c r="AO10" i="2"/>
  <c r="AM10" i="2"/>
  <c r="AN10" i="2" s="1"/>
  <c r="J10" i="2" s="1"/>
  <c r="N10" i="2"/>
  <c r="P10" i="2" s="1"/>
  <c r="AY9" i="2"/>
  <c r="AV9" i="2"/>
  <c r="AW9" i="2" s="1"/>
  <c r="AQ9" i="2"/>
  <c r="AP9" i="2"/>
  <c r="AO9" i="2"/>
  <c r="AM9" i="2"/>
  <c r="AN9" i="2" s="1"/>
  <c r="N9" i="2"/>
  <c r="P9" i="2" s="1"/>
  <c r="AY8" i="2"/>
  <c r="AV8" i="2"/>
  <c r="AW8" i="2" s="1"/>
  <c r="AQ8" i="2"/>
  <c r="AP8" i="2"/>
  <c r="AO8" i="2"/>
  <c r="AM8" i="2"/>
  <c r="AN8" i="2" s="1"/>
  <c r="N8" i="2"/>
  <c r="P8" i="2" s="1"/>
  <c r="AY7" i="2"/>
  <c r="AV7" i="2"/>
  <c r="AW7" i="2" s="1"/>
  <c r="AQ7" i="2"/>
  <c r="AP7" i="2"/>
  <c r="AO7" i="2"/>
  <c r="AM7" i="2"/>
  <c r="AN7" i="2" s="1"/>
  <c r="N7" i="2"/>
  <c r="P7" i="2" s="1"/>
  <c r="AY6" i="2"/>
  <c r="AV6" i="2"/>
  <c r="AW6" i="2" s="1"/>
  <c r="AQ6" i="2"/>
  <c r="AP6" i="2"/>
  <c r="AO6" i="2"/>
  <c r="AM6" i="2"/>
  <c r="AN6" i="2" s="1"/>
  <c r="N6" i="2"/>
  <c r="P6" i="2" s="1"/>
  <c r="AY5" i="2"/>
  <c r="AV5" i="2"/>
  <c r="AW5" i="2" s="1"/>
  <c r="AQ5" i="2"/>
  <c r="AP5" i="2"/>
  <c r="AO5" i="2"/>
  <c r="AM5" i="2"/>
  <c r="AN5" i="2" s="1"/>
  <c r="N5" i="2"/>
  <c r="P5" i="2" s="1"/>
  <c r="AY4" i="2"/>
  <c r="AV4" i="2"/>
  <c r="AW4" i="2" s="1"/>
  <c r="AQ4" i="2"/>
  <c r="AP4" i="2"/>
  <c r="AO4" i="2"/>
  <c r="AM4" i="2"/>
  <c r="AN4" i="2" s="1"/>
  <c r="N4" i="2"/>
  <c r="P4" i="2" s="1"/>
  <c r="AY3" i="2"/>
  <c r="AV3" i="2"/>
  <c r="AW3" i="2" s="1"/>
  <c r="AQ3" i="2"/>
  <c r="AP3" i="2"/>
  <c r="AO3" i="2"/>
  <c r="AM3" i="2"/>
  <c r="G3" i="2" s="1"/>
  <c r="N3" i="2"/>
  <c r="P3" i="2" s="1"/>
  <c r="AY2" i="2"/>
  <c r="AV2" i="2"/>
  <c r="AW2" i="2" s="1"/>
  <c r="AQ2" i="2"/>
  <c r="AP2" i="2"/>
  <c r="AO2" i="2"/>
  <c r="AM2" i="2"/>
  <c r="AN2" i="2" s="1"/>
  <c r="N2" i="2"/>
  <c r="P2" i="2" s="1"/>
  <c r="BD82" i="2" l="1"/>
  <c r="K82" i="2"/>
  <c r="AR77" i="2"/>
  <c r="L77" i="2" s="1"/>
  <c r="AS77" i="2" s="1"/>
  <c r="AR72" i="2"/>
  <c r="L72" i="2" s="1"/>
  <c r="AS72" i="2" s="1"/>
  <c r="K72" i="2" s="1"/>
  <c r="AT88" i="2"/>
  <c r="AU88" i="2" s="1"/>
  <c r="AX88" i="2" s="1"/>
  <c r="H88" i="2" s="1"/>
  <c r="BA88" i="2" s="1"/>
  <c r="AR124" i="2"/>
  <c r="L124" i="2" s="1"/>
  <c r="AS124" i="2" s="1"/>
  <c r="K124" i="2" s="1"/>
  <c r="BD78" i="2"/>
  <c r="AR127" i="2"/>
  <c r="L127" i="2" s="1"/>
  <c r="AS127" i="2" s="1"/>
  <c r="AT127" i="2" s="1"/>
  <c r="AU127" i="2" s="1"/>
  <c r="AX127" i="2" s="1"/>
  <c r="H127" i="2" s="1"/>
  <c r="BA127" i="2" s="1"/>
  <c r="I127" i="2" s="1"/>
  <c r="BA110" i="2"/>
  <c r="I110" i="2" s="1"/>
  <c r="BD110" i="2"/>
  <c r="BF110" i="2" s="1"/>
  <c r="AR120" i="2"/>
  <c r="L120" i="2" s="1"/>
  <c r="AS120" i="2" s="1"/>
  <c r="AT120" i="2" s="1"/>
  <c r="AU120" i="2" s="1"/>
  <c r="AX120" i="2" s="1"/>
  <c r="H120" i="2" s="1"/>
  <c r="I82" i="2"/>
  <c r="BB82" i="2" s="1"/>
  <c r="AT111" i="2"/>
  <c r="AU111" i="2" s="1"/>
  <c r="AX111" i="2" s="1"/>
  <c r="H111" i="2" s="1"/>
  <c r="BA111" i="2" s="1"/>
  <c r="I111" i="2" s="1"/>
  <c r="K111" i="2"/>
  <c r="AT130" i="2"/>
  <c r="AU130" i="2" s="1"/>
  <c r="AX130" i="2" s="1"/>
  <c r="H130" i="2" s="1"/>
  <c r="BA130" i="2" s="1"/>
  <c r="I130" i="2" s="1"/>
  <c r="K130" i="2"/>
  <c r="AT119" i="2"/>
  <c r="AU119" i="2" s="1"/>
  <c r="AX119" i="2" s="1"/>
  <c r="H119" i="2" s="1"/>
  <c r="BA119" i="2" s="1"/>
  <c r="I119" i="2" s="1"/>
  <c r="K119" i="2"/>
  <c r="BE91" i="2"/>
  <c r="K106" i="2"/>
  <c r="AT106" i="2"/>
  <c r="AU106" i="2" s="1"/>
  <c r="AX106" i="2" s="1"/>
  <c r="H106" i="2" s="1"/>
  <c r="BA106" i="2" s="1"/>
  <c r="I106" i="2" s="1"/>
  <c r="K98" i="2"/>
  <c r="AT98" i="2"/>
  <c r="AU98" i="2" s="1"/>
  <c r="AX98" i="2" s="1"/>
  <c r="H98" i="2" s="1"/>
  <c r="BA98" i="2" s="1"/>
  <c r="I98" i="2" s="1"/>
  <c r="K95" i="2"/>
  <c r="AT95" i="2"/>
  <c r="AU95" i="2" s="1"/>
  <c r="AX95" i="2" s="1"/>
  <c r="H95" i="2" s="1"/>
  <c r="BA95" i="2" s="1"/>
  <c r="I95" i="2" s="1"/>
  <c r="K120" i="2"/>
  <c r="J118" i="2"/>
  <c r="AT129" i="2"/>
  <c r="AU129" i="2" s="1"/>
  <c r="AX129" i="2" s="1"/>
  <c r="H129" i="2" s="1"/>
  <c r="K129" i="2"/>
  <c r="J122" i="2"/>
  <c r="K114" i="2"/>
  <c r="AT114" i="2"/>
  <c r="AU114" i="2" s="1"/>
  <c r="AX114" i="2" s="1"/>
  <c r="H114" i="2" s="1"/>
  <c r="AT125" i="2"/>
  <c r="AU125" i="2" s="1"/>
  <c r="AX125" i="2" s="1"/>
  <c r="H125" i="2" s="1"/>
  <c r="BA125" i="2" s="1"/>
  <c r="I125" i="2" s="1"/>
  <c r="K125" i="2"/>
  <c r="BE126" i="2"/>
  <c r="J109" i="2"/>
  <c r="BE118" i="2"/>
  <c r="AT118" i="2"/>
  <c r="AU118" i="2" s="1"/>
  <c r="AX118" i="2" s="1"/>
  <c r="H118" i="2" s="1"/>
  <c r="BA118" i="2" s="1"/>
  <c r="I118" i="2" s="1"/>
  <c r="K118" i="2"/>
  <c r="AT113" i="2"/>
  <c r="AU113" i="2" s="1"/>
  <c r="AX113" i="2" s="1"/>
  <c r="H113" i="2" s="1"/>
  <c r="BA113" i="2" s="1"/>
  <c r="I113" i="2" s="1"/>
  <c r="K113" i="2"/>
  <c r="K116" i="2"/>
  <c r="AT116" i="2"/>
  <c r="AU116" i="2" s="1"/>
  <c r="AX116" i="2" s="1"/>
  <c r="H116" i="2" s="1"/>
  <c r="BD111" i="2"/>
  <c r="BF111" i="2" s="1"/>
  <c r="J111" i="2"/>
  <c r="BE122" i="2"/>
  <c r="BB110" i="2"/>
  <c r="BC110" i="2"/>
  <c r="K108" i="2"/>
  <c r="AT108" i="2"/>
  <c r="AU108" i="2" s="1"/>
  <c r="AX108" i="2" s="1"/>
  <c r="H108" i="2" s="1"/>
  <c r="BA108" i="2" s="1"/>
  <c r="I108" i="2" s="1"/>
  <c r="K104" i="2"/>
  <c r="AT104" i="2"/>
  <c r="AU104" i="2" s="1"/>
  <c r="AX104" i="2" s="1"/>
  <c r="H104" i="2" s="1"/>
  <c r="BA104" i="2" s="1"/>
  <c r="I104" i="2" s="1"/>
  <c r="K100" i="2"/>
  <c r="AT100" i="2"/>
  <c r="AU100" i="2" s="1"/>
  <c r="AX100" i="2" s="1"/>
  <c r="H100" i="2" s="1"/>
  <c r="BA100" i="2" s="1"/>
  <c r="I100" i="2" s="1"/>
  <c r="K96" i="2"/>
  <c r="AT96" i="2"/>
  <c r="AU96" i="2" s="1"/>
  <c r="AX96" i="2" s="1"/>
  <c r="H96" i="2" s="1"/>
  <c r="BA96" i="2" s="1"/>
  <c r="I96" i="2" s="1"/>
  <c r="K92" i="2"/>
  <c r="AT92" i="2"/>
  <c r="AU92" i="2" s="1"/>
  <c r="AX92" i="2" s="1"/>
  <c r="H92" i="2" s="1"/>
  <c r="BA92" i="2" s="1"/>
  <c r="I92" i="2" s="1"/>
  <c r="K91" i="2"/>
  <c r="AT91" i="2"/>
  <c r="AU91" i="2" s="1"/>
  <c r="AX91" i="2" s="1"/>
  <c r="H91" i="2" s="1"/>
  <c r="AT124" i="2"/>
  <c r="AU124" i="2" s="1"/>
  <c r="AX124" i="2" s="1"/>
  <c r="H124" i="2" s="1"/>
  <c r="BA124" i="2" s="1"/>
  <c r="I124" i="2" s="1"/>
  <c r="BE130" i="2"/>
  <c r="AT126" i="2"/>
  <c r="AU126" i="2" s="1"/>
  <c r="AX126" i="2" s="1"/>
  <c r="H126" i="2" s="1"/>
  <c r="BA126" i="2" s="1"/>
  <c r="I126" i="2" s="1"/>
  <c r="K126" i="2"/>
  <c r="K102" i="2"/>
  <c r="AT102" i="2"/>
  <c r="AU102" i="2" s="1"/>
  <c r="AX102" i="2" s="1"/>
  <c r="H102" i="2" s="1"/>
  <c r="BA102" i="2" s="1"/>
  <c r="I102" i="2" s="1"/>
  <c r="K94" i="2"/>
  <c r="AT94" i="2"/>
  <c r="AU94" i="2" s="1"/>
  <c r="AX94" i="2" s="1"/>
  <c r="H94" i="2" s="1"/>
  <c r="BA94" i="2" s="1"/>
  <c r="I94" i="2" s="1"/>
  <c r="AT128" i="2"/>
  <c r="AU128" i="2" s="1"/>
  <c r="AX128" i="2" s="1"/>
  <c r="H128" i="2" s="1"/>
  <c r="BA128" i="2" s="1"/>
  <c r="I128" i="2" s="1"/>
  <c r="K128" i="2"/>
  <c r="AT123" i="2"/>
  <c r="AU123" i="2" s="1"/>
  <c r="AX123" i="2" s="1"/>
  <c r="H123" i="2" s="1"/>
  <c r="BA123" i="2" s="1"/>
  <c r="I123" i="2" s="1"/>
  <c r="K123" i="2"/>
  <c r="AT122" i="2"/>
  <c r="AU122" i="2" s="1"/>
  <c r="AX122" i="2" s="1"/>
  <c r="H122" i="2" s="1"/>
  <c r="BA122" i="2" s="1"/>
  <c r="I122" i="2" s="1"/>
  <c r="K122" i="2"/>
  <c r="J130" i="2"/>
  <c r="AT121" i="2"/>
  <c r="AU121" i="2" s="1"/>
  <c r="AX121" i="2" s="1"/>
  <c r="H121" i="2" s="1"/>
  <c r="K121" i="2"/>
  <c r="AT112" i="2"/>
  <c r="AU112" i="2" s="1"/>
  <c r="AX112" i="2" s="1"/>
  <c r="H112" i="2" s="1"/>
  <c r="K112" i="2"/>
  <c r="J126" i="2"/>
  <c r="AT117" i="2"/>
  <c r="AU117" i="2" s="1"/>
  <c r="AX117" i="2" s="1"/>
  <c r="H117" i="2" s="1"/>
  <c r="K117" i="2"/>
  <c r="K115" i="2"/>
  <c r="AT115" i="2"/>
  <c r="AU115" i="2" s="1"/>
  <c r="AX115" i="2" s="1"/>
  <c r="H115" i="2" s="1"/>
  <c r="K99" i="2"/>
  <c r="AT99" i="2"/>
  <c r="AU99" i="2" s="1"/>
  <c r="AX99" i="2" s="1"/>
  <c r="H99" i="2" s="1"/>
  <c r="AR109" i="2"/>
  <c r="L109" i="2" s="1"/>
  <c r="AS109" i="2" s="1"/>
  <c r="K105" i="2"/>
  <c r="AT105" i="2"/>
  <c r="AU105" i="2" s="1"/>
  <c r="AX105" i="2" s="1"/>
  <c r="H105" i="2" s="1"/>
  <c r="K101" i="2"/>
  <c r="AT101" i="2"/>
  <c r="AU101" i="2" s="1"/>
  <c r="AX101" i="2" s="1"/>
  <c r="H101" i="2" s="1"/>
  <c r="K97" i="2"/>
  <c r="AT97" i="2"/>
  <c r="AU97" i="2" s="1"/>
  <c r="AX97" i="2" s="1"/>
  <c r="H97" i="2" s="1"/>
  <c r="K93" i="2"/>
  <c r="AT93" i="2"/>
  <c r="AU93" i="2" s="1"/>
  <c r="AX93" i="2" s="1"/>
  <c r="H93" i="2" s="1"/>
  <c r="K107" i="2"/>
  <c r="AT107" i="2"/>
  <c r="AU107" i="2" s="1"/>
  <c r="AX107" i="2" s="1"/>
  <c r="H107" i="2" s="1"/>
  <c r="K103" i="2"/>
  <c r="AT103" i="2"/>
  <c r="AU103" i="2" s="1"/>
  <c r="AX103" i="2" s="1"/>
  <c r="H103" i="2" s="1"/>
  <c r="K90" i="2"/>
  <c r="AT90" i="2"/>
  <c r="AU90" i="2" s="1"/>
  <c r="AX90" i="2" s="1"/>
  <c r="H90" i="2" s="1"/>
  <c r="AR66" i="2"/>
  <c r="L66" i="2" s="1"/>
  <c r="AS66" i="2" s="1"/>
  <c r="K66" i="2" s="1"/>
  <c r="I78" i="2"/>
  <c r="BF78" i="2"/>
  <c r="BF82" i="2"/>
  <c r="K80" i="2"/>
  <c r="AZ23" i="2"/>
  <c r="AZ35" i="2"/>
  <c r="BD80" i="2"/>
  <c r="BF80" i="2" s="1"/>
  <c r="AT84" i="2"/>
  <c r="AU84" i="2" s="1"/>
  <c r="AX84" i="2" s="1"/>
  <c r="H84" i="2" s="1"/>
  <c r="BD88" i="2"/>
  <c r="AT86" i="2"/>
  <c r="AU86" i="2" s="1"/>
  <c r="AX86" i="2" s="1"/>
  <c r="H86" i="2" s="1"/>
  <c r="BA86" i="2" s="1"/>
  <c r="I86" i="2" s="1"/>
  <c r="K86" i="2"/>
  <c r="AT87" i="2"/>
  <c r="AU87" i="2" s="1"/>
  <c r="AX87" i="2" s="1"/>
  <c r="H87" i="2" s="1"/>
  <c r="K87" i="2"/>
  <c r="BE79" i="2"/>
  <c r="K69" i="2"/>
  <c r="AT69" i="2"/>
  <c r="AU69" i="2" s="1"/>
  <c r="AX69" i="2" s="1"/>
  <c r="H69" i="2" s="1"/>
  <c r="BA69" i="2" s="1"/>
  <c r="I69" i="2" s="1"/>
  <c r="AT85" i="2"/>
  <c r="AU85" i="2" s="1"/>
  <c r="AX85" i="2" s="1"/>
  <c r="H85" i="2" s="1"/>
  <c r="BA85" i="2" s="1"/>
  <c r="I85" i="2" s="1"/>
  <c r="K85" i="2"/>
  <c r="AT79" i="2"/>
  <c r="AU79" i="2" s="1"/>
  <c r="AX79" i="2" s="1"/>
  <c r="H79" i="2" s="1"/>
  <c r="K79" i="2"/>
  <c r="I88" i="2"/>
  <c r="K74" i="2"/>
  <c r="AT74" i="2"/>
  <c r="AU74" i="2" s="1"/>
  <c r="AX74" i="2" s="1"/>
  <c r="H74" i="2" s="1"/>
  <c r="AT66" i="2"/>
  <c r="AU66" i="2" s="1"/>
  <c r="AX66" i="2" s="1"/>
  <c r="H66" i="2" s="1"/>
  <c r="K68" i="2"/>
  <c r="AT68" i="2"/>
  <c r="AU68" i="2" s="1"/>
  <c r="AX68" i="2" s="1"/>
  <c r="H68" i="2" s="1"/>
  <c r="BE81" i="2"/>
  <c r="K63" i="2"/>
  <c r="AT63" i="2"/>
  <c r="AU63" i="2" s="1"/>
  <c r="AX63" i="2" s="1"/>
  <c r="H63" i="2" s="1"/>
  <c r="BA63" i="2" s="1"/>
  <c r="I63" i="2" s="1"/>
  <c r="BE76" i="2"/>
  <c r="K67" i="2"/>
  <c r="AT67" i="2"/>
  <c r="AU67" i="2" s="1"/>
  <c r="AX67" i="2" s="1"/>
  <c r="H67" i="2" s="1"/>
  <c r="BA67" i="2" s="1"/>
  <c r="I67" i="2" s="1"/>
  <c r="BE87" i="2"/>
  <c r="AT81" i="2"/>
  <c r="AU81" i="2" s="1"/>
  <c r="AX81" i="2" s="1"/>
  <c r="H81" i="2" s="1"/>
  <c r="BA81" i="2" s="1"/>
  <c r="I81" i="2" s="1"/>
  <c r="K81" i="2"/>
  <c r="BE88" i="2"/>
  <c r="K73" i="2"/>
  <c r="AT73" i="2"/>
  <c r="AU73" i="2" s="1"/>
  <c r="AX73" i="2" s="1"/>
  <c r="H73" i="2" s="1"/>
  <c r="K65" i="2"/>
  <c r="AT65" i="2"/>
  <c r="AU65" i="2" s="1"/>
  <c r="AX65" i="2" s="1"/>
  <c r="H65" i="2" s="1"/>
  <c r="BE85" i="2"/>
  <c r="J81" i="2"/>
  <c r="K71" i="2"/>
  <c r="AT71" i="2"/>
  <c r="AU71" i="2" s="1"/>
  <c r="AX71" i="2" s="1"/>
  <c r="H71" i="2" s="1"/>
  <c r="BA71" i="2" s="1"/>
  <c r="I71" i="2" s="1"/>
  <c r="AT89" i="2"/>
  <c r="AU89" i="2" s="1"/>
  <c r="AX89" i="2" s="1"/>
  <c r="H89" i="2" s="1"/>
  <c r="BA89" i="2" s="1"/>
  <c r="I89" i="2" s="1"/>
  <c r="K89" i="2"/>
  <c r="AT83" i="2"/>
  <c r="AU83" i="2" s="1"/>
  <c r="AX83" i="2" s="1"/>
  <c r="H83" i="2" s="1"/>
  <c r="BA83" i="2" s="1"/>
  <c r="I83" i="2" s="1"/>
  <c r="K83" i="2"/>
  <c r="AT76" i="2"/>
  <c r="AU76" i="2" s="1"/>
  <c r="AX76" i="2" s="1"/>
  <c r="H76" i="2" s="1"/>
  <c r="BA76" i="2" s="1"/>
  <c r="I76" i="2" s="1"/>
  <c r="K76" i="2"/>
  <c r="K75" i="2"/>
  <c r="AT75" i="2"/>
  <c r="AU75" i="2" s="1"/>
  <c r="AX75" i="2" s="1"/>
  <c r="H75" i="2" s="1"/>
  <c r="BA75" i="2" s="1"/>
  <c r="I75" i="2" s="1"/>
  <c r="BE83" i="2"/>
  <c r="AT77" i="2"/>
  <c r="AU77" i="2" s="1"/>
  <c r="AX77" i="2" s="1"/>
  <c r="H77" i="2" s="1"/>
  <c r="BA77" i="2" s="1"/>
  <c r="I77" i="2" s="1"/>
  <c r="K77" i="2"/>
  <c r="BE89" i="2"/>
  <c r="AT72" i="2"/>
  <c r="AU72" i="2" s="1"/>
  <c r="AX72" i="2" s="1"/>
  <c r="H72" i="2" s="1"/>
  <c r="BA72" i="2" s="1"/>
  <c r="I72" i="2" s="1"/>
  <c r="J85" i="2"/>
  <c r="K70" i="2"/>
  <c r="AT70" i="2"/>
  <c r="AU70" i="2" s="1"/>
  <c r="AX70" i="2" s="1"/>
  <c r="H70" i="2" s="1"/>
  <c r="BA70" i="2" s="1"/>
  <c r="I70" i="2" s="1"/>
  <c r="BB80" i="2"/>
  <c r="BC80" i="2"/>
  <c r="K64" i="2"/>
  <c r="AT64" i="2"/>
  <c r="AU64" i="2" s="1"/>
  <c r="AX64" i="2" s="1"/>
  <c r="H64" i="2" s="1"/>
  <c r="BA64" i="2" s="1"/>
  <c r="I64" i="2" s="1"/>
  <c r="AZ29" i="2"/>
  <c r="AZ13" i="2"/>
  <c r="AZ24" i="2"/>
  <c r="AZ28" i="2"/>
  <c r="AZ37" i="2"/>
  <c r="G35" i="2"/>
  <c r="BE35" i="2" s="1"/>
  <c r="AZ14" i="2"/>
  <c r="AZ27" i="2"/>
  <c r="AZ25" i="2"/>
  <c r="AZ30" i="2"/>
  <c r="AZ34" i="2"/>
  <c r="G12" i="2"/>
  <c r="BE12" i="2" s="1"/>
  <c r="G27" i="2"/>
  <c r="BE27" i="2" s="1"/>
  <c r="G33" i="2"/>
  <c r="AZ2" i="2"/>
  <c r="G8" i="2"/>
  <c r="G9" i="2"/>
  <c r="BE9" i="2" s="1"/>
  <c r="G24" i="2"/>
  <c r="BE24" i="2" s="1"/>
  <c r="G28" i="2"/>
  <c r="BE28" i="2" s="1"/>
  <c r="G30" i="2"/>
  <c r="BE30" i="2" s="1"/>
  <c r="G31" i="2"/>
  <c r="BE31" i="2" s="1"/>
  <c r="BE33" i="2"/>
  <c r="AZ20" i="2"/>
  <c r="AR27" i="2"/>
  <c r="L27" i="2" s="1"/>
  <c r="AS27" i="2" s="1"/>
  <c r="K27" i="2" s="1"/>
  <c r="AZ32" i="2"/>
  <c r="AZ33" i="2"/>
  <c r="AZ36" i="2"/>
  <c r="G20" i="2"/>
  <c r="BE20" i="2" s="1"/>
  <c r="AR12" i="2"/>
  <c r="L12" i="2" s="1"/>
  <c r="AS12" i="2" s="1"/>
  <c r="K12" i="2" s="1"/>
  <c r="G25" i="2"/>
  <c r="BE25" i="2" s="1"/>
  <c r="G29" i="2"/>
  <c r="BE29" i="2" s="1"/>
  <c r="G36" i="2"/>
  <c r="BE36" i="2" s="1"/>
  <c r="AZ10" i="2"/>
  <c r="G16" i="2"/>
  <c r="BE16" i="2" s="1"/>
  <c r="AZ19" i="2"/>
  <c r="AZ26" i="2"/>
  <c r="AZ31" i="2"/>
  <c r="G34" i="2"/>
  <c r="BE34" i="2" s="1"/>
  <c r="G37" i="2"/>
  <c r="BE37" i="2" s="1"/>
  <c r="G6" i="2"/>
  <c r="BE6" i="2" s="1"/>
  <c r="AR9" i="2"/>
  <c r="L9" i="2" s="1"/>
  <c r="AS9" i="2" s="1"/>
  <c r="AT9" i="2" s="1"/>
  <c r="AU9" i="2" s="1"/>
  <c r="AX9" i="2" s="1"/>
  <c r="H9" i="2" s="1"/>
  <c r="BA9" i="2" s="1"/>
  <c r="AR16" i="2"/>
  <c r="L16" i="2" s="1"/>
  <c r="AS16" i="2" s="1"/>
  <c r="K16" i="2" s="1"/>
  <c r="AR35" i="2"/>
  <c r="L35" i="2" s="1"/>
  <c r="AS35" i="2" s="1"/>
  <c r="K35" i="2" s="1"/>
  <c r="G7" i="2"/>
  <c r="BE7" i="2" s="1"/>
  <c r="AR10" i="2"/>
  <c r="L10" i="2" s="1"/>
  <c r="AS10" i="2" s="1"/>
  <c r="K10" i="2" s="1"/>
  <c r="G14" i="2"/>
  <c r="BE14" i="2" s="1"/>
  <c r="AZ15" i="2"/>
  <c r="AZ16" i="2"/>
  <c r="G18" i="2"/>
  <c r="BE18" i="2" s="1"/>
  <c r="AZ18" i="2"/>
  <c r="G21" i="2"/>
  <c r="BE21" i="2" s="1"/>
  <c r="AZ21" i="2"/>
  <c r="G23" i="2"/>
  <c r="BE23" i="2" s="1"/>
  <c r="AR25" i="2"/>
  <c r="L25" i="2" s="1"/>
  <c r="AS25" i="2" s="1"/>
  <c r="K25" i="2" s="1"/>
  <c r="G26" i="2"/>
  <c r="BE26" i="2" s="1"/>
  <c r="AR31" i="2"/>
  <c r="L31" i="2" s="1"/>
  <c r="AS31" i="2" s="1"/>
  <c r="G32" i="2"/>
  <c r="BE32" i="2" s="1"/>
  <c r="AR8" i="2"/>
  <c r="L8" i="2" s="1"/>
  <c r="AS8" i="2" s="1"/>
  <c r="AT8" i="2" s="1"/>
  <c r="AU8" i="2" s="1"/>
  <c r="AX8" i="2" s="1"/>
  <c r="H8" i="2" s="1"/>
  <c r="BA8" i="2" s="1"/>
  <c r="AZ11" i="2"/>
  <c r="AZ12" i="2"/>
  <c r="AR14" i="2"/>
  <c r="L14" i="2" s="1"/>
  <c r="AS14" i="2" s="1"/>
  <c r="K14" i="2" s="1"/>
  <c r="G17" i="2"/>
  <c r="BE17" i="2" s="1"/>
  <c r="AZ17" i="2"/>
  <c r="G19" i="2"/>
  <c r="BE19" i="2" s="1"/>
  <c r="G22" i="2"/>
  <c r="BE22" i="2" s="1"/>
  <c r="AZ22" i="2"/>
  <c r="AR36" i="2"/>
  <c r="L36" i="2" s="1"/>
  <c r="AS36" i="2" s="1"/>
  <c r="K36" i="2" s="1"/>
  <c r="AR37" i="2"/>
  <c r="L37" i="2" s="1"/>
  <c r="AS37" i="2" s="1"/>
  <c r="K37" i="2" s="1"/>
  <c r="AR2" i="2"/>
  <c r="L2" i="2" s="1"/>
  <c r="AS2" i="2" s="1"/>
  <c r="BE3" i="2"/>
  <c r="J2" i="2"/>
  <c r="BE8" i="2"/>
  <c r="AR17" i="2"/>
  <c r="L17" i="2" s="1"/>
  <c r="AS17" i="2" s="1"/>
  <c r="AN3" i="2"/>
  <c r="AZ3" i="2"/>
  <c r="AR4" i="2"/>
  <c r="L4" i="2" s="1"/>
  <c r="AS4" i="2" s="1"/>
  <c r="AZ4" i="2"/>
  <c r="AR5" i="2"/>
  <c r="L5" i="2" s="1"/>
  <c r="AS5" i="2" s="1"/>
  <c r="AZ5" i="2"/>
  <c r="AR6" i="2"/>
  <c r="L6" i="2" s="1"/>
  <c r="AS6" i="2" s="1"/>
  <c r="AZ6" i="2"/>
  <c r="AR7" i="2"/>
  <c r="L7" i="2" s="1"/>
  <c r="AS7" i="2" s="1"/>
  <c r="AZ7" i="2"/>
  <c r="AZ8" i="2"/>
  <c r="AZ9" i="2"/>
  <c r="J4" i="2"/>
  <c r="J5" i="2"/>
  <c r="G11" i="2"/>
  <c r="AN11" i="2"/>
  <c r="AR11" i="2" s="1"/>
  <c r="L11" i="2" s="1"/>
  <c r="AS11" i="2" s="1"/>
  <c r="G13" i="2"/>
  <c r="AN13" i="2"/>
  <c r="G15" i="2"/>
  <c r="AN15" i="2"/>
  <c r="AR15" i="2" s="1"/>
  <c r="L15" i="2" s="1"/>
  <c r="AS15" i="2" s="1"/>
  <c r="AT16" i="2"/>
  <c r="AU16" i="2" s="1"/>
  <c r="AX16" i="2" s="1"/>
  <c r="H16" i="2" s="1"/>
  <c r="BA16" i="2" s="1"/>
  <c r="I16" i="2" s="1"/>
  <c r="AR21" i="2"/>
  <c r="L21" i="2" s="1"/>
  <c r="AS21" i="2" s="1"/>
  <c r="G4" i="2"/>
  <c r="G5" i="2"/>
  <c r="J6" i="2"/>
  <c r="J7" i="2"/>
  <c r="G2" i="2"/>
  <c r="J8" i="2"/>
  <c r="J9" i="2"/>
  <c r="J12" i="2"/>
  <c r="J14" i="2"/>
  <c r="J16" i="2"/>
  <c r="AR20" i="2"/>
  <c r="L20" i="2" s="1"/>
  <c r="AS20" i="2" s="1"/>
  <c r="AR19" i="2"/>
  <c r="L19" i="2" s="1"/>
  <c r="AS19" i="2" s="1"/>
  <c r="J23" i="2"/>
  <c r="J26" i="2"/>
  <c r="J32" i="2"/>
  <c r="G10" i="2"/>
  <c r="AR18" i="2"/>
  <c r="L18" i="2" s="1"/>
  <c r="AS18" i="2" s="1"/>
  <c r="AR22" i="2"/>
  <c r="L22" i="2" s="1"/>
  <c r="AS22" i="2" s="1"/>
  <c r="J28" i="2"/>
  <c r="AR24" i="2"/>
  <c r="L24" i="2" s="1"/>
  <c r="AS24" i="2" s="1"/>
  <c r="AR30" i="2"/>
  <c r="L30" i="2" s="1"/>
  <c r="AS30" i="2" s="1"/>
  <c r="AR34" i="2"/>
  <c r="L34" i="2" s="1"/>
  <c r="AS34" i="2" s="1"/>
  <c r="AR29" i="2"/>
  <c r="L29" i="2" s="1"/>
  <c r="AS29" i="2" s="1"/>
  <c r="AR33" i="2"/>
  <c r="L33" i="2" s="1"/>
  <c r="AS33" i="2" s="1"/>
  <c r="AR23" i="2"/>
  <c r="L23" i="2" s="1"/>
  <c r="AS23" i="2" s="1"/>
  <c r="AR26" i="2"/>
  <c r="L26" i="2" s="1"/>
  <c r="AS26" i="2" s="1"/>
  <c r="AR28" i="2"/>
  <c r="L28" i="2" s="1"/>
  <c r="AS28" i="2" s="1"/>
  <c r="AR32" i="2"/>
  <c r="L32" i="2" s="1"/>
  <c r="AS32" i="2" s="1"/>
  <c r="K127" i="2" l="1"/>
  <c r="BC82" i="2"/>
  <c r="AT14" i="2"/>
  <c r="AU14" i="2" s="1"/>
  <c r="AX14" i="2" s="1"/>
  <c r="H14" i="2" s="1"/>
  <c r="BA14" i="2" s="1"/>
  <c r="I14" i="2" s="1"/>
  <c r="AT12" i="2"/>
  <c r="AU12" i="2" s="1"/>
  <c r="AX12" i="2" s="1"/>
  <c r="H12" i="2" s="1"/>
  <c r="BA12" i="2" s="1"/>
  <c r="I12" i="2" s="1"/>
  <c r="AT25" i="2"/>
  <c r="AU25" i="2" s="1"/>
  <c r="AX25" i="2" s="1"/>
  <c r="H25" i="2" s="1"/>
  <c r="BA25" i="2" s="1"/>
  <c r="BD130" i="2"/>
  <c r="BF130" i="2" s="1"/>
  <c r="BD124" i="2"/>
  <c r="BF124" i="2" s="1"/>
  <c r="BD125" i="2"/>
  <c r="BF125" i="2" s="1"/>
  <c r="BD123" i="2"/>
  <c r="BF123" i="2" s="1"/>
  <c r="BD100" i="2"/>
  <c r="BF100" i="2" s="1"/>
  <c r="BD69" i="2"/>
  <c r="BF69" i="2" s="1"/>
  <c r="BD126" i="2"/>
  <c r="BF126" i="2" s="1"/>
  <c r="BD98" i="2"/>
  <c r="BF98" i="2" s="1"/>
  <c r="BD119" i="2"/>
  <c r="BF119" i="2" s="1"/>
  <c r="BA90" i="2"/>
  <c r="I90" i="2" s="1"/>
  <c r="BD90" i="2"/>
  <c r="BF90" i="2" s="1"/>
  <c r="BA105" i="2"/>
  <c r="I105" i="2" s="1"/>
  <c r="BD105" i="2"/>
  <c r="BF105" i="2" s="1"/>
  <c r="BA112" i="2"/>
  <c r="I112" i="2" s="1"/>
  <c r="BD112" i="2"/>
  <c r="BF112" i="2" s="1"/>
  <c r="BC113" i="2"/>
  <c r="BB113" i="2"/>
  <c r="BA129" i="2"/>
  <c r="I129" i="2" s="1"/>
  <c r="BD129" i="2"/>
  <c r="BF129" i="2" s="1"/>
  <c r="BB111" i="2"/>
  <c r="BC111" i="2"/>
  <c r="BA115" i="2"/>
  <c r="I115" i="2" s="1"/>
  <c r="BD115" i="2"/>
  <c r="BF115" i="2" s="1"/>
  <c r="BC94" i="2"/>
  <c r="BB94" i="2"/>
  <c r="BC92" i="2"/>
  <c r="BB92" i="2"/>
  <c r="BC100" i="2"/>
  <c r="BB100" i="2"/>
  <c r="BC108" i="2"/>
  <c r="BB108" i="2"/>
  <c r="BA116" i="2"/>
  <c r="I116" i="2" s="1"/>
  <c r="BD116" i="2"/>
  <c r="BF116" i="2" s="1"/>
  <c r="BD127" i="2"/>
  <c r="BF127" i="2" s="1"/>
  <c r="BB125" i="2"/>
  <c r="BC125" i="2"/>
  <c r="BD122" i="2"/>
  <c r="BF122" i="2" s="1"/>
  <c r="BD118" i="2"/>
  <c r="BF118" i="2" s="1"/>
  <c r="BC98" i="2"/>
  <c r="BB98" i="2"/>
  <c r="BB119" i="2"/>
  <c r="BC119" i="2"/>
  <c r="BD108" i="2"/>
  <c r="BF108" i="2" s="1"/>
  <c r="BD94" i="2"/>
  <c r="BF94" i="2" s="1"/>
  <c r="BD96" i="2"/>
  <c r="BF96" i="2" s="1"/>
  <c r="BA107" i="2"/>
  <c r="I107" i="2" s="1"/>
  <c r="BD107" i="2"/>
  <c r="BF107" i="2" s="1"/>
  <c r="BB128" i="2"/>
  <c r="BC128" i="2"/>
  <c r="BA103" i="2"/>
  <c r="I103" i="2" s="1"/>
  <c r="BD103" i="2"/>
  <c r="BF103" i="2" s="1"/>
  <c r="BA93" i="2"/>
  <c r="I93" i="2" s="1"/>
  <c r="BD93" i="2"/>
  <c r="BF93" i="2" s="1"/>
  <c r="BA101" i="2"/>
  <c r="I101" i="2" s="1"/>
  <c r="BD101" i="2"/>
  <c r="BF101" i="2" s="1"/>
  <c r="AT109" i="2"/>
  <c r="AU109" i="2" s="1"/>
  <c r="AX109" i="2" s="1"/>
  <c r="H109" i="2" s="1"/>
  <c r="K109" i="2"/>
  <c r="BA121" i="2"/>
  <c r="I121" i="2" s="1"/>
  <c r="BD121" i="2"/>
  <c r="BF121" i="2" s="1"/>
  <c r="BB122" i="2"/>
  <c r="BC122" i="2"/>
  <c r="BB123" i="2"/>
  <c r="BC123" i="2"/>
  <c r="BB126" i="2"/>
  <c r="BC126" i="2"/>
  <c r="BB124" i="2"/>
  <c r="BC124" i="2"/>
  <c r="BB118" i="2"/>
  <c r="BC118" i="2"/>
  <c r="BD106" i="2"/>
  <c r="BF106" i="2" s="1"/>
  <c r="BD95" i="2"/>
  <c r="BF95" i="2" s="1"/>
  <c r="BD113" i="2"/>
  <c r="BF113" i="2" s="1"/>
  <c r="BD102" i="2"/>
  <c r="BF102" i="2" s="1"/>
  <c r="BD104" i="2"/>
  <c r="BF104" i="2" s="1"/>
  <c r="BA97" i="2"/>
  <c r="I97" i="2" s="1"/>
  <c r="BD97" i="2"/>
  <c r="BF97" i="2" s="1"/>
  <c r="BA117" i="2"/>
  <c r="I117" i="2" s="1"/>
  <c r="BD117" i="2"/>
  <c r="BF117" i="2" s="1"/>
  <c r="BA120" i="2"/>
  <c r="I120" i="2" s="1"/>
  <c r="BD120" i="2"/>
  <c r="BF120" i="2" s="1"/>
  <c r="BA99" i="2"/>
  <c r="I99" i="2" s="1"/>
  <c r="BD99" i="2"/>
  <c r="BF99" i="2" s="1"/>
  <c r="BC102" i="2"/>
  <c r="BB102" i="2"/>
  <c r="BA91" i="2"/>
  <c r="I91" i="2" s="1"/>
  <c r="BD91" i="2"/>
  <c r="BF91" i="2" s="1"/>
  <c r="BC96" i="2"/>
  <c r="BB96" i="2"/>
  <c r="BC104" i="2"/>
  <c r="BB104" i="2"/>
  <c r="BB127" i="2"/>
  <c r="BC127" i="2"/>
  <c r="BA114" i="2"/>
  <c r="I114" i="2" s="1"/>
  <c r="BD114" i="2"/>
  <c r="BF114" i="2" s="1"/>
  <c r="BC95" i="2"/>
  <c r="BB95" i="2"/>
  <c r="BC106" i="2"/>
  <c r="BB106" i="2"/>
  <c r="BD92" i="2"/>
  <c r="BF92" i="2" s="1"/>
  <c r="BB130" i="2"/>
  <c r="BC130" i="2"/>
  <c r="BD128" i="2"/>
  <c r="BF128" i="2" s="1"/>
  <c r="BB78" i="2"/>
  <c r="BC78" i="2"/>
  <c r="BD8" i="2"/>
  <c r="BF8" i="2" s="1"/>
  <c r="BD85" i="2"/>
  <c r="BF85" i="2" s="1"/>
  <c r="AT27" i="2"/>
  <c r="AU27" i="2" s="1"/>
  <c r="AX27" i="2" s="1"/>
  <c r="H27" i="2" s="1"/>
  <c r="BA27" i="2" s="1"/>
  <c r="I27" i="2" s="1"/>
  <c r="BF88" i="2"/>
  <c r="BD86" i="2"/>
  <c r="BF86" i="2" s="1"/>
  <c r="BD63" i="2"/>
  <c r="BF63" i="2" s="1"/>
  <c r="BA84" i="2"/>
  <c r="I84" i="2" s="1"/>
  <c r="BD84" i="2"/>
  <c r="BF84" i="2" s="1"/>
  <c r="AT10" i="2"/>
  <c r="AU10" i="2" s="1"/>
  <c r="AX10" i="2" s="1"/>
  <c r="H10" i="2" s="1"/>
  <c r="BA10" i="2" s="1"/>
  <c r="I10" i="2" s="1"/>
  <c r="BC86" i="2"/>
  <c r="BB86" i="2"/>
  <c r="BD89" i="2"/>
  <c r="BF89" i="2" s="1"/>
  <c r="K8" i="2"/>
  <c r="BA87" i="2"/>
  <c r="I87" i="2" s="1"/>
  <c r="BB87" i="2" s="1"/>
  <c r="BD87" i="2"/>
  <c r="BF87" i="2" s="1"/>
  <c r="I8" i="2"/>
  <c r="BD81" i="2"/>
  <c r="BF81" i="2" s="1"/>
  <c r="BC75" i="2"/>
  <c r="BB75" i="2"/>
  <c r="BA73" i="2"/>
  <c r="I73" i="2" s="1"/>
  <c r="BD73" i="2"/>
  <c r="BF73" i="2" s="1"/>
  <c r="BA68" i="2"/>
  <c r="I68" i="2" s="1"/>
  <c r="BD68" i="2"/>
  <c r="BF68" i="2" s="1"/>
  <c r="BC64" i="2"/>
  <c r="BB64" i="2"/>
  <c r="BC70" i="2"/>
  <c r="BB70" i="2"/>
  <c r="BC72" i="2"/>
  <c r="BB72" i="2"/>
  <c r="BB77" i="2"/>
  <c r="BC77" i="2"/>
  <c r="BB83" i="2"/>
  <c r="BC83" i="2"/>
  <c r="BB81" i="2"/>
  <c r="BC81" i="2"/>
  <c r="BC69" i="2"/>
  <c r="BB69" i="2"/>
  <c r="BD71" i="2"/>
  <c r="BF71" i="2" s="1"/>
  <c r="BD76" i="2"/>
  <c r="BF76" i="2" s="1"/>
  <c r="BC67" i="2"/>
  <c r="BB67" i="2"/>
  <c r="BA74" i="2"/>
  <c r="I74" i="2" s="1"/>
  <c r="BD74" i="2"/>
  <c r="BF74" i="2" s="1"/>
  <c r="BD75" i="2"/>
  <c r="BF75" i="2" s="1"/>
  <c r="BA65" i="2"/>
  <c r="I65" i="2" s="1"/>
  <c r="BD65" i="2"/>
  <c r="BF65" i="2" s="1"/>
  <c r="BA66" i="2"/>
  <c r="I66" i="2" s="1"/>
  <c r="BD66" i="2"/>
  <c r="BF66" i="2" s="1"/>
  <c r="BB88" i="2"/>
  <c r="BC88" i="2"/>
  <c r="BB85" i="2"/>
  <c r="BC85" i="2"/>
  <c r="BD64" i="2"/>
  <c r="BF64" i="2" s="1"/>
  <c r="BD77" i="2"/>
  <c r="BF77" i="2" s="1"/>
  <c r="BC71" i="2"/>
  <c r="BB71" i="2"/>
  <c r="BC63" i="2"/>
  <c r="BB63" i="2"/>
  <c r="BA79" i="2"/>
  <c r="I79" i="2" s="1"/>
  <c r="BD79" i="2"/>
  <c r="BF79" i="2" s="1"/>
  <c r="BD67" i="2"/>
  <c r="BF67" i="2" s="1"/>
  <c r="BD83" i="2"/>
  <c r="BF83" i="2" s="1"/>
  <c r="BB76" i="2"/>
  <c r="BC76" i="2"/>
  <c r="BB89" i="2"/>
  <c r="BC89" i="2"/>
  <c r="BD70" i="2"/>
  <c r="BF70" i="2" s="1"/>
  <c r="BD72" i="2"/>
  <c r="BF72" i="2" s="1"/>
  <c r="I9" i="2"/>
  <c r="BB9" i="2" s="1"/>
  <c r="AT36" i="2"/>
  <c r="AU36" i="2" s="1"/>
  <c r="AX36" i="2" s="1"/>
  <c r="H36" i="2" s="1"/>
  <c r="BA36" i="2" s="1"/>
  <c r="I36" i="2" s="1"/>
  <c r="BC36" i="2" s="1"/>
  <c r="I25" i="2"/>
  <c r="BB25" i="2" s="1"/>
  <c r="BD14" i="2"/>
  <c r="BF14" i="2" s="1"/>
  <c r="BD25" i="2"/>
  <c r="BF25" i="2" s="1"/>
  <c r="AT37" i="2"/>
  <c r="AU37" i="2" s="1"/>
  <c r="AX37" i="2" s="1"/>
  <c r="H37" i="2" s="1"/>
  <c r="BA37" i="2" s="1"/>
  <c r="I37" i="2" s="1"/>
  <c r="BB37" i="2" s="1"/>
  <c r="K31" i="2"/>
  <c r="AT35" i="2"/>
  <c r="AU35" i="2" s="1"/>
  <c r="AX35" i="2" s="1"/>
  <c r="H35" i="2" s="1"/>
  <c r="BD9" i="2"/>
  <c r="BF9" i="2" s="1"/>
  <c r="K9" i="2"/>
  <c r="AT31" i="2"/>
  <c r="AU31" i="2" s="1"/>
  <c r="AX31" i="2" s="1"/>
  <c r="H31" i="2" s="1"/>
  <c r="BA31" i="2" s="1"/>
  <c r="I31" i="2" s="1"/>
  <c r="BC31" i="2" s="1"/>
  <c r="BD16" i="2"/>
  <c r="BF16" i="2" s="1"/>
  <c r="BD12" i="2"/>
  <c r="BF12" i="2" s="1"/>
  <c r="AT15" i="2"/>
  <c r="AU15" i="2" s="1"/>
  <c r="AX15" i="2" s="1"/>
  <c r="H15" i="2" s="1"/>
  <c r="BA15" i="2" s="1"/>
  <c r="I15" i="2" s="1"/>
  <c r="K15" i="2"/>
  <c r="BE5" i="2"/>
  <c r="K28" i="2"/>
  <c r="AT28" i="2"/>
  <c r="AU28" i="2" s="1"/>
  <c r="AX28" i="2" s="1"/>
  <c r="H28" i="2" s="1"/>
  <c r="K33" i="2"/>
  <c r="AT33" i="2"/>
  <c r="AU33" i="2" s="1"/>
  <c r="AX33" i="2" s="1"/>
  <c r="H33" i="2" s="1"/>
  <c r="BA33" i="2" s="1"/>
  <c r="I33" i="2" s="1"/>
  <c r="K30" i="2"/>
  <c r="AT30" i="2"/>
  <c r="AU30" i="2" s="1"/>
  <c r="AX30" i="2" s="1"/>
  <c r="H30" i="2" s="1"/>
  <c r="BA30" i="2" s="1"/>
  <c r="I30" i="2" s="1"/>
  <c r="K18" i="2"/>
  <c r="AT18" i="2"/>
  <c r="AU18" i="2" s="1"/>
  <c r="AX18" i="2" s="1"/>
  <c r="H18" i="2" s="1"/>
  <c r="K19" i="2"/>
  <c r="AT19" i="2"/>
  <c r="AU19" i="2" s="1"/>
  <c r="AX19" i="2" s="1"/>
  <c r="H19" i="2" s="1"/>
  <c r="K20" i="2"/>
  <c r="AT20" i="2"/>
  <c r="AU20" i="2" s="1"/>
  <c r="AX20" i="2" s="1"/>
  <c r="H20" i="2" s="1"/>
  <c r="BE4" i="2"/>
  <c r="BB16" i="2"/>
  <c r="BC16" i="2"/>
  <c r="BB14" i="2"/>
  <c r="BC14" i="2"/>
  <c r="AT7" i="2"/>
  <c r="AU7" i="2" s="1"/>
  <c r="AX7" i="2" s="1"/>
  <c r="H7" i="2" s="1"/>
  <c r="K7" i="2"/>
  <c r="AT5" i="2"/>
  <c r="AU5" i="2" s="1"/>
  <c r="AX5" i="2" s="1"/>
  <c r="H5" i="2" s="1"/>
  <c r="K5" i="2"/>
  <c r="J3" i="2"/>
  <c r="AT24" i="2"/>
  <c r="AU24" i="2" s="1"/>
  <c r="AX24" i="2" s="1"/>
  <c r="H24" i="2" s="1"/>
  <c r="BA24" i="2" s="1"/>
  <c r="I24" i="2" s="1"/>
  <c r="K24" i="2"/>
  <c r="K26" i="2"/>
  <c r="AT26" i="2"/>
  <c r="AU26" i="2" s="1"/>
  <c r="AX26" i="2" s="1"/>
  <c r="H26" i="2" s="1"/>
  <c r="BD27" i="2"/>
  <c r="BF27" i="2" s="1"/>
  <c r="K22" i="2"/>
  <c r="AT22" i="2"/>
  <c r="AU22" i="2" s="1"/>
  <c r="AX22" i="2" s="1"/>
  <c r="H22" i="2" s="1"/>
  <c r="BE10" i="2"/>
  <c r="K21" i="2"/>
  <c r="AT21" i="2"/>
  <c r="AU21" i="2" s="1"/>
  <c r="AX21" i="2" s="1"/>
  <c r="H21" i="2" s="1"/>
  <c r="J15" i="2"/>
  <c r="J13" i="2"/>
  <c r="J11" i="2"/>
  <c r="AR13" i="2"/>
  <c r="L13" i="2" s="1"/>
  <c r="AS13" i="2" s="1"/>
  <c r="AT2" i="2"/>
  <c r="AU2" i="2" s="1"/>
  <c r="AX2" i="2" s="1"/>
  <c r="H2" i="2" s="1"/>
  <c r="K2" i="2"/>
  <c r="K32" i="2"/>
  <c r="AT32" i="2"/>
  <c r="AU32" i="2" s="1"/>
  <c r="AX32" i="2" s="1"/>
  <c r="H32" i="2" s="1"/>
  <c r="K23" i="2"/>
  <c r="AT23" i="2"/>
  <c r="AU23" i="2" s="1"/>
  <c r="AX23" i="2" s="1"/>
  <c r="H23" i="2" s="1"/>
  <c r="BA23" i="2" s="1"/>
  <c r="I23" i="2" s="1"/>
  <c r="K29" i="2"/>
  <c r="AT29" i="2"/>
  <c r="AU29" i="2" s="1"/>
  <c r="AX29" i="2" s="1"/>
  <c r="H29" i="2" s="1"/>
  <c r="K34" i="2"/>
  <c r="AT34" i="2"/>
  <c r="AU34" i="2" s="1"/>
  <c r="AX34" i="2" s="1"/>
  <c r="H34" i="2" s="1"/>
  <c r="BE2" i="2"/>
  <c r="BE15" i="2"/>
  <c r="BE13" i="2"/>
  <c r="BE11" i="2"/>
  <c r="AT11" i="2"/>
  <c r="AU11" i="2" s="1"/>
  <c r="AX11" i="2" s="1"/>
  <c r="H11" i="2" s="1"/>
  <c r="BA11" i="2" s="1"/>
  <c r="I11" i="2" s="1"/>
  <c r="K11" i="2"/>
  <c r="AT6" i="2"/>
  <c r="AU6" i="2" s="1"/>
  <c r="AX6" i="2" s="1"/>
  <c r="H6" i="2" s="1"/>
  <c r="K6" i="2"/>
  <c r="AT4" i="2"/>
  <c r="AU4" i="2" s="1"/>
  <c r="AX4" i="2" s="1"/>
  <c r="H4" i="2" s="1"/>
  <c r="BA4" i="2" s="1"/>
  <c r="I4" i="2" s="1"/>
  <c r="K4" i="2"/>
  <c r="K17" i="2"/>
  <c r="AT17" i="2"/>
  <c r="AU17" i="2" s="1"/>
  <c r="AX17" i="2" s="1"/>
  <c r="H17" i="2" s="1"/>
  <c r="AR3" i="2"/>
  <c r="L3" i="2" s="1"/>
  <c r="AS3" i="2" s="1"/>
  <c r="BC12" i="2" l="1"/>
  <c r="BB12" i="2"/>
  <c r="BD10" i="2"/>
  <c r="BF10" i="2" s="1"/>
  <c r="BC114" i="2"/>
  <c r="BB114" i="2"/>
  <c r="BC91" i="2"/>
  <c r="BB91" i="2"/>
  <c r="BB117" i="2"/>
  <c r="BC117" i="2"/>
  <c r="BC93" i="2"/>
  <c r="BB93" i="2"/>
  <c r="BC116" i="2"/>
  <c r="BB116" i="2"/>
  <c r="BC105" i="2"/>
  <c r="BB105" i="2"/>
  <c r="BB120" i="2"/>
  <c r="BC120" i="2"/>
  <c r="BC97" i="2"/>
  <c r="BB97" i="2"/>
  <c r="BC99" i="2"/>
  <c r="BB99" i="2"/>
  <c r="BA109" i="2"/>
  <c r="I109" i="2" s="1"/>
  <c r="BD109" i="2"/>
  <c r="BF109" i="2" s="1"/>
  <c r="BB121" i="2"/>
  <c r="BC121" i="2"/>
  <c r="BC101" i="2"/>
  <c r="BB101" i="2"/>
  <c r="BC103" i="2"/>
  <c r="BB103" i="2"/>
  <c r="BC107" i="2"/>
  <c r="BB107" i="2"/>
  <c r="BC115" i="2"/>
  <c r="BB115" i="2"/>
  <c r="BB129" i="2"/>
  <c r="BC129" i="2"/>
  <c r="BB112" i="2"/>
  <c r="BC112" i="2"/>
  <c r="BC90" i="2"/>
  <c r="BB90" i="2"/>
  <c r="BC87" i="2"/>
  <c r="BB27" i="2"/>
  <c r="BC27" i="2"/>
  <c r="BC84" i="2"/>
  <c r="BB84" i="2"/>
  <c r="BB36" i="2"/>
  <c r="BD30" i="2"/>
  <c r="BF30" i="2" s="1"/>
  <c r="BD36" i="2"/>
  <c r="BF36" i="2" s="1"/>
  <c r="BC8" i="2"/>
  <c r="BB8" i="2"/>
  <c r="BC66" i="2"/>
  <c r="BB66" i="2"/>
  <c r="BC74" i="2"/>
  <c r="BB74" i="2"/>
  <c r="BC73" i="2"/>
  <c r="BB73" i="2"/>
  <c r="BC65" i="2"/>
  <c r="BB65" i="2"/>
  <c r="BB79" i="2"/>
  <c r="BC79" i="2"/>
  <c r="BC68" i="2"/>
  <c r="BB68" i="2"/>
  <c r="BD33" i="2"/>
  <c r="BF33" i="2" s="1"/>
  <c r="BC9" i="2"/>
  <c r="BC25" i="2"/>
  <c r="BC37" i="2"/>
  <c r="BB31" i="2"/>
  <c r="BD37" i="2"/>
  <c r="BF37" i="2" s="1"/>
  <c r="BA35" i="2"/>
  <c r="I35" i="2" s="1"/>
  <c r="BD35" i="2"/>
  <c r="BF35" i="2" s="1"/>
  <c r="BD31" i="2"/>
  <c r="BF31" i="2" s="1"/>
  <c r="BA21" i="2"/>
  <c r="I21" i="2" s="1"/>
  <c r="BD21" i="2"/>
  <c r="BF21" i="2" s="1"/>
  <c r="BB15" i="2"/>
  <c r="BC15" i="2"/>
  <c r="BA34" i="2"/>
  <c r="I34" i="2" s="1"/>
  <c r="BD34" i="2"/>
  <c r="BF34" i="2" s="1"/>
  <c r="BC23" i="2"/>
  <c r="BB23" i="2"/>
  <c r="AT13" i="2"/>
  <c r="AU13" i="2" s="1"/>
  <c r="AX13" i="2" s="1"/>
  <c r="H13" i="2" s="1"/>
  <c r="K13" i="2"/>
  <c r="BA22" i="2"/>
  <c r="I22" i="2" s="1"/>
  <c r="BD22" i="2"/>
  <c r="BF22" i="2" s="1"/>
  <c r="BA7" i="2"/>
  <c r="I7" i="2" s="1"/>
  <c r="BD7" i="2"/>
  <c r="BF7" i="2" s="1"/>
  <c r="BC33" i="2"/>
  <c r="BB33" i="2"/>
  <c r="BD24" i="2"/>
  <c r="BF24" i="2" s="1"/>
  <c r="AT3" i="2"/>
  <c r="AU3" i="2" s="1"/>
  <c r="AX3" i="2" s="1"/>
  <c r="H3" i="2" s="1"/>
  <c r="K3" i="2"/>
  <c r="BB4" i="2"/>
  <c r="BC4" i="2"/>
  <c r="BB11" i="2"/>
  <c r="BC11" i="2"/>
  <c r="BD11" i="2"/>
  <c r="BF11" i="2" s="1"/>
  <c r="BD15" i="2"/>
  <c r="BF15" i="2" s="1"/>
  <c r="BC10" i="2"/>
  <c r="BB10" i="2"/>
  <c r="BA20" i="2"/>
  <c r="I20" i="2" s="1"/>
  <c r="BD20" i="2"/>
  <c r="BF20" i="2" s="1"/>
  <c r="BA19" i="2"/>
  <c r="I19" i="2" s="1"/>
  <c r="BD19" i="2"/>
  <c r="BF19" i="2" s="1"/>
  <c r="BA18" i="2"/>
  <c r="I18" i="2" s="1"/>
  <c r="BD18" i="2"/>
  <c r="BF18" i="2" s="1"/>
  <c r="BC30" i="2"/>
  <c r="BB30" i="2"/>
  <c r="BD23" i="2"/>
  <c r="BF23" i="2" s="1"/>
  <c r="BA6" i="2"/>
  <c r="I6" i="2" s="1"/>
  <c r="BD6" i="2"/>
  <c r="BF6" i="2" s="1"/>
  <c r="BA2" i="2"/>
  <c r="I2" i="2" s="1"/>
  <c r="BD2" i="2"/>
  <c r="BF2" i="2" s="1"/>
  <c r="BA17" i="2"/>
  <c r="I17" i="2" s="1"/>
  <c r="BD17" i="2"/>
  <c r="BF17" i="2" s="1"/>
  <c r="BA29" i="2"/>
  <c r="I29" i="2" s="1"/>
  <c r="BD29" i="2"/>
  <c r="BF29" i="2" s="1"/>
  <c r="BA32" i="2"/>
  <c r="I32" i="2" s="1"/>
  <c r="BD32" i="2"/>
  <c r="BF32" i="2" s="1"/>
  <c r="BA26" i="2"/>
  <c r="I26" i="2" s="1"/>
  <c r="BD26" i="2"/>
  <c r="BF26" i="2" s="1"/>
  <c r="BC24" i="2"/>
  <c r="BB24" i="2"/>
  <c r="BA5" i="2"/>
  <c r="I5" i="2" s="1"/>
  <c r="BD5" i="2"/>
  <c r="BF5" i="2" s="1"/>
  <c r="BA28" i="2"/>
  <c r="I28" i="2" s="1"/>
  <c r="BD28" i="2"/>
  <c r="BF28" i="2" s="1"/>
  <c r="BD4" i="2"/>
  <c r="BF4" i="2" s="1"/>
  <c r="BB109" i="2" l="1"/>
  <c r="BC109" i="2"/>
  <c r="BC35" i="2"/>
  <c r="BB35" i="2"/>
  <c r="BC20" i="2"/>
  <c r="BB20" i="2"/>
  <c r="BB5" i="2"/>
  <c r="BC5" i="2"/>
  <c r="BC26" i="2"/>
  <c r="BB26" i="2"/>
  <c r="BC29" i="2"/>
  <c r="BB29" i="2"/>
  <c r="BB2" i="2"/>
  <c r="BC2" i="2"/>
  <c r="BC22" i="2"/>
  <c r="BB22" i="2"/>
  <c r="BC19" i="2"/>
  <c r="BB19" i="2"/>
  <c r="BA3" i="2"/>
  <c r="I3" i="2" s="1"/>
  <c r="BD3" i="2"/>
  <c r="BF3" i="2" s="1"/>
  <c r="BC18" i="2"/>
  <c r="BB18" i="2"/>
  <c r="BC28" i="2"/>
  <c r="BB28" i="2"/>
  <c r="BC32" i="2"/>
  <c r="BB32" i="2"/>
  <c r="BC17" i="2"/>
  <c r="BB17" i="2"/>
  <c r="BB6" i="2"/>
  <c r="BC6" i="2"/>
  <c r="BB7" i="2"/>
  <c r="BC7" i="2"/>
  <c r="BA13" i="2"/>
  <c r="I13" i="2" s="1"/>
  <c r="BD13" i="2"/>
  <c r="BF13" i="2" s="1"/>
  <c r="BC34" i="2"/>
  <c r="BB34" i="2"/>
  <c r="BC21" i="2"/>
  <c r="BB21" i="2"/>
  <c r="BB3" i="2" l="1"/>
  <c r="BC3" i="2"/>
  <c r="BB13" i="2"/>
  <c r="BC13" i="2"/>
</calcChain>
</file>

<file path=xl/sharedStrings.xml><?xml version="1.0" encoding="utf-8"?>
<sst xmlns="http://schemas.openxmlformats.org/spreadsheetml/2006/main" count="333" uniqueCount="190">
  <si>
    <t>species</t>
  </si>
  <si>
    <t>Photo</t>
  </si>
  <si>
    <t>Cond</t>
  </si>
  <si>
    <t>PAR</t>
  </si>
  <si>
    <t>Obs</t>
  </si>
  <si>
    <t>HHMMSS</t>
  </si>
  <si>
    <t>FTime</t>
  </si>
  <si>
    <t>EBal?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</si>
  <si>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</si>
  <si>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</si>
  <si>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</si>
  <si>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</si>
  <si>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</si>
  <si>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</si>
  <si>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</si>
  <si>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</si>
  <si>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</si>
  <si>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</si>
  <si>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</si>
  <si>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</si>
  <si>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</si>
  <si>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</si>
  <si>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</si>
  <si>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</si>
  <si>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</si>
  <si>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</si>
  <si>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</si>
  <si>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</si>
  <si>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</si>
  <si>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</si>
  <si>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</si>
  <si>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</si>
  <si>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</si>
  <si>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</si>
  <si>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</si>
  <si>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</si>
  <si>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</si>
  <si>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</si>
  <si>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</si>
  <si>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</si>
  <si>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</si>
  <si>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</si>
  <si>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</si>
  <si>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</si>
  <si>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</si>
  <si>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</si>
  <si>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</si>
  <si>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</si>
  <si>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</si>
  <si>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</si>
  <si>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</si>
  <si>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</si>
  <si>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</si>
  <si>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</si>
  <si>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</si>
  <si>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</si>
  <si>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</si>
  <si>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</si>
  <si>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13:59:59</t>
  </si>
  <si>
    <t>14:03:27</t>
  </si>
  <si>
    <t>14:06:55</t>
  </si>
  <si>
    <t>14:10:22</t>
  </si>
  <si>
    <t>14:13:49</t>
  </si>
  <si>
    <t>14:17:16</t>
  </si>
  <si>
    <t>14:20:43</t>
  </si>
  <si>
    <t>14:24:10</t>
  </si>
  <si>
    <t>14:27:37</t>
  </si>
  <si>
    <t>14:31:04</t>
  </si>
  <si>
    <t>14:34:31</t>
  </si>
  <si>
    <t>14:37:58</t>
  </si>
  <si>
    <t>14:54:04</t>
  </si>
  <si>
    <t>14:57:33</t>
  </si>
  <si>
    <t>15:01:01</t>
  </si>
  <si>
    <t>15:04:28</t>
  </si>
  <si>
    <t>15:07:55</t>
  </si>
  <si>
    <t>15:11:23</t>
  </si>
  <si>
    <t>15:14:51</t>
  </si>
  <si>
    <t>15:18:18</t>
  </si>
  <si>
    <t>15:21:46</t>
  </si>
  <si>
    <t>15:25:14</t>
  </si>
  <si>
    <t>15:28:41</t>
  </si>
  <si>
    <t>15:32:08</t>
  </si>
  <si>
    <t>15:41:08</t>
  </si>
  <si>
    <t>15:44:35</t>
  </si>
  <si>
    <t>15:48:03</t>
  </si>
  <si>
    <t>15:51:30</t>
  </si>
  <si>
    <t>15:54:58</t>
  </si>
  <si>
    <t>15:58:25</t>
  </si>
  <si>
    <t>16:01:53</t>
  </si>
  <si>
    <t>16:05:20</t>
  </si>
  <si>
    <t>16:08:48</t>
  </si>
  <si>
    <t>16:12:15</t>
  </si>
  <si>
    <t>16:15:43</t>
  </si>
  <si>
    <t>16:19:10</t>
  </si>
  <si>
    <t>id</t>
  </si>
  <si>
    <t>16:28:10</t>
  </si>
  <si>
    <t>16:31:07</t>
  </si>
  <si>
    <t>16:34:04</t>
  </si>
  <si>
    <t>16:37:01</t>
  </si>
  <si>
    <t>16:39:58</t>
  </si>
  <si>
    <t>16:42:55</t>
  </si>
  <si>
    <t>16:45:52</t>
  </si>
  <si>
    <t>16:48:50</t>
  </si>
  <si>
    <t>16:51:47</t>
  </si>
  <si>
    <t>16:54:44</t>
  </si>
  <si>
    <t>16:57:41</t>
  </si>
  <si>
    <t>17:00:38</t>
  </si>
  <si>
    <t>17:03:35</t>
  </si>
  <si>
    <t>17:13:22</t>
  </si>
  <si>
    <t>17:16:19</t>
  </si>
  <si>
    <t>17:19:17</t>
  </si>
  <si>
    <t>17:22:14</t>
  </si>
  <si>
    <t>17:25:11</t>
  </si>
  <si>
    <t>17:28:08</t>
  </si>
  <si>
    <t>17:31:05</t>
  </si>
  <si>
    <t>17:34:02</t>
  </si>
  <si>
    <t>17:36:59</t>
  </si>
  <si>
    <t>17:39:56</t>
  </si>
  <si>
    <t>17:42:53</t>
  </si>
  <si>
    <t>17:45:50</t>
  </si>
  <si>
    <t>Bol_por</t>
  </si>
  <si>
    <t>Lom_jap</t>
  </si>
  <si>
    <t>09:39:51</t>
  </si>
  <si>
    <t>09:43:19</t>
  </si>
  <si>
    <t>09:46:47</t>
  </si>
  <si>
    <t>09:50:15</t>
  </si>
  <si>
    <t>09:53:42</t>
  </si>
  <si>
    <t>09:57:10</t>
  </si>
  <si>
    <t>10:00:37</t>
  </si>
  <si>
    <t>10:04:04</t>
  </si>
  <si>
    <t>10:07:31</t>
  </si>
  <si>
    <t>10:10:58</t>
  </si>
  <si>
    <t>10:14:25</t>
  </si>
  <si>
    <t>10:17:52</t>
  </si>
  <si>
    <t>10:21:19</t>
  </si>
  <si>
    <t>10:31:59</t>
  </si>
  <si>
    <t>10:34:57</t>
  </si>
  <si>
    <t>10:37:55</t>
  </si>
  <si>
    <t>10:40:53</t>
  </si>
  <si>
    <t>10:43:50</t>
  </si>
  <si>
    <t>10:46:48</t>
  </si>
  <si>
    <t>10:49:45</t>
  </si>
  <si>
    <t>10:52:42</t>
  </si>
  <si>
    <t>10:55:39</t>
  </si>
  <si>
    <t>10:58:36</t>
  </si>
  <si>
    <t>11:01:33</t>
  </si>
  <si>
    <t>11:04:42</t>
  </si>
  <si>
    <t>11:07:39</t>
  </si>
  <si>
    <t>11:10:36</t>
  </si>
  <si>
    <t>11:24:28</t>
  </si>
  <si>
    <t>11:24:36</t>
  </si>
  <si>
    <t>11:27:30</t>
  </si>
  <si>
    <t>11:30:29</t>
  </si>
  <si>
    <t>11:33:28</t>
  </si>
  <si>
    <t>11:36:26</t>
  </si>
  <si>
    <t>11:39:24</t>
  </si>
  <si>
    <t>11:42:21</t>
  </si>
  <si>
    <t>11:45:19</t>
  </si>
  <si>
    <t>11:48:17</t>
  </si>
  <si>
    <t>11:51:14</t>
  </si>
  <si>
    <t>11:54:12</t>
  </si>
  <si>
    <t>11:57:10</t>
  </si>
  <si>
    <t>12:00:08</t>
  </si>
  <si>
    <t>12:03:05</t>
  </si>
  <si>
    <t>12:17:36</t>
  </si>
  <si>
    <t>12:20:34</t>
  </si>
  <si>
    <t>12:23:31</t>
  </si>
  <si>
    <t>12:26:29</t>
  </si>
  <si>
    <t>12:29:26</t>
  </si>
  <si>
    <t>12:32:24</t>
  </si>
  <si>
    <t>12:35:21</t>
  </si>
  <si>
    <t>12:38:19</t>
  </si>
  <si>
    <t>12:41:16</t>
  </si>
  <si>
    <t>12:44:14</t>
  </si>
  <si>
    <t>12:47:11</t>
  </si>
  <si>
    <t>12:50:09</t>
  </si>
  <si>
    <t>12:53:06</t>
  </si>
  <si>
    <t>13:12:10</t>
  </si>
  <si>
    <t>13:15:09</t>
  </si>
  <si>
    <t>13:18:08</t>
  </si>
  <si>
    <t>13:21:06</t>
  </si>
  <si>
    <t>13:24:04</t>
  </si>
  <si>
    <t>13:27:01</t>
  </si>
  <si>
    <t>13:29:59</t>
  </si>
  <si>
    <t>13:32:56</t>
  </si>
  <si>
    <t>13:35:54</t>
  </si>
  <si>
    <t>13:38:51</t>
  </si>
  <si>
    <t>13:41:49</t>
  </si>
  <si>
    <t>13:44:46</t>
  </si>
  <si>
    <t>13:47:44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</si>
</sst>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N30" sqref="N30"/>
    </sheetView>
  </sheetViews>
  <sheetFormatPr defaultRowHeight="15" x14ac:dyDescent="0.25"/>
  <sheetData>
    <row r="1" spans="1:7" x14ac:dyDescent="0.25">
      <c r="A1" t="s">
        <v>94</v>
      </c>
      <c r="B1" t="s">
        <v>0</v>
      </c>
      <c r="C1" t="s">
        <v>1</v>
      </c>
      <c r="D1" t="s">
        <v>2</v>
      </c>
      <c r="E1" s="2" t="s">
        <v>8</v>
      </c>
      <c r="F1" s="2" t="s">
        <v>9</v>
      </c>
      <c r="G1" t="s">
        <v>3</v>
      </c>
    </row>
    <row r="2" spans="1:7" x14ac:dyDescent="0.25">
      <c r="A2">
        <v>1</v>
      </c>
      <c r="B2" t="s">
        <v>121</v>
      </c>
      <c r="C2">
        <v>2.2228957104672227</v>
      </c>
      <c r="D2">
        <v>1.2963192784881965E-2</v>
      </c>
      <c r="E2">
        <v>119.00825285450885</v>
      </c>
      <c r="F2">
        <v>9.8392161899941807E-2</v>
      </c>
      <c r="G2">
        <v>500</v>
      </c>
    </row>
    <row r="3" spans="1:7" x14ac:dyDescent="0.25">
      <c r="A3">
        <v>2</v>
      </c>
      <c r="B3" t="s">
        <v>121</v>
      </c>
      <c r="C3">
        <v>3.7067750167269842</v>
      </c>
      <c r="D3">
        <v>5.8341966465991074E-2</v>
      </c>
      <c r="E3">
        <v>287.0271526253693</v>
      </c>
      <c r="F3">
        <v>0.4498793791630708</v>
      </c>
      <c r="G3">
        <v>500</v>
      </c>
    </row>
    <row r="4" spans="1:7" x14ac:dyDescent="0.25">
      <c r="A4">
        <v>3</v>
      </c>
      <c r="B4" t="s">
        <v>121</v>
      </c>
      <c r="C4">
        <v>2.7878027958078189</v>
      </c>
      <c r="D4">
        <v>6.5459150224152954E-2</v>
      </c>
      <c r="E4">
        <v>322.90751847392124</v>
      </c>
      <c r="F4">
        <v>0.44062564083335853</v>
      </c>
      <c r="G4">
        <v>500</v>
      </c>
    </row>
    <row r="5" spans="1:7" x14ac:dyDescent="0.25">
      <c r="A5">
        <v>4</v>
      </c>
      <c r="B5" t="s">
        <v>121</v>
      </c>
      <c r="C5">
        <v>3.6350048095453928</v>
      </c>
      <c r="D5">
        <v>0.11588398011828514</v>
      </c>
      <c r="E5">
        <v>339.87123248258104</v>
      </c>
      <c r="F5">
        <v>0.75740049116712804</v>
      </c>
      <c r="G5">
        <v>500</v>
      </c>
    </row>
    <row r="6" spans="1:7" x14ac:dyDescent="0.25">
      <c r="A6">
        <v>5</v>
      </c>
      <c r="B6" t="s">
        <v>121</v>
      </c>
      <c r="C6">
        <v>4.1884918597416796</v>
      </c>
      <c r="D6">
        <v>8.4585429823786334E-2</v>
      </c>
      <c r="E6">
        <v>309.43376434243891</v>
      </c>
      <c r="F6">
        <v>0.62733326065745942</v>
      </c>
      <c r="G6">
        <v>500</v>
      </c>
    </row>
    <row r="8" spans="1:7" x14ac:dyDescent="0.25">
      <c r="A8">
        <v>1</v>
      </c>
      <c r="B8" t="s">
        <v>120</v>
      </c>
      <c r="C8">
        <v>2.7831056795066278</v>
      </c>
      <c r="D8">
        <v>6.5592093912357277E-2</v>
      </c>
      <c r="E8">
        <v>321.69849121253395</v>
      </c>
      <c r="F8">
        <v>0.54434282755805352</v>
      </c>
      <c r="G8">
        <v>500</v>
      </c>
    </row>
    <row r="9" spans="1:7" x14ac:dyDescent="0.25">
      <c r="A9">
        <v>2</v>
      </c>
      <c r="B9" t="s">
        <v>120</v>
      </c>
      <c r="C9">
        <v>2.6968930200442558</v>
      </c>
      <c r="D9">
        <v>4.7685013890112982E-2</v>
      </c>
      <c r="E9">
        <v>299.26212989963926</v>
      </c>
      <c r="F9">
        <v>0.41505428305078862</v>
      </c>
      <c r="G9">
        <v>500</v>
      </c>
    </row>
    <row r="10" spans="1:7" x14ac:dyDescent="0.25">
      <c r="A10">
        <v>3</v>
      </c>
      <c r="B10" t="s">
        <v>120</v>
      </c>
      <c r="C10">
        <v>3.6766407347568886</v>
      </c>
      <c r="D10">
        <v>8.3367318369239732E-2</v>
      </c>
      <c r="E10">
        <v>317.18239214677777</v>
      </c>
      <c r="F10">
        <v>0.7713673354828916</v>
      </c>
      <c r="G10">
        <v>500</v>
      </c>
    </row>
    <row r="11" spans="1:7" x14ac:dyDescent="0.25">
      <c r="A11">
        <v>4</v>
      </c>
      <c r="B11" t="s">
        <v>120</v>
      </c>
      <c r="C11">
        <v>3.1428133740942146</v>
      </c>
      <c r="D11">
        <v>4.7503541809815739E-2</v>
      </c>
      <c r="E11">
        <v>282.33068056512275</v>
      </c>
      <c r="F11">
        <v>0.54550323015784741</v>
      </c>
      <c r="G11">
        <v>500</v>
      </c>
    </row>
    <row r="12" spans="1:7" x14ac:dyDescent="0.25">
      <c r="A12">
        <v>5</v>
      </c>
      <c r="B12" t="s">
        <v>120</v>
      </c>
      <c r="C12">
        <v>3.7914050347580956</v>
      </c>
      <c r="D12">
        <v>6.9916010887698915E-2</v>
      </c>
      <c r="E12">
        <v>299.76180564117874</v>
      </c>
      <c r="F12">
        <v>0.79699423377402157</v>
      </c>
      <c r="G1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0"/>
  <sheetViews>
    <sheetView topLeftCell="A44" workbookViewId="0">
      <selection activeCell="A105" sqref="A105:XFD106"/>
    </sheetView>
  </sheetViews>
  <sheetFormatPr defaultRowHeight="15" x14ac:dyDescent="0.25"/>
  <sheetData>
    <row r="1" spans="1:58" x14ac:dyDescent="0.25">
      <c r="A1" t="s">
        <v>0</v>
      </c>
      <c r="B1" t="s">
        <v>94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2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x14ac:dyDescent="0.25">
      <c r="A2" t="s">
        <v>121</v>
      </c>
      <c r="B2">
        <v>1</v>
      </c>
      <c r="C2" s="1">
        <v>1</v>
      </c>
      <c r="D2" s="1" t="s">
        <v>58</v>
      </c>
      <c r="E2" s="1">
        <v>225</v>
      </c>
      <c r="F2" s="1">
        <v>0</v>
      </c>
      <c r="G2">
        <f t="shared" ref="G2:G13" si="0">(T2-U2*(1000-V2)/(1000-W2))*AM2</f>
        <v>2.7268119044957246</v>
      </c>
      <c r="H2">
        <f t="shared" ref="H2:H13" si="1">IF(AX2&lt;&gt;0,1/(1/AX2-1/P2),0)</f>
        <v>7.2505804702242146E-2</v>
      </c>
      <c r="I2">
        <f t="shared" ref="I2:I13" si="2">((BA2-AN2/2)*U2-G2)/(BA2+AN2/2)</f>
        <v>330.84600513500533</v>
      </c>
      <c r="J2">
        <f t="shared" ref="J2:J13" si="3">AN2*1000</f>
        <v>0.52653037301366334</v>
      </c>
      <c r="K2">
        <f t="shared" ref="K2:K13" si="4">(AS2-AY2)</f>
        <v>0.72063656896563533</v>
      </c>
      <c r="L2">
        <f t="shared" ref="L2:L13" si="5">(R2+AR2*F2)</f>
        <v>29.376054763793945</v>
      </c>
      <c r="M2" s="1">
        <v>6</v>
      </c>
      <c r="N2">
        <f t="shared" ref="N2:N13" si="6">(M2*AG2+AH2)</f>
        <v>1.4200000166893005</v>
      </c>
      <c r="O2" s="1">
        <v>1</v>
      </c>
      <c r="P2">
        <f t="shared" ref="P2:P13" si="7">N2*(O2+1)*(O2+1)/(O2*O2+1)</f>
        <v>2.8400000333786011</v>
      </c>
      <c r="Q2" s="1">
        <v>29.082918167114258</v>
      </c>
      <c r="R2" s="1">
        <v>29.376054763793945</v>
      </c>
      <c r="S2" s="1">
        <v>28.983713150024414</v>
      </c>
      <c r="T2" s="1">
        <v>400.17904663085938</v>
      </c>
      <c r="U2" s="1">
        <v>396.6533203125</v>
      </c>
      <c r="V2" s="1">
        <v>33.110317230224609</v>
      </c>
      <c r="W2" s="1">
        <v>33.721355438232422</v>
      </c>
      <c r="X2" s="1">
        <v>82.355308532714844</v>
      </c>
      <c r="Y2" s="1">
        <v>83.875144958496094</v>
      </c>
      <c r="Z2" s="1">
        <v>499.58419799804688</v>
      </c>
      <c r="AA2" s="1">
        <v>750.6358642578125</v>
      </c>
      <c r="AB2" s="1">
        <v>4.6537065505981445</v>
      </c>
      <c r="AC2" s="1">
        <v>100.51455688476563</v>
      </c>
      <c r="AD2" s="1">
        <v>-3.561504602432251</v>
      </c>
      <c r="AE2" s="1">
        <v>-0.15122309327125549</v>
      </c>
      <c r="AF2" s="1">
        <v>1</v>
      </c>
      <c r="AG2" s="1">
        <v>-0.21956524252891541</v>
      </c>
      <c r="AH2" s="1">
        <v>2.737391471862793</v>
      </c>
      <c r="AI2" s="1">
        <v>1</v>
      </c>
      <c r="AJ2" s="1">
        <v>0</v>
      </c>
      <c r="AK2" s="1">
        <v>0.15999999642372131</v>
      </c>
      <c r="AL2" s="1">
        <v>111115</v>
      </c>
      <c r="AM2">
        <f t="shared" ref="AM2:AM13" si="8">Z2*0.000001/(M2*0.0001)</f>
        <v>0.83264032999674464</v>
      </c>
      <c r="AN2">
        <f t="shared" ref="AN2:AN13" si="9">(W2-V2)/(1000-W2)*AM2</f>
        <v>5.2653037301366335E-4</v>
      </c>
      <c r="AO2">
        <f t="shared" ref="AO2:AO13" si="10">(R2+273.15)</f>
        <v>302.52605476379392</v>
      </c>
      <c r="AP2">
        <f t="shared" ref="AP2:AP13" si="11">(Q2+273.15)</f>
        <v>302.23291816711424</v>
      </c>
      <c r="AQ2">
        <f t="shared" ref="AQ2:AQ13" si="12">(AA2*AI2+AB2*AJ2)*AK2</f>
        <v>120.10173559676696</v>
      </c>
      <c r="AR2">
        <f t="shared" ref="AR2:AR13" si="13">((AQ2+0.00000010773*(AP2^4-AO2^4))-AN2*44100)/(N2*56+0.00000043092*AO2^3)</f>
        <v>1.0211929671684024</v>
      </c>
      <c r="AS2">
        <f t="shared" ref="AS2:AS13" si="14">0.61365*EXP(17.502*L2/(240.97+L2))</f>
        <v>4.1101236683932489</v>
      </c>
      <c r="AT2">
        <f t="shared" ref="AT2:AT13" si="15">AS2*1000/AC2</f>
        <v>40.890830102402766</v>
      </c>
      <c r="AU2">
        <f t="shared" ref="AU2:AU13" si="16">(AT2-W2)</f>
        <v>7.1694746641703446</v>
      </c>
      <c r="AV2">
        <f t="shared" ref="AV2:AV13" si="17">IF(F2,R2,(Q2+R2)/2)</f>
        <v>29.229486465454102</v>
      </c>
      <c r="AW2">
        <f t="shared" ref="AW2:AW13" si="18">0.61365*EXP(17.502*AV2/(240.97+AV2))</f>
        <v>4.0754894989622805</v>
      </c>
      <c r="AX2">
        <f t="shared" ref="AX2:AX13" si="19">IF(AU2&lt;&gt;0,(1000-(AT2+W2)/2)/AU2*AN2,0)</f>
        <v>7.0700798289282038E-2</v>
      </c>
      <c r="AY2">
        <f t="shared" ref="AY2:AY13" si="20">W2*AC2/1000</f>
        <v>3.3894870994276136</v>
      </c>
      <c r="AZ2">
        <f t="shared" ref="AZ2:AZ13" si="21">(AW2-AY2)</f>
        <v>0.68600239953466691</v>
      </c>
      <c r="BA2">
        <f t="shared" ref="BA2:BA13" si="22">1/(1.6/H2+1.37/P2)</f>
        <v>4.4346698269363383E-2</v>
      </c>
      <c r="BB2">
        <f t="shared" ref="BB2:BB13" si="23">I2*AC2*0.001</f>
        <v>33.254839603239958</v>
      </c>
      <c r="BC2">
        <f t="shared" ref="BC2:BC13" si="24">I2/U2</f>
        <v>0.83409362330397507</v>
      </c>
      <c r="BD2">
        <f t="shared" ref="BD2:BD13" si="25">(1-AN2*AC2/AS2/H2)*100</f>
        <v>82.240745756601399</v>
      </c>
      <c r="BE2">
        <f t="shared" ref="BE2:BE13" si="26">(U2-G2/(P2/1.35))</f>
        <v>395.35712452806195</v>
      </c>
      <c r="BF2">
        <f t="shared" ref="BF2:BF13" si="27">G2*BD2/100/BE2</f>
        <v>5.6722145789430342E-3</v>
      </c>
    </row>
    <row r="3" spans="1:58" x14ac:dyDescent="0.25">
      <c r="A3" t="s">
        <v>121</v>
      </c>
      <c r="B3">
        <v>1</v>
      </c>
      <c r="C3" s="1">
        <v>2</v>
      </c>
      <c r="D3" s="1" t="s">
        <v>59</v>
      </c>
      <c r="E3" s="1">
        <v>433.5</v>
      </c>
      <c r="F3" s="1">
        <v>0</v>
      </c>
      <c r="G3">
        <f t="shared" si="0"/>
        <v>2.7878027958078189</v>
      </c>
      <c r="H3">
        <f t="shared" si="1"/>
        <v>6.5459150224152954E-2</v>
      </c>
      <c r="I3">
        <f t="shared" si="2"/>
        <v>322.90751847392124</v>
      </c>
      <c r="J3">
        <f t="shared" si="3"/>
        <v>0.44062564083335853</v>
      </c>
      <c r="K3">
        <f t="shared" si="4"/>
        <v>0.66671648864037847</v>
      </c>
      <c r="L3">
        <f t="shared" si="5"/>
        <v>29.03001594543457</v>
      </c>
      <c r="M3" s="1">
        <v>6</v>
      </c>
      <c r="N3">
        <f t="shared" si="6"/>
        <v>1.4200000166893005</v>
      </c>
      <c r="O3" s="1">
        <v>1</v>
      </c>
      <c r="P3">
        <f t="shared" si="7"/>
        <v>2.8400000333786011</v>
      </c>
      <c r="Q3" s="1">
        <v>29.107854843139648</v>
      </c>
      <c r="R3" s="1">
        <v>29.03001594543457</v>
      </c>
      <c r="S3" s="1">
        <v>29.020641326904297</v>
      </c>
      <c r="T3" s="1">
        <v>399.90115356445313</v>
      </c>
      <c r="U3" s="1">
        <v>396.34347534179688</v>
      </c>
      <c r="V3" s="1">
        <v>32.938079833984375</v>
      </c>
      <c r="W3" s="1">
        <v>33.449539184570313</v>
      </c>
      <c r="X3" s="1">
        <v>81.80596923828125</v>
      </c>
      <c r="Y3" s="1">
        <v>83.076248168945313</v>
      </c>
      <c r="Z3" s="1">
        <v>499.61380004882813</v>
      </c>
      <c r="AA3" s="1">
        <v>500.70925903320313</v>
      </c>
      <c r="AB3" s="1">
        <v>4.5601000785827637</v>
      </c>
      <c r="AC3" s="1">
        <v>100.51100921630859</v>
      </c>
      <c r="AD3" s="1">
        <v>-3.630047082901001</v>
      </c>
      <c r="AE3" s="1">
        <v>-0.16188898682594299</v>
      </c>
      <c r="AF3" s="1">
        <v>1</v>
      </c>
      <c r="AG3" s="1">
        <v>-0.21956524252891541</v>
      </c>
      <c r="AH3" s="1">
        <v>2.737391471862793</v>
      </c>
      <c r="AI3" s="1">
        <v>1</v>
      </c>
      <c r="AJ3" s="1">
        <v>0</v>
      </c>
      <c r="AK3" s="1">
        <v>0.15999999642372131</v>
      </c>
      <c r="AL3" s="1">
        <v>111115</v>
      </c>
      <c r="AM3">
        <f t="shared" si="8"/>
        <v>0.83268966674804668</v>
      </c>
      <c r="AN3">
        <f t="shared" si="9"/>
        <v>4.4062564083335854E-4</v>
      </c>
      <c r="AO3">
        <f t="shared" si="10"/>
        <v>302.18001594543455</v>
      </c>
      <c r="AP3">
        <f t="shared" si="11"/>
        <v>302.25785484313963</v>
      </c>
      <c r="AQ3">
        <f t="shared" si="12"/>
        <v>80.113479654636649</v>
      </c>
      <c r="AR3">
        <f t="shared" si="13"/>
        <v>0.67396952544667355</v>
      </c>
      <c r="AS3">
        <f t="shared" si="14"/>
        <v>4.0287634299020008</v>
      </c>
      <c r="AT3">
        <f t="shared" si="15"/>
        <v>40.082807458750558</v>
      </c>
      <c r="AU3">
        <f t="shared" si="16"/>
        <v>6.6332682741802458</v>
      </c>
      <c r="AV3">
        <f t="shared" si="17"/>
        <v>29.068935394287109</v>
      </c>
      <c r="AW3">
        <f t="shared" si="18"/>
        <v>4.037843472296756</v>
      </c>
      <c r="AX3">
        <f t="shared" si="19"/>
        <v>6.3984374611316785E-2</v>
      </c>
      <c r="AY3">
        <f t="shared" si="20"/>
        <v>3.3620469412616223</v>
      </c>
      <c r="AZ3">
        <f t="shared" si="21"/>
        <v>0.67579653103513371</v>
      </c>
      <c r="BA3">
        <f t="shared" si="22"/>
        <v>4.0120169144710831E-2</v>
      </c>
      <c r="BB3">
        <f t="shared" si="23"/>
        <v>32.455760565347639</v>
      </c>
      <c r="BC3">
        <f t="shared" si="24"/>
        <v>0.81471637244804829</v>
      </c>
      <c r="BD3">
        <f t="shared" si="25"/>
        <v>83.206498000510564</v>
      </c>
      <c r="BE3">
        <f t="shared" si="26"/>
        <v>395.0182874086604</v>
      </c>
      <c r="BF3">
        <f t="shared" si="27"/>
        <v>5.8722169365092412E-3</v>
      </c>
    </row>
    <row r="4" spans="1:58" x14ac:dyDescent="0.25">
      <c r="A4" t="s">
        <v>121</v>
      </c>
      <c r="B4">
        <v>1</v>
      </c>
      <c r="C4" s="1">
        <v>3</v>
      </c>
      <c r="D4" s="1" t="s">
        <v>60</v>
      </c>
      <c r="E4" s="1">
        <v>641.5</v>
      </c>
      <c r="F4" s="1">
        <v>0</v>
      </c>
      <c r="G4">
        <f t="shared" si="0"/>
        <v>2.7706387788421951</v>
      </c>
      <c r="H4">
        <f t="shared" si="1"/>
        <v>5.9929880897359025E-2</v>
      </c>
      <c r="I4">
        <f t="shared" si="2"/>
        <v>317.96731970987975</v>
      </c>
      <c r="J4">
        <f t="shared" si="3"/>
        <v>0.37786825237480653</v>
      </c>
      <c r="K4">
        <f t="shared" si="4"/>
        <v>0.62355427693444732</v>
      </c>
      <c r="L4">
        <f t="shared" si="5"/>
        <v>28.763275146484375</v>
      </c>
      <c r="M4" s="1">
        <v>6</v>
      </c>
      <c r="N4">
        <f t="shared" si="6"/>
        <v>1.4200000166893005</v>
      </c>
      <c r="O4" s="1">
        <v>1</v>
      </c>
      <c r="P4">
        <f t="shared" si="7"/>
        <v>2.8400000333786011</v>
      </c>
      <c r="Q4" s="1">
        <v>29.168445587158203</v>
      </c>
      <c r="R4" s="1">
        <v>28.763275146484375</v>
      </c>
      <c r="S4" s="1">
        <v>29.097145080566406</v>
      </c>
      <c r="T4" s="1">
        <v>400.452880859375</v>
      </c>
      <c r="U4" s="1">
        <v>396.94528198242188</v>
      </c>
      <c r="V4" s="1">
        <v>32.827140808105469</v>
      </c>
      <c r="W4" s="1">
        <v>33.265853881835938</v>
      </c>
      <c r="X4" s="1">
        <v>81.242240905761719</v>
      </c>
      <c r="Y4" s="1">
        <v>82.327987670898438</v>
      </c>
      <c r="Z4" s="1">
        <v>499.59506225585938</v>
      </c>
      <c r="AA4" s="1">
        <v>299.37118530273438</v>
      </c>
      <c r="AB4" s="1">
        <v>6.3514571189880371</v>
      </c>
      <c r="AC4" s="1">
        <v>100.50712585449219</v>
      </c>
      <c r="AD4" s="1">
        <v>-3.812114953994751</v>
      </c>
      <c r="AE4" s="1">
        <v>-0.17129984498023987</v>
      </c>
      <c r="AF4" s="1">
        <v>1</v>
      </c>
      <c r="AG4" s="1">
        <v>-0.21956524252891541</v>
      </c>
      <c r="AH4" s="1">
        <v>2.737391471862793</v>
      </c>
      <c r="AI4" s="1">
        <v>1</v>
      </c>
      <c r="AJ4" s="1">
        <v>0</v>
      </c>
      <c r="AK4" s="1">
        <v>0.15999999642372131</v>
      </c>
      <c r="AL4" s="1">
        <v>111115</v>
      </c>
      <c r="AM4">
        <f t="shared" si="8"/>
        <v>0.83265843709309884</v>
      </c>
      <c r="AN4">
        <f t="shared" si="9"/>
        <v>3.7786825237480655E-4</v>
      </c>
      <c r="AO4">
        <f t="shared" si="10"/>
        <v>301.91327514648435</v>
      </c>
      <c r="AP4">
        <f t="shared" si="11"/>
        <v>302.31844558715818</v>
      </c>
      <c r="AQ4">
        <f t="shared" si="12"/>
        <v>47.899388577802711</v>
      </c>
      <c r="AR4">
        <f t="shared" si="13"/>
        <v>0.39451070874880251</v>
      </c>
      <c r="AS4">
        <f t="shared" si="14"/>
        <v>3.9670096396932792</v>
      </c>
      <c r="AT4">
        <f t="shared" si="15"/>
        <v>39.469934156076285</v>
      </c>
      <c r="AU4">
        <f t="shared" si="16"/>
        <v>6.2040802742403471</v>
      </c>
      <c r="AV4">
        <f t="shared" si="17"/>
        <v>28.965860366821289</v>
      </c>
      <c r="AW4">
        <f t="shared" si="18"/>
        <v>4.0138345722400572</v>
      </c>
      <c r="AX4">
        <f t="shared" si="19"/>
        <v>5.8691371440047414E-2</v>
      </c>
      <c r="AY4">
        <f t="shared" si="20"/>
        <v>3.3434553627588319</v>
      </c>
      <c r="AZ4">
        <f t="shared" si="21"/>
        <v>0.67037920948122531</v>
      </c>
      <c r="BA4">
        <f t="shared" si="22"/>
        <v>3.679140462647143E-2</v>
      </c>
      <c r="BB4">
        <f t="shared" si="23"/>
        <v>31.957981419696438</v>
      </c>
      <c r="BC4">
        <f t="shared" si="24"/>
        <v>0.80103564431321406</v>
      </c>
      <c r="BD4">
        <f t="shared" si="25"/>
        <v>84.025378070703127</v>
      </c>
      <c r="BE4">
        <f t="shared" si="26"/>
        <v>395.62825300091612</v>
      </c>
      <c r="BF4">
        <f t="shared" si="27"/>
        <v>5.8844121754122441E-3</v>
      </c>
    </row>
    <row r="5" spans="1:58" x14ac:dyDescent="0.25">
      <c r="A5" t="s">
        <v>121</v>
      </c>
      <c r="B5">
        <v>1</v>
      </c>
      <c r="C5" s="1">
        <v>4</v>
      </c>
      <c r="D5" s="1" t="s">
        <v>61</v>
      </c>
      <c r="E5" s="1">
        <v>848</v>
      </c>
      <c r="F5" s="1">
        <v>0</v>
      </c>
      <c r="G5">
        <f t="shared" si="0"/>
        <v>2.6172725937752568</v>
      </c>
      <c r="H5">
        <f t="shared" si="1"/>
        <v>5.6056710461633949E-2</v>
      </c>
      <c r="I5">
        <f t="shared" si="2"/>
        <v>317.49989797147771</v>
      </c>
      <c r="J5">
        <f t="shared" si="3"/>
        <v>0.3501954997500234</v>
      </c>
      <c r="K5">
        <f t="shared" si="4"/>
        <v>0.61705200099020097</v>
      </c>
      <c r="L5">
        <f t="shared" si="5"/>
        <v>28.68861198425293</v>
      </c>
      <c r="M5" s="1">
        <v>6</v>
      </c>
      <c r="N5">
        <f t="shared" si="6"/>
        <v>1.4200000166893005</v>
      </c>
      <c r="O5" s="1">
        <v>1</v>
      </c>
      <c r="P5">
        <f t="shared" si="7"/>
        <v>2.8400000333786011</v>
      </c>
      <c r="Q5" s="1">
        <v>29.202119827270508</v>
      </c>
      <c r="R5" s="1">
        <v>28.68861198425293</v>
      </c>
      <c r="S5" s="1">
        <v>29.140813827514648</v>
      </c>
      <c r="T5" s="1">
        <v>400.40774536132813</v>
      </c>
      <c r="U5" s="1">
        <v>397.09774780273438</v>
      </c>
      <c r="V5" s="1">
        <v>32.75494384765625</v>
      </c>
      <c r="W5" s="1">
        <v>33.161537170410156</v>
      </c>
      <c r="X5" s="1">
        <v>80.902336120605469</v>
      </c>
      <c r="Y5" s="1">
        <v>81.906593322753906</v>
      </c>
      <c r="Z5" s="1">
        <v>499.63803100585938</v>
      </c>
      <c r="AA5" s="1">
        <v>250.85867309570313</v>
      </c>
      <c r="AB5" s="1">
        <v>8.3454504013061523</v>
      </c>
      <c r="AC5" s="1">
        <v>100.50260162353516</v>
      </c>
      <c r="AD5" s="1">
        <v>-3.772869348526001</v>
      </c>
      <c r="AE5" s="1">
        <v>-0.18011942505836487</v>
      </c>
      <c r="AF5" s="1">
        <v>1</v>
      </c>
      <c r="AG5" s="1">
        <v>-0.21956524252891541</v>
      </c>
      <c r="AH5" s="1">
        <v>2.737391471862793</v>
      </c>
      <c r="AI5" s="1">
        <v>1</v>
      </c>
      <c r="AJ5" s="1">
        <v>0</v>
      </c>
      <c r="AK5" s="1">
        <v>0.15999999642372131</v>
      </c>
      <c r="AL5" s="1">
        <v>111115</v>
      </c>
      <c r="AM5">
        <f t="shared" si="8"/>
        <v>0.83273005167643221</v>
      </c>
      <c r="AN5">
        <f t="shared" si="9"/>
        <v>3.501954997500234E-4</v>
      </c>
      <c r="AO5">
        <f t="shared" si="10"/>
        <v>301.83861198425291</v>
      </c>
      <c r="AP5">
        <f t="shared" si="11"/>
        <v>302.35211982727049</v>
      </c>
      <c r="AQ5">
        <f t="shared" si="12"/>
        <v>40.137386798171974</v>
      </c>
      <c r="AR5">
        <f t="shared" si="13"/>
        <v>0.3370295722339815</v>
      </c>
      <c r="AS5">
        <f t="shared" si="14"/>
        <v>3.9498727604519863</v>
      </c>
      <c r="AT5">
        <f t="shared" si="15"/>
        <v>39.301199139575573</v>
      </c>
      <c r="AU5">
        <f t="shared" si="16"/>
        <v>6.1396619691654166</v>
      </c>
      <c r="AV5">
        <f t="shared" si="17"/>
        <v>28.945365905761719</v>
      </c>
      <c r="AW5">
        <f t="shared" si="18"/>
        <v>4.0090757349361326</v>
      </c>
      <c r="AX5">
        <f t="shared" si="19"/>
        <v>5.497166446090794E-2</v>
      </c>
      <c r="AY5">
        <f t="shared" si="20"/>
        <v>3.3328207594617854</v>
      </c>
      <c r="AZ5">
        <f t="shared" si="21"/>
        <v>0.67625497547434721</v>
      </c>
      <c r="BA5">
        <f t="shared" si="22"/>
        <v>3.4453154694882346E-2</v>
      </c>
      <c r="BB5">
        <f t="shared" si="23"/>
        <v>31.909565761340485</v>
      </c>
      <c r="BC5">
        <f t="shared" si="24"/>
        <v>0.7995509914833403</v>
      </c>
      <c r="BD5">
        <f t="shared" si="25"/>
        <v>84.104391768019198</v>
      </c>
      <c r="BE5">
        <f t="shared" si="26"/>
        <v>395.85362176045641</v>
      </c>
      <c r="BF5">
        <f t="shared" si="27"/>
        <v>5.5607453737982482E-3</v>
      </c>
    </row>
    <row r="6" spans="1:58" x14ac:dyDescent="0.25">
      <c r="A6" t="s">
        <v>121</v>
      </c>
      <c r="B6">
        <v>1</v>
      </c>
      <c r="C6" s="1">
        <v>5</v>
      </c>
      <c r="D6" s="1" t="s">
        <v>62</v>
      </c>
      <c r="E6" s="1">
        <v>1055.5</v>
      </c>
      <c r="F6" s="1">
        <v>0</v>
      </c>
      <c r="G6">
        <f t="shared" si="0"/>
        <v>2.5812735727983607</v>
      </c>
      <c r="H6">
        <f t="shared" si="1"/>
        <v>5.2396601448368607E-2</v>
      </c>
      <c r="I6">
        <f t="shared" si="2"/>
        <v>313.80726372842048</v>
      </c>
      <c r="J6">
        <f t="shared" si="3"/>
        <v>0.30537228411479034</v>
      </c>
      <c r="K6">
        <f t="shared" si="4"/>
        <v>0.57506347949824166</v>
      </c>
      <c r="L6">
        <f t="shared" si="5"/>
        <v>28.467023849487305</v>
      </c>
      <c r="M6" s="1">
        <v>6</v>
      </c>
      <c r="N6">
        <f t="shared" si="6"/>
        <v>1.4200000166893005</v>
      </c>
      <c r="O6" s="1">
        <v>1</v>
      </c>
      <c r="P6">
        <f t="shared" si="7"/>
        <v>2.8400000333786011</v>
      </c>
      <c r="Q6" s="1">
        <v>29.132898330688477</v>
      </c>
      <c r="R6" s="1">
        <v>28.467023849487305</v>
      </c>
      <c r="S6" s="1">
        <v>29.077264785766602</v>
      </c>
      <c r="T6" s="1">
        <v>400.48831176757813</v>
      </c>
      <c r="U6" s="1">
        <v>397.24270629882813</v>
      </c>
      <c r="V6" s="1">
        <v>32.724834442138672</v>
      </c>
      <c r="W6" s="1">
        <v>33.079433441162109</v>
      </c>
      <c r="X6" s="1">
        <v>81.1461181640625</v>
      </c>
      <c r="Y6" s="1">
        <v>82.025398254394531</v>
      </c>
      <c r="Z6" s="1">
        <v>499.61349487304688</v>
      </c>
      <c r="AA6" s="1">
        <v>150.63859558105469</v>
      </c>
      <c r="AB6" s="1">
        <v>10.139572143554688</v>
      </c>
      <c r="AC6" s="1">
        <v>100.49535369873047</v>
      </c>
      <c r="AD6" s="1">
        <v>-3.863781213760376</v>
      </c>
      <c r="AE6" s="1">
        <v>-0.17228022217750549</v>
      </c>
      <c r="AF6" s="1">
        <v>1</v>
      </c>
      <c r="AG6" s="1">
        <v>-0.21956524252891541</v>
      </c>
      <c r="AH6" s="1">
        <v>2.737391471862793</v>
      </c>
      <c r="AI6" s="1">
        <v>1</v>
      </c>
      <c r="AJ6" s="1">
        <v>0</v>
      </c>
      <c r="AK6" s="1">
        <v>0.15999999642372131</v>
      </c>
      <c r="AL6" s="1">
        <v>111115</v>
      </c>
      <c r="AM6">
        <f t="shared" si="8"/>
        <v>0.8326891581217446</v>
      </c>
      <c r="AN6">
        <f t="shared" si="9"/>
        <v>3.0537228411479033E-4</v>
      </c>
      <c r="AO6">
        <f t="shared" si="10"/>
        <v>301.61702384948728</v>
      </c>
      <c r="AP6">
        <f t="shared" si="11"/>
        <v>302.28289833068845</v>
      </c>
      <c r="AQ6">
        <f t="shared" si="12"/>
        <v>24.102174754243151</v>
      </c>
      <c r="AR6">
        <f t="shared" si="13"/>
        <v>0.20291059003810374</v>
      </c>
      <c r="AS6">
        <f t="shared" si="14"/>
        <v>3.8993928433214404</v>
      </c>
      <c r="AT6">
        <f t="shared" si="15"/>
        <v>38.801722664823068</v>
      </c>
      <c r="AU6">
        <f t="shared" si="16"/>
        <v>5.7222892236609582</v>
      </c>
      <c r="AV6">
        <f t="shared" si="17"/>
        <v>28.799961090087891</v>
      </c>
      <c r="AW6">
        <f t="shared" si="18"/>
        <v>3.9754536215523162</v>
      </c>
      <c r="AX6">
        <f t="shared" si="19"/>
        <v>5.1447421861349964E-2</v>
      </c>
      <c r="AY6">
        <f t="shared" si="20"/>
        <v>3.3243293638231988</v>
      </c>
      <c r="AZ6">
        <f t="shared" si="21"/>
        <v>0.65112425772911742</v>
      </c>
      <c r="BA6">
        <f t="shared" si="22"/>
        <v>3.2238590300063465E-2</v>
      </c>
      <c r="BB6">
        <f t="shared" si="23"/>
        <v>31.536171961618411</v>
      </c>
      <c r="BC6">
        <f t="shared" si="24"/>
        <v>0.78996356321356132</v>
      </c>
      <c r="BD6">
        <f t="shared" si="25"/>
        <v>84.979807742860842</v>
      </c>
      <c r="BE6">
        <f t="shared" si="26"/>
        <v>396.01569246702468</v>
      </c>
      <c r="BF6">
        <f t="shared" si="27"/>
        <v>5.539076761873458E-3</v>
      </c>
    </row>
    <row r="7" spans="1:58" x14ac:dyDescent="0.25">
      <c r="A7" t="s">
        <v>121</v>
      </c>
      <c r="B7">
        <v>1</v>
      </c>
      <c r="C7" s="1">
        <v>6</v>
      </c>
      <c r="D7" s="1" t="s">
        <v>63</v>
      </c>
      <c r="E7" s="1">
        <v>1262</v>
      </c>
      <c r="F7" s="1">
        <v>0</v>
      </c>
      <c r="G7">
        <f t="shared" si="0"/>
        <v>2.2692395669994987</v>
      </c>
      <c r="H7">
        <f t="shared" si="1"/>
        <v>5.2805056252087118E-2</v>
      </c>
      <c r="I7">
        <f t="shared" si="2"/>
        <v>324.38032742121277</v>
      </c>
      <c r="J7">
        <f t="shared" si="3"/>
        <v>0.30074562370273233</v>
      </c>
      <c r="K7">
        <f t="shared" si="4"/>
        <v>0.56205875517474269</v>
      </c>
      <c r="L7">
        <f t="shared" si="5"/>
        <v>28.398550033569336</v>
      </c>
      <c r="M7" s="1">
        <v>6</v>
      </c>
      <c r="N7">
        <f t="shared" si="6"/>
        <v>1.4200000166893005</v>
      </c>
      <c r="O7" s="1">
        <v>1</v>
      </c>
      <c r="P7">
        <f t="shared" si="7"/>
        <v>2.8400000333786011</v>
      </c>
      <c r="Q7" s="1">
        <v>29.127525329589844</v>
      </c>
      <c r="R7" s="1">
        <v>28.398550033569336</v>
      </c>
      <c r="S7" s="1">
        <v>29.076179504394531</v>
      </c>
      <c r="T7" s="1">
        <v>400.4442138671875</v>
      </c>
      <c r="U7" s="1">
        <v>397.5750732421875</v>
      </c>
      <c r="V7" s="1">
        <v>32.707897186279297</v>
      </c>
      <c r="W7" s="1">
        <v>33.057174682617188</v>
      </c>
      <c r="X7" s="1">
        <v>81.123374938964844</v>
      </c>
      <c r="Y7" s="1">
        <v>81.989662170410156</v>
      </c>
      <c r="Z7" s="1">
        <v>499.55206298828125</v>
      </c>
      <c r="AA7" s="1">
        <v>99.641471862792969</v>
      </c>
      <c r="AB7" s="1">
        <v>8.8623580932617188</v>
      </c>
      <c r="AC7" s="1">
        <v>100.48799896240234</v>
      </c>
      <c r="AD7" s="1">
        <v>-3.733349084854126</v>
      </c>
      <c r="AE7" s="1">
        <v>-0.17185679078102112</v>
      </c>
      <c r="AF7" s="1">
        <v>1</v>
      </c>
      <c r="AG7" s="1">
        <v>-0.21956524252891541</v>
      </c>
      <c r="AH7" s="1">
        <v>2.737391471862793</v>
      </c>
      <c r="AI7" s="1">
        <v>1</v>
      </c>
      <c r="AJ7" s="1">
        <v>0</v>
      </c>
      <c r="AK7" s="1">
        <v>0.15999999642372131</v>
      </c>
      <c r="AL7" s="1">
        <v>111115</v>
      </c>
      <c r="AM7">
        <f t="shared" si="8"/>
        <v>0.83258677164713535</v>
      </c>
      <c r="AN7">
        <f t="shared" si="9"/>
        <v>3.0074562370273236E-4</v>
      </c>
      <c r="AO7">
        <f t="shared" si="10"/>
        <v>301.54855003356931</v>
      </c>
      <c r="AP7">
        <f t="shared" si="11"/>
        <v>302.27752532958982</v>
      </c>
      <c r="AQ7">
        <f t="shared" si="12"/>
        <v>15.942635141701203</v>
      </c>
      <c r="AR7">
        <f t="shared" si="13"/>
        <v>0.12398807689763498</v>
      </c>
      <c r="AS7">
        <f t="shared" si="14"/>
        <v>3.8839080903815315</v>
      </c>
      <c r="AT7">
        <f t="shared" si="15"/>
        <v>38.65046702576592</v>
      </c>
      <c r="AU7">
        <f t="shared" si="16"/>
        <v>5.5932923431487325</v>
      </c>
      <c r="AV7">
        <f t="shared" si="17"/>
        <v>28.76303768157959</v>
      </c>
      <c r="AW7">
        <f t="shared" si="18"/>
        <v>3.9669550335268169</v>
      </c>
      <c r="AX7">
        <f t="shared" si="19"/>
        <v>5.1841156549414076E-2</v>
      </c>
      <c r="AY7">
        <f t="shared" si="20"/>
        <v>3.3218493352067888</v>
      </c>
      <c r="AZ7">
        <f t="shared" si="21"/>
        <v>0.64510569832002806</v>
      </c>
      <c r="BA7">
        <f t="shared" si="22"/>
        <v>3.2485966088936807E-2</v>
      </c>
      <c r="BB7">
        <f t="shared" si="23"/>
        <v>32.596330005326564</v>
      </c>
      <c r="BC7">
        <f t="shared" si="24"/>
        <v>0.81589704499309168</v>
      </c>
      <c r="BD7">
        <f t="shared" si="25"/>
        <v>85.264358035566218</v>
      </c>
      <c r="BE7">
        <f t="shared" si="26"/>
        <v>396.49638543252405</v>
      </c>
      <c r="BF7">
        <f t="shared" si="27"/>
        <v>4.8798743700538966E-3</v>
      </c>
    </row>
    <row r="8" spans="1:58" x14ac:dyDescent="0.25">
      <c r="A8" t="s">
        <v>121</v>
      </c>
      <c r="B8">
        <v>1</v>
      </c>
      <c r="C8" s="1">
        <v>7</v>
      </c>
      <c r="D8" s="1" t="s">
        <v>64</v>
      </c>
      <c r="E8" s="1">
        <v>1469</v>
      </c>
      <c r="F8" s="1">
        <v>0</v>
      </c>
      <c r="G8">
        <f t="shared" si="0"/>
        <v>1.9289053139842305</v>
      </c>
      <c r="H8">
        <f t="shared" si="1"/>
        <v>5.0436474858055642E-2</v>
      </c>
      <c r="I8">
        <f t="shared" si="2"/>
        <v>332.46019627632143</v>
      </c>
      <c r="J8">
        <f t="shared" si="3"/>
        <v>0.27820355781464146</v>
      </c>
      <c r="K8">
        <f t="shared" si="4"/>
        <v>0.54392204266552202</v>
      </c>
      <c r="L8">
        <f t="shared" si="5"/>
        <v>28.306306838989258</v>
      </c>
      <c r="M8" s="1">
        <v>6</v>
      </c>
      <c r="N8">
        <f t="shared" si="6"/>
        <v>1.4200000166893005</v>
      </c>
      <c r="O8" s="1">
        <v>1</v>
      </c>
      <c r="P8">
        <f t="shared" si="7"/>
        <v>2.8400000333786011</v>
      </c>
      <c r="Q8" s="1">
        <v>29.08642578125</v>
      </c>
      <c r="R8" s="1">
        <v>28.306306838989258</v>
      </c>
      <c r="S8" s="1">
        <v>29.037670135498047</v>
      </c>
      <c r="T8" s="1">
        <v>400.30267333984375</v>
      </c>
      <c r="U8" s="1">
        <v>397.85317993164063</v>
      </c>
      <c r="V8" s="1">
        <v>32.710475921630859</v>
      </c>
      <c r="W8" s="1">
        <v>33.033554077148438</v>
      </c>
      <c r="X8" s="1">
        <v>81.316314697265625</v>
      </c>
      <c r="Y8" s="1">
        <v>82.119461059570313</v>
      </c>
      <c r="Z8" s="1">
        <v>499.5946044921875</v>
      </c>
      <c r="AA8" s="1">
        <v>50.693332672119141</v>
      </c>
      <c r="AB8" s="1">
        <v>8.9021644592285156</v>
      </c>
      <c r="AC8" s="1">
        <v>100.47998046875</v>
      </c>
      <c r="AD8" s="1">
        <v>-3.772381067276001</v>
      </c>
      <c r="AE8" s="1">
        <v>-0.17658320069313049</v>
      </c>
      <c r="AF8" s="1">
        <v>1</v>
      </c>
      <c r="AG8" s="1">
        <v>-0.21956524252891541</v>
      </c>
      <c r="AH8" s="1">
        <v>2.737391471862793</v>
      </c>
      <c r="AI8" s="1">
        <v>1</v>
      </c>
      <c r="AJ8" s="1">
        <v>0</v>
      </c>
      <c r="AK8" s="1">
        <v>0.15999999642372131</v>
      </c>
      <c r="AL8" s="1">
        <v>111115</v>
      </c>
      <c r="AM8">
        <f t="shared" si="8"/>
        <v>0.83265767415364567</v>
      </c>
      <c r="AN8">
        <f t="shared" si="9"/>
        <v>2.7820355781464146E-4</v>
      </c>
      <c r="AO8">
        <f t="shared" si="10"/>
        <v>301.45630683898924</v>
      </c>
      <c r="AP8">
        <f t="shared" si="11"/>
        <v>302.23642578124998</v>
      </c>
      <c r="AQ8">
        <f t="shared" si="12"/>
        <v>8.1109330462455773</v>
      </c>
      <c r="AR8">
        <f t="shared" si="13"/>
        <v>5.5705939719283774E-2</v>
      </c>
      <c r="AS8">
        <f t="shared" si="14"/>
        <v>3.8631329111507942</v>
      </c>
      <c r="AT8">
        <f t="shared" si="15"/>
        <v>38.446792018956018</v>
      </c>
      <c r="AU8">
        <f t="shared" si="16"/>
        <v>5.41323794180758</v>
      </c>
      <c r="AV8">
        <f t="shared" si="17"/>
        <v>28.696366310119629</v>
      </c>
      <c r="AW8">
        <f t="shared" si="18"/>
        <v>3.9516495434687364</v>
      </c>
      <c r="AX8">
        <f t="shared" si="19"/>
        <v>4.9556387027425805E-2</v>
      </c>
      <c r="AY8">
        <f t="shared" si="20"/>
        <v>3.3192108684852721</v>
      </c>
      <c r="AZ8">
        <f t="shared" si="21"/>
        <v>0.63243867498346429</v>
      </c>
      <c r="BA8">
        <f t="shared" si="22"/>
        <v>3.1050627915635794E-2</v>
      </c>
      <c r="BB8">
        <f t="shared" si="23"/>
        <v>33.405594028481566</v>
      </c>
      <c r="BC8">
        <f t="shared" si="24"/>
        <v>0.83563538774138979</v>
      </c>
      <c r="BD8">
        <f t="shared" si="25"/>
        <v>85.653107426909344</v>
      </c>
      <c r="BE8">
        <f t="shared" si="26"/>
        <v>396.93627072626259</v>
      </c>
      <c r="BF8">
        <f t="shared" si="27"/>
        <v>4.1622987431391796E-3</v>
      </c>
    </row>
    <row r="9" spans="1:58" x14ac:dyDescent="0.25">
      <c r="A9" t="s">
        <v>121</v>
      </c>
      <c r="B9">
        <v>1</v>
      </c>
      <c r="C9" s="1">
        <v>8</v>
      </c>
      <c r="D9" s="1" t="s">
        <v>65</v>
      </c>
      <c r="E9" s="1">
        <v>1676.5</v>
      </c>
      <c r="F9" s="1">
        <v>0</v>
      </c>
      <c r="G9">
        <f t="shared" si="0"/>
        <v>1.6885844148104392</v>
      </c>
      <c r="H9">
        <f t="shared" si="1"/>
        <v>4.7576388184409672E-2</v>
      </c>
      <c r="I9">
        <f t="shared" si="2"/>
        <v>337.30628570262451</v>
      </c>
      <c r="J9">
        <f t="shared" si="3"/>
        <v>0.26029205878082395</v>
      </c>
      <c r="K9">
        <f t="shared" si="4"/>
        <v>0.53893052361230964</v>
      </c>
      <c r="L9">
        <f t="shared" si="5"/>
        <v>28.276857376098633</v>
      </c>
      <c r="M9" s="1">
        <v>6</v>
      </c>
      <c r="N9">
        <f t="shared" si="6"/>
        <v>1.4200000166893005</v>
      </c>
      <c r="O9" s="1">
        <v>1</v>
      </c>
      <c r="P9">
        <f t="shared" si="7"/>
        <v>2.8400000333786011</v>
      </c>
      <c r="Q9" s="1">
        <v>29.076505661010742</v>
      </c>
      <c r="R9" s="1">
        <v>28.276857376098633</v>
      </c>
      <c r="S9" s="1">
        <v>29.023469924926758</v>
      </c>
      <c r="T9" s="1">
        <v>400.32583618164063</v>
      </c>
      <c r="U9" s="1">
        <v>398.17340087890625</v>
      </c>
      <c r="V9" s="1">
        <v>32.718357086181641</v>
      </c>
      <c r="W9" s="1">
        <v>33.020641326904297</v>
      </c>
      <c r="X9" s="1">
        <v>81.374641418457031</v>
      </c>
      <c r="Y9" s="1">
        <v>82.12646484375</v>
      </c>
      <c r="Z9" s="1">
        <v>499.59014892578125</v>
      </c>
      <c r="AA9" s="1">
        <v>36.269660949707031</v>
      </c>
      <c r="AB9" s="1">
        <v>7.7503633499145508</v>
      </c>
      <c r="AC9" s="1">
        <v>100.47019195556641</v>
      </c>
      <c r="AD9" s="1">
        <v>-3.795238733291626</v>
      </c>
      <c r="AE9" s="1">
        <v>-0.17215433716773987</v>
      </c>
      <c r="AF9" s="1">
        <v>1</v>
      </c>
      <c r="AG9" s="1">
        <v>-0.21956524252891541</v>
      </c>
      <c r="AH9" s="1">
        <v>2.737391471862793</v>
      </c>
      <c r="AI9" s="1">
        <v>1</v>
      </c>
      <c r="AJ9" s="1">
        <v>0</v>
      </c>
      <c r="AK9" s="1">
        <v>0.15999999642372131</v>
      </c>
      <c r="AL9" s="1">
        <v>111115</v>
      </c>
      <c r="AM9">
        <f t="shared" si="8"/>
        <v>0.8326502482096354</v>
      </c>
      <c r="AN9">
        <f t="shared" si="9"/>
        <v>2.6029205878082398E-4</v>
      </c>
      <c r="AO9">
        <f t="shared" si="10"/>
        <v>301.42685737609861</v>
      </c>
      <c r="AP9">
        <f t="shared" si="11"/>
        <v>302.22650566101072</v>
      </c>
      <c r="AQ9">
        <f t="shared" si="12"/>
        <v>5.8031456222427096</v>
      </c>
      <c r="AR9">
        <f t="shared" si="13"/>
        <v>4.1600758282582015E-2</v>
      </c>
      <c r="AS9">
        <f t="shared" si="14"/>
        <v>3.8565206962222933</v>
      </c>
      <c r="AT9">
        <f t="shared" si="15"/>
        <v>38.38472507276451</v>
      </c>
      <c r="AU9">
        <f t="shared" si="16"/>
        <v>5.3640837458602135</v>
      </c>
      <c r="AV9">
        <f t="shared" si="17"/>
        <v>28.676681518554688</v>
      </c>
      <c r="AW9">
        <f t="shared" si="18"/>
        <v>3.9471404406478072</v>
      </c>
      <c r="AX9">
        <f t="shared" si="19"/>
        <v>4.6792508424285985E-2</v>
      </c>
      <c r="AY9">
        <f t="shared" si="20"/>
        <v>3.3175901726099837</v>
      </c>
      <c r="AZ9">
        <f t="shared" si="21"/>
        <v>0.62955026803782355</v>
      </c>
      <c r="BA9">
        <f t="shared" si="22"/>
        <v>2.9314748539481024E-2</v>
      </c>
      <c r="BB9">
        <f t="shared" si="23"/>
        <v>33.889227272361808</v>
      </c>
      <c r="BC9">
        <f t="shared" si="24"/>
        <v>0.84713415049341068</v>
      </c>
      <c r="BD9">
        <f t="shared" si="25"/>
        <v>85.746844767043797</v>
      </c>
      <c r="BE9">
        <f t="shared" si="26"/>
        <v>397.3707287193281</v>
      </c>
      <c r="BF9">
        <f t="shared" si="27"/>
        <v>3.6437204662618521E-3</v>
      </c>
    </row>
    <row r="10" spans="1:58" x14ac:dyDescent="0.25">
      <c r="A10" t="s">
        <v>121</v>
      </c>
      <c r="B10">
        <v>1</v>
      </c>
      <c r="C10" s="1">
        <v>9</v>
      </c>
      <c r="D10" s="1" t="s">
        <v>66</v>
      </c>
      <c r="E10" s="1">
        <v>1883</v>
      </c>
      <c r="F10" s="1">
        <v>0</v>
      </c>
      <c r="G10">
        <f t="shared" si="0"/>
        <v>1.2561449454125737</v>
      </c>
      <c r="H10">
        <f t="shared" si="1"/>
        <v>4.7320608224813189E-2</v>
      </c>
      <c r="I10">
        <f t="shared" si="2"/>
        <v>352.21493671529316</v>
      </c>
      <c r="J10">
        <f t="shared" si="3"/>
        <v>0.2551143223122046</v>
      </c>
      <c r="K10">
        <f t="shared" si="4"/>
        <v>0.53101474069612653</v>
      </c>
      <c r="L10">
        <f t="shared" si="5"/>
        <v>28.241708755493164</v>
      </c>
      <c r="M10" s="1">
        <v>6</v>
      </c>
      <c r="N10">
        <f t="shared" si="6"/>
        <v>1.4200000166893005</v>
      </c>
      <c r="O10" s="1">
        <v>1</v>
      </c>
      <c r="P10">
        <f t="shared" si="7"/>
        <v>2.8400000333786011</v>
      </c>
      <c r="Q10" s="1">
        <v>29.054075241088867</v>
      </c>
      <c r="R10" s="1">
        <v>28.241708755493164</v>
      </c>
      <c r="S10" s="1">
        <v>29.005413055419922</v>
      </c>
      <c r="T10" s="1">
        <v>400.20855712890625</v>
      </c>
      <c r="U10" s="1">
        <v>398.577880859375</v>
      </c>
      <c r="V10" s="1">
        <v>32.726242065429688</v>
      </c>
      <c r="W10" s="1">
        <v>33.022502899169922</v>
      </c>
      <c r="X10" s="1">
        <v>81.496231079101563</v>
      </c>
      <c r="Y10" s="1">
        <v>82.233993530273438</v>
      </c>
      <c r="Z10" s="1">
        <v>499.60665893554688</v>
      </c>
      <c r="AA10" s="1">
        <v>24.126253128051758</v>
      </c>
      <c r="AB10" s="1">
        <v>7.5276808738708496</v>
      </c>
      <c r="AC10" s="1">
        <v>100.46564483642578</v>
      </c>
      <c r="AD10" s="1">
        <v>-3.769451379776001</v>
      </c>
      <c r="AE10" s="1">
        <v>-0.16883173584938049</v>
      </c>
      <c r="AF10" s="1">
        <v>1</v>
      </c>
      <c r="AG10" s="1">
        <v>-0.21956524252891541</v>
      </c>
      <c r="AH10" s="1">
        <v>2.737391471862793</v>
      </c>
      <c r="AI10" s="1">
        <v>1</v>
      </c>
      <c r="AJ10" s="1">
        <v>0</v>
      </c>
      <c r="AK10" s="1">
        <v>0.15999999642372131</v>
      </c>
      <c r="AL10" s="1">
        <v>111115</v>
      </c>
      <c r="AM10">
        <f t="shared" si="8"/>
        <v>0.83267776489257805</v>
      </c>
      <c r="AN10">
        <f t="shared" si="9"/>
        <v>2.5511432231220462E-4</v>
      </c>
      <c r="AO10">
        <f t="shared" si="10"/>
        <v>301.39170875549314</v>
      </c>
      <c r="AP10">
        <f t="shared" si="11"/>
        <v>302.20407524108884</v>
      </c>
      <c r="AQ10">
        <f t="shared" si="12"/>
        <v>3.8602004142060764</v>
      </c>
      <c r="AR10">
        <f t="shared" si="13"/>
        <v>2.4446384066077173E-2</v>
      </c>
      <c r="AS10">
        <f t="shared" si="14"/>
        <v>3.8486417885739725</v>
      </c>
      <c r="AT10">
        <f t="shared" si="15"/>
        <v>38.308038482609454</v>
      </c>
      <c r="AU10">
        <f t="shared" si="16"/>
        <v>5.2855355834395326</v>
      </c>
      <c r="AV10">
        <f t="shared" si="17"/>
        <v>28.647891998291016</v>
      </c>
      <c r="AW10">
        <f t="shared" si="18"/>
        <v>3.9405538409585144</v>
      </c>
      <c r="AX10">
        <f t="shared" si="19"/>
        <v>4.6545065692230894E-2</v>
      </c>
      <c r="AY10">
        <f t="shared" si="20"/>
        <v>3.317627047877846</v>
      </c>
      <c r="AZ10">
        <f t="shared" si="21"/>
        <v>0.62292679308066834</v>
      </c>
      <c r="BA10">
        <f t="shared" si="22"/>
        <v>2.9159363599461138E-2</v>
      </c>
      <c r="BB10">
        <f t="shared" si="23"/>
        <v>35.385500738122829</v>
      </c>
      <c r="BC10">
        <f t="shared" si="24"/>
        <v>0.88367908413753782</v>
      </c>
      <c r="BD10">
        <f t="shared" si="25"/>
        <v>85.926743351550058</v>
      </c>
      <c r="BE10">
        <f t="shared" si="26"/>
        <v>397.98076971276367</v>
      </c>
      <c r="BF10">
        <f t="shared" si="27"/>
        <v>2.7121020046952144E-3</v>
      </c>
    </row>
    <row r="11" spans="1:58" x14ac:dyDescent="0.25">
      <c r="A11" t="s">
        <v>121</v>
      </c>
      <c r="B11">
        <v>1</v>
      </c>
      <c r="C11" s="1">
        <v>10</v>
      </c>
      <c r="D11" s="1" t="s">
        <v>67</v>
      </c>
      <c r="E11" s="1">
        <v>2090</v>
      </c>
      <c r="F11" s="1">
        <v>0</v>
      </c>
      <c r="G11">
        <f t="shared" si="0"/>
        <v>0.62768784700264446</v>
      </c>
      <c r="H11">
        <f t="shared" si="1"/>
        <v>4.7313550602876543E-2</v>
      </c>
      <c r="I11">
        <f t="shared" si="2"/>
        <v>374.43398864876207</v>
      </c>
      <c r="J11">
        <f t="shared" si="3"/>
        <v>0.25206169196125794</v>
      </c>
      <c r="K11">
        <f t="shared" si="4"/>
        <v>0.52473430525247711</v>
      </c>
      <c r="L11">
        <f t="shared" si="5"/>
        <v>28.20411491394043</v>
      </c>
      <c r="M11" s="1">
        <v>6</v>
      </c>
      <c r="N11">
        <f t="shared" si="6"/>
        <v>1.4200000166893005</v>
      </c>
      <c r="O11" s="1">
        <v>1</v>
      </c>
      <c r="P11">
        <f t="shared" si="7"/>
        <v>2.8400000333786011</v>
      </c>
      <c r="Q11" s="1">
        <v>29.034940719604492</v>
      </c>
      <c r="R11" s="1">
        <v>28.20411491394043</v>
      </c>
      <c r="S11" s="1">
        <v>28.987421035766602</v>
      </c>
      <c r="T11" s="1">
        <v>400.18270874023438</v>
      </c>
      <c r="U11" s="1">
        <v>399.3079833984375</v>
      </c>
      <c r="V11" s="1">
        <v>32.710498809814453</v>
      </c>
      <c r="W11" s="1">
        <v>33.003231048583984</v>
      </c>
      <c r="X11" s="1">
        <v>81.542442321777344</v>
      </c>
      <c r="Y11" s="1">
        <v>82.272178649902344</v>
      </c>
      <c r="Z11" s="1">
        <v>499.58865356445313</v>
      </c>
      <c r="AA11" s="1">
        <v>10.141695976257324</v>
      </c>
      <c r="AB11" s="1">
        <v>6.4521727561950684</v>
      </c>
      <c r="AC11" s="1">
        <v>100.45973968505859</v>
      </c>
      <c r="AD11" s="1">
        <v>-3.824108362197876</v>
      </c>
      <c r="AE11" s="1">
        <v>-0.16931620240211487</v>
      </c>
      <c r="AF11" s="1">
        <v>1</v>
      </c>
      <c r="AG11" s="1">
        <v>-0.21956524252891541</v>
      </c>
      <c r="AH11" s="1">
        <v>2.737391471862793</v>
      </c>
      <c r="AI11" s="1">
        <v>1</v>
      </c>
      <c r="AJ11" s="1">
        <v>0</v>
      </c>
      <c r="AK11" s="1">
        <v>0.15999999642372131</v>
      </c>
      <c r="AL11" s="1">
        <v>111115</v>
      </c>
      <c r="AM11">
        <f t="shared" si="8"/>
        <v>0.83264775594075513</v>
      </c>
      <c r="AN11">
        <f t="shared" si="9"/>
        <v>2.5206169196125792E-4</v>
      </c>
      <c r="AO11">
        <f t="shared" si="10"/>
        <v>301.35411491394041</v>
      </c>
      <c r="AP11">
        <f t="shared" si="11"/>
        <v>302.18494071960447</v>
      </c>
      <c r="AQ11">
        <f t="shared" si="12"/>
        <v>1.6226713199316407</v>
      </c>
      <c r="AR11">
        <f t="shared" si="13"/>
        <v>3.7821236130092702E-3</v>
      </c>
      <c r="AS11">
        <f t="shared" si="14"/>
        <v>3.8402303051590674</v>
      </c>
      <c r="AT11">
        <f t="shared" si="15"/>
        <v>38.226560383275867</v>
      </c>
      <c r="AU11">
        <f t="shared" si="16"/>
        <v>5.2233293346918828</v>
      </c>
      <c r="AV11">
        <f t="shared" si="17"/>
        <v>28.619527816772461</v>
      </c>
      <c r="AW11">
        <f t="shared" si="18"/>
        <v>3.9340739286810456</v>
      </c>
      <c r="AX11">
        <f t="shared" si="19"/>
        <v>4.653823749415488E-2</v>
      </c>
      <c r="AY11">
        <f t="shared" si="20"/>
        <v>3.3154959999065903</v>
      </c>
      <c r="AZ11">
        <f t="shared" si="21"/>
        <v>0.61857792877445528</v>
      </c>
      <c r="BA11">
        <f t="shared" si="22"/>
        <v>2.9155075797382128E-2</v>
      </c>
      <c r="BB11">
        <f t="shared" si="23"/>
        <v>37.615541028892828</v>
      </c>
      <c r="BC11">
        <f t="shared" si="24"/>
        <v>0.93770724407266448</v>
      </c>
      <c r="BD11">
        <f t="shared" si="25"/>
        <v>86.063424093464263</v>
      </c>
      <c r="BE11">
        <f t="shared" si="26"/>
        <v>399.00961065777051</v>
      </c>
      <c r="BF11">
        <f t="shared" si="27"/>
        <v>1.3538762960082118E-3</v>
      </c>
    </row>
    <row r="12" spans="1:58" x14ac:dyDescent="0.25">
      <c r="A12" t="s">
        <v>121</v>
      </c>
      <c r="B12">
        <v>1</v>
      </c>
      <c r="C12" s="1">
        <v>11</v>
      </c>
      <c r="D12" s="1" t="s">
        <v>68</v>
      </c>
      <c r="E12" s="1">
        <v>2297</v>
      </c>
      <c r="F12" s="1">
        <v>0</v>
      </c>
      <c r="G12">
        <f t="shared" si="0"/>
        <v>0.35480553987943353</v>
      </c>
      <c r="H12">
        <f t="shared" si="1"/>
        <v>4.7675386694896862E-2</v>
      </c>
      <c r="I12">
        <f t="shared" si="2"/>
        <v>384.1673772227802</v>
      </c>
      <c r="J12">
        <f t="shared" si="3"/>
        <v>0.25552326874713488</v>
      </c>
      <c r="K12">
        <f t="shared" si="4"/>
        <v>0.52793489209966138</v>
      </c>
      <c r="L12">
        <f t="shared" si="5"/>
        <v>28.213983535766602</v>
      </c>
      <c r="M12" s="1">
        <v>6</v>
      </c>
      <c r="N12">
        <f t="shared" si="6"/>
        <v>1.4200000166893005</v>
      </c>
      <c r="O12" s="1">
        <v>1</v>
      </c>
      <c r="P12">
        <f t="shared" si="7"/>
        <v>2.8400000333786011</v>
      </c>
      <c r="Q12" s="1">
        <v>29.053321838378906</v>
      </c>
      <c r="R12" s="1">
        <v>28.213983535766602</v>
      </c>
      <c r="S12" s="1">
        <v>29.009069442749023</v>
      </c>
      <c r="T12" s="1">
        <v>400.20379638671875</v>
      </c>
      <c r="U12" s="1">
        <v>399.655029296875</v>
      </c>
      <c r="V12" s="1">
        <v>32.698463439941406</v>
      </c>
      <c r="W12" s="1">
        <v>32.995220184326172</v>
      </c>
      <c r="X12" s="1">
        <v>81.421165466308594</v>
      </c>
      <c r="Y12" s="1">
        <v>82.160102844238281</v>
      </c>
      <c r="Z12" s="1">
        <v>499.58538818359375</v>
      </c>
      <c r="AA12" s="1">
        <v>5.9138636589050293</v>
      </c>
      <c r="AB12" s="1">
        <v>6.4499421119689941</v>
      </c>
      <c r="AC12" s="1">
        <v>100.45400238037109</v>
      </c>
      <c r="AD12" s="1">
        <v>-3.835216760635376</v>
      </c>
      <c r="AE12" s="1">
        <v>-0.17142572999000549</v>
      </c>
      <c r="AF12" s="1">
        <v>1</v>
      </c>
      <c r="AG12" s="1">
        <v>-0.21956524252891541</v>
      </c>
      <c r="AH12" s="1">
        <v>2.737391471862793</v>
      </c>
      <c r="AI12" s="1">
        <v>1</v>
      </c>
      <c r="AJ12" s="1">
        <v>0</v>
      </c>
      <c r="AK12" s="1">
        <v>0.15999999642372131</v>
      </c>
      <c r="AL12" s="1">
        <v>111115</v>
      </c>
      <c r="AM12">
        <f t="shared" si="8"/>
        <v>0.83264231363932284</v>
      </c>
      <c r="AN12">
        <f t="shared" si="9"/>
        <v>2.5552326874713486E-4</v>
      </c>
      <c r="AO12">
        <f t="shared" si="10"/>
        <v>301.36398353576658</v>
      </c>
      <c r="AP12">
        <f t="shared" si="11"/>
        <v>302.20332183837888</v>
      </c>
      <c r="AQ12">
        <f t="shared" si="12"/>
        <v>0.94621816427518013</v>
      </c>
      <c r="AR12">
        <f t="shared" si="13"/>
        <v>-4.1784321936826551E-3</v>
      </c>
      <c r="AS12">
        <f t="shared" si="14"/>
        <v>3.842436819036831</v>
      </c>
      <c r="AT12">
        <f t="shared" si="15"/>
        <v>38.2507090607238</v>
      </c>
      <c r="AU12">
        <f t="shared" si="16"/>
        <v>5.255488876397628</v>
      </c>
      <c r="AV12">
        <f t="shared" si="17"/>
        <v>28.633652687072754</v>
      </c>
      <c r="AW12">
        <f t="shared" si="18"/>
        <v>3.937299649970988</v>
      </c>
      <c r="AX12">
        <f t="shared" si="19"/>
        <v>4.6888268280996286E-2</v>
      </c>
      <c r="AY12">
        <f t="shared" si="20"/>
        <v>3.3145019269371696</v>
      </c>
      <c r="AZ12">
        <f t="shared" si="21"/>
        <v>0.62279772303381842</v>
      </c>
      <c r="BA12">
        <f t="shared" si="22"/>
        <v>2.9374883256576455E-2</v>
      </c>
      <c r="BB12">
        <f t="shared" si="23"/>
        <v>38.591150625998083</v>
      </c>
      <c r="BC12">
        <f t="shared" si="24"/>
        <v>0.96124744857748268</v>
      </c>
      <c r="BD12">
        <f t="shared" si="25"/>
        <v>85.988109329390227</v>
      </c>
      <c r="BE12">
        <f t="shared" si="26"/>
        <v>399.48637173588639</v>
      </c>
      <c r="BF12">
        <f t="shared" si="27"/>
        <v>7.6370709271645926E-4</v>
      </c>
    </row>
    <row r="13" spans="1:58" x14ac:dyDescent="0.25">
      <c r="A13" t="s">
        <v>121</v>
      </c>
      <c r="B13">
        <v>1</v>
      </c>
      <c r="C13" s="1">
        <v>12</v>
      </c>
      <c r="D13" s="1" t="s">
        <v>69</v>
      </c>
      <c r="E13" s="1">
        <v>2504</v>
      </c>
      <c r="F13" s="1">
        <v>0</v>
      </c>
      <c r="G13">
        <f t="shared" si="0"/>
        <v>-4.5286371989468568E-2</v>
      </c>
      <c r="H13">
        <f t="shared" si="1"/>
        <v>5.5850389053917975E-2</v>
      </c>
      <c r="I13">
        <f t="shared" si="2"/>
        <v>397.76375372541935</v>
      </c>
      <c r="J13">
        <f t="shared" si="3"/>
        <v>0.3126369228104961</v>
      </c>
      <c r="K13">
        <f t="shared" si="4"/>
        <v>0.5527885861608457</v>
      </c>
      <c r="L13">
        <f t="shared" si="5"/>
        <v>28.348613739013672</v>
      </c>
      <c r="M13" s="1">
        <v>6</v>
      </c>
      <c r="N13">
        <f t="shared" si="6"/>
        <v>1.4200000166893005</v>
      </c>
      <c r="O13" s="1">
        <v>1</v>
      </c>
      <c r="P13">
        <f t="shared" si="7"/>
        <v>2.8400000333786011</v>
      </c>
      <c r="Q13" s="1">
        <v>29.120161056518555</v>
      </c>
      <c r="R13" s="1">
        <v>28.348613739013672</v>
      </c>
      <c r="S13" s="1">
        <v>29.06280517578125</v>
      </c>
      <c r="T13" s="1">
        <v>400.17343139648438</v>
      </c>
      <c r="U13" s="1">
        <v>400.07760620117188</v>
      </c>
      <c r="V13" s="1">
        <v>32.688980102539063</v>
      </c>
      <c r="W13" s="1">
        <v>33.052024841308594</v>
      </c>
      <c r="X13" s="1">
        <v>81.075057983398438</v>
      </c>
      <c r="Y13" s="1">
        <v>81.975471496582031</v>
      </c>
      <c r="Z13" s="1">
        <v>499.61386108398438</v>
      </c>
      <c r="AA13" s="1">
        <v>4.391232505440712E-2</v>
      </c>
      <c r="AB13" s="1">
        <v>6.3314895629882813</v>
      </c>
      <c r="AC13" s="1">
        <v>100.44348907470703</v>
      </c>
      <c r="AD13" s="1">
        <v>-3.870525598526001</v>
      </c>
      <c r="AE13" s="1">
        <v>-0.16778269410133362</v>
      </c>
      <c r="AF13" s="1">
        <v>1</v>
      </c>
      <c r="AG13" s="1">
        <v>-0.21956524252891541</v>
      </c>
      <c r="AH13" s="1">
        <v>2.737391471862793</v>
      </c>
      <c r="AI13" s="1">
        <v>1</v>
      </c>
      <c r="AJ13" s="1">
        <v>0</v>
      </c>
      <c r="AK13" s="1">
        <v>0.15999999642372131</v>
      </c>
      <c r="AL13" s="1">
        <v>111115</v>
      </c>
      <c r="AM13">
        <f t="shared" si="8"/>
        <v>0.83268976847330722</v>
      </c>
      <c r="AN13">
        <f t="shared" si="9"/>
        <v>3.1263692281049607E-4</v>
      </c>
      <c r="AO13">
        <f t="shared" si="10"/>
        <v>301.49861373901365</v>
      </c>
      <c r="AP13">
        <f t="shared" si="11"/>
        <v>302.27016105651853</v>
      </c>
      <c r="AQ13">
        <f t="shared" si="12"/>
        <v>7.025971851662427E-3</v>
      </c>
      <c r="AR13">
        <f t="shared" si="13"/>
        <v>-5.0730220120554358E-2</v>
      </c>
      <c r="AS13">
        <f t="shared" si="14"/>
        <v>3.8726492822057708</v>
      </c>
      <c r="AT13">
        <f t="shared" si="15"/>
        <v>38.555503376882932</v>
      </c>
      <c r="AU13">
        <f t="shared" si="16"/>
        <v>5.5034785355743381</v>
      </c>
      <c r="AV13">
        <f t="shared" si="17"/>
        <v>28.734387397766113</v>
      </c>
      <c r="AW13">
        <f t="shared" si="18"/>
        <v>3.9603715752566924</v>
      </c>
      <c r="AX13">
        <f t="shared" si="19"/>
        <v>5.4773238820842812E-2</v>
      </c>
      <c r="AY13">
        <f t="shared" si="20"/>
        <v>3.3198606960449251</v>
      </c>
      <c r="AZ13">
        <f t="shared" si="21"/>
        <v>0.6405108792117673</v>
      </c>
      <c r="BA13">
        <f t="shared" si="22"/>
        <v>3.4328446896293274E-2</v>
      </c>
      <c r="BB13">
        <f t="shared" si="23"/>
        <v>39.952779251633622</v>
      </c>
      <c r="BC13">
        <f t="shared" si="24"/>
        <v>0.99421649090104525</v>
      </c>
      <c r="BD13">
        <f t="shared" si="25"/>
        <v>85.481301485621032</v>
      </c>
      <c r="BE13">
        <f t="shared" si="26"/>
        <v>400.09913317351948</v>
      </c>
      <c r="BF13">
        <f t="shared" si="27"/>
        <v>-9.6754471486017128E-5</v>
      </c>
    </row>
    <row r="14" spans="1:58" x14ac:dyDescent="0.25">
      <c r="A14" t="s">
        <v>121</v>
      </c>
      <c r="B14">
        <v>2</v>
      </c>
      <c r="C14" s="1">
        <v>13</v>
      </c>
      <c r="D14" s="1" t="s">
        <v>70</v>
      </c>
      <c r="E14" s="1">
        <v>3470</v>
      </c>
      <c r="F14" s="1">
        <v>0</v>
      </c>
      <c r="G14">
        <f t="shared" ref="G14:G25" si="28">(T14-U14*(1000-V14)/(1000-W14))*AM14</f>
        <v>3.7671322466767858</v>
      </c>
      <c r="H14">
        <f t="shared" ref="H14:H25" si="29">IF(AX14&lt;&gt;0,1/(1/AX14-1/P14),0)</f>
        <v>0.14162045673352641</v>
      </c>
      <c r="I14">
        <f t="shared" ref="I14:I25" si="30">((BA14-AN14/2)*U14-G14)/(BA14+AN14/2)</f>
        <v>347.15507332283056</v>
      </c>
      <c r="J14">
        <f t="shared" ref="J14:J25" si="31">AN14*1000</f>
        <v>0.93556804111077674</v>
      </c>
      <c r="K14">
        <f t="shared" ref="K14:K25" si="32">(AS14-AY14)</f>
        <v>0.67052233879332057</v>
      </c>
      <c r="L14">
        <f t="shared" ref="L14:L25" si="33">(R14+AR14*F14)</f>
        <v>29.19439697265625</v>
      </c>
      <c r="M14" s="1">
        <v>6</v>
      </c>
      <c r="N14">
        <f t="shared" ref="N14:N25" si="34">(M14*AG14+AH14)</f>
        <v>1.4200000166893005</v>
      </c>
      <c r="O14" s="1">
        <v>1</v>
      </c>
      <c r="P14">
        <f t="shared" ref="P14:P25" si="35">N14*(O14+1)*(O14+1)/(O14*O14+1)</f>
        <v>2.8400000333786011</v>
      </c>
      <c r="Q14" s="1">
        <v>29.315231323242188</v>
      </c>
      <c r="R14" s="1">
        <v>29.19439697265625</v>
      </c>
      <c r="S14" s="1">
        <v>29.213655471801758</v>
      </c>
      <c r="T14" s="1">
        <v>400.59432983398438</v>
      </c>
      <c r="U14" s="1">
        <v>395.62579345703125</v>
      </c>
      <c r="V14" s="1">
        <v>32.742744445800781</v>
      </c>
      <c r="W14" s="1">
        <v>33.828281402587891</v>
      </c>
      <c r="X14" s="1">
        <v>80.271949768066406</v>
      </c>
      <c r="Y14" s="1">
        <v>82.933242797851563</v>
      </c>
      <c r="Z14" s="1">
        <v>499.61599731445313</v>
      </c>
      <c r="AA14" s="1">
        <v>750.512939453125</v>
      </c>
      <c r="AB14" s="1">
        <v>3.8124175071716309</v>
      </c>
      <c r="AC14" s="1">
        <v>100.41046142578125</v>
      </c>
      <c r="AD14" s="1">
        <v>-3.631145715713501</v>
      </c>
      <c r="AE14" s="1">
        <v>-0.17410746216773987</v>
      </c>
      <c r="AF14" s="1">
        <v>1</v>
      </c>
      <c r="AG14" s="1">
        <v>-0.21956524252891541</v>
      </c>
      <c r="AH14" s="1">
        <v>2.737391471862793</v>
      </c>
      <c r="AI14" s="1">
        <v>1</v>
      </c>
      <c r="AJ14" s="1">
        <v>0</v>
      </c>
      <c r="AK14" s="1">
        <v>0.15999999642372131</v>
      </c>
      <c r="AL14" s="1">
        <v>111115</v>
      </c>
      <c r="AM14">
        <f t="shared" ref="AM14:AM25" si="36">Z14*0.000001/(M14*0.0001)</f>
        <v>0.83269332885742187</v>
      </c>
      <c r="AN14">
        <f t="shared" ref="AN14:AN25" si="37">(W14-V14)/(1000-W14)*AM14</f>
        <v>9.3556804111077669E-4</v>
      </c>
      <c r="AO14">
        <f t="shared" ref="AO14:AO25" si="38">(R14+273.15)</f>
        <v>302.34439697265623</v>
      </c>
      <c r="AP14">
        <f t="shared" ref="AP14:AP25" si="39">(Q14+273.15)</f>
        <v>302.46523132324216</v>
      </c>
      <c r="AQ14">
        <f t="shared" ref="AQ14:AQ25" si="40">(AA14*AI14+AB14*AJ14)*AK14</f>
        <v>120.08206762845657</v>
      </c>
      <c r="AR14">
        <f t="shared" ref="AR14:AR25" si="41">((AQ14+0.00000010773*(AP14^4-AO14^4))-AN14*44100)/(N14*56+0.00000043092*AO14^3)</f>
        <v>0.87787061239174113</v>
      </c>
      <c r="AS14">
        <f t="shared" ref="AS14:AS25" si="42">0.61365*EXP(17.502*L14/(240.97+L14))</f>
        <v>4.0672356836683452</v>
      </c>
      <c r="AT14">
        <f t="shared" ref="AT14:AT25" si="43">AS14*1000/AC14</f>
        <v>40.506094941856801</v>
      </c>
      <c r="AU14">
        <f t="shared" ref="AU14:AU25" si="44">(AT14-W14)</f>
        <v>6.6778135392689109</v>
      </c>
      <c r="AV14">
        <f t="shared" ref="AV14:AV25" si="45">IF(F14,R14,(Q14+R14)/2)</f>
        <v>29.254814147949219</v>
      </c>
      <c r="AW14">
        <f t="shared" ref="AW14:AW25" si="46">0.61365*EXP(17.502*AV14/(240.97+AV14))</f>
        <v>4.0814561942862495</v>
      </c>
      <c r="AX14">
        <f t="shared" ref="AX14:AX25" si="47">IF(AU14&lt;&gt;0,(1000-(AT14+W14)/2)/AU14*AN14,0)</f>
        <v>0.1348937945604145</v>
      </c>
      <c r="AY14">
        <f t="shared" ref="AY14:AY25" si="48">W14*AC14/1000</f>
        <v>3.3967133448750246</v>
      </c>
      <c r="AZ14">
        <f t="shared" ref="AZ14:AZ25" si="49">(AW14-AY14)</f>
        <v>0.68474284941122487</v>
      </c>
      <c r="BA14">
        <f t="shared" ref="BA14:BA25" si="50">1/(1.6/H14+1.37/P14)</f>
        <v>8.4888222323469278E-2</v>
      </c>
      <c r="BB14">
        <f t="shared" ref="BB14:BB25" si="51">I14*AC14*0.001</f>
        <v>34.858001098646341</v>
      </c>
      <c r="BC14">
        <f t="shared" ref="BC14:BC25" si="52">I14/U14</f>
        <v>0.87748341757331583</v>
      </c>
      <c r="BD14">
        <f t="shared" ref="BD14:BD25" si="53">(1-AN14*AC14/AS14/H14)*100</f>
        <v>83.690936977557257</v>
      </c>
      <c r="BE14">
        <f t="shared" ref="BE14:BE25" si="54">(U14-G14/(P14/1.35))</f>
        <v>393.83507920588966</v>
      </c>
      <c r="BF14">
        <f t="shared" ref="BF14:BF25" si="55">G14*BD14/100/BE14</f>
        <v>8.005250016795246E-3</v>
      </c>
    </row>
    <row r="15" spans="1:58" x14ac:dyDescent="0.25">
      <c r="A15" t="s">
        <v>121</v>
      </c>
      <c r="B15">
        <v>2</v>
      </c>
      <c r="C15" s="1">
        <v>14</v>
      </c>
      <c r="D15" s="1" t="s">
        <v>71</v>
      </c>
      <c r="E15" s="1">
        <v>3679</v>
      </c>
      <c r="F15" s="1">
        <v>0</v>
      </c>
      <c r="G15">
        <f t="shared" si="28"/>
        <v>3.6350048095453928</v>
      </c>
      <c r="H15">
        <f t="shared" si="29"/>
        <v>0.11588398011828514</v>
      </c>
      <c r="I15">
        <f t="shared" si="30"/>
        <v>339.87123248258104</v>
      </c>
      <c r="J15">
        <f t="shared" si="31"/>
        <v>0.75740049116712804</v>
      </c>
      <c r="K15">
        <f t="shared" si="32"/>
        <v>0.65777825486416797</v>
      </c>
      <c r="L15">
        <f t="shared" si="33"/>
        <v>29.058813095092773</v>
      </c>
      <c r="M15" s="1">
        <v>6</v>
      </c>
      <c r="N15">
        <f t="shared" si="34"/>
        <v>1.4200000166893005</v>
      </c>
      <c r="O15" s="1">
        <v>1</v>
      </c>
      <c r="P15">
        <f t="shared" si="35"/>
        <v>2.8400000333786011</v>
      </c>
      <c r="Q15" s="1">
        <v>29.352973937988281</v>
      </c>
      <c r="R15" s="1">
        <v>29.058813095092773</v>
      </c>
      <c r="S15" s="1">
        <v>29.258640289306641</v>
      </c>
      <c r="T15" s="1">
        <v>400.51947021484375</v>
      </c>
      <c r="U15" s="1">
        <v>395.79388427734375</v>
      </c>
      <c r="V15" s="1">
        <v>32.762577056884766</v>
      </c>
      <c r="W15" s="1">
        <v>33.641597747802734</v>
      </c>
      <c r="X15" s="1">
        <v>80.139450073242188</v>
      </c>
      <c r="Y15" s="1">
        <v>82.289588928222656</v>
      </c>
      <c r="Z15" s="1">
        <v>499.59255981445313</v>
      </c>
      <c r="AA15" s="1">
        <v>501.24127197265625</v>
      </c>
      <c r="AB15" s="1">
        <v>4.7053046226501465</v>
      </c>
      <c r="AC15" s="1">
        <v>100.40254211425781</v>
      </c>
      <c r="AD15" s="1">
        <v>-3.575664758682251</v>
      </c>
      <c r="AE15" s="1">
        <v>-0.16742029786109924</v>
      </c>
      <c r="AF15" s="1">
        <v>1</v>
      </c>
      <c r="AG15" s="1">
        <v>-0.21956524252891541</v>
      </c>
      <c r="AH15" s="1">
        <v>2.737391471862793</v>
      </c>
      <c r="AI15" s="1">
        <v>1</v>
      </c>
      <c r="AJ15" s="1">
        <v>0</v>
      </c>
      <c r="AK15" s="1">
        <v>0.15999999642372131</v>
      </c>
      <c r="AL15" s="1">
        <v>111115</v>
      </c>
      <c r="AM15">
        <f t="shared" si="36"/>
        <v>0.83265426635742179</v>
      </c>
      <c r="AN15">
        <f t="shared" si="37"/>
        <v>7.57400491167128E-4</v>
      </c>
      <c r="AO15">
        <f t="shared" si="38"/>
        <v>302.20881309509275</v>
      </c>
      <c r="AP15">
        <f t="shared" si="39"/>
        <v>302.50297393798826</v>
      </c>
      <c r="AQ15">
        <f t="shared" si="40"/>
        <v>80.198601723046522</v>
      </c>
      <c r="AR15">
        <f t="shared" si="41"/>
        <v>0.55025674035437921</v>
      </c>
      <c r="AS15">
        <f t="shared" si="42"/>
        <v>4.0354801895288528</v>
      </c>
      <c r="AT15">
        <f t="shared" si="43"/>
        <v>40.193008110656081</v>
      </c>
      <c r="AU15">
        <f t="shared" si="44"/>
        <v>6.5514103628533462</v>
      </c>
      <c r="AV15">
        <f t="shared" si="45"/>
        <v>29.205893516540527</v>
      </c>
      <c r="AW15">
        <f t="shared" si="46"/>
        <v>4.0699383151872679</v>
      </c>
      <c r="AX15">
        <f t="shared" si="47"/>
        <v>0.11134080562742678</v>
      </c>
      <c r="AY15">
        <f t="shared" si="48"/>
        <v>3.3777019346646848</v>
      </c>
      <c r="AZ15">
        <f t="shared" si="49"/>
        <v>0.69223638052258307</v>
      </c>
      <c r="BA15">
        <f t="shared" si="50"/>
        <v>6.9982399695433517E-2</v>
      </c>
      <c r="BB15">
        <f t="shared" si="51"/>
        <v>34.123935732757047</v>
      </c>
      <c r="BC15">
        <f t="shared" si="52"/>
        <v>0.85870764047587922</v>
      </c>
      <c r="BD15">
        <f t="shared" si="53"/>
        <v>83.738834543584957</v>
      </c>
      <c r="BE15">
        <f t="shared" si="54"/>
        <v>394.06597708184688</v>
      </c>
      <c r="BF15">
        <f t="shared" si="55"/>
        <v>7.7243681011425055E-3</v>
      </c>
    </row>
    <row r="16" spans="1:58" x14ac:dyDescent="0.25">
      <c r="A16" t="s">
        <v>121</v>
      </c>
      <c r="B16">
        <v>2</v>
      </c>
      <c r="C16" s="1">
        <v>15</v>
      </c>
      <c r="D16" s="1" t="s">
        <v>72</v>
      </c>
      <c r="E16" s="1">
        <v>3887.5</v>
      </c>
      <c r="F16" s="1">
        <v>0</v>
      </c>
      <c r="G16">
        <f t="shared" si="28"/>
        <v>3.5329121213609498</v>
      </c>
      <c r="H16">
        <f t="shared" si="29"/>
        <v>9.4278217073520409E-2</v>
      </c>
      <c r="I16">
        <f t="shared" si="30"/>
        <v>330.2557789219702</v>
      </c>
      <c r="J16">
        <f t="shared" si="31"/>
        <v>0.60897420112482514</v>
      </c>
      <c r="K16">
        <f t="shared" si="32"/>
        <v>0.64542337265476668</v>
      </c>
      <c r="L16">
        <f t="shared" si="33"/>
        <v>28.943866729736328</v>
      </c>
      <c r="M16" s="1">
        <v>6</v>
      </c>
      <c r="N16">
        <f t="shared" si="34"/>
        <v>1.4200000166893005</v>
      </c>
      <c r="O16" s="1">
        <v>1</v>
      </c>
      <c r="P16">
        <f t="shared" si="35"/>
        <v>2.8400000333786011</v>
      </c>
      <c r="Q16" s="1">
        <v>29.385908126831055</v>
      </c>
      <c r="R16" s="1">
        <v>28.943866729736328</v>
      </c>
      <c r="S16" s="1">
        <v>29.306037902832031</v>
      </c>
      <c r="T16" s="1">
        <v>400.30801391601563</v>
      </c>
      <c r="U16" s="1">
        <v>395.775634765625</v>
      </c>
      <c r="V16" s="1">
        <v>32.793308258056641</v>
      </c>
      <c r="W16" s="1">
        <v>33.500167846679688</v>
      </c>
      <c r="X16" s="1">
        <v>80.057609558105469</v>
      </c>
      <c r="Y16" s="1">
        <v>81.783256530761719</v>
      </c>
      <c r="Z16" s="1">
        <v>499.59579467773438</v>
      </c>
      <c r="AA16" s="1">
        <v>300.37734985351563</v>
      </c>
      <c r="AB16" s="1">
        <v>4.2061796188354492</v>
      </c>
      <c r="AC16" s="1">
        <v>100.39664459228516</v>
      </c>
      <c r="AD16" s="1">
        <v>-3.672130823135376</v>
      </c>
      <c r="AE16" s="1">
        <v>-0.17812433838844299</v>
      </c>
      <c r="AF16" s="1">
        <v>1</v>
      </c>
      <c r="AG16" s="1">
        <v>-0.21956524252891541</v>
      </c>
      <c r="AH16" s="1">
        <v>2.737391471862793</v>
      </c>
      <c r="AI16" s="1">
        <v>1</v>
      </c>
      <c r="AJ16" s="1">
        <v>0</v>
      </c>
      <c r="AK16" s="1">
        <v>0.15999999642372131</v>
      </c>
      <c r="AL16" s="1">
        <v>111115</v>
      </c>
      <c r="AM16">
        <f t="shared" si="36"/>
        <v>0.83265965779622386</v>
      </c>
      <c r="AN16">
        <f t="shared" si="37"/>
        <v>6.089742011248251E-4</v>
      </c>
      <c r="AO16">
        <f t="shared" si="38"/>
        <v>302.09386672973631</v>
      </c>
      <c r="AP16">
        <f t="shared" si="39"/>
        <v>302.53590812683103</v>
      </c>
      <c r="AQ16">
        <f t="shared" si="40"/>
        <v>48.060374902329386</v>
      </c>
      <c r="AR16">
        <f t="shared" si="41"/>
        <v>0.28958016043124213</v>
      </c>
      <c r="AS16">
        <f t="shared" si="42"/>
        <v>4.0087278177397661</v>
      </c>
      <c r="AT16">
        <f t="shared" si="43"/>
        <v>39.928902345485476</v>
      </c>
      <c r="AU16">
        <f t="shared" si="44"/>
        <v>6.4287344988057882</v>
      </c>
      <c r="AV16">
        <f t="shared" si="45"/>
        <v>29.164887428283691</v>
      </c>
      <c r="AW16">
        <f t="shared" si="46"/>
        <v>4.0603056801247464</v>
      </c>
      <c r="AX16">
        <f t="shared" si="47"/>
        <v>9.1249062557178184E-2</v>
      </c>
      <c r="AY16">
        <f t="shared" si="48"/>
        <v>3.3633044450849994</v>
      </c>
      <c r="AZ16">
        <f t="shared" si="49"/>
        <v>0.69700123503974698</v>
      </c>
      <c r="BA16">
        <f t="shared" si="50"/>
        <v>5.7295292748960849E-2</v>
      </c>
      <c r="BB16">
        <f t="shared" si="51"/>
        <v>33.156572060977339</v>
      </c>
      <c r="BC16">
        <f t="shared" si="52"/>
        <v>0.83445202258988205</v>
      </c>
      <c r="BD16">
        <f t="shared" si="53"/>
        <v>83.822918926762824</v>
      </c>
      <c r="BE16">
        <f t="shared" si="54"/>
        <v>394.096257544575</v>
      </c>
      <c r="BF16">
        <f t="shared" si="55"/>
        <v>7.5143826071659963E-3</v>
      </c>
    </row>
    <row r="17" spans="1:58" x14ac:dyDescent="0.25">
      <c r="A17" t="s">
        <v>121</v>
      </c>
      <c r="B17">
        <v>2</v>
      </c>
      <c r="C17" s="1">
        <v>16</v>
      </c>
      <c r="D17" s="1" t="s">
        <v>73</v>
      </c>
      <c r="E17" s="1">
        <v>4094</v>
      </c>
      <c r="F17" s="1">
        <v>0</v>
      </c>
      <c r="G17">
        <f t="shared" si="28"/>
        <v>3.594195882840864</v>
      </c>
      <c r="H17">
        <f t="shared" si="29"/>
        <v>7.9505951089484495E-2</v>
      </c>
      <c r="I17">
        <f t="shared" si="30"/>
        <v>317.87230981831658</v>
      </c>
      <c r="J17">
        <f t="shared" si="31"/>
        <v>0.51700360362019226</v>
      </c>
      <c r="K17">
        <f t="shared" si="32"/>
        <v>0.64648807534147901</v>
      </c>
      <c r="L17">
        <f t="shared" si="33"/>
        <v>28.917654037475586</v>
      </c>
      <c r="M17" s="1">
        <v>6</v>
      </c>
      <c r="N17">
        <f t="shared" si="34"/>
        <v>1.4200000166893005</v>
      </c>
      <c r="O17" s="1">
        <v>1</v>
      </c>
      <c r="P17">
        <f t="shared" si="35"/>
        <v>2.8400000333786011</v>
      </c>
      <c r="Q17" s="1">
        <v>29.384143829345703</v>
      </c>
      <c r="R17" s="1">
        <v>28.917654037475586</v>
      </c>
      <c r="S17" s="1">
        <v>29.305105209350586</v>
      </c>
      <c r="T17" s="1">
        <v>400.30035400390625</v>
      </c>
      <c r="U17" s="1">
        <v>395.738037109375</v>
      </c>
      <c r="V17" s="1">
        <v>32.830955505371094</v>
      </c>
      <c r="W17" s="1">
        <v>33.431114196777344</v>
      </c>
      <c r="X17" s="1">
        <v>80.152641296386719</v>
      </c>
      <c r="Y17" s="1">
        <v>81.61785888671875</v>
      </c>
      <c r="Z17" s="1">
        <v>499.58746337890625</v>
      </c>
      <c r="AA17" s="1">
        <v>250.05194091796875</v>
      </c>
      <c r="AB17" s="1">
        <v>3.5337347984313965</v>
      </c>
      <c r="AC17" s="1">
        <v>100.39033508300781</v>
      </c>
      <c r="AD17" s="1">
        <v>-3.755291223526001</v>
      </c>
      <c r="AE17" s="1">
        <v>-0.17556467652320862</v>
      </c>
      <c r="AF17" s="1">
        <v>1</v>
      </c>
      <c r="AG17" s="1">
        <v>-0.21956524252891541</v>
      </c>
      <c r="AH17" s="1">
        <v>2.737391471862793</v>
      </c>
      <c r="AI17" s="1">
        <v>1</v>
      </c>
      <c r="AJ17" s="1">
        <v>0</v>
      </c>
      <c r="AK17" s="1">
        <v>0.15999999642372131</v>
      </c>
      <c r="AL17" s="1">
        <v>111115</v>
      </c>
      <c r="AM17">
        <f t="shared" si="36"/>
        <v>0.83264577229817693</v>
      </c>
      <c r="AN17">
        <f t="shared" si="37"/>
        <v>5.1700360362019228E-4</v>
      </c>
      <c r="AO17">
        <f t="shared" si="38"/>
        <v>302.06765403747556</v>
      </c>
      <c r="AP17">
        <f t="shared" si="39"/>
        <v>302.53414382934568</v>
      </c>
      <c r="AQ17">
        <f t="shared" si="40"/>
        <v>40.008309652619573</v>
      </c>
      <c r="AR17">
        <f t="shared" si="41"/>
        <v>0.24904332491712022</v>
      </c>
      <c r="AS17">
        <f t="shared" si="42"/>
        <v>4.0026488317542563</v>
      </c>
      <c r="AT17">
        <f t="shared" si="43"/>
        <v>39.870858369430316</v>
      </c>
      <c r="AU17">
        <f t="shared" si="44"/>
        <v>6.4397441726529721</v>
      </c>
      <c r="AV17">
        <f t="shared" si="45"/>
        <v>29.150898933410645</v>
      </c>
      <c r="AW17">
        <f t="shared" si="46"/>
        <v>4.0570242288455711</v>
      </c>
      <c r="AX17">
        <f t="shared" si="47"/>
        <v>7.7340791541166201E-2</v>
      </c>
      <c r="AY17">
        <f t="shared" si="48"/>
        <v>3.3561607564127773</v>
      </c>
      <c r="AZ17">
        <f t="shared" si="49"/>
        <v>0.70086347243279379</v>
      </c>
      <c r="BA17">
        <f t="shared" si="50"/>
        <v>4.85279669858798E-2</v>
      </c>
      <c r="BB17">
        <f t="shared" si="51"/>
        <v>31.911307696270477</v>
      </c>
      <c r="BC17">
        <f t="shared" si="52"/>
        <v>0.80323921385010133</v>
      </c>
      <c r="BD17">
        <f t="shared" si="53"/>
        <v>83.690586360157496</v>
      </c>
      <c r="BE17">
        <f t="shared" si="54"/>
        <v>394.02952852317514</v>
      </c>
      <c r="BF17">
        <f t="shared" si="55"/>
        <v>7.6339547966269754E-3</v>
      </c>
    </row>
    <row r="18" spans="1:58" x14ac:dyDescent="0.25">
      <c r="A18" t="s">
        <v>121</v>
      </c>
      <c r="B18">
        <v>2</v>
      </c>
      <c r="C18" s="1">
        <v>17</v>
      </c>
      <c r="D18" s="1" t="s">
        <v>74</v>
      </c>
      <c r="E18" s="1">
        <v>4301</v>
      </c>
      <c r="F18" s="1">
        <v>0</v>
      </c>
      <c r="G18">
        <f t="shared" si="28"/>
        <v>3.2358445710875321</v>
      </c>
      <c r="H18">
        <f t="shared" si="29"/>
        <v>7.2491739617601025E-2</v>
      </c>
      <c r="I18">
        <f t="shared" si="30"/>
        <v>319.39684616409846</v>
      </c>
      <c r="J18">
        <f t="shared" si="31"/>
        <v>0.4518251321745943</v>
      </c>
      <c r="K18">
        <f t="shared" si="32"/>
        <v>0.61825226170523306</v>
      </c>
      <c r="L18">
        <f t="shared" si="33"/>
        <v>28.777475357055664</v>
      </c>
      <c r="M18" s="1">
        <v>6</v>
      </c>
      <c r="N18">
        <f t="shared" si="34"/>
        <v>1.4200000166893005</v>
      </c>
      <c r="O18" s="1">
        <v>1</v>
      </c>
      <c r="P18">
        <f t="shared" si="35"/>
        <v>2.8400000333786011</v>
      </c>
      <c r="Q18" s="1">
        <v>29.345470428466797</v>
      </c>
      <c r="R18" s="1">
        <v>28.777475357055664</v>
      </c>
      <c r="S18" s="1">
        <v>29.276334762573242</v>
      </c>
      <c r="T18" s="1">
        <v>400.12405395507813</v>
      </c>
      <c r="U18" s="1">
        <v>396.02288818359375</v>
      </c>
      <c r="V18" s="1">
        <v>32.866867065429688</v>
      </c>
      <c r="W18" s="1">
        <v>33.391391754150391</v>
      </c>
      <c r="X18" s="1">
        <v>80.416023254394531</v>
      </c>
      <c r="Y18" s="1">
        <v>81.699394226074219</v>
      </c>
      <c r="Z18" s="1">
        <v>499.58151245117188</v>
      </c>
      <c r="AA18" s="1">
        <v>150.07829284667969</v>
      </c>
      <c r="AB18" s="1">
        <v>3.8886146545410156</v>
      </c>
      <c r="AC18" s="1">
        <v>100.38587188720703</v>
      </c>
      <c r="AD18" s="1">
        <v>-3.749737024307251</v>
      </c>
      <c r="AE18" s="1">
        <v>-0.17881861329078674</v>
      </c>
      <c r="AF18" s="1">
        <v>1</v>
      </c>
      <c r="AG18" s="1">
        <v>-0.21956524252891541</v>
      </c>
      <c r="AH18" s="1">
        <v>2.737391471862793</v>
      </c>
      <c r="AI18" s="1">
        <v>1</v>
      </c>
      <c r="AJ18" s="1">
        <v>0</v>
      </c>
      <c r="AK18" s="1">
        <v>0.15999999642372131</v>
      </c>
      <c r="AL18" s="1">
        <v>111115</v>
      </c>
      <c r="AM18">
        <f t="shared" si="36"/>
        <v>0.83263585408528629</v>
      </c>
      <c r="AN18">
        <f t="shared" si="37"/>
        <v>4.5182513217459429E-4</v>
      </c>
      <c r="AO18">
        <f t="shared" si="38"/>
        <v>301.92747535705564</v>
      </c>
      <c r="AP18">
        <f t="shared" si="39"/>
        <v>302.49547042846677</v>
      </c>
      <c r="AQ18">
        <f t="shared" si="40"/>
        <v>24.01252631874695</v>
      </c>
      <c r="AR18">
        <f t="shared" si="41"/>
        <v>0.11865547275515728</v>
      </c>
      <c r="AS18">
        <f t="shared" si="42"/>
        <v>3.9702762364729156</v>
      </c>
      <c r="AT18">
        <f t="shared" si="43"/>
        <v>39.550149456627665</v>
      </c>
      <c r="AU18">
        <f t="shared" si="44"/>
        <v>6.1587577024772742</v>
      </c>
      <c r="AV18">
        <f t="shared" si="45"/>
        <v>29.06147289276123</v>
      </c>
      <c r="AW18">
        <f t="shared" si="46"/>
        <v>4.0361010634120404</v>
      </c>
      <c r="AX18">
        <f t="shared" si="47"/>
        <v>7.0687424713947247E-2</v>
      </c>
      <c r="AY18">
        <f t="shared" si="48"/>
        <v>3.3520239747676825</v>
      </c>
      <c r="AZ18">
        <f t="shared" si="49"/>
        <v>0.6840770886443579</v>
      </c>
      <c r="BA18">
        <f t="shared" si="50"/>
        <v>4.4338279644394588E-2</v>
      </c>
      <c r="BB18">
        <f t="shared" si="51"/>
        <v>32.062930880207162</v>
      </c>
      <c r="BC18">
        <f t="shared" si="52"/>
        <v>0.80651107724871718</v>
      </c>
      <c r="BD18">
        <f t="shared" si="53"/>
        <v>84.240815738247122</v>
      </c>
      <c r="BE18">
        <f t="shared" si="54"/>
        <v>394.48472264851404</v>
      </c>
      <c r="BF18">
        <f t="shared" si="55"/>
        <v>6.9100315074424315E-3</v>
      </c>
    </row>
    <row r="19" spans="1:58" x14ac:dyDescent="0.25">
      <c r="A19" t="s">
        <v>121</v>
      </c>
      <c r="B19">
        <v>2</v>
      </c>
      <c r="C19" s="1">
        <v>18</v>
      </c>
      <c r="D19" s="1" t="s">
        <v>75</v>
      </c>
      <c r="E19" s="1">
        <v>4509.5</v>
      </c>
      <c r="F19" s="1">
        <v>0</v>
      </c>
      <c r="G19">
        <f t="shared" si="28"/>
        <v>3.0003692134125282</v>
      </c>
      <c r="H19">
        <f t="shared" si="29"/>
        <v>6.7010884753128483E-2</v>
      </c>
      <c r="I19">
        <f t="shared" si="30"/>
        <v>319.66060155556289</v>
      </c>
      <c r="J19">
        <f t="shared" si="31"/>
        <v>0.40925695566322939</v>
      </c>
      <c r="K19">
        <f t="shared" si="32"/>
        <v>0.60468665338105909</v>
      </c>
      <c r="L19">
        <f t="shared" si="33"/>
        <v>28.711734771728516</v>
      </c>
      <c r="M19" s="1">
        <v>6</v>
      </c>
      <c r="N19">
        <f t="shared" si="34"/>
        <v>1.4200000166893005</v>
      </c>
      <c r="O19" s="1">
        <v>1</v>
      </c>
      <c r="P19">
        <f t="shared" si="35"/>
        <v>2.8400000333786011</v>
      </c>
      <c r="Q19" s="1">
        <v>29.336603164672852</v>
      </c>
      <c r="R19" s="1">
        <v>28.711734771728516</v>
      </c>
      <c r="S19" s="1">
        <v>29.272987365722656</v>
      </c>
      <c r="T19" s="1">
        <v>400.11410522460938</v>
      </c>
      <c r="U19" s="1">
        <v>396.31576538085938</v>
      </c>
      <c r="V19" s="1">
        <v>32.902690887451172</v>
      </c>
      <c r="W19" s="1">
        <v>33.377815246582031</v>
      </c>
      <c r="X19" s="1">
        <v>80.540679931640625</v>
      </c>
      <c r="Y19" s="1">
        <v>81.703712463378906</v>
      </c>
      <c r="Z19" s="1">
        <v>499.57049560546875</v>
      </c>
      <c r="AA19" s="1">
        <v>101.16959381103516</v>
      </c>
      <c r="AB19" s="1">
        <v>3.7281169891357422</v>
      </c>
      <c r="AC19" s="1">
        <v>100.38063812255859</v>
      </c>
      <c r="AD19" s="1">
        <v>-3.782055139541626</v>
      </c>
      <c r="AE19" s="1">
        <v>-0.17935267090797424</v>
      </c>
      <c r="AF19" s="1">
        <v>1</v>
      </c>
      <c r="AG19" s="1">
        <v>-0.21956524252891541</v>
      </c>
      <c r="AH19" s="1">
        <v>2.737391471862793</v>
      </c>
      <c r="AI19" s="1">
        <v>1</v>
      </c>
      <c r="AJ19" s="1">
        <v>0</v>
      </c>
      <c r="AK19" s="1">
        <v>0.15999999642372131</v>
      </c>
      <c r="AL19" s="1">
        <v>111115</v>
      </c>
      <c r="AM19">
        <f t="shared" si="36"/>
        <v>0.83261749267578111</v>
      </c>
      <c r="AN19">
        <f t="shared" si="37"/>
        <v>4.0925695566322942E-4</v>
      </c>
      <c r="AO19">
        <f t="shared" si="38"/>
        <v>301.86173477172849</v>
      </c>
      <c r="AP19">
        <f t="shared" si="39"/>
        <v>302.48660316467283</v>
      </c>
      <c r="AQ19">
        <f t="shared" si="40"/>
        <v>16.187134647954963</v>
      </c>
      <c r="AR19">
        <f t="shared" si="41"/>
        <v>6.09412259903825E-2</v>
      </c>
      <c r="AS19">
        <f t="shared" si="42"/>
        <v>3.9551730469698287</v>
      </c>
      <c r="AT19">
        <f t="shared" si="43"/>
        <v>39.401752379186966</v>
      </c>
      <c r="AU19">
        <f t="shared" si="44"/>
        <v>6.0239371326049351</v>
      </c>
      <c r="AV19">
        <f t="shared" si="45"/>
        <v>29.024168968200684</v>
      </c>
      <c r="AW19">
        <f t="shared" si="46"/>
        <v>4.0274008493085871</v>
      </c>
      <c r="AX19">
        <f t="shared" si="47"/>
        <v>6.5466185128029389E-2</v>
      </c>
      <c r="AY19">
        <f t="shared" si="48"/>
        <v>3.3504863935887697</v>
      </c>
      <c r="AZ19">
        <f t="shared" si="49"/>
        <v>0.67691445571981745</v>
      </c>
      <c r="BA19">
        <f t="shared" si="50"/>
        <v>4.1052398957937587E-2</v>
      </c>
      <c r="BB19">
        <f t="shared" si="51"/>
        <v>32.087735166788349</v>
      </c>
      <c r="BC19">
        <f t="shared" si="52"/>
        <v>0.80658058416719591</v>
      </c>
      <c r="BD19">
        <f t="shared" si="53"/>
        <v>84.499875733666869</v>
      </c>
      <c r="BE19">
        <f t="shared" si="54"/>
        <v>394.88953355321809</v>
      </c>
      <c r="BF19">
        <f t="shared" si="55"/>
        <v>6.4202974286810474E-3</v>
      </c>
    </row>
    <row r="20" spans="1:58" x14ac:dyDescent="0.25">
      <c r="A20" t="s">
        <v>121</v>
      </c>
      <c r="B20">
        <v>2</v>
      </c>
      <c r="C20" s="1">
        <v>19</v>
      </c>
      <c r="D20" s="1" t="s">
        <v>76</v>
      </c>
      <c r="E20" s="1">
        <v>4718</v>
      </c>
      <c r="F20" s="1">
        <v>0</v>
      </c>
      <c r="G20">
        <f t="shared" si="28"/>
        <v>2.2686825570108065</v>
      </c>
      <c r="H20">
        <f t="shared" si="29"/>
        <v>6.4756798474046418E-2</v>
      </c>
      <c r="I20">
        <f t="shared" si="30"/>
        <v>336.52706016959104</v>
      </c>
      <c r="J20">
        <f t="shared" si="31"/>
        <v>0.38268846585404864</v>
      </c>
      <c r="K20">
        <f t="shared" si="32"/>
        <v>0.58472829405049964</v>
      </c>
      <c r="L20">
        <f t="shared" si="33"/>
        <v>28.603988647460938</v>
      </c>
      <c r="M20" s="1">
        <v>6</v>
      </c>
      <c r="N20">
        <f t="shared" si="34"/>
        <v>1.4200000166893005</v>
      </c>
      <c r="O20" s="1">
        <v>1</v>
      </c>
      <c r="P20">
        <f t="shared" si="35"/>
        <v>2.8400000333786011</v>
      </c>
      <c r="Q20" s="1">
        <v>29.283370971679688</v>
      </c>
      <c r="R20" s="1">
        <v>28.603988647460938</v>
      </c>
      <c r="S20" s="1">
        <v>29.221973419189453</v>
      </c>
      <c r="T20" s="1">
        <v>400.11984252929688</v>
      </c>
      <c r="U20" s="1">
        <v>397.21231079101563</v>
      </c>
      <c r="V20" s="1">
        <v>32.887866973876953</v>
      </c>
      <c r="W20" s="1">
        <v>33.332199096679688</v>
      </c>
      <c r="X20" s="1">
        <v>80.749580383300781</v>
      </c>
      <c r="Y20" s="1">
        <v>81.840553283691406</v>
      </c>
      <c r="Z20" s="1">
        <v>499.5352783203125</v>
      </c>
      <c r="AA20" s="1">
        <v>50.354293823242188</v>
      </c>
      <c r="AB20" s="1">
        <v>3.6530857086181641</v>
      </c>
      <c r="AC20" s="1">
        <v>100.37740325927734</v>
      </c>
      <c r="AD20" s="1">
        <v>-3.676586389541626</v>
      </c>
      <c r="AE20" s="1">
        <v>-0.17331019043922424</v>
      </c>
      <c r="AF20" s="1">
        <v>1</v>
      </c>
      <c r="AG20" s="1">
        <v>-0.21956524252891541</v>
      </c>
      <c r="AH20" s="1">
        <v>2.737391471862793</v>
      </c>
      <c r="AI20" s="1">
        <v>1</v>
      </c>
      <c r="AJ20" s="1">
        <v>0</v>
      </c>
      <c r="AK20" s="1">
        <v>0.15999999642372131</v>
      </c>
      <c r="AL20" s="1">
        <v>111115</v>
      </c>
      <c r="AM20">
        <f t="shared" si="36"/>
        <v>0.83255879720052073</v>
      </c>
      <c r="AN20">
        <f t="shared" si="37"/>
        <v>3.8268846585404865E-4</v>
      </c>
      <c r="AO20">
        <f t="shared" si="38"/>
        <v>301.75398864746091</v>
      </c>
      <c r="AP20">
        <f t="shared" si="39"/>
        <v>302.43337097167966</v>
      </c>
      <c r="AQ20">
        <f t="shared" si="40"/>
        <v>8.0566868316377622</v>
      </c>
      <c r="AR20">
        <f t="shared" si="41"/>
        <v>-8.1951190911703064E-3</v>
      </c>
      <c r="AS20">
        <f t="shared" si="42"/>
        <v>3.9305278842964366</v>
      </c>
      <c r="AT20">
        <f t="shared" si="43"/>
        <v>39.157497172384353</v>
      </c>
      <c r="AU20">
        <f t="shared" si="44"/>
        <v>5.8252980757046657</v>
      </c>
      <c r="AV20">
        <f t="shared" si="45"/>
        <v>28.943679809570313</v>
      </c>
      <c r="AW20">
        <f t="shared" si="46"/>
        <v>4.0086844405969462</v>
      </c>
      <c r="AX20">
        <f t="shared" si="47"/>
        <v>6.3313151659062011E-2</v>
      </c>
      <c r="AY20">
        <f t="shared" si="48"/>
        <v>3.345799590245937</v>
      </c>
      <c r="AZ20">
        <f t="shared" si="49"/>
        <v>0.66288485035100919</v>
      </c>
      <c r="BA20">
        <f t="shared" si="50"/>
        <v>3.9697938616819459E-2</v>
      </c>
      <c r="BB20">
        <f t="shared" si="51"/>
        <v>33.779712426302133</v>
      </c>
      <c r="BC20">
        <f t="shared" si="52"/>
        <v>0.84722213040030181</v>
      </c>
      <c r="BD20">
        <f t="shared" si="53"/>
        <v>84.908059712482128</v>
      </c>
      <c r="BE20">
        <f t="shared" si="54"/>
        <v>396.13388775722393</v>
      </c>
      <c r="BF20">
        <f t="shared" si="55"/>
        <v>4.8627355541315306E-3</v>
      </c>
    </row>
    <row r="21" spans="1:58" x14ac:dyDescent="0.25">
      <c r="A21" t="s">
        <v>121</v>
      </c>
      <c r="B21">
        <v>2</v>
      </c>
      <c r="C21" s="1">
        <v>20</v>
      </c>
      <c r="D21" s="1" t="s">
        <v>77</v>
      </c>
      <c r="E21" s="1">
        <v>4924</v>
      </c>
      <c r="F21" s="1">
        <v>0</v>
      </c>
      <c r="G21">
        <f t="shared" si="28"/>
        <v>1.8677924947470981</v>
      </c>
      <c r="H21">
        <f t="shared" si="29"/>
        <v>6.0765881539816678E-2</v>
      </c>
      <c r="I21">
        <f t="shared" si="30"/>
        <v>344.10540459415711</v>
      </c>
      <c r="J21">
        <f t="shared" si="31"/>
        <v>0.35243211389038864</v>
      </c>
      <c r="K21">
        <f t="shared" si="32"/>
        <v>0.57313690741568912</v>
      </c>
      <c r="L21">
        <f t="shared" si="33"/>
        <v>28.525808334350586</v>
      </c>
      <c r="M21" s="1">
        <v>6</v>
      </c>
      <c r="N21">
        <f t="shared" si="34"/>
        <v>1.4200000166893005</v>
      </c>
      <c r="O21" s="1">
        <v>1</v>
      </c>
      <c r="P21">
        <f t="shared" si="35"/>
        <v>2.8400000333786011</v>
      </c>
      <c r="Q21" s="1">
        <v>29.225492477416992</v>
      </c>
      <c r="R21" s="1">
        <v>28.525808334350586</v>
      </c>
      <c r="S21" s="1">
        <v>29.161968231201172</v>
      </c>
      <c r="T21" s="1">
        <v>400.10284423828125</v>
      </c>
      <c r="U21" s="1">
        <v>397.69134521484375</v>
      </c>
      <c r="V21" s="1">
        <v>32.861785888671875</v>
      </c>
      <c r="W21" s="1">
        <v>33.270965576171875</v>
      </c>
      <c r="X21" s="1">
        <v>80.954254150390625</v>
      </c>
      <c r="Y21" s="1">
        <v>81.962257385253906</v>
      </c>
      <c r="Z21" s="1">
        <v>499.59423828125</v>
      </c>
      <c r="AA21" s="1">
        <v>36.053512573242188</v>
      </c>
      <c r="AB21" s="1">
        <v>3.596916675567627</v>
      </c>
      <c r="AC21" s="1">
        <v>100.37557983398438</v>
      </c>
      <c r="AD21" s="1">
        <v>-3.790630578994751</v>
      </c>
      <c r="AE21" s="1">
        <v>-0.18279734253883362</v>
      </c>
      <c r="AF21" s="1">
        <v>1</v>
      </c>
      <c r="AG21" s="1">
        <v>-0.21956524252891541</v>
      </c>
      <c r="AH21" s="1">
        <v>2.737391471862793</v>
      </c>
      <c r="AI21" s="1">
        <v>1</v>
      </c>
      <c r="AJ21" s="1">
        <v>0</v>
      </c>
      <c r="AK21" s="1">
        <v>0.15999999642372131</v>
      </c>
      <c r="AL21" s="1">
        <v>111115</v>
      </c>
      <c r="AM21">
        <f t="shared" si="36"/>
        <v>0.83265706380208326</v>
      </c>
      <c r="AN21">
        <f t="shared" si="37"/>
        <v>3.5243211389038862E-4</v>
      </c>
      <c r="AO21">
        <f t="shared" si="38"/>
        <v>301.67580833435056</v>
      </c>
      <c r="AP21">
        <f t="shared" si="39"/>
        <v>302.37549247741697</v>
      </c>
      <c r="AQ21">
        <f t="shared" si="40"/>
        <v>5.7685618827813414</v>
      </c>
      <c r="AR21">
        <f t="shared" si="41"/>
        <v>-1.6058425713387225E-2</v>
      </c>
      <c r="AS21">
        <f t="shared" si="42"/>
        <v>3.9127293687604752</v>
      </c>
      <c r="AT21">
        <f t="shared" si="43"/>
        <v>38.980889328180339</v>
      </c>
      <c r="AU21">
        <f t="shared" si="44"/>
        <v>5.7099237520084642</v>
      </c>
      <c r="AV21">
        <f t="shared" si="45"/>
        <v>28.875650405883789</v>
      </c>
      <c r="AW21">
        <f t="shared" si="46"/>
        <v>3.9929245292600601</v>
      </c>
      <c r="AX21">
        <f t="shared" si="47"/>
        <v>5.9492944506076444E-2</v>
      </c>
      <c r="AY21">
        <f t="shared" si="48"/>
        <v>3.339592461344786</v>
      </c>
      <c r="AZ21">
        <f t="shared" si="49"/>
        <v>0.6533320679152741</v>
      </c>
      <c r="BA21">
        <f t="shared" si="50"/>
        <v>3.7295398194086823E-2</v>
      </c>
      <c r="BB21">
        <f t="shared" si="51"/>
        <v>34.53977951014631</v>
      </c>
      <c r="BC21">
        <f t="shared" si="52"/>
        <v>0.86525746344382215</v>
      </c>
      <c r="BD21">
        <f t="shared" si="53"/>
        <v>85.121336250364706</v>
      </c>
      <c r="BE21">
        <f t="shared" si="54"/>
        <v>396.80348611686026</v>
      </c>
      <c r="BF21">
        <f t="shared" si="55"/>
        <v>4.0067438556840801E-3</v>
      </c>
    </row>
    <row r="22" spans="1:58" x14ac:dyDescent="0.25">
      <c r="A22" t="s">
        <v>121</v>
      </c>
      <c r="B22">
        <v>2</v>
      </c>
      <c r="C22" s="1">
        <v>21</v>
      </c>
      <c r="D22" s="1" t="s">
        <v>78</v>
      </c>
      <c r="E22" s="1">
        <v>5132.5</v>
      </c>
      <c r="F22" s="1">
        <v>0</v>
      </c>
      <c r="G22">
        <f t="shared" si="28"/>
        <v>1.3817340522629786</v>
      </c>
      <c r="H22">
        <f t="shared" si="29"/>
        <v>6.3187027122237144E-2</v>
      </c>
      <c r="I22">
        <f t="shared" si="30"/>
        <v>359.10242392474913</v>
      </c>
      <c r="J22">
        <f t="shared" si="31"/>
        <v>0.36080517694737663</v>
      </c>
      <c r="K22">
        <f t="shared" si="32"/>
        <v>0.5647812997657069</v>
      </c>
      <c r="L22">
        <f t="shared" si="33"/>
        <v>28.471733093261719</v>
      </c>
      <c r="M22" s="1">
        <v>6</v>
      </c>
      <c r="N22">
        <f t="shared" si="34"/>
        <v>1.4200000166893005</v>
      </c>
      <c r="O22" s="1">
        <v>1</v>
      </c>
      <c r="P22">
        <f t="shared" si="35"/>
        <v>2.8400000333786011</v>
      </c>
      <c r="Q22" s="1">
        <v>29.191476821899414</v>
      </c>
      <c r="R22" s="1">
        <v>28.471733093261719</v>
      </c>
      <c r="S22" s="1">
        <v>29.132081985473633</v>
      </c>
      <c r="T22" s="1">
        <v>400.114501953125</v>
      </c>
      <c r="U22" s="1">
        <v>398.282470703125</v>
      </c>
      <c r="V22" s="1">
        <v>32.813484191894531</v>
      </c>
      <c r="W22" s="1">
        <v>33.232406616210938</v>
      </c>
      <c r="X22" s="1">
        <v>80.99322509765625</v>
      </c>
      <c r="Y22" s="1">
        <v>82.027244567871094</v>
      </c>
      <c r="Z22" s="1">
        <v>499.58856201171875</v>
      </c>
      <c r="AA22" s="1">
        <v>24.156845092773438</v>
      </c>
      <c r="AB22" s="1">
        <v>3.4129960536956787</v>
      </c>
      <c r="AC22" s="1">
        <v>100.374267578125</v>
      </c>
      <c r="AD22" s="1">
        <v>-3.845989465713501</v>
      </c>
      <c r="AE22" s="1">
        <v>-0.17128458619117737</v>
      </c>
      <c r="AF22" s="1">
        <v>1</v>
      </c>
      <c r="AG22" s="1">
        <v>-0.21956524252891541</v>
      </c>
      <c r="AH22" s="1">
        <v>2.737391471862793</v>
      </c>
      <c r="AI22" s="1">
        <v>1</v>
      </c>
      <c r="AJ22" s="1">
        <v>0</v>
      </c>
      <c r="AK22" s="1">
        <v>0.15999999642372131</v>
      </c>
      <c r="AL22" s="1">
        <v>111115</v>
      </c>
      <c r="AM22">
        <f t="shared" si="36"/>
        <v>0.83264760335286458</v>
      </c>
      <c r="AN22">
        <f t="shared" si="37"/>
        <v>3.6080517694737663E-4</v>
      </c>
      <c r="AO22">
        <f t="shared" si="38"/>
        <v>301.6217330932617</v>
      </c>
      <c r="AP22">
        <f t="shared" si="39"/>
        <v>302.34147682189939</v>
      </c>
      <c r="AQ22">
        <f t="shared" si="40"/>
        <v>3.8650951284521398</v>
      </c>
      <c r="AR22">
        <f t="shared" si="41"/>
        <v>-3.8374022404475697E-2</v>
      </c>
      <c r="AS22">
        <f t="shared" si="42"/>
        <v>3.9004597737263151</v>
      </c>
      <c r="AT22">
        <f t="shared" si="43"/>
        <v>38.859160498386139</v>
      </c>
      <c r="AU22">
        <f t="shared" si="44"/>
        <v>5.6267538821752012</v>
      </c>
      <c r="AV22">
        <f t="shared" si="45"/>
        <v>28.831604957580566</v>
      </c>
      <c r="AW22">
        <f t="shared" si="46"/>
        <v>3.9827496582086868</v>
      </c>
      <c r="AX22">
        <f t="shared" si="47"/>
        <v>6.1811779742945792E-2</v>
      </c>
      <c r="AY22">
        <f t="shared" si="48"/>
        <v>3.3356784739606082</v>
      </c>
      <c r="AZ22">
        <f t="shared" si="49"/>
        <v>0.64707118424807852</v>
      </c>
      <c r="BA22">
        <f t="shared" si="50"/>
        <v>3.8753609874777772E-2</v>
      </c>
      <c r="BB22">
        <f t="shared" si="51"/>
        <v>36.044642786976048</v>
      </c>
      <c r="BC22">
        <f t="shared" si="52"/>
        <v>0.90162748887941846</v>
      </c>
      <c r="BD22">
        <f t="shared" si="53"/>
        <v>85.305614690549476</v>
      </c>
      <c r="BE22">
        <f t="shared" si="54"/>
        <v>397.62566050994485</v>
      </c>
      <c r="BF22">
        <f t="shared" si="55"/>
        <v>2.9643376766980362E-3</v>
      </c>
    </row>
    <row r="23" spans="1:58" x14ac:dyDescent="0.25">
      <c r="A23" t="s">
        <v>121</v>
      </c>
      <c r="B23">
        <v>2</v>
      </c>
      <c r="C23" s="1">
        <v>22</v>
      </c>
      <c r="D23" s="1" t="s">
        <v>79</v>
      </c>
      <c r="E23" s="1">
        <v>5340.5</v>
      </c>
      <c r="F23" s="1">
        <v>0</v>
      </c>
      <c r="G23">
        <f t="shared" si="28"/>
        <v>0.59110182717861626</v>
      </c>
      <c r="H23">
        <f t="shared" si="29"/>
        <v>6.3151049318577679E-2</v>
      </c>
      <c r="I23">
        <f t="shared" si="30"/>
        <v>380.24969563967238</v>
      </c>
      <c r="J23">
        <f t="shared" si="31"/>
        <v>0.35968291438833427</v>
      </c>
      <c r="K23">
        <f t="shared" si="32"/>
        <v>0.56335414843318432</v>
      </c>
      <c r="L23">
        <f t="shared" si="33"/>
        <v>28.442689895629883</v>
      </c>
      <c r="M23" s="1">
        <v>6</v>
      </c>
      <c r="N23">
        <f t="shared" si="34"/>
        <v>1.4200000166893005</v>
      </c>
      <c r="O23" s="1">
        <v>1</v>
      </c>
      <c r="P23">
        <f t="shared" si="35"/>
        <v>2.8400000333786011</v>
      </c>
      <c r="Q23" s="1">
        <v>29.184402465820313</v>
      </c>
      <c r="R23" s="1">
        <v>28.442689895629883</v>
      </c>
      <c r="S23" s="1">
        <v>29.129848480224609</v>
      </c>
      <c r="T23" s="1">
        <v>400.01214599609375</v>
      </c>
      <c r="U23" s="1">
        <v>399.1298828125</v>
      </c>
      <c r="V23" s="1">
        <v>32.764537811279297</v>
      </c>
      <c r="W23" s="1">
        <v>33.182151794433594</v>
      </c>
      <c r="X23" s="1">
        <v>80.902931213378906</v>
      </c>
      <c r="Y23" s="1">
        <v>81.934120178222656</v>
      </c>
      <c r="Z23" s="1">
        <v>499.62100219726563</v>
      </c>
      <c r="AA23" s="1">
        <v>10.029220581054688</v>
      </c>
      <c r="AB23" s="1">
        <v>3.3778293132781982</v>
      </c>
      <c r="AC23" s="1">
        <v>100.37111663818359</v>
      </c>
      <c r="AD23" s="1">
        <v>-3.731762170791626</v>
      </c>
      <c r="AE23" s="1">
        <v>-0.17055979371070862</v>
      </c>
      <c r="AF23" s="1">
        <v>1</v>
      </c>
      <c r="AG23" s="1">
        <v>-0.21956524252891541</v>
      </c>
      <c r="AH23" s="1">
        <v>2.737391471862793</v>
      </c>
      <c r="AI23" s="1">
        <v>1</v>
      </c>
      <c r="AJ23" s="1">
        <v>0</v>
      </c>
      <c r="AK23" s="1">
        <v>0.15999999642372131</v>
      </c>
      <c r="AL23" s="1">
        <v>111115</v>
      </c>
      <c r="AM23">
        <f t="shared" si="36"/>
        <v>0.83270167032877596</v>
      </c>
      <c r="AN23">
        <f t="shared" si="37"/>
        <v>3.5968291438833426E-4</v>
      </c>
      <c r="AO23">
        <f t="shared" si="38"/>
        <v>301.59268989562986</v>
      </c>
      <c r="AP23">
        <f t="shared" si="39"/>
        <v>302.33440246582029</v>
      </c>
      <c r="AQ23">
        <f t="shared" si="40"/>
        <v>1.6046752571014622</v>
      </c>
      <c r="AR23">
        <f t="shared" si="41"/>
        <v>-5.9743742414972573E-2</v>
      </c>
      <c r="AS23">
        <f t="shared" si="42"/>
        <v>3.8938837764981917</v>
      </c>
      <c r="AT23">
        <f t="shared" si="43"/>
        <v>38.794863571507427</v>
      </c>
      <c r="AU23">
        <f t="shared" si="44"/>
        <v>5.6127117770738337</v>
      </c>
      <c r="AV23">
        <f t="shared" si="45"/>
        <v>28.813546180725098</v>
      </c>
      <c r="AW23">
        <f t="shared" si="46"/>
        <v>3.9785844682111975</v>
      </c>
      <c r="AX23">
        <f t="shared" si="47"/>
        <v>6.1777350562833865E-2</v>
      </c>
      <c r="AY23">
        <f t="shared" si="48"/>
        <v>3.3305296280650074</v>
      </c>
      <c r="AZ23">
        <f t="shared" si="49"/>
        <v>0.64805484014619008</v>
      </c>
      <c r="BA23">
        <f t="shared" si="50"/>
        <v>3.8731956393274904E-2</v>
      </c>
      <c r="BB23">
        <f t="shared" si="51"/>
        <v>38.166086552683367</v>
      </c>
      <c r="BC23">
        <f t="shared" si="52"/>
        <v>0.95269663338713984</v>
      </c>
      <c r="BD23">
        <f t="shared" si="53"/>
        <v>85.318683260553101</v>
      </c>
      <c r="BE23">
        <f t="shared" si="54"/>
        <v>398.84890131344633</v>
      </c>
      <c r="BF23">
        <f t="shared" si="55"/>
        <v>1.2644394757440531E-3</v>
      </c>
    </row>
    <row r="24" spans="1:58" x14ac:dyDescent="0.25">
      <c r="A24" t="s">
        <v>121</v>
      </c>
      <c r="B24">
        <v>2</v>
      </c>
      <c r="C24" s="1">
        <v>23</v>
      </c>
      <c r="D24" s="1" t="s">
        <v>80</v>
      </c>
      <c r="E24" s="1">
        <v>5547</v>
      </c>
      <c r="F24" s="1">
        <v>0</v>
      </c>
      <c r="G24">
        <f t="shared" si="28"/>
        <v>0.34982828607854011</v>
      </c>
      <c r="H24">
        <f t="shared" si="29"/>
        <v>6.4555375290483968E-2</v>
      </c>
      <c r="I24">
        <f t="shared" si="30"/>
        <v>386.96425322271045</v>
      </c>
      <c r="J24">
        <f t="shared" si="31"/>
        <v>0.36830976111594477</v>
      </c>
      <c r="K24">
        <f t="shared" si="32"/>
        <v>0.5646055163146384</v>
      </c>
      <c r="L24">
        <f t="shared" si="33"/>
        <v>28.432748794555664</v>
      </c>
      <c r="M24" s="1">
        <v>6</v>
      </c>
      <c r="N24">
        <f t="shared" si="34"/>
        <v>1.4200000166893005</v>
      </c>
      <c r="O24" s="1">
        <v>1</v>
      </c>
      <c r="P24">
        <f t="shared" si="35"/>
        <v>2.8400000333786011</v>
      </c>
      <c r="Q24" s="1">
        <v>29.169334411621094</v>
      </c>
      <c r="R24" s="1">
        <v>28.432748794555664</v>
      </c>
      <c r="S24" s="1">
        <v>29.114906311035156</v>
      </c>
      <c r="T24" s="1">
        <v>400.05966186523438</v>
      </c>
      <c r="U24" s="1">
        <v>399.46279907226563</v>
      </c>
      <c r="V24" s="1">
        <v>32.719654083251953</v>
      </c>
      <c r="W24" s="1">
        <v>33.147346496582031</v>
      </c>
      <c r="X24" s="1">
        <v>80.862327575683594</v>
      </c>
      <c r="Y24" s="1">
        <v>81.919319152832031</v>
      </c>
      <c r="Z24" s="1">
        <v>499.56640625</v>
      </c>
      <c r="AA24" s="1">
        <v>5.8876686096191406</v>
      </c>
      <c r="AB24" s="1">
        <v>3.344996452331543</v>
      </c>
      <c r="AC24" s="1">
        <v>100.37091827392578</v>
      </c>
      <c r="AD24" s="1">
        <v>-3.729809045791626</v>
      </c>
      <c r="AE24" s="1">
        <v>-0.17168512940406799</v>
      </c>
      <c r="AF24" s="1">
        <v>1</v>
      </c>
      <c r="AG24" s="1">
        <v>-0.21956524252891541</v>
      </c>
      <c r="AH24" s="1">
        <v>2.737391471862793</v>
      </c>
      <c r="AI24" s="1">
        <v>1</v>
      </c>
      <c r="AJ24" s="1">
        <v>0</v>
      </c>
      <c r="AK24" s="1">
        <v>0.15999999642372131</v>
      </c>
      <c r="AL24" s="1">
        <v>111115</v>
      </c>
      <c r="AM24">
        <f t="shared" si="36"/>
        <v>0.83261067708333325</v>
      </c>
      <c r="AN24">
        <f t="shared" si="37"/>
        <v>3.6830976111594478E-4</v>
      </c>
      <c r="AO24">
        <f t="shared" si="38"/>
        <v>301.58274879455564</v>
      </c>
      <c r="AP24">
        <f t="shared" si="39"/>
        <v>302.31933441162107</v>
      </c>
      <c r="AQ24">
        <f t="shared" si="40"/>
        <v>0.94202695648311874</v>
      </c>
      <c r="AR24">
        <f t="shared" si="41"/>
        <v>-7.1842261146071257E-2</v>
      </c>
      <c r="AS24">
        <f t="shared" si="42"/>
        <v>3.8916351225205736</v>
      </c>
      <c r="AT24">
        <f t="shared" si="43"/>
        <v>38.772536800946426</v>
      </c>
      <c r="AU24">
        <f t="shared" si="44"/>
        <v>5.6251903043643949</v>
      </c>
      <c r="AV24">
        <f t="shared" si="45"/>
        <v>28.801041603088379</v>
      </c>
      <c r="AW24">
        <f t="shared" si="46"/>
        <v>3.9757025600269493</v>
      </c>
      <c r="AX24">
        <f t="shared" si="47"/>
        <v>6.3120595817364955E-2</v>
      </c>
      <c r="AY24">
        <f t="shared" si="48"/>
        <v>3.3270296062059352</v>
      </c>
      <c r="AZ24">
        <f t="shared" si="49"/>
        <v>0.64867295382101409</v>
      </c>
      <c r="BA24">
        <f t="shared" si="50"/>
        <v>3.9576817328640289E-2</v>
      </c>
      <c r="BB24">
        <f t="shared" si="51"/>
        <v>38.839957435147397</v>
      </c>
      <c r="BC24">
        <f t="shared" si="52"/>
        <v>0.96871161500249214</v>
      </c>
      <c r="BD24">
        <f t="shared" si="53"/>
        <v>85.285124166752951</v>
      </c>
      <c r="BE24">
        <f t="shared" si="54"/>
        <v>399.29650745935879</v>
      </c>
      <c r="BF24">
        <f t="shared" si="55"/>
        <v>7.4719283184031726E-4</v>
      </c>
    </row>
    <row r="25" spans="1:58" x14ac:dyDescent="0.25">
      <c r="A25" t="s">
        <v>121</v>
      </c>
      <c r="B25">
        <v>2</v>
      </c>
      <c r="C25" s="1">
        <v>24</v>
      </c>
      <c r="D25" s="1" t="s">
        <v>81</v>
      </c>
      <c r="E25" s="1">
        <v>5754</v>
      </c>
      <c r="F25" s="1">
        <v>0</v>
      </c>
      <c r="G25">
        <f t="shared" si="28"/>
        <v>-0.28191448747346476</v>
      </c>
      <c r="H25">
        <f t="shared" si="29"/>
        <v>7.1135872529512117E-2</v>
      </c>
      <c r="I25">
        <f t="shared" si="30"/>
        <v>404.08569981351661</v>
      </c>
      <c r="J25">
        <f t="shared" si="31"/>
        <v>0.4069089850131859</v>
      </c>
      <c r="K25">
        <f t="shared" si="32"/>
        <v>0.56731151537914126</v>
      </c>
      <c r="L25">
        <f t="shared" si="33"/>
        <v>28.457363128662109</v>
      </c>
      <c r="M25" s="1">
        <v>6</v>
      </c>
      <c r="N25">
        <f t="shared" si="34"/>
        <v>1.4200000166893005</v>
      </c>
      <c r="O25" s="1">
        <v>1</v>
      </c>
      <c r="P25">
        <f t="shared" si="35"/>
        <v>2.8400000333786011</v>
      </c>
      <c r="Q25" s="1">
        <v>29.220405578613281</v>
      </c>
      <c r="R25" s="1">
        <v>28.457363128662109</v>
      </c>
      <c r="S25" s="1">
        <v>29.151638031005859</v>
      </c>
      <c r="T25" s="1">
        <v>401.23135375976563</v>
      </c>
      <c r="U25" s="1">
        <v>401.373779296875</v>
      </c>
      <c r="V25" s="1">
        <v>32.704524993896484</v>
      </c>
      <c r="W25" s="1">
        <v>33.176998138427734</v>
      </c>
      <c r="X25" s="1">
        <v>80.584060668945313</v>
      </c>
      <c r="Y25" s="1">
        <v>81.748237609863281</v>
      </c>
      <c r="Z25" s="1">
        <v>499.5953369140625</v>
      </c>
      <c r="AA25" s="1">
        <v>0.19143320620059967</v>
      </c>
      <c r="AB25" s="1">
        <v>3.4551899433135986</v>
      </c>
      <c r="AC25" s="1">
        <v>100.36753082275391</v>
      </c>
      <c r="AD25" s="1">
        <v>-3.762523889541626</v>
      </c>
      <c r="AE25" s="1">
        <v>-0.17397013306617737</v>
      </c>
      <c r="AF25" s="1">
        <v>1</v>
      </c>
      <c r="AG25" s="1">
        <v>-0.21956524252891541</v>
      </c>
      <c r="AH25" s="1">
        <v>2.737391471862793</v>
      </c>
      <c r="AI25" s="1">
        <v>1</v>
      </c>
      <c r="AJ25" s="1">
        <v>0</v>
      </c>
      <c r="AK25" s="1">
        <v>0.15999999642372131</v>
      </c>
      <c r="AL25" s="1">
        <v>111115</v>
      </c>
      <c r="AM25">
        <f t="shared" si="36"/>
        <v>0.83265889485677069</v>
      </c>
      <c r="AN25">
        <f t="shared" si="37"/>
        <v>4.0690898501318591E-4</v>
      </c>
      <c r="AO25">
        <f t="shared" si="38"/>
        <v>301.60736312866209</v>
      </c>
      <c r="AP25">
        <f t="shared" si="39"/>
        <v>302.37040557861326</v>
      </c>
      <c r="AQ25">
        <f t="shared" si="40"/>
        <v>3.0629312307477452E-2</v>
      </c>
      <c r="AR25">
        <f t="shared" si="41"/>
        <v>-9.6979904950927204E-2</v>
      </c>
      <c r="AS25">
        <f t="shared" si="42"/>
        <v>3.8972048986442358</v>
      </c>
      <c r="AT25">
        <f t="shared" si="43"/>
        <v>38.829339196623103</v>
      </c>
      <c r="AU25">
        <f t="shared" si="44"/>
        <v>5.6523410581953684</v>
      </c>
      <c r="AV25">
        <f t="shared" si="45"/>
        <v>28.838884353637695</v>
      </c>
      <c r="AW25">
        <f t="shared" si="46"/>
        <v>3.9844296989876273</v>
      </c>
      <c r="AX25">
        <f t="shared" si="47"/>
        <v>6.9397612096440214E-2</v>
      </c>
      <c r="AY25">
        <f t="shared" si="48"/>
        <v>3.3298933832650945</v>
      </c>
      <c r="AZ25">
        <f t="shared" si="49"/>
        <v>0.65453631572253279</v>
      </c>
      <c r="BA25">
        <f t="shared" si="50"/>
        <v>4.3526400273197846E-2</v>
      </c>
      <c r="BB25">
        <f t="shared" si="51"/>
        <v>40.557083931067211</v>
      </c>
      <c r="BC25">
        <f t="shared" si="52"/>
        <v>1.0067565961119642</v>
      </c>
      <c r="BD25">
        <f t="shared" si="53"/>
        <v>85.268444130718379</v>
      </c>
      <c r="BE25">
        <f t="shared" si="54"/>
        <v>401.50778794251448</v>
      </c>
      <c r="BF25">
        <f t="shared" si="55"/>
        <v>-5.9870344851724051E-4</v>
      </c>
    </row>
    <row r="26" spans="1:58" x14ac:dyDescent="0.25">
      <c r="A26" t="s">
        <v>121</v>
      </c>
      <c r="B26">
        <v>3</v>
      </c>
      <c r="C26" s="1">
        <v>25</v>
      </c>
      <c r="D26" s="1" t="s">
        <v>82</v>
      </c>
      <c r="E26" s="1">
        <v>6294.5</v>
      </c>
      <c r="F26" s="1">
        <v>0</v>
      </c>
      <c r="G26">
        <f t="shared" ref="G26:G37" si="56">(T26-U26*(1000-V26)/(1000-W26))*AM26</f>
        <v>4.3533958852504586</v>
      </c>
      <c r="H26">
        <f t="shared" ref="H26:H37" si="57">IF(AX26&lt;&gt;0,1/(1/AX26-1/P26),0)</f>
        <v>8.9891619715733312E-2</v>
      </c>
      <c r="I26">
        <f t="shared" ref="I26:I37" si="58">((BA26-AN26/2)*U26-G26)/(BA26+AN26/2)</f>
        <v>310.601094760602</v>
      </c>
      <c r="J26">
        <f t="shared" ref="J26:J37" si="59">AN26*1000</f>
        <v>0.71978720382938088</v>
      </c>
      <c r="K26">
        <f t="shared" ref="K26:K37" si="60">(AS26-AY26)</f>
        <v>0.79789604395052338</v>
      </c>
      <c r="L26">
        <f t="shared" ref="L26:L37" si="61">(R26+AR26*F26)</f>
        <v>29.624744415283203</v>
      </c>
      <c r="M26" s="1">
        <v>6</v>
      </c>
      <c r="N26">
        <f t="shared" ref="N26:N37" si="62">(M26*AG26+AH26)</f>
        <v>1.4200000166893005</v>
      </c>
      <c r="O26" s="1">
        <v>1</v>
      </c>
      <c r="P26">
        <f t="shared" ref="P26:P37" si="63">N26*(O26+1)*(O26+1)/(O26*O26+1)</f>
        <v>2.8400000333786011</v>
      </c>
      <c r="Q26" s="1">
        <v>29.441356658935547</v>
      </c>
      <c r="R26" s="1">
        <v>29.624744415283203</v>
      </c>
      <c r="S26" s="1">
        <v>29.343477249145508</v>
      </c>
      <c r="T26" s="1">
        <v>400.39883422851563</v>
      </c>
      <c r="U26" s="1">
        <v>394.82949829101563</v>
      </c>
      <c r="V26" s="1">
        <v>32.759620666503906</v>
      </c>
      <c r="W26" s="1">
        <v>33.594982147216797</v>
      </c>
      <c r="X26" s="1">
        <v>79.690574645996094</v>
      </c>
      <c r="Y26" s="1">
        <v>81.722663879394531</v>
      </c>
      <c r="Z26" s="1">
        <v>499.62033081054688</v>
      </c>
      <c r="AA26" s="1">
        <v>748.70159912109375</v>
      </c>
      <c r="AB26" s="1">
        <v>2.2202997207641602</v>
      </c>
      <c r="AC26" s="1">
        <v>100.35964202880859</v>
      </c>
      <c r="AD26" s="1">
        <v>-3.641674280166626</v>
      </c>
      <c r="AE26" s="1">
        <v>-0.17486277222633362</v>
      </c>
      <c r="AF26" s="1">
        <v>1</v>
      </c>
      <c r="AG26" s="1">
        <v>-0.21956524252891541</v>
      </c>
      <c r="AH26" s="1">
        <v>2.737391471862793</v>
      </c>
      <c r="AI26" s="1">
        <v>1</v>
      </c>
      <c r="AJ26" s="1">
        <v>0</v>
      </c>
      <c r="AK26" s="1">
        <v>0.15999999642372131</v>
      </c>
      <c r="AL26" s="1">
        <v>111115</v>
      </c>
      <c r="AM26">
        <f t="shared" ref="AM26:AM37" si="64">Z26*0.000001/(M26*0.0001)</f>
        <v>0.83270055135091126</v>
      </c>
      <c r="AN26">
        <f t="shared" ref="AN26:AN37" si="65">(W26-V26)/(1000-W26)*AM26</f>
        <v>7.1978720382938084E-4</v>
      </c>
      <c r="AO26">
        <f t="shared" ref="AO26:AO37" si="66">(R26+273.15)</f>
        <v>302.77474441528318</v>
      </c>
      <c r="AP26">
        <f t="shared" ref="AP26:AP37" si="67">(Q26+273.15)</f>
        <v>302.59135665893552</v>
      </c>
      <c r="AQ26">
        <f t="shared" ref="AQ26:AQ37" si="68">(AA26*AI26+AB26*AJ26)*AK26</f>
        <v>119.79225318180943</v>
      </c>
      <c r="AR26">
        <f t="shared" ref="AR26:AR37" si="69">((AQ26+0.00000010773*(AP26^4-AO26^4))-AN26*44100)/(N26*56+0.00000043092*AO26^3)</f>
        <v>0.93853909983100459</v>
      </c>
      <c r="AS26">
        <f t="shared" ref="AS26:AS37" si="70">0.61365*EXP(17.502*L26/(240.97+L26))</f>
        <v>4.1694764262094166</v>
      </c>
      <c r="AT26">
        <f t="shared" ref="AT26:AT37" si="71">AS26*1000/AC26</f>
        <v>41.545349723473045</v>
      </c>
      <c r="AU26">
        <f t="shared" ref="AU26:AU37" si="72">(AT26-W26)</f>
        <v>7.950367576256248</v>
      </c>
      <c r="AV26">
        <f t="shared" ref="AV26:AV37" si="73">IF(F26,R26,(Q26+R26)/2)</f>
        <v>29.533050537109375</v>
      </c>
      <c r="AW26">
        <f t="shared" ref="AW26:AW37" si="74">0.61365*EXP(17.502*AV26/(240.97+AV26))</f>
        <v>4.1475062134151255</v>
      </c>
      <c r="AX26">
        <f t="shared" ref="AX26:AX37" si="75">IF(AU26&lt;&gt;0,(1000-(AT26+W26)/2)/AU26*AN26,0)</f>
        <v>8.7133666776898877E-2</v>
      </c>
      <c r="AY26">
        <f t="shared" ref="AY26:AY37" si="76">W26*AC26/1000</f>
        <v>3.3715803822588932</v>
      </c>
      <c r="AZ26">
        <f t="shared" ref="AZ26:AZ37" si="77">(AW26-AY26)</f>
        <v>0.77592583115623226</v>
      </c>
      <c r="BA26">
        <f t="shared" ref="BA26:BA37" si="78">1/(1.6/H26+1.37/P26)</f>
        <v>5.4699788303846988E-2</v>
      </c>
      <c r="BB26">
        <f t="shared" ref="BB26:BB37" si="79">I26*AC26*0.001</f>
        <v>31.171814683930073</v>
      </c>
      <c r="BC26">
        <f t="shared" ref="BC26:BC37" si="80">I26/U26</f>
        <v>0.78667145212050071</v>
      </c>
      <c r="BD26">
        <f t="shared" ref="BD26:BD37" si="81">(1-AN26*AC26/AS26/H26)*100</f>
        <v>80.726415305205805</v>
      </c>
      <c r="BE26">
        <f t="shared" ref="BE26:BE37" si="82">(U26-G26/(P26/1.35))</f>
        <v>392.76010238396822</v>
      </c>
      <c r="BF26">
        <f t="shared" ref="BF26:BF37" si="83">G26*BD26/100/BE26</f>
        <v>8.9478040688851686E-3</v>
      </c>
    </row>
    <row r="27" spans="1:58" x14ac:dyDescent="0.25">
      <c r="A27" t="s">
        <v>121</v>
      </c>
      <c r="B27">
        <v>3</v>
      </c>
      <c r="C27" s="1">
        <v>26</v>
      </c>
      <c r="D27" s="1" t="s">
        <v>83</v>
      </c>
      <c r="E27" s="1">
        <v>6501</v>
      </c>
      <c r="F27" s="1">
        <v>0</v>
      </c>
      <c r="G27">
        <f t="shared" si="56"/>
        <v>4.1884918597416796</v>
      </c>
      <c r="H27">
        <f t="shared" si="57"/>
        <v>8.4585429823786334E-2</v>
      </c>
      <c r="I27">
        <f t="shared" si="58"/>
        <v>309.43376434243891</v>
      </c>
      <c r="J27">
        <f t="shared" si="59"/>
        <v>0.62733326065745942</v>
      </c>
      <c r="K27">
        <f t="shared" si="60"/>
        <v>0.73795497136593946</v>
      </c>
      <c r="L27">
        <f t="shared" si="61"/>
        <v>29.332695007324219</v>
      </c>
      <c r="M27" s="1">
        <v>6</v>
      </c>
      <c r="N27">
        <f t="shared" si="62"/>
        <v>1.4200000166893005</v>
      </c>
      <c r="O27" s="1">
        <v>1</v>
      </c>
      <c r="P27">
        <f t="shared" si="63"/>
        <v>2.8400000333786011</v>
      </c>
      <c r="Q27" s="1">
        <v>29.498451232910156</v>
      </c>
      <c r="R27" s="1">
        <v>29.332695007324219</v>
      </c>
      <c r="S27" s="1">
        <v>29.410999298095703</v>
      </c>
      <c r="T27" s="1">
        <v>400.29672241210938</v>
      </c>
      <c r="U27" s="1">
        <v>394.9688720703125</v>
      </c>
      <c r="V27" s="1">
        <v>32.772193908691406</v>
      </c>
      <c r="W27" s="1">
        <v>33.5003662109375</v>
      </c>
      <c r="X27" s="1">
        <v>79.454666137695313</v>
      </c>
      <c r="Y27" s="1">
        <v>81.220085144042969</v>
      </c>
      <c r="Z27" s="1">
        <v>499.5938720703125</v>
      </c>
      <c r="AA27" s="1">
        <v>501.38815307617188</v>
      </c>
      <c r="AB27" s="1">
        <v>2.1781051158905029</v>
      </c>
      <c r="AC27" s="1">
        <v>100.35401153564453</v>
      </c>
      <c r="AD27" s="1">
        <v>-3.603039026260376</v>
      </c>
      <c r="AE27" s="1">
        <v>-0.18268290162086487</v>
      </c>
      <c r="AF27" s="1">
        <v>1</v>
      </c>
      <c r="AG27" s="1">
        <v>-0.21956524252891541</v>
      </c>
      <c r="AH27" s="1">
        <v>2.737391471862793</v>
      </c>
      <c r="AI27" s="1">
        <v>1</v>
      </c>
      <c r="AJ27" s="1">
        <v>0</v>
      </c>
      <c r="AK27" s="1">
        <v>0.15999999642372131</v>
      </c>
      <c r="AL27" s="1">
        <v>111115</v>
      </c>
      <c r="AM27">
        <f t="shared" si="64"/>
        <v>0.83265645345052064</v>
      </c>
      <c r="AN27">
        <f t="shared" si="65"/>
        <v>6.2733326065745948E-4</v>
      </c>
      <c r="AO27">
        <f t="shared" si="66"/>
        <v>302.4826950073242</v>
      </c>
      <c r="AP27">
        <f t="shared" si="67"/>
        <v>302.64845123291013</v>
      </c>
      <c r="AQ27">
        <f t="shared" si="68"/>
        <v>80.222102699083734</v>
      </c>
      <c r="AR27">
        <f t="shared" si="69"/>
        <v>0.59636396155741922</v>
      </c>
      <c r="AS27">
        <f t="shared" si="70"/>
        <v>4.0998511085466776</v>
      </c>
      <c r="AT27">
        <f t="shared" si="71"/>
        <v>40.853883624676634</v>
      </c>
      <c r="AU27">
        <f t="shared" si="72"/>
        <v>7.3535174137391337</v>
      </c>
      <c r="AV27">
        <f t="shared" si="73"/>
        <v>29.415573120117188</v>
      </c>
      <c r="AW27">
        <f t="shared" si="74"/>
        <v>4.1195056822560367</v>
      </c>
      <c r="AX27">
        <f t="shared" si="75"/>
        <v>8.2139033564044159E-2</v>
      </c>
      <c r="AY27">
        <f t="shared" si="76"/>
        <v>3.3618961371807381</v>
      </c>
      <c r="AZ27">
        <f t="shared" si="77"/>
        <v>0.75760954507529865</v>
      </c>
      <c r="BA27">
        <f t="shared" si="78"/>
        <v>5.1551223564578759E-2</v>
      </c>
      <c r="BB27">
        <f t="shared" si="79"/>
        <v>31.052919556339024</v>
      </c>
      <c r="BC27">
        <f t="shared" si="80"/>
        <v>0.78343835735833223</v>
      </c>
      <c r="BD27">
        <f t="shared" si="81"/>
        <v>81.846122268982242</v>
      </c>
      <c r="BE27">
        <f t="shared" si="82"/>
        <v>392.9778636392582</v>
      </c>
      <c r="BF27">
        <f t="shared" si="83"/>
        <v>8.7234383560531852E-3</v>
      </c>
    </row>
    <row r="28" spans="1:58" x14ac:dyDescent="0.25">
      <c r="A28" t="s">
        <v>121</v>
      </c>
      <c r="B28">
        <v>3</v>
      </c>
      <c r="C28" s="1">
        <v>27</v>
      </c>
      <c r="D28" s="1" t="s">
        <v>84</v>
      </c>
      <c r="E28" s="1">
        <v>6709.5</v>
      </c>
      <c r="F28" s="1">
        <v>0</v>
      </c>
      <c r="G28">
        <f t="shared" si="56"/>
        <v>3.9860572226127502</v>
      </c>
      <c r="H28">
        <f t="shared" si="57"/>
        <v>8.347332549681985E-2</v>
      </c>
      <c r="I28">
        <f t="shared" si="58"/>
        <v>312.92066050873603</v>
      </c>
      <c r="J28">
        <f t="shared" si="59"/>
        <v>0.57006557715318906</v>
      </c>
      <c r="K28">
        <f t="shared" si="60"/>
        <v>0.67951911277496135</v>
      </c>
      <c r="L28">
        <f t="shared" si="61"/>
        <v>29.049064636230469</v>
      </c>
      <c r="M28" s="1">
        <v>6</v>
      </c>
      <c r="N28">
        <f t="shared" si="62"/>
        <v>1.4200000166893005</v>
      </c>
      <c r="O28" s="1">
        <v>1</v>
      </c>
      <c r="P28">
        <f t="shared" si="63"/>
        <v>2.8400000333786011</v>
      </c>
      <c r="Q28" s="1">
        <v>29.516155242919922</v>
      </c>
      <c r="R28" s="1">
        <v>29.049064636230469</v>
      </c>
      <c r="S28" s="1">
        <v>29.441804885864258</v>
      </c>
      <c r="T28" s="1">
        <v>400.271240234375</v>
      </c>
      <c r="U28" s="1">
        <v>395.21368408203125</v>
      </c>
      <c r="V28" s="1">
        <v>32.757236480712891</v>
      </c>
      <c r="W28" s="1">
        <v>33.418968200683594</v>
      </c>
      <c r="X28" s="1">
        <v>79.336410522460938</v>
      </c>
      <c r="Y28" s="1">
        <v>80.939094543457031</v>
      </c>
      <c r="Z28" s="1">
        <v>499.6114501953125</v>
      </c>
      <c r="AA28" s="1">
        <v>300.3758544921875</v>
      </c>
      <c r="AB28" s="1">
        <v>1.9742136001586914</v>
      </c>
      <c r="AC28" s="1">
        <v>100.35277557373047</v>
      </c>
      <c r="AD28" s="1">
        <v>-3.614055871963501</v>
      </c>
      <c r="AE28" s="1">
        <v>-0.18127909302711487</v>
      </c>
      <c r="AF28" s="1">
        <v>1</v>
      </c>
      <c r="AG28" s="1">
        <v>-0.21956524252891541</v>
      </c>
      <c r="AH28" s="1">
        <v>2.737391471862793</v>
      </c>
      <c r="AI28" s="1">
        <v>1</v>
      </c>
      <c r="AJ28" s="1">
        <v>0</v>
      </c>
      <c r="AK28" s="1">
        <v>0.15999999642372131</v>
      </c>
      <c r="AL28" s="1">
        <v>111115</v>
      </c>
      <c r="AM28">
        <f t="shared" si="64"/>
        <v>0.83268575032552083</v>
      </c>
      <c r="AN28">
        <f t="shared" si="65"/>
        <v>5.7006557715318909E-4</v>
      </c>
      <c r="AO28">
        <f t="shared" si="66"/>
        <v>302.19906463623045</v>
      </c>
      <c r="AP28">
        <f t="shared" si="67"/>
        <v>302.6661552429199</v>
      </c>
      <c r="AQ28">
        <f t="shared" si="68"/>
        <v>48.060135644522234</v>
      </c>
      <c r="AR28">
        <f t="shared" si="69"/>
        <v>0.31164252841802181</v>
      </c>
      <c r="AS28">
        <f t="shared" si="70"/>
        <v>4.0332053285237972</v>
      </c>
      <c r="AT28">
        <f t="shared" si="71"/>
        <v>40.190271823229736</v>
      </c>
      <c r="AU28">
        <f t="shared" si="72"/>
        <v>6.7713036225461423</v>
      </c>
      <c r="AV28">
        <f t="shared" si="73"/>
        <v>29.282609939575195</v>
      </c>
      <c r="AW28">
        <f t="shared" si="74"/>
        <v>4.0880130909036145</v>
      </c>
      <c r="AX28">
        <f t="shared" si="75"/>
        <v>8.1089929031671851E-2</v>
      </c>
      <c r="AY28">
        <f t="shared" si="76"/>
        <v>3.3536862157488359</v>
      </c>
      <c r="AZ28">
        <f t="shared" si="77"/>
        <v>0.73432687515477868</v>
      </c>
      <c r="BA28">
        <f t="shared" si="78"/>
        <v>5.089008214418464E-2</v>
      </c>
      <c r="BB28">
        <f t="shared" si="79"/>
        <v>31.402456816416688</v>
      </c>
      <c r="BC28">
        <f t="shared" si="80"/>
        <v>0.79177587495625701</v>
      </c>
      <c r="BD28">
        <f t="shared" si="81"/>
        <v>83.007543840373984</v>
      </c>
      <c r="BE28">
        <f t="shared" si="82"/>
        <v>393.31890338228402</v>
      </c>
      <c r="BF28">
        <f t="shared" si="83"/>
        <v>8.4123294560972915E-3</v>
      </c>
    </row>
    <row r="29" spans="1:58" x14ac:dyDescent="0.25">
      <c r="A29" t="s">
        <v>121</v>
      </c>
      <c r="B29">
        <v>3</v>
      </c>
      <c r="C29" s="1">
        <v>28</v>
      </c>
      <c r="D29" s="1" t="s">
        <v>85</v>
      </c>
      <c r="E29" s="1">
        <v>6916</v>
      </c>
      <c r="F29" s="1">
        <v>0</v>
      </c>
      <c r="G29">
        <f t="shared" si="56"/>
        <v>3.8713431405220917</v>
      </c>
      <c r="H29">
        <f t="shared" si="57"/>
        <v>8.0470363252566429E-2</v>
      </c>
      <c r="I29">
        <f t="shared" si="58"/>
        <v>312.62543162462407</v>
      </c>
      <c r="J29">
        <f t="shared" si="59"/>
        <v>0.53586238365024819</v>
      </c>
      <c r="K29">
        <f t="shared" si="60"/>
        <v>0.66200216566534031</v>
      </c>
      <c r="L29">
        <f t="shared" si="61"/>
        <v>28.964282989501953</v>
      </c>
      <c r="M29" s="1">
        <v>6</v>
      </c>
      <c r="N29">
        <f t="shared" si="62"/>
        <v>1.4200000166893005</v>
      </c>
      <c r="O29" s="1">
        <v>1</v>
      </c>
      <c r="P29">
        <f t="shared" si="63"/>
        <v>2.8400000333786011</v>
      </c>
      <c r="Q29" s="1">
        <v>29.504245758056641</v>
      </c>
      <c r="R29" s="1">
        <v>28.964282989501953</v>
      </c>
      <c r="S29" s="1">
        <v>29.431930541992188</v>
      </c>
      <c r="T29" s="1">
        <v>400.23440551757813</v>
      </c>
      <c r="U29" s="1">
        <v>395.33023071289063</v>
      </c>
      <c r="V29" s="1">
        <v>32.773654937744141</v>
      </c>
      <c r="W29" s="1">
        <v>33.395767211914063</v>
      </c>
      <c r="X29" s="1">
        <v>79.433250427246094</v>
      </c>
      <c r="Y29" s="1">
        <v>80.941055297851563</v>
      </c>
      <c r="Z29" s="1">
        <v>499.55630493164063</v>
      </c>
      <c r="AA29" s="1">
        <v>249.97467041015625</v>
      </c>
      <c r="AB29" s="1">
        <v>1.294674277305603</v>
      </c>
      <c r="AC29" s="1">
        <v>100.35601043701172</v>
      </c>
      <c r="AD29" s="1">
        <v>-3.613231897354126</v>
      </c>
      <c r="AE29" s="1">
        <v>-0.18866816163063049</v>
      </c>
      <c r="AF29" s="1">
        <v>1</v>
      </c>
      <c r="AG29" s="1">
        <v>-0.21956524252891541</v>
      </c>
      <c r="AH29" s="1">
        <v>2.737391471862793</v>
      </c>
      <c r="AI29" s="1">
        <v>1</v>
      </c>
      <c r="AJ29" s="1">
        <v>0</v>
      </c>
      <c r="AK29" s="1">
        <v>0.15999999642372131</v>
      </c>
      <c r="AL29" s="1">
        <v>111115</v>
      </c>
      <c r="AM29">
        <f t="shared" si="64"/>
        <v>0.83259384155273419</v>
      </c>
      <c r="AN29">
        <f t="shared" si="65"/>
        <v>5.3586238365024819E-4</v>
      </c>
      <c r="AO29">
        <f t="shared" si="66"/>
        <v>302.11428298950193</v>
      </c>
      <c r="AP29">
        <f t="shared" si="67"/>
        <v>302.65424575805662</v>
      </c>
      <c r="AQ29">
        <f t="shared" si="68"/>
        <v>39.995946371645914</v>
      </c>
      <c r="AR29">
        <f t="shared" si="69"/>
        <v>0.24942167856999101</v>
      </c>
      <c r="AS29">
        <f t="shared" si="70"/>
        <v>4.0134681285362017</v>
      </c>
      <c r="AT29">
        <f t="shared" si="71"/>
        <v>39.992304507314472</v>
      </c>
      <c r="AU29">
        <f t="shared" si="72"/>
        <v>6.5965372954004096</v>
      </c>
      <c r="AV29">
        <f t="shared" si="73"/>
        <v>29.234264373779297</v>
      </c>
      <c r="AW29">
        <f t="shared" si="74"/>
        <v>4.0766144962218283</v>
      </c>
      <c r="AX29">
        <f t="shared" si="75"/>
        <v>7.8253090525039523E-2</v>
      </c>
      <c r="AY29">
        <f t="shared" si="76"/>
        <v>3.3514659628708614</v>
      </c>
      <c r="AZ29">
        <f t="shared" si="77"/>
        <v>0.72514853335096685</v>
      </c>
      <c r="BA29">
        <f t="shared" si="78"/>
        <v>4.9102671062139995E-2</v>
      </c>
      <c r="BB29">
        <f t="shared" si="79"/>
        <v>31.373841078996065</v>
      </c>
      <c r="BC29">
        <f t="shared" si="80"/>
        <v>0.79079566230205378</v>
      </c>
      <c r="BD29">
        <f t="shared" si="81"/>
        <v>83.34897858817834</v>
      </c>
      <c r="BE29">
        <f t="shared" si="82"/>
        <v>393.489979593778</v>
      </c>
      <c r="BF29">
        <f t="shared" si="83"/>
        <v>8.2002722625867108E-3</v>
      </c>
    </row>
    <row r="30" spans="1:58" x14ac:dyDescent="0.25">
      <c r="A30" t="s">
        <v>121</v>
      </c>
      <c r="B30">
        <v>3</v>
      </c>
      <c r="C30" s="1">
        <v>29</v>
      </c>
      <c r="D30" s="1" t="s">
        <v>86</v>
      </c>
      <c r="E30" s="1">
        <v>7124.5</v>
      </c>
      <c r="F30" s="1">
        <v>0</v>
      </c>
      <c r="G30">
        <f t="shared" si="56"/>
        <v>3.6626566974807484</v>
      </c>
      <c r="H30">
        <f t="shared" si="57"/>
        <v>7.8804841698122713E-2</v>
      </c>
      <c r="I30">
        <f t="shared" si="58"/>
        <v>315.73570554356769</v>
      </c>
      <c r="J30">
        <f t="shared" si="59"/>
        <v>0.49799290332909929</v>
      </c>
      <c r="K30">
        <f t="shared" si="60"/>
        <v>0.62796310341078243</v>
      </c>
      <c r="L30">
        <f t="shared" si="61"/>
        <v>28.802787780761719</v>
      </c>
      <c r="M30" s="1">
        <v>6</v>
      </c>
      <c r="N30">
        <f t="shared" si="62"/>
        <v>1.4200000166893005</v>
      </c>
      <c r="O30" s="1">
        <v>1</v>
      </c>
      <c r="P30">
        <f t="shared" si="63"/>
        <v>2.8400000333786011</v>
      </c>
      <c r="Q30" s="1">
        <v>29.497058868408203</v>
      </c>
      <c r="R30" s="1">
        <v>28.802787780761719</v>
      </c>
      <c r="S30" s="1">
        <v>29.427335739135742</v>
      </c>
      <c r="T30" s="1">
        <v>400.18292236328125</v>
      </c>
      <c r="U30" s="1">
        <v>395.54794311523438</v>
      </c>
      <c r="V30" s="1">
        <v>32.786182403564453</v>
      </c>
      <c r="W30" s="1">
        <v>33.364261627197266</v>
      </c>
      <c r="X30" s="1">
        <v>79.492683410644531</v>
      </c>
      <c r="Y30" s="1">
        <v>80.894279479980469</v>
      </c>
      <c r="Z30" s="1">
        <v>499.631591796875</v>
      </c>
      <c r="AA30" s="1">
        <v>149.97590637207031</v>
      </c>
      <c r="AB30" s="1">
        <v>2.2905092239379883</v>
      </c>
      <c r="AC30" s="1">
        <v>100.35114288330078</v>
      </c>
      <c r="AD30" s="1">
        <v>-3.746929407119751</v>
      </c>
      <c r="AE30" s="1">
        <v>-0.18946924805641174</v>
      </c>
      <c r="AF30" s="1">
        <v>1</v>
      </c>
      <c r="AG30" s="1">
        <v>-0.21956524252891541</v>
      </c>
      <c r="AH30" s="1">
        <v>2.737391471862793</v>
      </c>
      <c r="AI30" s="1">
        <v>1</v>
      </c>
      <c r="AJ30" s="1">
        <v>0</v>
      </c>
      <c r="AK30" s="1">
        <v>0.15999999642372131</v>
      </c>
      <c r="AL30" s="1">
        <v>111115</v>
      </c>
      <c r="AM30">
        <f t="shared" si="64"/>
        <v>0.83271931966145829</v>
      </c>
      <c r="AN30">
        <f t="shared" si="65"/>
        <v>4.9799290332909929E-4</v>
      </c>
      <c r="AO30">
        <f t="shared" si="66"/>
        <v>301.9527877807617</v>
      </c>
      <c r="AP30">
        <f t="shared" si="67"/>
        <v>302.64705886840818</v>
      </c>
      <c r="AQ30">
        <f t="shared" si="68"/>
        <v>23.996144483175613</v>
      </c>
      <c r="AR30">
        <f t="shared" si="69"/>
        <v>0.1127075230024368</v>
      </c>
      <c r="AS30">
        <f t="shared" si="70"/>
        <v>3.9761048891574848</v>
      </c>
      <c r="AT30">
        <f t="shared" si="71"/>
        <v>39.621919341579712</v>
      </c>
      <c r="AU30">
        <f t="shared" si="72"/>
        <v>6.2576577143824466</v>
      </c>
      <c r="AV30">
        <f t="shared" si="73"/>
        <v>29.149923324584961</v>
      </c>
      <c r="AW30">
        <f t="shared" si="74"/>
        <v>4.0567954547064922</v>
      </c>
      <c r="AX30">
        <f t="shared" si="75"/>
        <v>7.6677188997493678E-2</v>
      </c>
      <c r="AY30">
        <f t="shared" si="76"/>
        <v>3.3481417857467024</v>
      </c>
      <c r="AZ30">
        <f t="shared" si="77"/>
        <v>0.70865366895978976</v>
      </c>
      <c r="BA30">
        <f t="shared" si="78"/>
        <v>4.8109963070211141E-2</v>
      </c>
      <c r="BB30">
        <f t="shared" si="79"/>
        <v>31.684438900362345</v>
      </c>
      <c r="BC30">
        <f t="shared" si="80"/>
        <v>0.79822360611185095</v>
      </c>
      <c r="BD30">
        <f t="shared" si="81"/>
        <v>84.050952798396878</v>
      </c>
      <c r="BE30">
        <f t="shared" si="82"/>
        <v>393.80689153654242</v>
      </c>
      <c r="BF30">
        <f t="shared" si="83"/>
        <v>7.81727775244178E-3</v>
      </c>
    </row>
    <row r="31" spans="1:58" x14ac:dyDescent="0.25">
      <c r="A31" t="s">
        <v>121</v>
      </c>
      <c r="B31">
        <v>3</v>
      </c>
      <c r="C31" s="1">
        <v>30</v>
      </c>
      <c r="D31" s="1" t="s">
        <v>87</v>
      </c>
      <c r="E31" s="1">
        <v>7331</v>
      </c>
      <c r="F31" s="1">
        <v>0</v>
      </c>
      <c r="G31">
        <f t="shared" si="56"/>
        <v>3.3002014377684223</v>
      </c>
      <c r="H31">
        <f t="shared" si="57"/>
        <v>7.7568469782885507E-2</v>
      </c>
      <c r="I31">
        <f t="shared" si="58"/>
        <v>322.85743054213179</v>
      </c>
      <c r="J31">
        <f t="shared" si="59"/>
        <v>0.47567112561252922</v>
      </c>
      <c r="K31">
        <f t="shared" si="60"/>
        <v>0.60920030288635996</v>
      </c>
      <c r="L31">
        <f t="shared" si="61"/>
        <v>28.713554382324219</v>
      </c>
      <c r="M31" s="1">
        <v>6</v>
      </c>
      <c r="N31">
        <f t="shared" si="62"/>
        <v>1.4200000166893005</v>
      </c>
      <c r="O31" s="1">
        <v>1</v>
      </c>
      <c r="P31">
        <f t="shared" si="63"/>
        <v>2.8400000333786011</v>
      </c>
      <c r="Q31" s="1">
        <v>29.471298217773438</v>
      </c>
      <c r="R31" s="1">
        <v>28.713554382324219</v>
      </c>
      <c r="S31" s="1">
        <v>29.408758163452148</v>
      </c>
      <c r="T31" s="1">
        <v>400.32192993164063</v>
      </c>
      <c r="U31" s="1">
        <v>396.1322021484375</v>
      </c>
      <c r="V31" s="1">
        <v>32.793949127197266</v>
      </c>
      <c r="W31" s="1">
        <v>33.346164703369141</v>
      </c>
      <c r="X31" s="1">
        <v>79.631233215332031</v>
      </c>
      <c r="Y31" s="1">
        <v>80.972137451171875</v>
      </c>
      <c r="Z31" s="1">
        <v>499.59762573242188</v>
      </c>
      <c r="AA31" s="1">
        <v>99.417068481445313</v>
      </c>
      <c r="AB31" s="1">
        <v>4.0012931823730469</v>
      </c>
      <c r="AC31" s="1">
        <v>100.35307312011719</v>
      </c>
      <c r="AD31" s="1">
        <v>-3.695690393447876</v>
      </c>
      <c r="AE31" s="1">
        <v>-0.18818369507789612</v>
      </c>
      <c r="AF31" s="1">
        <v>1</v>
      </c>
      <c r="AG31" s="1">
        <v>-0.21956524252891541</v>
      </c>
      <c r="AH31" s="1">
        <v>2.737391471862793</v>
      </c>
      <c r="AI31" s="1">
        <v>1</v>
      </c>
      <c r="AJ31" s="1">
        <v>0</v>
      </c>
      <c r="AK31" s="1">
        <v>0.15999999642372131</v>
      </c>
      <c r="AL31" s="1">
        <v>111115</v>
      </c>
      <c r="AM31">
        <f t="shared" si="64"/>
        <v>0.83266270955403643</v>
      </c>
      <c r="AN31">
        <f t="shared" si="65"/>
        <v>4.7567112561252921E-4</v>
      </c>
      <c r="AO31">
        <f t="shared" si="66"/>
        <v>301.8635543823242</v>
      </c>
      <c r="AP31">
        <f t="shared" si="67"/>
        <v>302.62129821777341</v>
      </c>
      <c r="AQ31">
        <f t="shared" si="68"/>
        <v>15.906730601488107</v>
      </c>
      <c r="AR31">
        <f t="shared" si="69"/>
        <v>4.3175278619258538E-2</v>
      </c>
      <c r="AS31">
        <f t="shared" si="70"/>
        <v>3.955590407639034</v>
      </c>
      <c r="AT31">
        <f t="shared" si="71"/>
        <v>39.416734183161552</v>
      </c>
      <c r="AU31">
        <f t="shared" si="72"/>
        <v>6.070569479792411</v>
      </c>
      <c r="AV31">
        <f t="shared" si="73"/>
        <v>29.092426300048828</v>
      </c>
      <c r="AW31">
        <f t="shared" si="74"/>
        <v>4.0433326131490821</v>
      </c>
      <c r="AX31">
        <f t="shared" si="75"/>
        <v>7.5506181443146941E-2</v>
      </c>
      <c r="AY31">
        <f t="shared" si="76"/>
        <v>3.3463901047526741</v>
      </c>
      <c r="AZ31">
        <f t="shared" si="77"/>
        <v>0.69694250839640803</v>
      </c>
      <c r="BA31">
        <f t="shared" si="78"/>
        <v>4.7372412982213064E-2</v>
      </c>
      <c r="BB31">
        <f t="shared" si="79"/>
        <v>32.399735334567708</v>
      </c>
      <c r="BC31">
        <f t="shared" si="80"/>
        <v>0.81502445090579034</v>
      </c>
      <c r="BD31">
        <f t="shared" si="81"/>
        <v>84.442459979744555</v>
      </c>
      <c r="BE31">
        <f t="shared" si="82"/>
        <v>394.56344444117536</v>
      </c>
      <c r="BF31">
        <f t="shared" si="83"/>
        <v>7.0629231308680651E-3</v>
      </c>
    </row>
    <row r="32" spans="1:58" x14ac:dyDescent="0.25">
      <c r="A32" t="s">
        <v>121</v>
      </c>
      <c r="B32">
        <v>3</v>
      </c>
      <c r="C32" s="1">
        <v>31</v>
      </c>
      <c r="D32" s="1" t="s">
        <v>88</v>
      </c>
      <c r="E32" s="1">
        <v>7539.5</v>
      </c>
      <c r="F32" s="1">
        <v>0</v>
      </c>
      <c r="G32">
        <f t="shared" si="56"/>
        <v>2.5010961609600684</v>
      </c>
      <c r="H32">
        <f t="shared" si="57"/>
        <v>7.6596209671530996E-2</v>
      </c>
      <c r="I32">
        <f t="shared" si="58"/>
        <v>340.78272026713688</v>
      </c>
      <c r="J32">
        <f t="shared" si="59"/>
        <v>0.45363791339867138</v>
      </c>
      <c r="K32">
        <f t="shared" si="60"/>
        <v>0.58820838841282441</v>
      </c>
      <c r="L32">
        <f t="shared" si="61"/>
        <v>28.62152099609375</v>
      </c>
      <c r="M32" s="1">
        <v>6</v>
      </c>
      <c r="N32">
        <f t="shared" si="62"/>
        <v>1.4200000166893005</v>
      </c>
      <c r="O32" s="1">
        <v>1</v>
      </c>
      <c r="P32">
        <f t="shared" si="63"/>
        <v>2.8400000333786011</v>
      </c>
      <c r="Q32" s="1">
        <v>29.458059310913086</v>
      </c>
      <c r="R32" s="1">
        <v>28.62152099609375</v>
      </c>
      <c r="S32" s="1">
        <v>29.401905059814453</v>
      </c>
      <c r="T32" s="1">
        <v>401.034912109375</v>
      </c>
      <c r="U32" s="1">
        <v>397.81430053710938</v>
      </c>
      <c r="V32" s="1">
        <v>32.819705963134766</v>
      </c>
      <c r="W32" s="1">
        <v>33.346366882324219</v>
      </c>
      <c r="X32" s="1">
        <v>79.752510070800781</v>
      </c>
      <c r="Y32" s="1">
        <v>81.032310485839844</v>
      </c>
      <c r="Z32" s="1">
        <v>499.57464599609375</v>
      </c>
      <c r="AA32" s="1">
        <v>50.662517547607422</v>
      </c>
      <c r="AB32" s="1">
        <v>2.0737872123718262</v>
      </c>
      <c r="AC32" s="1">
        <v>100.35037994384766</v>
      </c>
      <c r="AD32" s="1">
        <v>-3.801738977432251</v>
      </c>
      <c r="AE32" s="1">
        <v>-0.18599405884742737</v>
      </c>
      <c r="AF32" s="1">
        <v>1</v>
      </c>
      <c r="AG32" s="1">
        <v>-0.21956524252891541</v>
      </c>
      <c r="AH32" s="1">
        <v>2.737391471862793</v>
      </c>
      <c r="AI32" s="1">
        <v>1</v>
      </c>
      <c r="AJ32" s="1">
        <v>0</v>
      </c>
      <c r="AK32" s="1">
        <v>0.15999999642372131</v>
      </c>
      <c r="AL32" s="1">
        <v>111115</v>
      </c>
      <c r="AM32">
        <f t="shared" si="64"/>
        <v>0.83262440999348952</v>
      </c>
      <c r="AN32">
        <f t="shared" si="65"/>
        <v>4.5363791339867138E-4</v>
      </c>
      <c r="AO32">
        <f t="shared" si="66"/>
        <v>301.77152099609373</v>
      </c>
      <c r="AP32">
        <f t="shared" si="67"/>
        <v>302.60805931091306</v>
      </c>
      <c r="AQ32">
        <f t="shared" si="68"/>
        <v>8.1060026264339058</v>
      </c>
      <c r="AR32">
        <f t="shared" si="69"/>
        <v>-2.1362553210602004E-2</v>
      </c>
      <c r="AS32">
        <f t="shared" si="70"/>
        <v>3.9345289748009984</v>
      </c>
      <c r="AT32">
        <f t="shared" si="71"/>
        <v>39.207913084161859</v>
      </c>
      <c r="AU32">
        <f t="shared" si="72"/>
        <v>5.8615462018376405</v>
      </c>
      <c r="AV32">
        <f t="shared" si="73"/>
        <v>29.039790153503418</v>
      </c>
      <c r="AW32">
        <f t="shared" si="74"/>
        <v>4.0310421106984515</v>
      </c>
      <c r="AX32">
        <f t="shared" si="75"/>
        <v>7.4584625328986021E-2</v>
      </c>
      <c r="AY32">
        <f t="shared" si="76"/>
        <v>3.346320586388174</v>
      </c>
      <c r="AZ32">
        <f t="shared" si="77"/>
        <v>0.68472152431027755</v>
      </c>
      <c r="BA32">
        <f t="shared" si="78"/>
        <v>4.679203967359067E-2</v>
      </c>
      <c r="BB32">
        <f t="shared" si="79"/>
        <v>34.197675457105142</v>
      </c>
      <c r="BC32">
        <f t="shared" si="80"/>
        <v>0.85663768197128343</v>
      </c>
      <c r="BD32">
        <f t="shared" si="81"/>
        <v>84.894735370819802</v>
      </c>
      <c r="BE32">
        <f t="shared" si="82"/>
        <v>396.62539920696423</v>
      </c>
      <c r="BF32">
        <f t="shared" si="83"/>
        <v>5.3534114846457894E-3</v>
      </c>
    </row>
    <row r="33" spans="1:58" x14ac:dyDescent="0.25">
      <c r="A33" t="s">
        <v>121</v>
      </c>
      <c r="B33">
        <v>3</v>
      </c>
      <c r="C33" s="1">
        <v>32</v>
      </c>
      <c r="D33" s="1" t="s">
        <v>89</v>
      </c>
      <c r="E33" s="1">
        <v>7746</v>
      </c>
      <c r="F33" s="1">
        <v>0</v>
      </c>
      <c r="G33">
        <f t="shared" si="56"/>
        <v>2.0529163921619156</v>
      </c>
      <c r="H33">
        <f t="shared" si="57"/>
        <v>7.6149278503494441E-2</v>
      </c>
      <c r="I33">
        <f t="shared" si="58"/>
        <v>350.67239753652217</v>
      </c>
      <c r="J33">
        <f t="shared" si="59"/>
        <v>0.4445509560066695</v>
      </c>
      <c r="K33">
        <f t="shared" si="60"/>
        <v>0.57970676408204547</v>
      </c>
      <c r="L33">
        <f t="shared" si="61"/>
        <v>28.59992790222168</v>
      </c>
      <c r="M33" s="1">
        <v>6</v>
      </c>
      <c r="N33">
        <f t="shared" si="62"/>
        <v>1.4200000166893005</v>
      </c>
      <c r="O33" s="1">
        <v>1</v>
      </c>
      <c r="P33">
        <f t="shared" si="63"/>
        <v>2.8400000333786011</v>
      </c>
      <c r="Q33" s="1">
        <v>29.439628601074219</v>
      </c>
      <c r="R33" s="1">
        <v>28.59992790222168</v>
      </c>
      <c r="S33" s="1">
        <v>29.381868362426758</v>
      </c>
      <c r="T33" s="1">
        <v>401.05401611328125</v>
      </c>
      <c r="U33" s="1">
        <v>398.37588500976563</v>
      </c>
      <c r="V33" s="1">
        <v>32.866889953613281</v>
      </c>
      <c r="W33" s="1">
        <v>33.382949829101563</v>
      </c>
      <c r="X33" s="1">
        <v>79.949790954589844</v>
      </c>
      <c r="Y33" s="1">
        <v>81.205123901367188</v>
      </c>
      <c r="Z33" s="1">
        <v>499.60543823242188</v>
      </c>
      <c r="AA33" s="1">
        <v>36.011119842529297</v>
      </c>
      <c r="AB33" s="1">
        <v>2.0093224048614502</v>
      </c>
      <c r="AC33" s="1">
        <v>100.34748077392578</v>
      </c>
      <c r="AD33" s="1">
        <v>-3.792370080947876</v>
      </c>
      <c r="AE33" s="1">
        <v>-0.18928614258766174</v>
      </c>
      <c r="AF33" s="1">
        <v>1</v>
      </c>
      <c r="AG33" s="1">
        <v>-0.21956524252891541</v>
      </c>
      <c r="AH33" s="1">
        <v>2.737391471862793</v>
      </c>
      <c r="AI33" s="1">
        <v>1</v>
      </c>
      <c r="AJ33" s="1">
        <v>0</v>
      </c>
      <c r="AK33" s="1">
        <v>0.15999999642372131</v>
      </c>
      <c r="AL33" s="1">
        <v>111115</v>
      </c>
      <c r="AM33">
        <f t="shared" si="64"/>
        <v>0.83267573038736975</v>
      </c>
      <c r="AN33">
        <f t="shared" si="65"/>
        <v>4.4455095600666949E-4</v>
      </c>
      <c r="AO33">
        <f t="shared" si="66"/>
        <v>301.74992790222166</v>
      </c>
      <c r="AP33">
        <f t="shared" si="67"/>
        <v>302.5896286010742</v>
      </c>
      <c r="AQ33">
        <f t="shared" si="68"/>
        <v>5.7617790460188871</v>
      </c>
      <c r="AR33">
        <f t="shared" si="69"/>
        <v>-4.2246186370354065E-2</v>
      </c>
      <c r="AS33">
        <f t="shared" si="70"/>
        <v>3.9296016802347435</v>
      </c>
      <c r="AT33">
        <f t="shared" si="71"/>
        <v>39.159943527509149</v>
      </c>
      <c r="AU33">
        <f t="shared" si="72"/>
        <v>5.7769936984075869</v>
      </c>
      <c r="AV33">
        <f t="shared" si="73"/>
        <v>29.019778251647949</v>
      </c>
      <c r="AW33">
        <f t="shared" si="74"/>
        <v>4.0263779001523625</v>
      </c>
      <c r="AX33">
        <f t="shared" si="75"/>
        <v>7.4160795748864763E-2</v>
      </c>
      <c r="AY33">
        <f t="shared" si="76"/>
        <v>3.3498949161526981</v>
      </c>
      <c r="AZ33">
        <f t="shared" si="77"/>
        <v>0.67648298399966444</v>
      </c>
      <c r="BA33">
        <f t="shared" si="78"/>
        <v>4.6525140503769595E-2</v>
      </c>
      <c r="BB33">
        <f t="shared" si="79"/>
        <v>35.189091669742616</v>
      </c>
      <c r="BC33">
        <f t="shared" si="80"/>
        <v>0.8802550825282156</v>
      </c>
      <c r="BD33">
        <f t="shared" si="81"/>
        <v>85.092195155564426</v>
      </c>
      <c r="BE33">
        <f t="shared" si="82"/>
        <v>397.40002687707346</v>
      </c>
      <c r="BF33">
        <f t="shared" si="83"/>
        <v>4.3957511440716234E-3</v>
      </c>
    </row>
    <row r="34" spans="1:58" x14ac:dyDescent="0.25">
      <c r="A34" t="s">
        <v>121</v>
      </c>
      <c r="B34">
        <v>3</v>
      </c>
      <c r="C34" s="1">
        <v>33</v>
      </c>
      <c r="D34" s="1" t="s">
        <v>90</v>
      </c>
      <c r="E34" s="1">
        <v>7954.5</v>
      </c>
      <c r="F34" s="1">
        <v>0</v>
      </c>
      <c r="G34">
        <f t="shared" si="56"/>
        <v>1.2743095542620884</v>
      </c>
      <c r="H34">
        <f t="shared" si="57"/>
        <v>7.601061176393778E-2</v>
      </c>
      <c r="I34">
        <f t="shared" si="58"/>
        <v>368.06843680354501</v>
      </c>
      <c r="J34">
        <f t="shared" si="59"/>
        <v>0.44234940712852067</v>
      </c>
      <c r="K34">
        <f t="shared" si="60"/>
        <v>0.57784963646803167</v>
      </c>
      <c r="L34">
        <f t="shared" si="61"/>
        <v>28.601119995117188</v>
      </c>
      <c r="M34" s="1">
        <v>6</v>
      </c>
      <c r="N34">
        <f t="shared" si="62"/>
        <v>1.4200000166893005</v>
      </c>
      <c r="O34" s="1">
        <v>1</v>
      </c>
      <c r="P34">
        <f t="shared" si="63"/>
        <v>2.8400000333786011</v>
      </c>
      <c r="Q34" s="1">
        <v>29.455101013183594</v>
      </c>
      <c r="R34" s="1">
        <v>28.601119995117188</v>
      </c>
      <c r="S34" s="1">
        <v>29.400947570800781</v>
      </c>
      <c r="T34" s="1">
        <v>400.90328979492188</v>
      </c>
      <c r="U34" s="1">
        <v>399.16079711914063</v>
      </c>
      <c r="V34" s="1">
        <v>32.890872955322266</v>
      </c>
      <c r="W34" s="1">
        <v>33.404384613037109</v>
      </c>
      <c r="X34" s="1">
        <v>79.936248779296875</v>
      </c>
      <c r="Y34" s="1">
        <v>81.18426513671875</v>
      </c>
      <c r="Z34" s="1">
        <v>499.58709716796875</v>
      </c>
      <c r="AA34" s="1">
        <v>24.118829727172852</v>
      </c>
      <c r="AB34" s="1">
        <v>1.9402185678482056</v>
      </c>
      <c r="AC34" s="1">
        <v>100.34682464599609</v>
      </c>
      <c r="AD34" s="1">
        <v>-3.722545862197876</v>
      </c>
      <c r="AE34" s="1">
        <v>-0.18432322144508362</v>
      </c>
      <c r="AF34" s="1">
        <v>1</v>
      </c>
      <c r="AG34" s="1">
        <v>-0.21956524252891541</v>
      </c>
      <c r="AH34" s="1">
        <v>2.737391471862793</v>
      </c>
      <c r="AI34" s="1">
        <v>1</v>
      </c>
      <c r="AJ34" s="1">
        <v>0</v>
      </c>
      <c r="AK34" s="1">
        <v>0.15999999642372131</v>
      </c>
      <c r="AL34" s="1">
        <v>111115</v>
      </c>
      <c r="AM34">
        <f t="shared" si="64"/>
        <v>0.83264516194661453</v>
      </c>
      <c r="AN34">
        <f t="shared" si="65"/>
        <v>4.4234940712852065E-4</v>
      </c>
      <c r="AO34">
        <f t="shared" si="66"/>
        <v>301.75111999511716</v>
      </c>
      <c r="AP34">
        <f t="shared" si="67"/>
        <v>302.60510101318357</v>
      </c>
      <c r="AQ34">
        <f t="shared" si="68"/>
        <v>3.8590126700919996</v>
      </c>
      <c r="AR34">
        <f t="shared" si="69"/>
        <v>-6.0143021399270295E-2</v>
      </c>
      <c r="AS34">
        <f t="shared" si="70"/>
        <v>3.9298735616398766</v>
      </c>
      <c r="AT34">
        <f t="shared" si="71"/>
        <v>39.16290899591192</v>
      </c>
      <c r="AU34">
        <f t="shared" si="72"/>
        <v>5.7585243828748105</v>
      </c>
      <c r="AV34">
        <f t="shared" si="73"/>
        <v>29.028110504150391</v>
      </c>
      <c r="AW34">
        <f t="shared" si="74"/>
        <v>4.0283193413864167</v>
      </c>
      <c r="AX34">
        <f t="shared" si="75"/>
        <v>7.4029270197043182E-2</v>
      </c>
      <c r="AY34">
        <f t="shared" si="76"/>
        <v>3.3520239251718449</v>
      </c>
      <c r="AZ34">
        <f t="shared" si="77"/>
        <v>0.67629541621457179</v>
      </c>
      <c r="BA34">
        <f t="shared" si="78"/>
        <v>4.6442316954511724E-2</v>
      </c>
      <c r="BB34">
        <f t="shared" si="79"/>
        <v>36.93449888565123</v>
      </c>
      <c r="BC34">
        <f t="shared" si="80"/>
        <v>0.92210567635900564</v>
      </c>
      <c r="BD34">
        <f t="shared" si="81"/>
        <v>85.140086610448691</v>
      </c>
      <c r="BE34">
        <f t="shared" si="82"/>
        <v>398.5550513874382</v>
      </c>
      <c r="BF34">
        <f t="shared" si="83"/>
        <v>2.7222042586264421E-3</v>
      </c>
    </row>
    <row r="35" spans="1:58" x14ac:dyDescent="0.25">
      <c r="A35" t="s">
        <v>121</v>
      </c>
      <c r="B35">
        <v>3</v>
      </c>
      <c r="C35" s="1">
        <v>34</v>
      </c>
      <c r="D35" s="1" t="s">
        <v>91</v>
      </c>
      <c r="E35" s="1">
        <v>8161</v>
      </c>
      <c r="F35" s="1">
        <v>0</v>
      </c>
      <c r="G35">
        <f t="shared" si="56"/>
        <v>0.55298767377656566</v>
      </c>
      <c r="H35">
        <f t="shared" si="57"/>
        <v>7.6886031681069042E-2</v>
      </c>
      <c r="I35">
        <f t="shared" si="58"/>
        <v>384.29339988032643</v>
      </c>
      <c r="J35">
        <f t="shared" si="59"/>
        <v>0.44814587288744778</v>
      </c>
      <c r="K35">
        <f t="shared" si="60"/>
        <v>0.57892441113095439</v>
      </c>
      <c r="L35">
        <f t="shared" si="61"/>
        <v>28.610095977783203</v>
      </c>
      <c r="M35" s="1">
        <v>6</v>
      </c>
      <c r="N35">
        <f t="shared" si="62"/>
        <v>1.4200000166893005</v>
      </c>
      <c r="O35" s="1">
        <v>1</v>
      </c>
      <c r="P35">
        <f t="shared" si="63"/>
        <v>2.8400000333786011</v>
      </c>
      <c r="Q35" s="1">
        <v>29.482200622558594</v>
      </c>
      <c r="R35" s="1">
        <v>28.610095977783203</v>
      </c>
      <c r="S35" s="1">
        <v>29.432489395141602</v>
      </c>
      <c r="T35" s="1">
        <v>400.68804931640625</v>
      </c>
      <c r="U35" s="1">
        <v>399.808837890625</v>
      </c>
      <c r="V35" s="1">
        <v>32.893707275390625</v>
      </c>
      <c r="W35" s="1">
        <v>33.41387939453125</v>
      </c>
      <c r="X35" s="1">
        <v>79.81878662109375</v>
      </c>
      <c r="Y35" s="1">
        <v>81.081016540527344</v>
      </c>
      <c r="Z35" s="1">
        <v>499.64797973632813</v>
      </c>
      <c r="AA35" s="1">
        <v>10.030545234680176</v>
      </c>
      <c r="AB35" s="1">
        <v>2.4006729125976563</v>
      </c>
      <c r="AC35" s="1">
        <v>100.34742736816406</v>
      </c>
      <c r="AD35" s="1">
        <v>-3.812420129776001</v>
      </c>
      <c r="AE35" s="1">
        <v>-0.18722239136695862</v>
      </c>
      <c r="AF35" s="1">
        <v>1</v>
      </c>
      <c r="AG35" s="1">
        <v>-0.21956524252891541</v>
      </c>
      <c r="AH35" s="1">
        <v>2.737391471862793</v>
      </c>
      <c r="AI35" s="1">
        <v>1</v>
      </c>
      <c r="AJ35" s="1">
        <v>0</v>
      </c>
      <c r="AK35" s="1">
        <v>0.15999999642372131</v>
      </c>
      <c r="AL35" s="1">
        <v>111115</v>
      </c>
      <c r="AM35">
        <f t="shared" si="64"/>
        <v>0.83274663289388007</v>
      </c>
      <c r="AN35">
        <f t="shared" si="65"/>
        <v>4.4814587288744776E-4</v>
      </c>
      <c r="AO35">
        <f t="shared" si="66"/>
        <v>301.76009597778318</v>
      </c>
      <c r="AP35">
        <f t="shared" si="67"/>
        <v>302.63220062255857</v>
      </c>
      <c r="AQ35">
        <f t="shared" si="68"/>
        <v>1.604887201676803</v>
      </c>
      <c r="AR35">
        <f t="shared" si="69"/>
        <v>-8.5234035941323061E-2</v>
      </c>
      <c r="AS35">
        <f t="shared" si="70"/>
        <v>3.9319212467622728</v>
      </c>
      <c r="AT35">
        <f t="shared" si="71"/>
        <v>39.183079724968643</v>
      </c>
      <c r="AU35">
        <f t="shared" si="72"/>
        <v>5.7692003304373927</v>
      </c>
      <c r="AV35">
        <f t="shared" si="73"/>
        <v>29.046148300170898</v>
      </c>
      <c r="AW35">
        <f t="shared" si="74"/>
        <v>4.0325250014415621</v>
      </c>
      <c r="AX35">
        <f t="shared" si="75"/>
        <v>7.4859397203132574E-2</v>
      </c>
      <c r="AY35">
        <f t="shared" si="76"/>
        <v>3.3529968356313185</v>
      </c>
      <c r="AZ35">
        <f t="shared" si="77"/>
        <v>0.67952816581024367</v>
      </c>
      <c r="BA35">
        <f t="shared" si="78"/>
        <v>4.6965078535477177E-2</v>
      </c>
      <c r="BB35">
        <f t="shared" si="79"/>
        <v>38.56285403255589</v>
      </c>
      <c r="BC35">
        <f t="shared" si="80"/>
        <v>0.96119285883684469</v>
      </c>
      <c r="BD35">
        <f t="shared" si="81"/>
        <v>85.124437836675426</v>
      </c>
      <c r="BE35">
        <f t="shared" si="82"/>
        <v>399.54597403470092</v>
      </c>
      <c r="BF35">
        <f t="shared" si="83"/>
        <v>1.1781564055192483E-3</v>
      </c>
    </row>
    <row r="36" spans="1:58" x14ac:dyDescent="0.25">
      <c r="A36" t="s">
        <v>121</v>
      </c>
      <c r="B36">
        <v>3</v>
      </c>
      <c r="C36" s="1">
        <v>35</v>
      </c>
      <c r="D36" s="1" t="s">
        <v>92</v>
      </c>
      <c r="E36" s="1">
        <v>8369.5</v>
      </c>
      <c r="F36" s="1">
        <v>0</v>
      </c>
      <c r="G36">
        <f t="shared" si="56"/>
        <v>0.30349524392656912</v>
      </c>
      <c r="H36">
        <f t="shared" si="57"/>
        <v>7.2576780408467004E-2</v>
      </c>
      <c r="I36">
        <f t="shared" si="58"/>
        <v>389.71563297598686</v>
      </c>
      <c r="J36">
        <f t="shared" si="59"/>
        <v>0.41670145882845394</v>
      </c>
      <c r="K36">
        <f t="shared" si="60"/>
        <v>0.56947274313462604</v>
      </c>
      <c r="L36">
        <f t="shared" si="61"/>
        <v>28.561239242553711</v>
      </c>
      <c r="M36" s="1">
        <v>6</v>
      </c>
      <c r="N36">
        <f t="shared" si="62"/>
        <v>1.4200000166893005</v>
      </c>
      <c r="O36" s="1">
        <v>1</v>
      </c>
      <c r="P36">
        <f t="shared" si="63"/>
        <v>2.8400000333786011</v>
      </c>
      <c r="Q36" s="1">
        <v>29.441469192504883</v>
      </c>
      <c r="R36" s="1">
        <v>28.561239242553711</v>
      </c>
      <c r="S36" s="1">
        <v>29.389692306518555</v>
      </c>
      <c r="T36" s="1">
        <v>400.825439453125</v>
      </c>
      <c r="U36" s="1">
        <v>400.26071166992188</v>
      </c>
      <c r="V36" s="1">
        <v>32.912769317626953</v>
      </c>
      <c r="W36" s="1">
        <v>33.396442413330078</v>
      </c>
      <c r="X36" s="1">
        <v>80.054458618164063</v>
      </c>
      <c r="Y36" s="1">
        <v>81.230903625488281</v>
      </c>
      <c r="Z36" s="1">
        <v>499.65786743164063</v>
      </c>
      <c r="AA36" s="1">
        <v>5.9995803833007813</v>
      </c>
      <c r="AB36" s="1">
        <v>2.7463281154632568</v>
      </c>
      <c r="AC36" s="1">
        <v>100.34943389892578</v>
      </c>
      <c r="AD36" s="1">
        <v>-3.841930627822876</v>
      </c>
      <c r="AE36" s="1">
        <v>-0.18518915772438049</v>
      </c>
      <c r="AF36" s="1">
        <v>1</v>
      </c>
      <c r="AG36" s="1">
        <v>-0.21956524252891541</v>
      </c>
      <c r="AH36" s="1">
        <v>2.737391471862793</v>
      </c>
      <c r="AI36" s="1">
        <v>1</v>
      </c>
      <c r="AJ36" s="1">
        <v>0</v>
      </c>
      <c r="AK36" s="1">
        <v>0.15999999642372131</v>
      </c>
      <c r="AL36" s="1">
        <v>111115</v>
      </c>
      <c r="AM36">
        <f t="shared" si="64"/>
        <v>0.83276311238606771</v>
      </c>
      <c r="AN36">
        <f t="shared" si="65"/>
        <v>4.1670145882845392E-4</v>
      </c>
      <c r="AO36">
        <f t="shared" si="66"/>
        <v>301.71123924255369</v>
      </c>
      <c r="AP36">
        <f t="shared" si="67"/>
        <v>302.59146919250486</v>
      </c>
      <c r="AQ36">
        <f t="shared" si="68"/>
        <v>0.95993283987195355</v>
      </c>
      <c r="AR36">
        <f t="shared" si="69"/>
        <v>-7.6113266949755926E-2</v>
      </c>
      <c r="AS36">
        <f t="shared" si="70"/>
        <v>3.9207868335503742</v>
      </c>
      <c r="AT36">
        <f t="shared" si="71"/>
        <v>39.071339829375411</v>
      </c>
      <c r="AU36">
        <f t="shared" si="72"/>
        <v>5.6748974160453329</v>
      </c>
      <c r="AV36">
        <f t="shared" si="73"/>
        <v>29.001354217529297</v>
      </c>
      <c r="AW36">
        <f t="shared" si="74"/>
        <v>4.0220879381313894</v>
      </c>
      <c r="AX36">
        <f t="shared" si="75"/>
        <v>7.0768282507390215E-2</v>
      </c>
      <c r="AY36">
        <f t="shared" si="76"/>
        <v>3.3513140904157481</v>
      </c>
      <c r="AZ36">
        <f t="shared" si="77"/>
        <v>0.6707738477156413</v>
      </c>
      <c r="BA36">
        <f t="shared" si="78"/>
        <v>4.438917955375235E-2</v>
      </c>
      <c r="BB36">
        <f t="shared" si="79"/>
        <v>39.107743150701815</v>
      </c>
      <c r="BC36">
        <f t="shared" si="80"/>
        <v>0.97365447472988287</v>
      </c>
      <c r="BD36">
        <f t="shared" si="81"/>
        <v>85.305019363134221</v>
      </c>
      <c r="BE36">
        <f t="shared" si="82"/>
        <v>400.1164445662298</v>
      </c>
      <c r="BF36">
        <f t="shared" si="83"/>
        <v>6.4705332688443659E-4</v>
      </c>
    </row>
    <row r="37" spans="1:58" x14ac:dyDescent="0.25">
      <c r="A37" t="s">
        <v>121</v>
      </c>
      <c r="B37">
        <v>3</v>
      </c>
      <c r="C37" s="1">
        <v>36</v>
      </c>
      <c r="D37" s="1" t="s">
        <v>93</v>
      </c>
      <c r="E37" s="1">
        <v>8576</v>
      </c>
      <c r="F37" s="1">
        <v>0</v>
      </c>
      <c r="G37">
        <f t="shared" si="56"/>
        <v>-7.7621891287726022E-2</v>
      </c>
      <c r="H37">
        <f t="shared" si="57"/>
        <v>7.6618328331315072E-2</v>
      </c>
      <c r="I37">
        <f t="shared" si="58"/>
        <v>398.62712596952787</v>
      </c>
      <c r="J37">
        <f t="shared" si="59"/>
        <v>0.44124567899674261</v>
      </c>
      <c r="K37">
        <f t="shared" si="60"/>
        <v>0.5719392875091609</v>
      </c>
      <c r="L37">
        <f t="shared" si="61"/>
        <v>28.599664688110352</v>
      </c>
      <c r="M37" s="1">
        <v>6</v>
      </c>
      <c r="N37">
        <f t="shared" si="62"/>
        <v>1.4200000166893005</v>
      </c>
      <c r="O37" s="1">
        <v>1</v>
      </c>
      <c r="P37">
        <f t="shared" si="63"/>
        <v>2.8400000333786011</v>
      </c>
      <c r="Q37" s="1">
        <v>29.437229156494141</v>
      </c>
      <c r="R37" s="1">
        <v>28.599664688110352</v>
      </c>
      <c r="S37" s="1">
        <v>29.380643844604492</v>
      </c>
      <c r="T37" s="1">
        <v>400.85577392578125</v>
      </c>
      <c r="U37" s="1">
        <v>400.73663330078125</v>
      </c>
      <c r="V37" s="1">
        <v>32.947788238525391</v>
      </c>
      <c r="W37" s="1">
        <v>33.459991455078125</v>
      </c>
      <c r="X37" s="1">
        <v>80.157119750976563</v>
      </c>
      <c r="Y37" s="1">
        <v>81.403236389160156</v>
      </c>
      <c r="Z37" s="1">
        <v>499.5848388671875</v>
      </c>
      <c r="AA37" s="1">
        <v>1.6466999426484108E-2</v>
      </c>
      <c r="AB37" s="1">
        <v>2.8681294918060303</v>
      </c>
      <c r="AC37" s="1">
        <v>100.34677886962891</v>
      </c>
      <c r="AD37" s="1">
        <v>-3.779552698135376</v>
      </c>
      <c r="AE37" s="1">
        <v>-0.18337336182594299</v>
      </c>
      <c r="AF37" s="1">
        <v>1</v>
      </c>
      <c r="AG37" s="1">
        <v>-0.21956524252891541</v>
      </c>
      <c r="AH37" s="1">
        <v>2.737391471862793</v>
      </c>
      <c r="AI37" s="1">
        <v>1</v>
      </c>
      <c r="AJ37" s="1">
        <v>0</v>
      </c>
      <c r="AK37" s="1">
        <v>0.15999999642372131</v>
      </c>
      <c r="AL37" s="1">
        <v>111115</v>
      </c>
      <c r="AM37">
        <f t="shared" si="64"/>
        <v>0.83264139811197901</v>
      </c>
      <c r="AN37">
        <f t="shared" si="65"/>
        <v>4.4124567899674261E-4</v>
      </c>
      <c r="AO37">
        <f t="shared" si="66"/>
        <v>301.74966468811033</v>
      </c>
      <c r="AP37">
        <f t="shared" si="67"/>
        <v>302.58722915649412</v>
      </c>
      <c r="AQ37">
        <f t="shared" si="68"/>
        <v>2.6347198493468782E-3</v>
      </c>
      <c r="AR37">
        <f t="shared" si="69"/>
        <v>-0.10396835364386563</v>
      </c>
      <c r="AS37">
        <f t="shared" si="70"/>
        <v>3.9295416510315584</v>
      </c>
      <c r="AT37">
        <f t="shared" si="71"/>
        <v>39.159619225414708</v>
      </c>
      <c r="AU37">
        <f t="shared" si="72"/>
        <v>5.6996277703365834</v>
      </c>
      <c r="AV37">
        <f t="shared" si="73"/>
        <v>29.018446922302246</v>
      </c>
      <c r="AW37">
        <f t="shared" si="74"/>
        <v>4.0260677718035662</v>
      </c>
      <c r="AX37">
        <f t="shared" si="75"/>
        <v>7.4605597316056843E-2</v>
      </c>
      <c r="AY37">
        <f t="shared" si="76"/>
        <v>3.3576023635223975</v>
      </c>
      <c r="AZ37">
        <f t="shared" si="77"/>
        <v>0.66846540828116874</v>
      </c>
      <c r="BA37">
        <f t="shared" si="78"/>
        <v>4.6805246709389584E-2</v>
      </c>
      <c r="BB37">
        <f t="shared" si="79"/>
        <v>40.000948061099919</v>
      </c>
      <c r="BC37">
        <f t="shared" si="80"/>
        <v>0.99473592590256144</v>
      </c>
      <c r="BD37">
        <f t="shared" si="81"/>
        <v>85.293499806080632</v>
      </c>
      <c r="BE37">
        <f t="shared" si="82"/>
        <v>400.77353103036114</v>
      </c>
      <c r="BF37">
        <f t="shared" si="83"/>
        <v>-1.6519660748243666E-4</v>
      </c>
    </row>
    <row r="38" spans="1:58" x14ac:dyDescent="0.25">
      <c r="A38" t="s">
        <v>121</v>
      </c>
      <c r="B38">
        <v>4</v>
      </c>
      <c r="C38">
        <v>1</v>
      </c>
      <c r="D38" t="s">
        <v>95</v>
      </c>
      <c r="E38">
        <v>252.5</v>
      </c>
      <c r="F38">
        <v>0</v>
      </c>
      <c r="G38">
        <v>2.212287242045786</v>
      </c>
      <c r="H38">
        <v>3.8486450894777077E-2</v>
      </c>
      <c r="I38">
        <v>300.13967278700062</v>
      </c>
      <c r="J38">
        <v>0.30019923782090963</v>
      </c>
      <c r="K38">
        <v>0.75939369065292528</v>
      </c>
      <c r="L38">
        <v>31.324920654296875</v>
      </c>
      <c r="M38">
        <v>6</v>
      </c>
      <c r="N38">
        <v>1.4200000166893005</v>
      </c>
      <c r="O38">
        <v>1</v>
      </c>
      <c r="P38">
        <v>2.8400000333786011</v>
      </c>
      <c r="Q38">
        <v>30.401084899902344</v>
      </c>
      <c r="R38">
        <v>31.324920654296875</v>
      </c>
      <c r="S38">
        <v>30.287391662597656</v>
      </c>
      <c r="T38">
        <v>400.383056640625</v>
      </c>
      <c r="U38">
        <v>397.58282470703125</v>
      </c>
      <c r="V38">
        <v>37.912059783935547</v>
      </c>
      <c r="W38">
        <v>38.258796691894531</v>
      </c>
      <c r="X38">
        <v>87.197891235351563</v>
      </c>
      <c r="Y38">
        <v>87.995391845703125</v>
      </c>
      <c r="Z38">
        <v>499.59603881835938</v>
      </c>
      <c r="AA38">
        <v>999.252685546875</v>
      </c>
      <c r="AB38">
        <v>5.1818909645080566</v>
      </c>
      <c r="AC38">
        <v>100.27081298828125</v>
      </c>
      <c r="AD38">
        <v>-3.0819511413574219</v>
      </c>
      <c r="AE38">
        <v>-7.8546643257141113E-2</v>
      </c>
      <c r="AF38">
        <v>1</v>
      </c>
      <c r="AG38">
        <v>-0.21956524252891541</v>
      </c>
      <c r="AH38">
        <v>2.737391471862793</v>
      </c>
      <c r="AI38">
        <v>1</v>
      </c>
      <c r="AJ38">
        <v>0</v>
      </c>
      <c r="AK38">
        <v>0.15999999642372131</v>
      </c>
      <c r="AL38">
        <v>111115</v>
      </c>
      <c r="AM38">
        <v>0.83266006469726561</v>
      </c>
      <c r="AN38">
        <v>3.0019923782090963E-4</v>
      </c>
      <c r="AO38">
        <v>304.47492065429685</v>
      </c>
      <c r="AP38">
        <v>303.55108489990232</v>
      </c>
      <c r="AQ38">
        <v>159.88042611389392</v>
      </c>
      <c r="AR38">
        <v>1.4774315345013094</v>
      </c>
      <c r="AS38">
        <v>4.5956343389025553</v>
      </c>
      <c r="AT38">
        <v>45.832223774226819</v>
      </c>
      <c r="AU38">
        <v>7.5734270823322873</v>
      </c>
      <c r="AV38">
        <v>30.863002777099609</v>
      </c>
      <c r="AW38">
        <v>4.4762584686214115</v>
      </c>
      <c r="AX38">
        <v>3.7971872518061167E-2</v>
      </c>
      <c r="AY38">
        <v>3.8362406482496301</v>
      </c>
      <c r="AZ38">
        <v>0.64001782037178145</v>
      </c>
      <c r="BA38">
        <v>2.3778121677821062E-2</v>
      </c>
      <c r="BB38">
        <v>30.095249000389266</v>
      </c>
      <c r="BC38">
        <v>0.75491106289152698</v>
      </c>
      <c r="BD38">
        <v>82.981127214141708</v>
      </c>
      <c r="BE38">
        <v>396.53120930503815</v>
      </c>
      <c r="BF38">
        <v>4.6296000102530044E-3</v>
      </c>
    </row>
    <row r="39" spans="1:58" x14ac:dyDescent="0.25">
      <c r="A39" t="s">
        <v>121</v>
      </c>
      <c r="B39">
        <v>4</v>
      </c>
      <c r="C39">
        <v>2</v>
      </c>
      <c r="D39" t="s">
        <v>96</v>
      </c>
      <c r="E39">
        <v>429.5</v>
      </c>
      <c r="F39">
        <v>0</v>
      </c>
      <c r="G39">
        <v>2.1745247429118897</v>
      </c>
      <c r="H39">
        <v>1.2629922684931266E-2</v>
      </c>
      <c r="I39">
        <v>117.87522182398253</v>
      </c>
      <c r="J39">
        <v>9.8804903164982291E-2</v>
      </c>
      <c r="K39">
        <v>0.75495025523854631</v>
      </c>
      <c r="L39">
        <v>31.219980239868164</v>
      </c>
      <c r="M39">
        <v>6</v>
      </c>
      <c r="N39">
        <v>1.4200000166893005</v>
      </c>
      <c r="O39">
        <v>1</v>
      </c>
      <c r="P39">
        <v>2.8400000333786011</v>
      </c>
      <c r="Q39">
        <v>30.599601745605469</v>
      </c>
      <c r="R39">
        <v>31.219980239868164</v>
      </c>
      <c r="S39">
        <v>30.479001998901367</v>
      </c>
      <c r="T39">
        <v>400.2972412109375</v>
      </c>
      <c r="U39">
        <v>397.63873291015625</v>
      </c>
      <c r="V39">
        <v>37.917747497558594</v>
      </c>
      <c r="W39">
        <v>38.031887054443359</v>
      </c>
      <c r="X39">
        <v>86.222068786621094</v>
      </c>
      <c r="Y39">
        <v>86.481613159179688</v>
      </c>
      <c r="Z39">
        <v>499.6365966796875</v>
      </c>
      <c r="AA39">
        <v>749.5247802734375</v>
      </c>
      <c r="AB39">
        <v>0.10544291883707047</v>
      </c>
      <c r="AC39">
        <v>100.26647186279297</v>
      </c>
      <c r="AD39">
        <v>-3.3669853210449219</v>
      </c>
      <c r="AE39">
        <v>-0.13697254657745361</v>
      </c>
      <c r="AF39">
        <v>1</v>
      </c>
      <c r="AG39">
        <v>-0.21956524252891541</v>
      </c>
      <c r="AH39">
        <v>2.737391471862793</v>
      </c>
      <c r="AI39">
        <v>1</v>
      </c>
      <c r="AJ39">
        <v>0</v>
      </c>
      <c r="AK39">
        <v>0.15999999642372131</v>
      </c>
      <c r="AL39">
        <v>111115</v>
      </c>
      <c r="AM39">
        <v>0.83272766113281238</v>
      </c>
      <c r="AN39">
        <v>9.8804903164982294E-5</v>
      </c>
      <c r="AO39">
        <v>304.36998023986814</v>
      </c>
      <c r="AP39">
        <v>303.74960174560545</v>
      </c>
      <c r="AQ39">
        <v>119.9239621632405</v>
      </c>
      <c r="AR39">
        <v>1.1786929382638214</v>
      </c>
      <c r="AS39">
        <v>4.5682733884718116</v>
      </c>
      <c r="AT39">
        <v>45.561325771222371</v>
      </c>
      <c r="AU39">
        <v>7.529438716779012</v>
      </c>
      <c r="AV39">
        <v>30.909790992736816</v>
      </c>
      <c r="AW39">
        <v>4.4882259591798803</v>
      </c>
      <c r="AX39">
        <v>1.2574004129253101E-2</v>
      </c>
      <c r="AY39">
        <v>3.8133231332332653</v>
      </c>
      <c r="AZ39">
        <v>0.67490282594661499</v>
      </c>
      <c r="BA39">
        <v>7.8637574555714372E-3</v>
      </c>
      <c r="BB39">
        <v>11.818932612334825</v>
      </c>
      <c r="BC39">
        <v>0.29643797766203933</v>
      </c>
      <c r="BD39">
        <v>82.829558907969457</v>
      </c>
      <c r="BE39">
        <v>396.60506799169542</v>
      </c>
      <c r="BF39">
        <v>4.5414176425407895E-3</v>
      </c>
    </row>
    <row r="40" spans="1:58" x14ac:dyDescent="0.25">
      <c r="A40" t="s">
        <v>121</v>
      </c>
      <c r="B40">
        <v>4</v>
      </c>
      <c r="C40">
        <v>3</v>
      </c>
      <c r="D40" t="s">
        <v>97</v>
      </c>
      <c r="E40">
        <v>607</v>
      </c>
      <c r="F40">
        <v>0</v>
      </c>
      <c r="G40">
        <v>2.2228957104672227</v>
      </c>
      <c r="H40">
        <v>1.2963192784881965E-2</v>
      </c>
      <c r="I40">
        <v>119.00825285450885</v>
      </c>
      <c r="J40">
        <v>9.8392161899941807E-2</v>
      </c>
      <c r="K40">
        <v>0.73284767492372005</v>
      </c>
      <c r="L40">
        <v>31.009895324707031</v>
      </c>
      <c r="M40">
        <v>6</v>
      </c>
      <c r="N40">
        <v>1.4200000166893005</v>
      </c>
      <c r="O40">
        <v>1</v>
      </c>
      <c r="P40">
        <v>2.8400000333786011</v>
      </c>
      <c r="Q40">
        <v>30.769601821899414</v>
      </c>
      <c r="R40">
        <v>31.009895324707031</v>
      </c>
      <c r="S40">
        <v>30.647487640380859</v>
      </c>
      <c r="T40">
        <v>400.31024169921875</v>
      </c>
      <c r="U40">
        <v>397.59365844726563</v>
      </c>
      <c r="V40">
        <v>37.598381042480469</v>
      </c>
      <c r="W40">
        <v>37.712089538574219</v>
      </c>
      <c r="X40">
        <v>84.665176391601563</v>
      </c>
      <c r="Y40">
        <v>84.921226501464844</v>
      </c>
      <c r="Z40">
        <v>499.60165405273438</v>
      </c>
      <c r="AA40">
        <v>501.00469970703125</v>
      </c>
      <c r="AB40">
        <v>1.1716030538082123E-2</v>
      </c>
      <c r="AC40">
        <v>100.26165771484375</v>
      </c>
      <c r="AD40">
        <v>-3.5894889831542969</v>
      </c>
      <c r="AE40">
        <v>-0.17748463153839111</v>
      </c>
      <c r="AF40">
        <v>1</v>
      </c>
      <c r="AG40">
        <v>-0.21956524252891541</v>
      </c>
      <c r="AH40">
        <v>2.737391471862793</v>
      </c>
      <c r="AI40">
        <v>1</v>
      </c>
      <c r="AJ40">
        <v>0</v>
      </c>
      <c r="AK40">
        <v>0.15999999642372131</v>
      </c>
      <c r="AL40">
        <v>111115</v>
      </c>
      <c r="AM40">
        <v>0.83266942342122396</v>
      </c>
      <c r="AN40">
        <v>9.8392161899941806E-5</v>
      </c>
      <c r="AO40">
        <v>304.15989532470701</v>
      </c>
      <c r="AP40">
        <v>303.91960182189939</v>
      </c>
      <c r="AQ40">
        <v>80.160750161392571</v>
      </c>
      <c r="AR40">
        <v>0.79558019687963411</v>
      </c>
      <c r="AS40">
        <v>4.513924287951788</v>
      </c>
      <c r="AT40">
        <v>45.021440806314345</v>
      </c>
      <c r="AU40">
        <v>7.3093512677401264</v>
      </c>
      <c r="AV40">
        <v>30.889748573303223</v>
      </c>
      <c r="AW40">
        <v>4.4830961008674484</v>
      </c>
      <c r="AX40">
        <v>1.2904291090798796E-2</v>
      </c>
      <c r="AY40">
        <v>3.781076613028068</v>
      </c>
      <c r="AZ40">
        <v>0.7020194878393804</v>
      </c>
      <c r="BA40">
        <v>8.0704532785223198E-3</v>
      </c>
      <c r="BB40">
        <v>11.931964712940344</v>
      </c>
      <c r="BC40">
        <v>0.29932130537311719</v>
      </c>
      <c r="BD40">
        <v>83.141103910978941</v>
      </c>
      <c r="BE40">
        <v>396.53700028745544</v>
      </c>
      <c r="BF40">
        <v>4.6607000888504819E-3</v>
      </c>
    </row>
    <row r="41" spans="1:58" x14ac:dyDescent="0.25">
      <c r="A41" t="s">
        <v>121</v>
      </c>
      <c r="B41">
        <v>4</v>
      </c>
      <c r="C41">
        <v>4</v>
      </c>
      <c r="D41" t="s">
        <v>98</v>
      </c>
      <c r="E41">
        <v>783.5</v>
      </c>
      <c r="F41">
        <v>0</v>
      </c>
      <c r="G41">
        <v>1.9331984117920138</v>
      </c>
      <c r="H41">
        <v>2.1594285665190938E-2</v>
      </c>
      <c r="I41">
        <v>250.06333286701008</v>
      </c>
      <c r="J41">
        <v>0.15652412455333437</v>
      </c>
      <c r="K41">
        <v>0.7022564816821677</v>
      </c>
      <c r="L41">
        <v>30.775463104248047</v>
      </c>
      <c r="M41">
        <v>6</v>
      </c>
      <c r="N41">
        <v>1.4200000166893005</v>
      </c>
      <c r="O41">
        <v>1</v>
      </c>
      <c r="P41">
        <v>2.8400000333786011</v>
      </c>
      <c r="Q41">
        <v>30.883659362792969</v>
      </c>
      <c r="R41">
        <v>30.775463104248047</v>
      </c>
      <c r="S41">
        <v>30.773359298706055</v>
      </c>
      <c r="T41">
        <v>400.412353515625</v>
      </c>
      <c r="U41">
        <v>398.01617431640625</v>
      </c>
      <c r="V41">
        <v>37.240146636962891</v>
      </c>
      <c r="W41">
        <v>37.421066284179688</v>
      </c>
      <c r="X41">
        <v>83.309501647949219</v>
      </c>
      <c r="Y41">
        <v>83.714225769042969</v>
      </c>
      <c r="Z41">
        <v>499.66986083984375</v>
      </c>
      <c r="AA41">
        <v>300.72079467773438</v>
      </c>
      <c r="AB41">
        <v>0.30578598380088806</v>
      </c>
      <c r="AC41">
        <v>100.2559814453125</v>
      </c>
      <c r="AD41">
        <v>-3.6299858093261719</v>
      </c>
      <c r="AE41">
        <v>-0.19448292255401611</v>
      </c>
      <c r="AF41">
        <v>1</v>
      </c>
      <c r="AG41">
        <v>-0.21956524252891541</v>
      </c>
      <c r="AH41">
        <v>2.737391471862793</v>
      </c>
      <c r="AI41">
        <v>1</v>
      </c>
      <c r="AJ41">
        <v>0</v>
      </c>
      <c r="AK41">
        <v>0.15999999642372131</v>
      </c>
      <c r="AL41">
        <v>111115</v>
      </c>
      <c r="AM41">
        <v>0.83278310139973954</v>
      </c>
      <c r="AN41">
        <v>1.5652412455333437E-4</v>
      </c>
      <c r="AO41">
        <v>303.92546310424802</v>
      </c>
      <c r="AP41">
        <v>304.03365936279295</v>
      </c>
      <c r="AQ41">
        <v>48.115326072976131</v>
      </c>
      <c r="AR41">
        <v>0.46412740445719386</v>
      </c>
      <c r="AS41">
        <v>4.4539422087326956</v>
      </c>
      <c r="AT41">
        <v>44.425700537002136</v>
      </c>
      <c r="AU41">
        <v>7.0046342528224486</v>
      </c>
      <c r="AV41">
        <v>30.829561233520508</v>
      </c>
      <c r="AW41">
        <v>4.4677218329872774</v>
      </c>
      <c r="AX41">
        <v>2.1431329941423046E-2</v>
      </c>
      <c r="AY41">
        <v>3.7516857270505279</v>
      </c>
      <c r="AZ41">
        <v>0.71603610593674949</v>
      </c>
      <c r="BA41">
        <v>1.3409127064463898E-2</v>
      </c>
      <c r="BB41">
        <v>25.070344860067966</v>
      </c>
      <c r="BC41">
        <v>0.62827429889374331</v>
      </c>
      <c r="BD41">
        <v>83.684208140526422</v>
      </c>
      <c r="BE41">
        <v>397.09722437793937</v>
      </c>
      <c r="BF41">
        <v>4.0740193669891976E-3</v>
      </c>
    </row>
    <row r="42" spans="1:58" x14ac:dyDescent="0.25">
      <c r="A42" t="s">
        <v>121</v>
      </c>
      <c r="B42">
        <v>4</v>
      </c>
      <c r="C42">
        <v>5</v>
      </c>
      <c r="D42" t="s">
        <v>99</v>
      </c>
      <c r="E42">
        <v>961</v>
      </c>
      <c r="F42">
        <v>0</v>
      </c>
      <c r="G42">
        <v>1.9432964864682112</v>
      </c>
      <c r="H42">
        <v>2.0483048747154526E-2</v>
      </c>
      <c r="I42">
        <v>241.58143527258937</v>
      </c>
      <c r="J42">
        <v>0.1494022430973867</v>
      </c>
      <c r="K42">
        <v>0.70652743871790635</v>
      </c>
      <c r="L42">
        <v>30.716999053955078</v>
      </c>
      <c r="M42">
        <v>6</v>
      </c>
      <c r="N42">
        <v>1.4200000166893005</v>
      </c>
      <c r="O42">
        <v>1</v>
      </c>
      <c r="P42">
        <v>2.8400000333786011</v>
      </c>
      <c r="Q42">
        <v>30.966032028198242</v>
      </c>
      <c r="R42">
        <v>30.716999053955078</v>
      </c>
      <c r="S42">
        <v>30.862453460693359</v>
      </c>
      <c r="T42">
        <v>400.47695922851563</v>
      </c>
      <c r="U42">
        <v>398.07183837890625</v>
      </c>
      <c r="V42">
        <v>37.057182312011719</v>
      </c>
      <c r="W42">
        <v>37.22991943359375</v>
      </c>
      <c r="X42">
        <v>82.512474060058594</v>
      </c>
      <c r="Y42">
        <v>82.897102355957031</v>
      </c>
      <c r="Z42">
        <v>499.62628173828125</v>
      </c>
      <c r="AA42">
        <v>250.67457580566406</v>
      </c>
      <c r="AB42">
        <v>0.28586646914482117</v>
      </c>
      <c r="AC42">
        <v>100.25712585449219</v>
      </c>
      <c r="AD42">
        <v>-3.7432060241699219</v>
      </c>
      <c r="AE42">
        <v>-0.21789753437042236</v>
      </c>
      <c r="AF42">
        <v>1</v>
      </c>
      <c r="AG42">
        <v>-0.21956524252891541</v>
      </c>
      <c r="AH42">
        <v>2.737391471862793</v>
      </c>
      <c r="AI42">
        <v>1</v>
      </c>
      <c r="AJ42">
        <v>0</v>
      </c>
      <c r="AK42">
        <v>0.15999999642372131</v>
      </c>
      <c r="AL42">
        <v>111115</v>
      </c>
      <c r="AM42">
        <v>0.83271046956380201</v>
      </c>
      <c r="AN42">
        <v>1.4940224309738671E-4</v>
      </c>
      <c r="AO42">
        <v>303.86699905395506</v>
      </c>
      <c r="AP42">
        <v>304.11603202819822</v>
      </c>
      <c r="AQ42">
        <v>40.107931232424107</v>
      </c>
      <c r="AR42">
        <v>0.39879616474514029</v>
      </c>
      <c r="AS42">
        <v>4.4390921569243194</v>
      </c>
      <c r="AT42">
        <v>44.277073764980848</v>
      </c>
      <c r="AU42">
        <v>7.0471543313870981</v>
      </c>
      <c r="AV42">
        <v>30.84151554107666</v>
      </c>
      <c r="AW42">
        <v>4.4707717835554046</v>
      </c>
      <c r="AX42">
        <v>2.0336375869206051E-2</v>
      </c>
      <c r="AY42">
        <v>3.732564718206413</v>
      </c>
      <c r="AZ42">
        <v>0.73820706534899161</v>
      </c>
      <c r="BA42">
        <v>1.2723331679704127E-2</v>
      </c>
      <c r="BB42">
        <v>24.220260360232853</v>
      </c>
      <c r="BC42">
        <v>0.60687899012499125</v>
      </c>
      <c r="BD42">
        <v>83.526586175025329</v>
      </c>
      <c r="BE42">
        <v>397.14808829936447</v>
      </c>
      <c r="BF42">
        <v>4.0870628922241936E-3</v>
      </c>
    </row>
    <row r="43" spans="1:58" x14ac:dyDescent="0.25">
      <c r="A43" t="s">
        <v>121</v>
      </c>
      <c r="B43">
        <v>4</v>
      </c>
      <c r="C43">
        <v>6</v>
      </c>
      <c r="D43" t="s">
        <v>100</v>
      </c>
      <c r="E43">
        <v>1138</v>
      </c>
      <c r="F43">
        <v>0</v>
      </c>
      <c r="G43">
        <v>1.7873031950256919</v>
      </c>
      <c r="H43">
        <v>1.5373451573065097E-2</v>
      </c>
      <c r="I43">
        <v>207.87987776404975</v>
      </c>
      <c r="J43">
        <v>0.10683269260490597</v>
      </c>
      <c r="K43">
        <v>0.67204394381511801</v>
      </c>
      <c r="L43">
        <v>30.590353012084961</v>
      </c>
      <c r="M43">
        <v>6</v>
      </c>
      <c r="N43">
        <v>1.4200000166893005</v>
      </c>
      <c r="O43">
        <v>1</v>
      </c>
      <c r="P43">
        <v>2.8400000333786011</v>
      </c>
      <c r="Q43">
        <v>31.036525726318359</v>
      </c>
      <c r="R43">
        <v>30.590353012084961</v>
      </c>
      <c r="S43">
        <v>30.945558547973633</v>
      </c>
      <c r="T43">
        <v>400.33865356445313</v>
      </c>
      <c r="U43">
        <v>398.14126586914063</v>
      </c>
      <c r="V43">
        <v>37.130306243896484</v>
      </c>
      <c r="W43">
        <v>37.253818511962891</v>
      </c>
      <c r="X43">
        <v>82.345130920410156</v>
      </c>
      <c r="Y43">
        <v>82.619049072265625</v>
      </c>
      <c r="Z43">
        <v>499.63992309570313</v>
      </c>
      <c r="AA43">
        <v>149.28472900390625</v>
      </c>
      <c r="AB43">
        <v>0.14176070690155029</v>
      </c>
      <c r="AC43">
        <v>100.25891876220703</v>
      </c>
      <c r="AD43">
        <v>-3.7869377136230469</v>
      </c>
      <c r="AE43">
        <v>-0.22674000263214111</v>
      </c>
      <c r="AF43">
        <v>1</v>
      </c>
      <c r="AG43">
        <v>-0.21956524252891541</v>
      </c>
      <c r="AH43">
        <v>2.737391471862793</v>
      </c>
      <c r="AI43">
        <v>1</v>
      </c>
      <c r="AJ43">
        <v>0</v>
      </c>
      <c r="AK43">
        <v>0.15999999642372131</v>
      </c>
      <c r="AL43">
        <v>111115</v>
      </c>
      <c r="AM43">
        <v>0.83273320515950511</v>
      </c>
      <c r="AN43">
        <v>1.0683269260490596E-4</v>
      </c>
      <c r="AO43">
        <v>303.74035301208494</v>
      </c>
      <c r="AP43">
        <v>304.18652572631834</v>
      </c>
      <c r="AQ43">
        <v>23.885556106741205</v>
      </c>
      <c r="AR43">
        <v>0.26828687837406723</v>
      </c>
      <c r="AS43">
        <v>4.40707150758801</v>
      </c>
      <c r="AT43">
        <v>43.956902408260078</v>
      </c>
      <c r="AU43">
        <v>6.703083896297187</v>
      </c>
      <c r="AV43">
        <v>30.81343936920166</v>
      </c>
      <c r="AW43">
        <v>4.4636114674297502</v>
      </c>
      <c r="AX43">
        <v>1.5290680259779831E-2</v>
      </c>
      <c r="AY43">
        <v>3.735027563772892</v>
      </c>
      <c r="AZ43">
        <v>0.72858390365685821</v>
      </c>
      <c r="BA43">
        <v>9.5640773381486816E-3</v>
      </c>
      <c r="BB43">
        <v>20.841811777043393</v>
      </c>
      <c r="BC43">
        <v>0.52212592761578958</v>
      </c>
      <c r="BD43">
        <v>84.190952304454299</v>
      </c>
      <c r="BE43">
        <v>397.29166752937783</v>
      </c>
      <c r="BF43">
        <v>3.7875135660850453E-3</v>
      </c>
    </row>
    <row r="44" spans="1:58" x14ac:dyDescent="0.25">
      <c r="A44" t="s">
        <v>121</v>
      </c>
      <c r="B44">
        <v>4</v>
      </c>
      <c r="C44">
        <v>7</v>
      </c>
      <c r="D44" t="s">
        <v>101</v>
      </c>
      <c r="E44">
        <v>1314.5</v>
      </c>
      <c r="F44">
        <v>0</v>
      </c>
      <c r="G44">
        <v>1.8191511682468831</v>
      </c>
      <c r="H44">
        <v>2.1928972361750843E-2</v>
      </c>
      <c r="I44">
        <v>260.9637078754244</v>
      </c>
      <c r="J44">
        <v>0.15025855078320879</v>
      </c>
      <c r="K44">
        <v>0.66424118585402336</v>
      </c>
      <c r="L44">
        <v>30.532976150512695</v>
      </c>
      <c r="M44">
        <v>6</v>
      </c>
      <c r="N44">
        <v>1.4200000166893005</v>
      </c>
      <c r="O44">
        <v>1</v>
      </c>
      <c r="P44">
        <v>2.8400000333786011</v>
      </c>
      <c r="Q44">
        <v>31.082727432250977</v>
      </c>
      <c r="R44">
        <v>30.532976150512695</v>
      </c>
      <c r="S44">
        <v>30.999870300292969</v>
      </c>
      <c r="T44">
        <v>400.46551513671875</v>
      </c>
      <c r="U44">
        <v>398.20892333984375</v>
      </c>
      <c r="V44">
        <v>37.014156341552734</v>
      </c>
      <c r="W44">
        <v>37.187900543212891</v>
      </c>
      <c r="X44">
        <v>81.871047973632813</v>
      </c>
      <c r="Y44">
        <v>82.255348205566406</v>
      </c>
      <c r="Z44">
        <v>499.59912109375</v>
      </c>
      <c r="AA44">
        <v>100.53727722167969</v>
      </c>
      <c r="AB44">
        <v>0.16871017217636108</v>
      </c>
      <c r="AC44">
        <v>100.25814056396484</v>
      </c>
      <c r="AD44">
        <v>-3.8771781921386719</v>
      </c>
      <c r="AE44">
        <v>-0.22911655902862549</v>
      </c>
      <c r="AF44">
        <v>1</v>
      </c>
      <c r="AG44">
        <v>-0.21956524252891541</v>
      </c>
      <c r="AH44">
        <v>2.737391471862793</v>
      </c>
      <c r="AI44">
        <v>1</v>
      </c>
      <c r="AJ44">
        <v>0</v>
      </c>
      <c r="AK44">
        <v>0.15999999642372131</v>
      </c>
      <c r="AL44">
        <v>111115</v>
      </c>
      <c r="AM44">
        <v>0.83266520182291659</v>
      </c>
      <c r="AN44">
        <v>1.5025855078320879E-4</v>
      </c>
      <c r="AO44">
        <v>303.68297615051267</v>
      </c>
      <c r="AP44">
        <v>304.23272743225095</v>
      </c>
      <c r="AQ44">
        <v>16.085963995919428</v>
      </c>
      <c r="AR44">
        <v>0.17592079525419643</v>
      </c>
      <c r="AS44">
        <v>4.3926309457942061</v>
      </c>
      <c r="AT44">
        <v>43.813209791096227</v>
      </c>
      <c r="AU44">
        <v>6.6253092478833366</v>
      </c>
      <c r="AV44">
        <v>30.807851791381836</v>
      </c>
      <c r="AW44">
        <v>4.4621876500192403</v>
      </c>
      <c r="AX44">
        <v>2.1760945891535155E-2</v>
      </c>
      <c r="AY44">
        <v>3.7283897599401827</v>
      </c>
      <c r="AZ44">
        <v>0.7337978900790576</v>
      </c>
      <c r="BA44">
        <v>1.3615588157770891E-2</v>
      </c>
      <c r="BB44">
        <v>26.163736106267759</v>
      </c>
      <c r="BC44">
        <v>0.65534369668735415</v>
      </c>
      <c r="BD44">
        <v>84.360752792655632</v>
      </c>
      <c r="BE44">
        <v>397.34418599890375</v>
      </c>
      <c r="BF44">
        <v>3.8622677115846709E-3</v>
      </c>
    </row>
    <row r="45" spans="1:58" x14ac:dyDescent="0.25">
      <c r="A45" t="s">
        <v>121</v>
      </c>
      <c r="B45">
        <v>4</v>
      </c>
      <c r="C45">
        <v>8</v>
      </c>
      <c r="D45" t="s">
        <v>102</v>
      </c>
      <c r="E45">
        <v>1493</v>
      </c>
      <c r="F45">
        <v>0</v>
      </c>
      <c r="G45">
        <v>1.5045804223670156</v>
      </c>
      <c r="H45">
        <v>2.2339974092582437E-2</v>
      </c>
      <c r="I45">
        <v>285.89454120159724</v>
      </c>
      <c r="J45">
        <v>0.14875731288290572</v>
      </c>
      <c r="K45">
        <v>0.6456663608869726</v>
      </c>
      <c r="L45">
        <v>30.450929641723633</v>
      </c>
      <c r="M45">
        <v>6</v>
      </c>
      <c r="N45">
        <v>1.4200000166893005</v>
      </c>
      <c r="O45">
        <v>1</v>
      </c>
      <c r="P45">
        <v>2.8400000333786011</v>
      </c>
      <c r="Q45">
        <v>31.122978210449219</v>
      </c>
      <c r="R45">
        <v>30.450929641723633</v>
      </c>
      <c r="S45">
        <v>31.047397613525391</v>
      </c>
      <c r="T45">
        <v>399.92507934570313</v>
      </c>
      <c r="U45">
        <v>398.04705810546875</v>
      </c>
      <c r="V45">
        <v>36.996383666992188</v>
      </c>
      <c r="W45">
        <v>37.168392181396484</v>
      </c>
      <c r="X45">
        <v>81.643257141113281</v>
      </c>
      <c r="Y45">
        <v>82.022842407226563</v>
      </c>
      <c r="Z45">
        <v>499.60867309570313</v>
      </c>
      <c r="AA45">
        <v>50.190181732177734</v>
      </c>
      <c r="AB45">
        <v>3.5148743540048599E-2</v>
      </c>
      <c r="AC45">
        <v>100.25687408447266</v>
      </c>
      <c r="AD45">
        <v>-3.9255180358886719</v>
      </c>
      <c r="AE45">
        <v>-0.23452579975128174</v>
      </c>
      <c r="AF45">
        <v>0.66666668653488159</v>
      </c>
      <c r="AG45">
        <v>-0.21956524252891541</v>
      </c>
      <c r="AH45">
        <v>2.737391471862793</v>
      </c>
      <c r="AI45">
        <v>1</v>
      </c>
      <c r="AJ45">
        <v>0</v>
      </c>
      <c r="AK45">
        <v>0.15999999642372131</v>
      </c>
      <c r="AL45">
        <v>111115</v>
      </c>
      <c r="AM45">
        <v>0.83268112182617182</v>
      </c>
      <c r="AN45">
        <v>1.4875731288290571E-4</v>
      </c>
      <c r="AO45">
        <v>303.60092964172361</v>
      </c>
      <c r="AP45">
        <v>304.2729782104492</v>
      </c>
      <c r="AQ45">
        <v>8.0304288976543603</v>
      </c>
      <c r="AR45">
        <v>0.10484204116514503</v>
      </c>
      <c r="AS45">
        <v>4.3720531757395378</v>
      </c>
      <c r="AT45">
        <v>43.608512789415421</v>
      </c>
      <c r="AU45">
        <v>6.4401206080189368</v>
      </c>
      <c r="AV45">
        <v>30.786953926086426</v>
      </c>
      <c r="AW45">
        <v>4.4568659966366164</v>
      </c>
      <c r="AX45">
        <v>2.2165615197009377E-2</v>
      </c>
      <c r="AY45">
        <v>3.7263868148525652</v>
      </c>
      <c r="AZ45">
        <v>0.73047918178405125</v>
      </c>
      <c r="BA45">
        <v>1.3869069750267903E-2</v>
      </c>
      <c r="BB45">
        <v>28.662893018686614</v>
      </c>
      <c r="BC45">
        <v>0.71824307046089264</v>
      </c>
      <c r="BD45">
        <v>84.730515208749168</v>
      </c>
      <c r="BE45">
        <v>397.33185263141138</v>
      </c>
      <c r="BF45">
        <v>3.2084987275967591E-3</v>
      </c>
    </row>
    <row r="46" spans="1:58" x14ac:dyDescent="0.25">
      <c r="A46" t="s">
        <v>121</v>
      </c>
      <c r="B46">
        <v>4</v>
      </c>
      <c r="C46">
        <v>9</v>
      </c>
      <c r="D46" t="s">
        <v>103</v>
      </c>
      <c r="E46">
        <v>1670</v>
      </c>
      <c r="F46">
        <v>0</v>
      </c>
      <c r="G46">
        <v>1.3902070832267426</v>
      </c>
      <c r="H46">
        <v>2.4943968802020187E-2</v>
      </c>
      <c r="I46">
        <v>304.73146012824657</v>
      </c>
      <c r="J46">
        <v>0.16340538955870734</v>
      </c>
      <c r="K46">
        <v>0.63574941597515</v>
      </c>
      <c r="L46">
        <v>30.440462112426758</v>
      </c>
      <c r="M46">
        <v>6</v>
      </c>
      <c r="N46">
        <v>1.4200000166893005</v>
      </c>
      <c r="O46">
        <v>1</v>
      </c>
      <c r="P46">
        <v>2.8400000333786011</v>
      </c>
      <c r="Q46">
        <v>31.150423049926758</v>
      </c>
      <c r="R46">
        <v>30.440462112426758</v>
      </c>
      <c r="S46">
        <v>31.078420639038086</v>
      </c>
      <c r="T46">
        <v>400.03475952148438</v>
      </c>
      <c r="U46">
        <v>398.2872314453125</v>
      </c>
      <c r="V46">
        <v>37.053234100341797</v>
      </c>
      <c r="W46">
        <v>37.242145538330078</v>
      </c>
      <c r="X46">
        <v>81.638877868652344</v>
      </c>
      <c r="Y46">
        <v>82.055099487304688</v>
      </c>
      <c r="Z46">
        <v>499.66213989257813</v>
      </c>
      <c r="AA46">
        <v>35.65411376953125</v>
      </c>
      <c r="AB46">
        <v>0.11130288988351822</v>
      </c>
      <c r="AC46">
        <v>100.25428009033203</v>
      </c>
      <c r="AD46">
        <v>-3.9905815124511719</v>
      </c>
      <c r="AE46">
        <v>-0.23449528217315674</v>
      </c>
      <c r="AF46">
        <v>1</v>
      </c>
      <c r="AG46">
        <v>-0.21956524252891541</v>
      </c>
      <c r="AH46">
        <v>2.737391471862793</v>
      </c>
      <c r="AI46">
        <v>1</v>
      </c>
      <c r="AJ46">
        <v>0</v>
      </c>
      <c r="AK46">
        <v>0.15999999642372131</v>
      </c>
      <c r="AL46">
        <v>111115</v>
      </c>
      <c r="AM46">
        <v>0.83277023315429677</v>
      </c>
      <c r="AN46">
        <v>1.6340538955870735E-4</v>
      </c>
      <c r="AO46">
        <v>303.59046211242674</v>
      </c>
      <c r="AP46">
        <v>304.30042304992674</v>
      </c>
      <c r="AQ46">
        <v>5.7046580756159528</v>
      </c>
      <c r="AR46">
        <v>7.7409576504205907E-2</v>
      </c>
      <c r="AS46">
        <v>4.3694339059398031</v>
      </c>
      <c r="AT46">
        <v>43.583514858446101</v>
      </c>
      <c r="AU46">
        <v>6.3413693201160228</v>
      </c>
      <c r="AV46">
        <v>30.795442581176758</v>
      </c>
      <c r="AW46">
        <v>4.4590269703774883</v>
      </c>
      <c r="AX46">
        <v>2.4726791230967288E-2</v>
      </c>
      <c r="AY46">
        <v>3.7336844899646531</v>
      </c>
      <c r="AZ46">
        <v>0.72534248041283522</v>
      </c>
      <c r="BA46">
        <v>1.5473610921365854E-2</v>
      </c>
      <c r="BB46">
        <v>30.550633156033079</v>
      </c>
      <c r="BC46">
        <v>0.76510476879319245</v>
      </c>
      <c r="BD46">
        <v>84.969322025502208</v>
      </c>
      <c r="BE46">
        <v>397.62639357901031</v>
      </c>
      <c r="BF46">
        <v>2.9707523254075747E-3</v>
      </c>
    </row>
    <row r="47" spans="1:58" x14ac:dyDescent="0.25">
      <c r="A47" t="s">
        <v>121</v>
      </c>
      <c r="B47">
        <v>4</v>
      </c>
      <c r="C47">
        <v>10</v>
      </c>
      <c r="D47" t="s">
        <v>104</v>
      </c>
      <c r="E47">
        <v>1846.5</v>
      </c>
      <c r="F47">
        <v>0</v>
      </c>
      <c r="G47">
        <v>1.0555215941890179</v>
      </c>
      <c r="H47">
        <v>2.7563834716461705E-2</v>
      </c>
      <c r="I47">
        <v>332.98883528266987</v>
      </c>
      <c r="J47">
        <v>0.17734844117169851</v>
      </c>
      <c r="K47">
        <v>0.6249179849007902</v>
      </c>
      <c r="L47">
        <v>30.451883316040039</v>
      </c>
      <c r="M47">
        <v>6</v>
      </c>
      <c r="N47">
        <v>1.4200000166893005</v>
      </c>
      <c r="O47">
        <v>1</v>
      </c>
      <c r="P47">
        <v>2.8400000333786011</v>
      </c>
      <c r="Q47">
        <v>31.184804916381836</v>
      </c>
      <c r="R47">
        <v>30.451883316040039</v>
      </c>
      <c r="S47">
        <v>31.115917205810547</v>
      </c>
      <c r="T47">
        <v>399.91729736328125</v>
      </c>
      <c r="U47">
        <v>398.56475830078125</v>
      </c>
      <c r="V47">
        <v>37.174446105957031</v>
      </c>
      <c r="W47">
        <v>37.379474639892578</v>
      </c>
      <c r="X47">
        <v>81.7440185546875</v>
      </c>
      <c r="Y47">
        <v>82.194862365722656</v>
      </c>
      <c r="Z47">
        <v>499.5965576171875</v>
      </c>
      <c r="AA47">
        <v>24.006559371948242</v>
      </c>
      <c r="AB47">
        <v>3.5147245973348618E-2</v>
      </c>
      <c r="AC47">
        <v>100.25218200683594</v>
      </c>
      <c r="AD47">
        <v>-3.9334831237792969</v>
      </c>
      <c r="AE47">
        <v>-0.23616230487823486</v>
      </c>
      <c r="AF47">
        <v>1</v>
      </c>
      <c r="AG47">
        <v>-0.21956524252891541</v>
      </c>
      <c r="AH47">
        <v>2.737391471862793</v>
      </c>
      <c r="AI47">
        <v>1</v>
      </c>
      <c r="AJ47">
        <v>0</v>
      </c>
      <c r="AK47">
        <v>0.15999999642372131</v>
      </c>
      <c r="AL47">
        <v>111115</v>
      </c>
      <c r="AM47">
        <v>0.83266092936197911</v>
      </c>
      <c r="AN47">
        <v>1.7734844117169851E-4</v>
      </c>
      <c r="AO47">
        <v>303.60188331604002</v>
      </c>
      <c r="AP47">
        <v>304.33480491638181</v>
      </c>
      <c r="AQ47">
        <v>3.8410494136575721</v>
      </c>
      <c r="AR47">
        <v>5.3399982628828703E-2</v>
      </c>
      <c r="AS47">
        <v>4.3722918798192092</v>
      </c>
      <c r="AT47">
        <v>43.612934823913101</v>
      </c>
      <c r="AU47">
        <v>6.2334601840205224</v>
      </c>
      <c r="AV47">
        <v>30.818344116210938</v>
      </c>
      <c r="AW47">
        <v>4.4648616131697363</v>
      </c>
      <c r="AX47">
        <v>2.729888334337123E-2</v>
      </c>
      <c r="AY47">
        <v>3.747373894918419</v>
      </c>
      <c r="AZ47">
        <v>0.7174877182513173</v>
      </c>
      <c r="BA47">
        <v>1.7085410122361006E-2</v>
      </c>
      <c r="BB47">
        <v>33.382857321002533</v>
      </c>
      <c r="BC47">
        <v>0.83546984109261413</v>
      </c>
      <c r="BD47">
        <v>85.247268916374423</v>
      </c>
      <c r="BE47">
        <v>398.06301388690531</v>
      </c>
      <c r="BF47">
        <v>2.2604545021215157E-3</v>
      </c>
    </row>
    <row r="48" spans="1:58" x14ac:dyDescent="0.25">
      <c r="A48" t="s">
        <v>121</v>
      </c>
      <c r="B48">
        <v>4</v>
      </c>
      <c r="C48">
        <v>11</v>
      </c>
      <c r="D48" t="s">
        <v>105</v>
      </c>
      <c r="E48">
        <v>2024</v>
      </c>
      <c r="F48">
        <v>0</v>
      </c>
      <c r="G48">
        <v>0.42984577710075733</v>
      </c>
      <c r="H48">
        <v>3.5319099411882451E-2</v>
      </c>
      <c r="I48">
        <v>375.48173264388635</v>
      </c>
      <c r="J48">
        <v>0.22610079779274875</v>
      </c>
      <c r="K48">
        <v>0.623391488627556</v>
      </c>
      <c r="L48">
        <v>30.481569290161133</v>
      </c>
      <c r="M48">
        <v>6</v>
      </c>
      <c r="N48">
        <v>1.4200000166893005</v>
      </c>
      <c r="O48">
        <v>1</v>
      </c>
      <c r="P48">
        <v>2.8400000333786011</v>
      </c>
      <c r="Q48">
        <v>31.222700119018555</v>
      </c>
      <c r="R48">
        <v>30.481569290161133</v>
      </c>
      <c r="S48">
        <v>31.154182434082031</v>
      </c>
      <c r="T48">
        <v>399.79571533203125</v>
      </c>
      <c r="U48">
        <v>399.171142578125</v>
      </c>
      <c r="V48">
        <v>37.207763671875</v>
      </c>
      <c r="W48">
        <v>37.469108581542969</v>
      </c>
      <c r="X48">
        <v>81.64044189453125</v>
      </c>
      <c r="Y48">
        <v>82.213882446289063</v>
      </c>
      <c r="Z48">
        <v>499.63629150390625</v>
      </c>
      <c r="AA48">
        <v>9.7709264755249023</v>
      </c>
      <c r="AB48">
        <v>1.5230800025165081E-2</v>
      </c>
      <c r="AC48">
        <v>100.25155639648438</v>
      </c>
      <c r="AD48">
        <v>-3.9596366882324219</v>
      </c>
      <c r="AE48">
        <v>-0.23544514179229736</v>
      </c>
      <c r="AF48">
        <v>1</v>
      </c>
      <c r="AG48">
        <v>-0.21956524252891541</v>
      </c>
      <c r="AH48">
        <v>2.737391471862793</v>
      </c>
      <c r="AI48">
        <v>1</v>
      </c>
      <c r="AJ48">
        <v>0</v>
      </c>
      <c r="AK48">
        <v>0.15999999642372131</v>
      </c>
      <c r="AL48">
        <v>111115</v>
      </c>
      <c r="AM48">
        <v>0.8327271525065103</v>
      </c>
      <c r="AN48">
        <v>2.2610079779274874E-4</v>
      </c>
      <c r="AO48">
        <v>303.63156929016111</v>
      </c>
      <c r="AP48">
        <v>304.37270011901853</v>
      </c>
      <c r="AQ48">
        <v>1.5633482011404283</v>
      </c>
      <c r="AR48">
        <v>6.1690917212265479E-3</v>
      </c>
      <c r="AS48">
        <v>4.3797279407161076</v>
      </c>
      <c r="AT48">
        <v>43.687381005784523</v>
      </c>
      <c r="AU48">
        <v>6.2182724242415546</v>
      </c>
      <c r="AV48">
        <v>30.852134704589844</v>
      </c>
      <c r="AW48">
        <v>4.4734826144630038</v>
      </c>
      <c r="AX48">
        <v>3.4885255818995493E-2</v>
      </c>
      <c r="AY48">
        <v>3.7563364520885516</v>
      </c>
      <c r="AZ48">
        <v>0.71714616237445217</v>
      </c>
      <c r="BA48">
        <v>2.1841852333476391E-2</v>
      </c>
      <c r="BB48">
        <v>37.642628095998241</v>
      </c>
      <c r="BC48">
        <v>0.94065350069838227</v>
      </c>
      <c r="BD48">
        <v>85.346665505883806</v>
      </c>
      <c r="BE48">
        <v>398.96681448225672</v>
      </c>
      <c r="BF48">
        <v>9.1952268774390911E-4</v>
      </c>
    </row>
    <row r="49" spans="1:58" x14ac:dyDescent="0.25">
      <c r="A49" t="s">
        <v>121</v>
      </c>
      <c r="B49">
        <v>4</v>
      </c>
      <c r="C49">
        <v>12</v>
      </c>
      <c r="D49" t="s">
        <v>106</v>
      </c>
      <c r="E49">
        <v>2200.5</v>
      </c>
      <c r="F49">
        <v>0</v>
      </c>
      <c r="G49">
        <v>0.27023400840854767</v>
      </c>
      <c r="H49">
        <v>3.0024990519289106E-2</v>
      </c>
      <c r="I49">
        <v>380.64065658056404</v>
      </c>
      <c r="J49">
        <v>0.20069586218102195</v>
      </c>
      <c r="K49">
        <v>0.64979401292551886</v>
      </c>
      <c r="L49">
        <v>30.473886489868164</v>
      </c>
      <c r="M49">
        <v>6</v>
      </c>
      <c r="N49">
        <v>1.4200000166893005</v>
      </c>
      <c r="O49">
        <v>1</v>
      </c>
      <c r="P49">
        <v>2.8400000333786011</v>
      </c>
      <c r="Q49">
        <v>31.234792709350586</v>
      </c>
      <c r="R49">
        <v>30.473886489868164</v>
      </c>
      <c r="S49">
        <v>31.168865203857422</v>
      </c>
      <c r="T49">
        <v>399.80117797851563</v>
      </c>
      <c r="U49">
        <v>399.38037109375</v>
      </c>
      <c r="V49">
        <v>36.955799102783203</v>
      </c>
      <c r="W49">
        <v>37.1878662109375</v>
      </c>
      <c r="X49">
        <v>81.028900146484375</v>
      </c>
      <c r="Y49">
        <v>81.537727355957031</v>
      </c>
      <c r="Z49">
        <v>499.594482421875</v>
      </c>
      <c r="AA49">
        <v>5.8428168296813965</v>
      </c>
      <c r="AB49">
        <v>1.8745226785540581E-2</v>
      </c>
      <c r="AC49">
        <v>100.24797821044922</v>
      </c>
      <c r="AD49">
        <v>-4.0193595886230469</v>
      </c>
      <c r="AE49">
        <v>-0.24121296405792236</v>
      </c>
      <c r="AF49">
        <v>1</v>
      </c>
      <c r="AG49">
        <v>-0.21956524252891541</v>
      </c>
      <c r="AH49">
        <v>2.737391471862793</v>
      </c>
      <c r="AI49">
        <v>1</v>
      </c>
      <c r="AJ49">
        <v>0</v>
      </c>
      <c r="AK49">
        <v>0.15999999642372131</v>
      </c>
      <c r="AL49">
        <v>111115</v>
      </c>
      <c r="AM49">
        <v>0.83265747070312479</v>
      </c>
      <c r="AN49">
        <v>2.0069586218102195E-4</v>
      </c>
      <c r="AO49">
        <v>303.62388648986814</v>
      </c>
      <c r="AP49">
        <v>304.38479270935056</v>
      </c>
      <c r="AQ49">
        <v>0.93485067185348214</v>
      </c>
      <c r="AR49">
        <v>1.4156313629635892E-2</v>
      </c>
      <c r="AS49">
        <v>4.3778024145326819</v>
      </c>
      <c r="AT49">
        <v>43.669732723610849</v>
      </c>
      <c r="AU49">
        <v>6.4818665126733492</v>
      </c>
      <c r="AV49">
        <v>30.854339599609375</v>
      </c>
      <c r="AW49">
        <v>4.4740456534863284</v>
      </c>
      <c r="AX49">
        <v>2.9710881740384092E-2</v>
      </c>
      <c r="AY49">
        <v>3.7280084016071631</v>
      </c>
      <c r="AZ49">
        <v>0.74603725187916536</v>
      </c>
      <c r="BA49">
        <v>1.8597268624211811E-2</v>
      </c>
      <c r="BB49">
        <v>38.158456246899469</v>
      </c>
      <c r="BC49">
        <v>0.95307802819185872</v>
      </c>
      <c r="BD49">
        <v>84.69353136999645</v>
      </c>
      <c r="BE49">
        <v>399.25191478844584</v>
      </c>
      <c r="BF49">
        <v>5.7324890928867642E-4</v>
      </c>
    </row>
    <row r="50" spans="1:58" x14ac:dyDescent="0.25">
      <c r="A50" t="s">
        <v>121</v>
      </c>
      <c r="B50">
        <v>4</v>
      </c>
      <c r="C50">
        <v>13</v>
      </c>
      <c r="D50" t="s">
        <v>107</v>
      </c>
      <c r="E50">
        <v>2378</v>
      </c>
      <c r="F50">
        <v>0</v>
      </c>
      <c r="G50">
        <v>-0.35871775120971028</v>
      </c>
      <c r="H50">
        <v>3.1196385799651713E-2</v>
      </c>
      <c r="I50">
        <v>413.96398538567627</v>
      </c>
      <c r="J50">
        <v>0.22020723881606225</v>
      </c>
      <c r="K50">
        <v>0.68639954377840606</v>
      </c>
      <c r="L50">
        <v>30.587072372436523</v>
      </c>
      <c r="M50">
        <v>6</v>
      </c>
      <c r="N50">
        <v>1.4200000166893005</v>
      </c>
      <c r="O50">
        <v>1</v>
      </c>
      <c r="P50">
        <v>2.8400000333786011</v>
      </c>
      <c r="Q50">
        <v>31.307998657226563</v>
      </c>
      <c r="R50">
        <v>30.587072372436523</v>
      </c>
      <c r="S50">
        <v>31.229829788208008</v>
      </c>
      <c r="T50">
        <v>399.7078857421875</v>
      </c>
      <c r="U50">
        <v>400.03289794921875</v>
      </c>
      <c r="V50">
        <v>36.851947784423828</v>
      </c>
      <c r="W50">
        <v>37.106594085693359</v>
      </c>
      <c r="X50">
        <v>80.464958190917969</v>
      </c>
      <c r="Y50">
        <v>81.020973205566406</v>
      </c>
      <c r="Z50">
        <v>499.6014404296875</v>
      </c>
      <c r="AA50">
        <v>2.0582893863320351E-2</v>
      </c>
      <c r="AB50">
        <v>2.1674094200134277</v>
      </c>
      <c r="AC50">
        <v>100.24755096435547</v>
      </c>
      <c r="AD50">
        <v>-3.9867362976074219</v>
      </c>
      <c r="AE50">
        <v>-0.24281132221221924</v>
      </c>
      <c r="AF50">
        <v>1</v>
      </c>
      <c r="AG50">
        <v>-0.21956524252891541</v>
      </c>
      <c r="AH50">
        <v>2.737391471862793</v>
      </c>
      <c r="AI50">
        <v>1</v>
      </c>
      <c r="AJ50">
        <v>0</v>
      </c>
      <c r="AK50">
        <v>0.15999999642372131</v>
      </c>
      <c r="AL50">
        <v>111115</v>
      </c>
      <c r="AM50">
        <v>0.83266906738281243</v>
      </c>
      <c r="AN50">
        <v>2.2020723881606224E-4</v>
      </c>
      <c r="AO50">
        <v>303.7370723724365</v>
      </c>
      <c r="AP50">
        <v>304.45799865722654</v>
      </c>
      <c r="AQ50">
        <v>3.2932629445210915E-3</v>
      </c>
      <c r="AR50">
        <v>-1.0607123768625031E-2</v>
      </c>
      <c r="AS50">
        <v>4.4062447254976025</v>
      </c>
      <c r="AT50">
        <v>43.953639596286088</v>
      </c>
      <c r="AU50">
        <v>6.8470455105927286</v>
      </c>
      <c r="AV50">
        <v>30.947535514831543</v>
      </c>
      <c r="AW50">
        <v>4.4979005545557049</v>
      </c>
      <c r="AX50">
        <v>3.0857427976891803E-2</v>
      </c>
      <c r="AY50">
        <v>3.7198451817191964</v>
      </c>
      <c r="AZ50">
        <v>0.7780553728365085</v>
      </c>
      <c r="BA50">
        <v>1.9316061965375674E-2</v>
      </c>
      <c r="BB50">
        <v>41.498875722358285</v>
      </c>
      <c r="BC50">
        <v>1.0348248544254126</v>
      </c>
      <c r="BD50">
        <v>83.940483498511753</v>
      </c>
      <c r="BE50">
        <v>400.20341518810659</v>
      </c>
      <c r="BF50">
        <v>-7.5239091755098996E-4</v>
      </c>
    </row>
    <row r="51" spans="1:58" x14ac:dyDescent="0.25">
      <c r="A51" t="s">
        <v>121</v>
      </c>
      <c r="B51">
        <v>5</v>
      </c>
      <c r="C51">
        <v>14</v>
      </c>
      <c r="D51" t="s">
        <v>108</v>
      </c>
      <c r="E51">
        <v>2965</v>
      </c>
      <c r="F51">
        <v>0</v>
      </c>
      <c r="G51">
        <v>3.8028318300087385</v>
      </c>
      <c r="H51">
        <v>6.7246949932390623E-2</v>
      </c>
      <c r="I51">
        <v>297.702079221274</v>
      </c>
      <c r="J51">
        <v>0.565564623428219</v>
      </c>
      <c r="K51">
        <v>0.82745117649674294</v>
      </c>
      <c r="L51">
        <v>31.17491340637207</v>
      </c>
      <c r="M51">
        <v>6</v>
      </c>
      <c r="N51">
        <v>1.4200000166893005</v>
      </c>
      <c r="O51">
        <v>1</v>
      </c>
      <c r="P51">
        <v>2.8400000333786011</v>
      </c>
      <c r="Q51">
        <v>31.088701248168945</v>
      </c>
      <c r="R51">
        <v>31.17491340637207</v>
      </c>
      <c r="S51">
        <v>31.023725509643555</v>
      </c>
      <c r="T51">
        <v>399.60488891601563</v>
      </c>
      <c r="U51">
        <v>394.7705078125</v>
      </c>
      <c r="V51">
        <v>36.543212890625</v>
      </c>
      <c r="W51">
        <v>37.197059631347656</v>
      </c>
      <c r="X51">
        <v>80.797698974609375</v>
      </c>
      <c r="Y51">
        <v>82.243362426757813</v>
      </c>
      <c r="Z51">
        <v>499.68341064453125</v>
      </c>
      <c r="AA51">
        <v>749.8746337890625</v>
      </c>
      <c r="AB51">
        <v>3.2559585571289063</v>
      </c>
      <c r="AC51">
        <v>100.25296783447266</v>
      </c>
      <c r="AD51">
        <v>-3.6731376647949219</v>
      </c>
      <c r="AE51">
        <v>-0.25203907489776611</v>
      </c>
      <c r="AF51">
        <v>1</v>
      </c>
      <c r="AG51">
        <v>-0.21956524252891541</v>
      </c>
      <c r="AH51">
        <v>2.737391471862793</v>
      </c>
      <c r="AI51">
        <v>1</v>
      </c>
      <c r="AJ51">
        <v>0</v>
      </c>
      <c r="AK51">
        <v>0.15999999642372131</v>
      </c>
      <c r="AL51">
        <v>111115</v>
      </c>
      <c r="AM51">
        <v>0.83280568440755187</v>
      </c>
      <c r="AN51">
        <v>5.6556462342821905E-4</v>
      </c>
      <c r="AO51">
        <v>304.32491340637205</v>
      </c>
      <c r="AP51">
        <v>304.23870124816892</v>
      </c>
      <c r="AQ51">
        <v>119.97993872448933</v>
      </c>
      <c r="AR51">
        <v>1.0253812666685307</v>
      </c>
      <c r="AS51">
        <v>4.5565667992552008</v>
      </c>
      <c r="AT51">
        <v>45.450692360335239</v>
      </c>
      <c r="AU51">
        <v>8.2536327289875828</v>
      </c>
      <c r="AV51">
        <v>31.131807327270508</v>
      </c>
      <c r="AW51">
        <v>4.5453939927532332</v>
      </c>
      <c r="AX51">
        <v>6.5691474150261067E-2</v>
      </c>
      <c r="AY51">
        <v>3.7291156227584579</v>
      </c>
      <c r="AZ51">
        <v>0.81627836999477532</v>
      </c>
      <c r="BA51">
        <v>4.1194144038407078E-2</v>
      </c>
      <c r="BB51">
        <v>29.845516972426012</v>
      </c>
      <c r="BC51">
        <v>0.75411428495735155</v>
      </c>
      <c r="BD51">
        <v>81.495849941962973</v>
      </c>
      <c r="BE51">
        <v>392.96282368919935</v>
      </c>
      <c r="BF51">
        <v>7.8866242171048064E-3</v>
      </c>
    </row>
    <row r="52" spans="1:58" x14ac:dyDescent="0.25">
      <c r="A52" t="s">
        <v>121</v>
      </c>
      <c r="B52">
        <v>5</v>
      </c>
      <c r="C52">
        <v>15</v>
      </c>
      <c r="D52" t="s">
        <v>109</v>
      </c>
      <c r="E52">
        <v>3141.5</v>
      </c>
      <c r="F52">
        <v>0</v>
      </c>
      <c r="G52">
        <v>3.7067750167269842</v>
      </c>
      <c r="H52">
        <v>5.8341966465991074E-2</v>
      </c>
      <c r="I52">
        <v>287.0271526253693</v>
      </c>
      <c r="J52">
        <v>0.4498793791630708</v>
      </c>
      <c r="K52">
        <v>0.75687722480247999</v>
      </c>
      <c r="L52">
        <v>30.767707824707031</v>
      </c>
      <c r="M52">
        <v>6</v>
      </c>
      <c r="N52">
        <v>1.4200000166893005</v>
      </c>
      <c r="O52">
        <v>1</v>
      </c>
      <c r="P52">
        <v>2.8400000333786011</v>
      </c>
      <c r="Q52">
        <v>31.004566192626953</v>
      </c>
      <c r="R52">
        <v>30.767707824707031</v>
      </c>
      <c r="S52">
        <v>30.949182510375977</v>
      </c>
      <c r="T52">
        <v>399.416259765625</v>
      </c>
      <c r="U52">
        <v>394.75155639648438</v>
      </c>
      <c r="V52">
        <v>36.337596893310547</v>
      </c>
      <c r="W52">
        <v>36.857940673828125</v>
      </c>
      <c r="X52">
        <v>80.728729248046875</v>
      </c>
      <c r="Y52">
        <v>81.884742736816406</v>
      </c>
      <c r="Z52">
        <v>499.62863159179688</v>
      </c>
      <c r="AA52">
        <v>499.50042724609375</v>
      </c>
      <c r="AB52">
        <v>3.3929698467254639</v>
      </c>
      <c r="AC52">
        <v>100.25228118896484</v>
      </c>
      <c r="AD52">
        <v>-3.7140617370605469</v>
      </c>
      <c r="AE52">
        <v>-0.25242817401885986</v>
      </c>
      <c r="AF52">
        <v>1</v>
      </c>
      <c r="AG52">
        <v>-0.21956524252891541</v>
      </c>
      <c r="AH52">
        <v>2.737391471862793</v>
      </c>
      <c r="AI52">
        <v>1</v>
      </c>
      <c r="AJ52">
        <v>0</v>
      </c>
      <c r="AK52">
        <v>0.15999999642372131</v>
      </c>
      <c r="AL52">
        <v>111115</v>
      </c>
      <c r="AM52">
        <v>0.83271438598632808</v>
      </c>
      <c r="AN52">
        <v>4.4987937916307082E-4</v>
      </c>
      <c r="AO52">
        <v>303.91770782470701</v>
      </c>
      <c r="AP52">
        <v>304.15456619262693</v>
      </c>
      <c r="AQ52">
        <v>79.920066573022268</v>
      </c>
      <c r="AR52">
        <v>0.68709055541748765</v>
      </c>
      <c r="AS52">
        <v>4.4519698572812816</v>
      </c>
      <c r="AT52">
        <v>44.407666384067547</v>
      </c>
      <c r="AU52">
        <v>7.5497257102394215</v>
      </c>
      <c r="AV52">
        <v>30.886137008666992</v>
      </c>
      <c r="AW52">
        <v>4.4821722639913393</v>
      </c>
      <c r="AX52">
        <v>5.7167576055438651E-2</v>
      </c>
      <c r="AY52">
        <v>3.6950926324788016</v>
      </c>
      <c r="AZ52">
        <v>0.78707963151253768</v>
      </c>
      <c r="BA52">
        <v>3.5833422815682428E-2</v>
      </c>
      <c r="BB52">
        <v>28.775126813866454</v>
      </c>
      <c r="BC52">
        <v>0.72710834947812641</v>
      </c>
      <c r="BD52">
        <v>82.635708327943775</v>
      </c>
      <c r="BE52">
        <v>392.98953308177749</v>
      </c>
      <c r="BF52">
        <v>7.794405533335649E-3</v>
      </c>
    </row>
    <row r="53" spans="1:58" x14ac:dyDescent="0.25">
      <c r="A53" t="s">
        <v>121</v>
      </c>
      <c r="B53">
        <v>5</v>
      </c>
      <c r="C53">
        <v>16</v>
      </c>
      <c r="D53" t="s">
        <v>110</v>
      </c>
      <c r="E53">
        <v>3320</v>
      </c>
      <c r="F53">
        <v>0</v>
      </c>
      <c r="G53">
        <v>3.5534386714748241</v>
      </c>
      <c r="H53">
        <v>4.6210215191741733E-2</v>
      </c>
      <c r="I53">
        <v>266.41209119508437</v>
      </c>
      <c r="J53">
        <v>0.32771138884216788</v>
      </c>
      <c r="K53">
        <v>0.69350046127937182</v>
      </c>
      <c r="L53">
        <v>30.430557250976563</v>
      </c>
      <c r="M53">
        <v>6</v>
      </c>
      <c r="N53">
        <v>1.4200000166893005</v>
      </c>
      <c r="O53">
        <v>1</v>
      </c>
      <c r="P53">
        <v>2.8400000333786011</v>
      </c>
      <c r="Q53">
        <v>30.920944213867188</v>
      </c>
      <c r="R53">
        <v>30.430557250976563</v>
      </c>
      <c r="S53">
        <v>30.881719589233398</v>
      </c>
      <c r="T53">
        <v>399.38894653320313</v>
      </c>
      <c r="U53">
        <v>394.96640014648438</v>
      </c>
      <c r="V53">
        <v>36.265949249267578</v>
      </c>
      <c r="W53">
        <v>36.645057678222656</v>
      </c>
      <c r="X53">
        <v>80.948249816894531</v>
      </c>
      <c r="Y53">
        <v>81.794448852539063</v>
      </c>
      <c r="Z53">
        <v>499.64974975585938</v>
      </c>
      <c r="AA53">
        <v>299.26589965820313</v>
      </c>
      <c r="AB53">
        <v>4.2048835754394531</v>
      </c>
      <c r="AC53">
        <v>100.24424743652344</v>
      </c>
      <c r="AD53">
        <v>-3.7720146179199219</v>
      </c>
      <c r="AE53">
        <v>-0.24832355976104736</v>
      </c>
      <c r="AF53">
        <v>1</v>
      </c>
      <c r="AG53">
        <v>-0.21956524252891541</v>
      </c>
      <c r="AH53">
        <v>2.737391471862793</v>
      </c>
      <c r="AI53">
        <v>1</v>
      </c>
      <c r="AJ53">
        <v>0</v>
      </c>
      <c r="AK53">
        <v>0.15999999642372131</v>
      </c>
      <c r="AL53">
        <v>111115</v>
      </c>
      <c r="AM53">
        <v>0.83274958292643209</v>
      </c>
      <c r="AN53">
        <v>3.2771138884216789E-4</v>
      </c>
      <c r="AO53">
        <v>303.58055725097654</v>
      </c>
      <c r="AP53">
        <v>304.07094421386716</v>
      </c>
      <c r="AQ53">
        <v>47.882542875054241</v>
      </c>
      <c r="AR53">
        <v>0.42977354558614056</v>
      </c>
      <c r="AS53">
        <v>4.366956690500797</v>
      </c>
      <c r="AT53">
        <v>43.563164991248371</v>
      </c>
      <c r="AU53">
        <v>6.9181073130257147</v>
      </c>
      <c r="AV53">
        <v>30.675750732421875</v>
      </c>
      <c r="AW53">
        <v>4.4286409226952879</v>
      </c>
      <c r="AX53">
        <v>4.5470357799465885E-2</v>
      </c>
      <c r="AY53">
        <v>3.6734562292214252</v>
      </c>
      <c r="AZ53">
        <v>0.75518469347386263</v>
      </c>
      <c r="BA53">
        <v>2.848453181630118E-2</v>
      </c>
      <c r="BB53">
        <v>26.706279589841685</v>
      </c>
      <c r="BC53">
        <v>0.67451836686937916</v>
      </c>
      <c r="BD53">
        <v>83.720760273524704</v>
      </c>
      <c r="BE53">
        <v>393.27726558658645</v>
      </c>
      <c r="BF53">
        <v>7.5645508447453619E-3</v>
      </c>
    </row>
    <row r="54" spans="1:58" x14ac:dyDescent="0.25">
      <c r="A54" t="s">
        <v>121</v>
      </c>
      <c r="B54">
        <v>5</v>
      </c>
      <c r="C54">
        <v>17</v>
      </c>
      <c r="D54" t="s">
        <v>111</v>
      </c>
      <c r="E54">
        <v>3497</v>
      </c>
      <c r="F54">
        <v>0</v>
      </c>
      <c r="G54">
        <v>3.4303444024851482</v>
      </c>
      <c r="H54">
        <v>2.8513503868538879E-2</v>
      </c>
      <c r="I54">
        <v>197.5709769473805</v>
      </c>
      <c r="J54">
        <v>0.19989635273301046</v>
      </c>
      <c r="K54">
        <v>0.68148230229219164</v>
      </c>
      <c r="L54">
        <v>30.317758560180664</v>
      </c>
      <c r="M54">
        <v>6</v>
      </c>
      <c r="N54">
        <v>1.4200000166893005</v>
      </c>
      <c r="O54">
        <v>1</v>
      </c>
      <c r="P54">
        <v>2.8400000333786011</v>
      </c>
      <c r="Q54">
        <v>30.866813659667969</v>
      </c>
      <c r="R54">
        <v>30.317758560180664</v>
      </c>
      <c r="S54">
        <v>30.827404022216797</v>
      </c>
      <c r="T54">
        <v>399.28192138671875</v>
      </c>
      <c r="U54">
        <v>395.06765747070313</v>
      </c>
      <c r="V54">
        <v>36.254837036132813</v>
      </c>
      <c r="W54">
        <v>36.486129760742188</v>
      </c>
      <c r="X54">
        <v>81.169898986816406</v>
      </c>
      <c r="Y54">
        <v>81.687736511230469</v>
      </c>
      <c r="Z54">
        <v>499.6341552734375</v>
      </c>
      <c r="AA54">
        <v>251.06417846679688</v>
      </c>
      <c r="AB54">
        <v>4.3290834426879883</v>
      </c>
      <c r="AC54">
        <v>100.23944854736328</v>
      </c>
      <c r="AD54">
        <v>-3.8588066101074219</v>
      </c>
      <c r="AE54">
        <v>-0.25240910053253174</v>
      </c>
      <c r="AF54">
        <v>1</v>
      </c>
      <c r="AG54">
        <v>-0.21956524252891541</v>
      </c>
      <c r="AH54">
        <v>2.737391471862793</v>
      </c>
      <c r="AI54">
        <v>1</v>
      </c>
      <c r="AJ54">
        <v>0</v>
      </c>
      <c r="AK54">
        <v>0.15999999642372131</v>
      </c>
      <c r="AL54">
        <v>111115</v>
      </c>
      <c r="AM54">
        <v>0.83272359212239566</v>
      </c>
      <c r="AN54">
        <v>1.9989635273301047E-4</v>
      </c>
      <c r="AO54">
        <v>303.46775856018064</v>
      </c>
      <c r="AP54">
        <v>304.01681365966795</v>
      </c>
      <c r="AQ54">
        <v>40.17026765681203</v>
      </c>
      <c r="AR54">
        <v>0.41485178548433033</v>
      </c>
      <c r="AS54">
        <v>4.3388318291365282</v>
      </c>
      <c r="AT54">
        <v>43.284673768794974</v>
      </c>
      <c r="AU54">
        <v>6.7985440080527866</v>
      </c>
      <c r="AV54">
        <v>30.592286109924316</v>
      </c>
      <c r="AW54">
        <v>4.4075587474097366</v>
      </c>
      <c r="AX54">
        <v>2.8230074875680983E-2</v>
      </c>
      <c r="AY54">
        <v>3.6573495268443366</v>
      </c>
      <c r="AZ54">
        <v>0.75020922056540007</v>
      </c>
      <c r="BA54">
        <v>1.7669044077059725E-2</v>
      </c>
      <c r="BB54">
        <v>19.804405778169247</v>
      </c>
      <c r="BC54">
        <v>0.50009403000049857</v>
      </c>
      <c r="BD54">
        <v>83.80353887916317</v>
      </c>
      <c r="BE54">
        <v>393.43703603094008</v>
      </c>
      <c r="BF54">
        <v>7.3067600194094773E-3</v>
      </c>
    </row>
    <row r="55" spans="1:58" x14ac:dyDescent="0.25">
      <c r="A55" t="s">
        <v>121</v>
      </c>
      <c r="B55">
        <v>5</v>
      </c>
      <c r="C55">
        <v>18</v>
      </c>
      <c r="D55" t="s">
        <v>112</v>
      </c>
      <c r="E55">
        <v>3673.5</v>
      </c>
      <c r="F55">
        <v>0</v>
      </c>
      <c r="G55">
        <v>3.1523700860651607</v>
      </c>
      <c r="H55">
        <v>-4.6828737763788906E-3</v>
      </c>
      <c r="I55">
        <v>1460.8530430607084</v>
      </c>
      <c r="J55">
        <v>-3.2261346988583316E-2</v>
      </c>
      <c r="K55">
        <v>0.66219085136285827</v>
      </c>
      <c r="L55">
        <v>30.127792358398438</v>
      </c>
      <c r="M55">
        <v>6</v>
      </c>
      <c r="N55">
        <v>1.4200000166893005</v>
      </c>
      <c r="O55">
        <v>1</v>
      </c>
      <c r="P55">
        <v>2.8400000333786011</v>
      </c>
      <c r="Q55">
        <v>30.803722381591797</v>
      </c>
      <c r="R55">
        <v>30.127792358398438</v>
      </c>
      <c r="S55">
        <v>30.769557952880859</v>
      </c>
      <c r="T55">
        <v>399.28866577148438</v>
      </c>
      <c r="U55">
        <v>395.51846313476563</v>
      </c>
      <c r="V55">
        <v>36.246994018554688</v>
      </c>
      <c r="W55">
        <v>36.20965576171875</v>
      </c>
      <c r="X55">
        <v>81.445060729980469</v>
      </c>
      <c r="Y55">
        <v>81.361167907714844</v>
      </c>
      <c r="Z55">
        <v>499.64584350585938</v>
      </c>
      <c r="AA55">
        <v>149.41908264160156</v>
      </c>
      <c r="AB55">
        <v>2.8130297660827637</v>
      </c>
      <c r="AC55">
        <v>100.23934173583984</v>
      </c>
      <c r="AD55">
        <v>-3.8144035339355469</v>
      </c>
      <c r="AE55">
        <v>-0.25094425678253174</v>
      </c>
      <c r="AF55">
        <v>1</v>
      </c>
      <c r="AG55">
        <v>-0.21956524252891541</v>
      </c>
      <c r="AH55">
        <v>2.737391471862793</v>
      </c>
      <c r="AI55">
        <v>1</v>
      </c>
      <c r="AJ55">
        <v>0</v>
      </c>
      <c r="AK55">
        <v>0.15999999642372131</v>
      </c>
      <c r="AL55">
        <v>111115</v>
      </c>
      <c r="AM55">
        <v>0.83274307250976565</v>
      </c>
      <c r="AN55">
        <v>-3.2261346988583315E-5</v>
      </c>
      <c r="AO55">
        <v>303.27779235839841</v>
      </c>
      <c r="AP55">
        <v>303.95372238159177</v>
      </c>
      <c r="AQ55">
        <v>23.907052688291969</v>
      </c>
      <c r="AR55">
        <v>0.36576119720614092</v>
      </c>
      <c r="AS55">
        <v>4.2918229093989062</v>
      </c>
      <c r="AT55">
        <v>42.815753127241422</v>
      </c>
      <c r="AU55">
        <v>6.6060973655226718</v>
      </c>
      <c r="AV55">
        <v>30.465757369995117</v>
      </c>
      <c r="AW55">
        <v>4.375765831224097</v>
      </c>
      <c r="AX55">
        <v>-4.690608116338436E-3</v>
      </c>
      <c r="AY55">
        <v>3.6296320580360479</v>
      </c>
      <c r="AZ55">
        <v>0.74613377318804908</v>
      </c>
      <c r="BA55">
        <v>-2.9309342081355063E-3</v>
      </c>
      <c r="BB55">
        <v>146.43494740920391</v>
      </c>
      <c r="BC55">
        <v>3.693514157297253</v>
      </c>
      <c r="BD55">
        <v>83.909614219867848</v>
      </c>
      <c r="BE55">
        <v>394.01997737202947</v>
      </c>
      <c r="BF55">
        <v>6.7132169176850583E-3</v>
      </c>
    </row>
    <row r="56" spans="1:58" x14ac:dyDescent="0.25">
      <c r="A56" t="s">
        <v>121</v>
      </c>
      <c r="B56">
        <v>5</v>
      </c>
      <c r="C56">
        <v>19</v>
      </c>
      <c r="D56" t="s">
        <v>113</v>
      </c>
      <c r="E56">
        <v>3851</v>
      </c>
      <c r="F56">
        <v>0</v>
      </c>
      <c r="G56">
        <v>2.8899857423570556</v>
      </c>
      <c r="H56">
        <v>-3.131484628038906E-2</v>
      </c>
      <c r="I56">
        <v>537.34554556644741</v>
      </c>
      <c r="J56">
        <v>-0.21418263609903276</v>
      </c>
      <c r="K56">
        <v>0.65151321893802994</v>
      </c>
      <c r="L56">
        <v>29.935792922973633</v>
      </c>
      <c r="M56">
        <v>6</v>
      </c>
      <c r="N56">
        <v>1.4200000166893005</v>
      </c>
      <c r="O56">
        <v>1</v>
      </c>
      <c r="P56">
        <v>2.8400000333786011</v>
      </c>
      <c r="Q56">
        <v>30.674427032470703</v>
      </c>
      <c r="R56">
        <v>29.935792922973633</v>
      </c>
      <c r="S56">
        <v>30.643465042114258</v>
      </c>
      <c r="T56">
        <v>399.50726318359375</v>
      </c>
      <c r="U56">
        <v>396.13833618164063</v>
      </c>
      <c r="V56">
        <v>36.095771789550781</v>
      </c>
      <c r="W56">
        <v>35.847763061523438</v>
      </c>
      <c r="X56">
        <v>81.704124450683594</v>
      </c>
      <c r="Y56">
        <v>81.142745971679688</v>
      </c>
      <c r="Z56">
        <v>499.59048461914063</v>
      </c>
      <c r="AA56">
        <v>100.87607574462891</v>
      </c>
      <c r="AB56">
        <v>2.4662613868713379</v>
      </c>
      <c r="AC56">
        <v>100.23635864257813</v>
      </c>
      <c r="AD56">
        <v>-3.7669181823730469</v>
      </c>
      <c r="AE56">
        <v>-0.24894154071807861</v>
      </c>
      <c r="AF56">
        <v>1</v>
      </c>
      <c r="AG56">
        <v>-0.21956524252891541</v>
      </c>
      <c r="AH56">
        <v>2.737391471862793</v>
      </c>
      <c r="AI56">
        <v>1</v>
      </c>
      <c r="AJ56">
        <v>0</v>
      </c>
      <c r="AK56">
        <v>0.15999999642372131</v>
      </c>
      <c r="AL56">
        <v>111115</v>
      </c>
      <c r="AM56">
        <v>0.83265080769856747</v>
      </c>
      <c r="AN56">
        <v>-2.1418263609903276E-4</v>
      </c>
      <c r="AO56">
        <v>303.08579292297361</v>
      </c>
      <c r="AP56">
        <v>303.82442703247068</v>
      </c>
      <c r="AQ56">
        <v>16.140171758379665</v>
      </c>
      <c r="AR56">
        <v>0.37675703920897546</v>
      </c>
      <c r="AS56">
        <v>4.2447624537070574</v>
      </c>
      <c r="AT56">
        <v>42.347532484125772</v>
      </c>
      <c r="AU56">
        <v>6.4997694226023341</v>
      </c>
      <c r="AV56">
        <v>30.305109977722168</v>
      </c>
      <c r="AW56">
        <v>4.3356879358655167</v>
      </c>
      <c r="AX56">
        <v>-3.1663984589683711E-2</v>
      </c>
      <c r="AY56">
        <v>3.5932492347690275</v>
      </c>
      <c r="AZ56">
        <v>0.74243870109648924</v>
      </c>
      <c r="BA56">
        <v>-1.9758323496639158E-2</v>
      </c>
      <c r="BB56">
        <v>53.861560820390231</v>
      </c>
      <c r="BC56">
        <v>1.3564593387903243</v>
      </c>
      <c r="BD56">
        <v>83.848760191644232</v>
      </c>
      <c r="BE56">
        <v>394.76457536955337</v>
      </c>
      <c r="BF56">
        <v>6.1383856755971977E-3</v>
      </c>
    </row>
    <row r="57" spans="1:58" x14ac:dyDescent="0.25">
      <c r="A57" t="s">
        <v>121</v>
      </c>
      <c r="B57">
        <v>5</v>
      </c>
      <c r="C57">
        <v>20</v>
      </c>
      <c r="D57" t="s">
        <v>114</v>
      </c>
      <c r="E57">
        <v>4027.5</v>
      </c>
      <c r="F57">
        <v>0</v>
      </c>
      <c r="G57">
        <v>2.181778134666934</v>
      </c>
      <c r="H57">
        <v>-5.0594690520578349E-2</v>
      </c>
      <c r="I57">
        <v>460.54230969423816</v>
      </c>
      <c r="J57">
        <v>-0.34649835729875617</v>
      </c>
      <c r="K57">
        <v>0.64813124914302955</v>
      </c>
      <c r="L57">
        <v>29.783443450927734</v>
      </c>
      <c r="M57">
        <v>6</v>
      </c>
      <c r="N57">
        <v>1.4200000166893005</v>
      </c>
      <c r="O57">
        <v>1</v>
      </c>
      <c r="P57">
        <v>2.8400000333786011</v>
      </c>
      <c r="Q57">
        <v>30.577939987182617</v>
      </c>
      <c r="R57">
        <v>29.783443450927734</v>
      </c>
      <c r="S57">
        <v>30.546453475952148</v>
      </c>
      <c r="T57">
        <v>399.68109130859375</v>
      </c>
      <c r="U57">
        <v>397.22637939453125</v>
      </c>
      <c r="V57">
        <v>35.912723541259766</v>
      </c>
      <c r="W57">
        <v>35.511405944824219</v>
      </c>
      <c r="X57">
        <v>81.7412109375</v>
      </c>
      <c r="Y57">
        <v>80.827774047851563</v>
      </c>
      <c r="Z57">
        <v>499.64474487304688</v>
      </c>
      <c r="AA57">
        <v>50.222332000732422</v>
      </c>
      <c r="AB57">
        <v>3.2793710231781006</v>
      </c>
      <c r="AC57">
        <v>100.23849487304688</v>
      </c>
      <c r="AD57">
        <v>-3.8622550964355469</v>
      </c>
      <c r="AE57">
        <v>-0.24851810932159424</v>
      </c>
      <c r="AF57">
        <v>1</v>
      </c>
      <c r="AG57">
        <v>-0.21956524252891541</v>
      </c>
      <c r="AH57">
        <v>2.737391471862793</v>
      </c>
      <c r="AI57">
        <v>1</v>
      </c>
      <c r="AJ57">
        <v>0</v>
      </c>
      <c r="AK57">
        <v>0.15999999642372131</v>
      </c>
      <c r="AL57">
        <v>111115</v>
      </c>
      <c r="AM57">
        <v>0.832741241455078</v>
      </c>
      <c r="AN57">
        <v>-3.4649835729875616E-4</v>
      </c>
      <c r="AO57">
        <v>302.93344345092771</v>
      </c>
      <c r="AP57">
        <v>303.72793998718259</v>
      </c>
      <c r="AQ57">
        <v>8.035572940508132</v>
      </c>
      <c r="AR57">
        <v>0.35925141714847425</v>
      </c>
      <c r="AS57">
        <v>4.2077411318779783</v>
      </c>
      <c r="AT57">
        <v>41.97729761612171</v>
      </c>
      <c r="AU57">
        <v>6.4658916712974914</v>
      </c>
      <c r="AV57">
        <v>30.180691719055176</v>
      </c>
      <c r="AW57">
        <v>4.3048685495103811</v>
      </c>
      <c r="AX57">
        <v>-5.1512385295712865E-2</v>
      </c>
      <c r="AY57">
        <v>3.5596098827349487</v>
      </c>
      <c r="AZ57">
        <v>0.7452586667754324</v>
      </c>
      <c r="BA57">
        <v>-3.2111514498596276E-2</v>
      </c>
      <c r="BB57">
        <v>46.164067949107057</v>
      </c>
      <c r="BC57">
        <v>1.1593950794411378</v>
      </c>
      <c r="BD57">
        <v>83.685199789603658</v>
      </c>
      <c r="BE57">
        <v>396.1892665610161</v>
      </c>
      <c r="BF57">
        <v>4.6084675811900646E-3</v>
      </c>
    </row>
    <row r="58" spans="1:58" x14ac:dyDescent="0.25">
      <c r="A58" t="s">
        <v>121</v>
      </c>
      <c r="B58">
        <v>5</v>
      </c>
      <c r="C58">
        <v>21</v>
      </c>
      <c r="D58" t="s">
        <v>115</v>
      </c>
      <c r="E58">
        <v>4205</v>
      </c>
      <c r="F58">
        <v>0</v>
      </c>
      <c r="G58">
        <v>1.7094417730377365</v>
      </c>
      <c r="H58">
        <v>-4.9160832377368978E-2</v>
      </c>
      <c r="I58">
        <v>447.94957285583126</v>
      </c>
      <c r="J58">
        <v>-0.33705607216387806</v>
      </c>
      <c r="K58">
        <v>0.64933435010133556</v>
      </c>
      <c r="L58">
        <v>29.712507247924805</v>
      </c>
      <c r="M58">
        <v>6</v>
      </c>
      <c r="N58">
        <v>1.4200000166893005</v>
      </c>
      <c r="O58">
        <v>1</v>
      </c>
      <c r="P58">
        <v>2.8400000333786011</v>
      </c>
      <c r="Q58">
        <v>30.515983581542969</v>
      </c>
      <c r="R58">
        <v>29.712507247924805</v>
      </c>
      <c r="S58">
        <v>30.485578536987305</v>
      </c>
      <c r="T58">
        <v>399.59991455078125</v>
      </c>
      <c r="U58">
        <v>397.70794677734375</v>
      </c>
      <c r="V58">
        <v>35.717666625976563</v>
      </c>
      <c r="W58">
        <v>35.327178955078125</v>
      </c>
      <c r="X58">
        <v>81.588714599609375</v>
      </c>
      <c r="Y58">
        <v>80.696739196777344</v>
      </c>
      <c r="Z58">
        <v>499.604248046875</v>
      </c>
      <c r="AA58">
        <v>35.850063323974609</v>
      </c>
      <c r="AB58">
        <v>3.5640759468078613</v>
      </c>
      <c r="AC58">
        <v>100.24195098876953</v>
      </c>
      <c r="AD58">
        <v>-3.8229484558105469</v>
      </c>
      <c r="AE58">
        <v>-0.25256931781768799</v>
      </c>
      <c r="AF58">
        <v>1</v>
      </c>
      <c r="AG58">
        <v>-0.21956524252891541</v>
      </c>
      <c r="AH58">
        <v>2.737391471862793</v>
      </c>
      <c r="AI58">
        <v>1</v>
      </c>
      <c r="AJ58">
        <v>0</v>
      </c>
      <c r="AK58">
        <v>0.15999999642372131</v>
      </c>
      <c r="AL58">
        <v>111115</v>
      </c>
      <c r="AM58">
        <v>0.83267374674479155</v>
      </c>
      <c r="AN58">
        <v>-3.3705607216387808E-4</v>
      </c>
      <c r="AO58">
        <v>302.86250724792478</v>
      </c>
      <c r="AP58">
        <v>303.66598358154295</v>
      </c>
      <c r="AQ58">
        <v>5.7360100036261201</v>
      </c>
      <c r="AR58">
        <v>0.33070987586886458</v>
      </c>
      <c r="AS58">
        <v>4.1905996914877672</v>
      </c>
      <c r="AT58">
        <v>41.804849667752926</v>
      </c>
      <c r="AU58">
        <v>6.4776707126748008</v>
      </c>
      <c r="AV58">
        <v>30.114245414733887</v>
      </c>
      <c r="AW58">
        <v>4.2884876108834735</v>
      </c>
      <c r="AX58">
        <v>-5.0026803960098912E-2</v>
      </c>
      <c r="AY58">
        <v>3.5412653413864317</v>
      </c>
      <c r="AZ58">
        <v>0.74722226949704185</v>
      </c>
      <c r="BA58">
        <v>-3.1187779822416224E-2</v>
      </c>
      <c r="BB58">
        <v>44.90333912765449</v>
      </c>
      <c r="BC58">
        <v>1.1263279411075364</v>
      </c>
      <c r="BD58">
        <v>83.599531219101792</v>
      </c>
      <c r="BE58">
        <v>396.89536002858392</v>
      </c>
      <c r="BF58">
        <v>3.600660155412572E-3</v>
      </c>
    </row>
    <row r="59" spans="1:58" x14ac:dyDescent="0.25">
      <c r="A59" t="s">
        <v>121</v>
      </c>
      <c r="B59">
        <v>5</v>
      </c>
      <c r="C59">
        <v>22</v>
      </c>
      <c r="D59" t="s">
        <v>116</v>
      </c>
      <c r="E59">
        <v>4381.5</v>
      </c>
      <c r="F59">
        <v>0</v>
      </c>
      <c r="G59">
        <v>1.4192996612621493</v>
      </c>
      <c r="H59">
        <v>-4.6088619838011935E-2</v>
      </c>
      <c r="I59">
        <v>442.18551478600432</v>
      </c>
      <c r="J59">
        <v>-0.31523532589537662</v>
      </c>
      <c r="K59">
        <v>0.64860782609598022</v>
      </c>
      <c r="L59">
        <v>29.649433135986328</v>
      </c>
      <c r="M59">
        <v>6</v>
      </c>
      <c r="N59">
        <v>1.4200000166893005</v>
      </c>
      <c r="O59">
        <v>1</v>
      </c>
      <c r="P59">
        <v>2.8400000333786011</v>
      </c>
      <c r="Q59">
        <v>30.457509994506836</v>
      </c>
      <c r="R59">
        <v>29.649433135986328</v>
      </c>
      <c r="S59">
        <v>30.426336288452148</v>
      </c>
      <c r="T59">
        <v>399.68603515625</v>
      </c>
      <c r="U59">
        <v>398.13232421875</v>
      </c>
      <c r="V59">
        <v>35.547283172607422</v>
      </c>
      <c r="W59">
        <v>35.182037353515625</v>
      </c>
      <c r="X59">
        <v>81.47369384765625</v>
      </c>
      <c r="Y59">
        <v>80.636558532714844</v>
      </c>
      <c r="Z59">
        <v>499.62741088867188</v>
      </c>
      <c r="AA59">
        <v>23.940534591674805</v>
      </c>
      <c r="AB59">
        <v>3.9728977680206299</v>
      </c>
      <c r="AC59">
        <v>100.24437713623047</v>
      </c>
      <c r="AD59">
        <v>-3.9676628112792969</v>
      </c>
      <c r="AE59">
        <v>-0.24420750141143799</v>
      </c>
      <c r="AF59">
        <v>1</v>
      </c>
      <c r="AG59">
        <v>-0.21956524252891541</v>
      </c>
      <c r="AH59">
        <v>2.737391471862793</v>
      </c>
      <c r="AI59">
        <v>1</v>
      </c>
      <c r="AJ59">
        <v>0</v>
      </c>
      <c r="AK59">
        <v>0.15999999642372131</v>
      </c>
      <c r="AL59">
        <v>111115</v>
      </c>
      <c r="AM59">
        <v>0.83271235148111966</v>
      </c>
      <c r="AN59">
        <v>-3.1523532589537663E-4</v>
      </c>
      <c r="AO59">
        <v>302.79943313598631</v>
      </c>
      <c r="AP59">
        <v>303.60750999450681</v>
      </c>
      <c r="AQ59">
        <v>3.8304854490499451</v>
      </c>
      <c r="AR59">
        <v>0.29992959100763317</v>
      </c>
      <c r="AS59">
        <v>4.1754092469827482</v>
      </c>
      <c r="AT59">
        <v>41.652303762718134</v>
      </c>
      <c r="AU59">
        <v>6.4702664092025088</v>
      </c>
      <c r="AV59">
        <v>30.053471565246582</v>
      </c>
      <c r="AW59">
        <v>4.273552685674189</v>
      </c>
      <c r="AX59">
        <v>-4.6848901952998873E-2</v>
      </c>
      <c r="AY59">
        <v>3.526801420886768</v>
      </c>
      <c r="AZ59">
        <v>0.74675126478742104</v>
      </c>
      <c r="BA59">
        <v>-2.9211294591259714E-2</v>
      </c>
      <c r="BB59">
        <v>44.326611508386428</v>
      </c>
      <c r="BC59">
        <v>1.1106496204589751</v>
      </c>
      <c r="BD59">
        <v>83.578903643596007</v>
      </c>
      <c r="BE59">
        <v>397.45765713417802</v>
      </c>
      <c r="BF59">
        <v>2.9845571597573082E-3</v>
      </c>
    </row>
    <row r="60" spans="1:58" x14ac:dyDescent="0.25">
      <c r="A60" t="s">
        <v>121</v>
      </c>
      <c r="B60">
        <v>5</v>
      </c>
      <c r="C60">
        <v>23</v>
      </c>
      <c r="D60" t="s">
        <v>117</v>
      </c>
      <c r="E60">
        <v>4558.5</v>
      </c>
      <c r="F60">
        <v>0</v>
      </c>
      <c r="G60">
        <v>0.63448787204824786</v>
      </c>
      <c r="H60">
        <v>-3.1447532303670256E-2</v>
      </c>
      <c r="I60">
        <v>426.74053544897771</v>
      </c>
      <c r="J60">
        <v>-0.21221710371132285</v>
      </c>
      <c r="K60">
        <v>0.64332584792045999</v>
      </c>
      <c r="L60">
        <v>29.612646102905273</v>
      </c>
      <c r="M60">
        <v>6</v>
      </c>
      <c r="N60">
        <v>1.4200000166893005</v>
      </c>
      <c r="O60">
        <v>1</v>
      </c>
      <c r="P60">
        <v>2.8400000333786011</v>
      </c>
      <c r="Q60">
        <v>30.423181533813477</v>
      </c>
      <c r="R60">
        <v>29.612646102905273</v>
      </c>
      <c r="S60">
        <v>30.394626617431641</v>
      </c>
      <c r="T60">
        <v>399.84170532226563</v>
      </c>
      <c r="U60">
        <v>399.18145751953125</v>
      </c>
      <c r="V60">
        <v>35.392601013183594</v>
      </c>
      <c r="W60">
        <v>35.146697998046875</v>
      </c>
      <c r="X60">
        <v>81.278450012207031</v>
      </c>
      <c r="Y60">
        <v>80.713737487792969</v>
      </c>
      <c r="Z60">
        <v>499.60763549804688</v>
      </c>
      <c r="AA60">
        <v>9.9693803787231445</v>
      </c>
      <c r="AB60">
        <v>5.3449287414550781</v>
      </c>
      <c r="AC60">
        <v>100.24401092529297</v>
      </c>
      <c r="AD60">
        <v>-3.8917350769042969</v>
      </c>
      <c r="AE60">
        <v>-0.24651157855987549</v>
      </c>
      <c r="AF60">
        <v>1</v>
      </c>
      <c r="AG60">
        <v>-0.21956524252891541</v>
      </c>
      <c r="AH60">
        <v>2.737391471862793</v>
      </c>
      <c r="AI60">
        <v>1</v>
      </c>
      <c r="AJ60">
        <v>0</v>
      </c>
      <c r="AK60">
        <v>0.15999999642372131</v>
      </c>
      <c r="AL60">
        <v>111115</v>
      </c>
      <c r="AM60">
        <v>0.83267939249674472</v>
      </c>
      <c r="AN60">
        <v>-2.1221710371132285E-4</v>
      </c>
      <c r="AO60">
        <v>302.76264610290525</v>
      </c>
      <c r="AP60">
        <v>303.57318153381345</v>
      </c>
      <c r="AQ60">
        <v>1.5951008249424206</v>
      </c>
      <c r="AR60">
        <v>0.22613061715709934</v>
      </c>
      <c r="AS60">
        <v>4.1665718260246436</v>
      </c>
      <c r="AT60">
        <v>41.564296834947967</v>
      </c>
      <c r="AU60">
        <v>6.4175988369010923</v>
      </c>
      <c r="AV60">
        <v>30.017913818359375</v>
      </c>
      <c r="AW60">
        <v>4.2648355497616874</v>
      </c>
      <c r="AX60">
        <v>-3.1799652225805192E-2</v>
      </c>
      <c r="AY60">
        <v>3.5232459781041836</v>
      </c>
      <c r="AZ60">
        <v>0.74158957165750383</v>
      </c>
      <c r="BA60">
        <v>-1.9842844046836394E-2</v>
      </c>
      <c r="BB60">
        <v>42.778182897812698</v>
      </c>
      <c r="BC60">
        <v>1.0690389731544534</v>
      </c>
      <c r="BD60">
        <v>83.764211939611727</v>
      </c>
      <c r="BE60">
        <v>398.87985237263058</v>
      </c>
      <c r="BF60">
        <v>1.3324156703134959E-3</v>
      </c>
    </row>
    <row r="61" spans="1:58" x14ac:dyDescent="0.25">
      <c r="A61" t="s">
        <v>121</v>
      </c>
      <c r="B61">
        <v>5</v>
      </c>
      <c r="C61">
        <v>24</v>
      </c>
      <c r="D61" t="s">
        <v>118</v>
      </c>
      <c r="E61">
        <v>4736</v>
      </c>
      <c r="F61">
        <v>0</v>
      </c>
      <c r="G61">
        <v>0.40776901199766119</v>
      </c>
      <c r="H61">
        <v>-8.4811289380743154E-3</v>
      </c>
      <c r="I61">
        <v>471.56420559644476</v>
      </c>
      <c r="J61">
        <v>-5.6227105156617559E-2</v>
      </c>
      <c r="K61">
        <v>0.63719168054440489</v>
      </c>
      <c r="L61">
        <v>29.596258163452148</v>
      </c>
      <c r="M61">
        <v>6</v>
      </c>
      <c r="N61">
        <v>1.4200000166893005</v>
      </c>
      <c r="O61">
        <v>1</v>
      </c>
      <c r="P61">
        <v>2.8400000333786011</v>
      </c>
      <c r="Q61">
        <v>30.397703170776367</v>
      </c>
      <c r="R61">
        <v>29.596258163452148</v>
      </c>
      <c r="S61">
        <v>30.367607116699219</v>
      </c>
      <c r="T61">
        <v>399.90411376953125</v>
      </c>
      <c r="U61">
        <v>399.44137573242188</v>
      </c>
      <c r="V61">
        <v>35.233818054199219</v>
      </c>
      <c r="W61">
        <v>35.168666839599609</v>
      </c>
      <c r="X61">
        <v>81.031959533691406</v>
      </c>
      <c r="Y61">
        <v>80.882125854492188</v>
      </c>
      <c r="Z61">
        <v>499.60394287109375</v>
      </c>
      <c r="AA61">
        <v>5.8628010749816895</v>
      </c>
      <c r="AB61">
        <v>61.498149871826172</v>
      </c>
      <c r="AC61">
        <v>100.2440185546875</v>
      </c>
      <c r="AD61">
        <v>-3.9610099792480469</v>
      </c>
      <c r="AE61">
        <v>-0.24222767353057861</v>
      </c>
      <c r="AF61">
        <v>1</v>
      </c>
      <c r="AG61">
        <v>-0.21956524252891541</v>
      </c>
      <c r="AH61">
        <v>2.737391471862793</v>
      </c>
      <c r="AI61">
        <v>1</v>
      </c>
      <c r="AJ61">
        <v>0</v>
      </c>
      <c r="AK61">
        <v>0.15999999642372131</v>
      </c>
      <c r="AL61">
        <v>111115</v>
      </c>
      <c r="AM61">
        <v>0.83267323811848948</v>
      </c>
      <c r="AN61">
        <v>-5.622710515661756E-5</v>
      </c>
      <c r="AO61">
        <v>302.74625816345213</v>
      </c>
      <c r="AP61">
        <v>303.54770317077634</v>
      </c>
      <c r="AQ61">
        <v>0.93804815103005978</v>
      </c>
      <c r="AR61">
        <v>0.14253700190240087</v>
      </c>
      <c r="AS61">
        <v>4.1626401717568511</v>
      </c>
      <c r="AT61">
        <v>41.525072835003606</v>
      </c>
      <c r="AU61">
        <v>6.3564059954039962</v>
      </c>
      <c r="AV61">
        <v>29.996980667114258</v>
      </c>
      <c r="AW61">
        <v>4.2597109469475001</v>
      </c>
      <c r="AX61">
        <v>-8.5065321052406866E-3</v>
      </c>
      <c r="AY61">
        <v>3.5254484912124462</v>
      </c>
      <c r="AZ61">
        <v>0.73426245573505389</v>
      </c>
      <c r="BA61">
        <v>-5.3142943990632944E-3</v>
      </c>
      <c r="BB61">
        <v>47.27149097553648</v>
      </c>
      <c r="BC61">
        <v>1.1805592365882913</v>
      </c>
      <c r="BD61">
        <v>84.034531920431448</v>
      </c>
      <c r="BE61">
        <v>399.2475418733631</v>
      </c>
      <c r="BF61">
        <v>8.5828150360282645E-4</v>
      </c>
    </row>
    <row r="62" spans="1:58" x14ac:dyDescent="0.25">
      <c r="A62" t="s">
        <v>121</v>
      </c>
      <c r="B62">
        <v>5</v>
      </c>
      <c r="C62">
        <v>25</v>
      </c>
      <c r="D62" t="s">
        <v>119</v>
      </c>
      <c r="E62">
        <v>4912.5</v>
      </c>
      <c r="F62">
        <v>0</v>
      </c>
      <c r="G62">
        <v>-9.6410009575511824E-2</v>
      </c>
      <c r="H62">
        <v>3.3255428721467264E-2</v>
      </c>
      <c r="I62">
        <v>400.41543868656288</v>
      </c>
      <c r="J62">
        <v>0.21886104067769052</v>
      </c>
      <c r="K62">
        <v>0.64176289297954314</v>
      </c>
      <c r="L62">
        <v>29.68345832824707</v>
      </c>
      <c r="M62">
        <v>6</v>
      </c>
      <c r="N62">
        <v>1.4200000166893005</v>
      </c>
      <c r="O62">
        <v>1</v>
      </c>
      <c r="P62">
        <v>2.8400000333786011</v>
      </c>
      <c r="Q62">
        <v>30.430610656738281</v>
      </c>
      <c r="R62">
        <v>29.68345832824707</v>
      </c>
      <c r="S62">
        <v>30.382444381713867</v>
      </c>
      <c r="T62">
        <v>399.97610473632813</v>
      </c>
      <c r="U62">
        <v>399.98675537109375</v>
      </c>
      <c r="V62">
        <v>35.077011108398438</v>
      </c>
      <c r="W62">
        <v>35.33056640625</v>
      </c>
      <c r="X62">
        <v>80.523025512695313</v>
      </c>
      <c r="Y62">
        <v>81.105087280273438</v>
      </c>
      <c r="Z62">
        <v>499.60357666015625</v>
      </c>
      <c r="AA62">
        <v>0.21337851881980896</v>
      </c>
      <c r="AB62">
        <v>66.09271240234375</v>
      </c>
      <c r="AC62">
        <v>100.24845886230469</v>
      </c>
      <c r="AD62">
        <v>-3.8788261413574219</v>
      </c>
      <c r="AE62">
        <v>-0.23911869525909424</v>
      </c>
      <c r="AF62">
        <v>1</v>
      </c>
      <c r="AG62">
        <v>-0.21956524252891541</v>
      </c>
      <c r="AH62">
        <v>2.737391471862793</v>
      </c>
      <c r="AI62">
        <v>1</v>
      </c>
      <c r="AJ62">
        <v>0</v>
      </c>
      <c r="AK62">
        <v>0.15999999642372131</v>
      </c>
      <c r="AL62">
        <v>111115</v>
      </c>
      <c r="AM62">
        <v>0.83267262776692696</v>
      </c>
      <c r="AN62">
        <v>2.1886104067769051E-4</v>
      </c>
      <c r="AO62">
        <v>302.83345832824705</v>
      </c>
      <c r="AP62">
        <v>303.58061065673826</v>
      </c>
      <c r="AQ62">
        <v>3.4140562248068385E-2</v>
      </c>
      <c r="AR62">
        <v>-7.0265407830927438E-3</v>
      </c>
      <c r="AS62">
        <v>4.1835977259384203</v>
      </c>
      <c r="AT62">
        <v>41.732289687213651</v>
      </c>
      <c r="AU62">
        <v>6.4017232809636511</v>
      </c>
      <c r="AV62">
        <v>30.057034492492676</v>
      </c>
      <c r="AW62">
        <v>4.2744270080216262</v>
      </c>
      <c r="AX62">
        <v>3.2870526106981234E-2</v>
      </c>
      <c r="AY62">
        <v>3.5418348329588771</v>
      </c>
      <c r="AZ62">
        <v>0.7325921750627491</v>
      </c>
      <c r="BA62">
        <v>2.0578316629317472E-2</v>
      </c>
      <c r="BB62">
        <v>40.141030633001584</v>
      </c>
      <c r="BC62">
        <v>1.0010717437757943</v>
      </c>
      <c r="BD62">
        <v>84.229927296960966</v>
      </c>
      <c r="BE62">
        <v>400.03258407228998</v>
      </c>
      <c r="BF62">
        <v>-2.0299866612308749E-4</v>
      </c>
    </row>
    <row r="63" spans="1:58" x14ac:dyDescent="0.25">
      <c r="A63" t="s">
        <v>120</v>
      </c>
      <c r="B63">
        <v>1</v>
      </c>
      <c r="C63" s="1">
        <v>1</v>
      </c>
      <c r="D63" s="1" t="s">
        <v>122</v>
      </c>
      <c r="E63" s="1">
        <v>294</v>
      </c>
      <c r="F63" s="1">
        <v>0</v>
      </c>
      <c r="G63">
        <f t="shared" ref="G63:G75" si="84">(T63-U63*(1000-V63)/(1000-W63))*AM63</f>
        <v>3.0446808807207502</v>
      </c>
      <c r="H63">
        <f t="shared" ref="H63:H75" si="85">IF(AX63&lt;&gt;0,1/(1/AX63-1/P63),0)</f>
        <v>7.3326490139032335E-2</v>
      </c>
      <c r="I63">
        <f t="shared" ref="I63:I75" si="86">((BA63-AN63/2)*U63-G63)/(BA63+AN63/2)</f>
        <v>322.12062585862287</v>
      </c>
      <c r="J63">
        <f t="shared" ref="J63:J75" si="87">AN63*1000</f>
        <v>0.69977806274183996</v>
      </c>
      <c r="K63">
        <f t="shared" ref="K63:K75" si="88">(AS63-AY63)</f>
        <v>0.94800539701772557</v>
      </c>
      <c r="L63">
        <f t="shared" ref="L63:L75" si="89">(R63+AR63*F63)</f>
        <v>28.876502990722656</v>
      </c>
      <c r="M63" s="1">
        <v>6</v>
      </c>
      <c r="N63">
        <f t="shared" ref="N63:N75" si="90">(M63*AG63+AH63)</f>
        <v>1.4200000166893005</v>
      </c>
      <c r="O63" s="1">
        <v>1</v>
      </c>
      <c r="P63">
        <f t="shared" ref="P63:P75" si="91">N63*(O63+1)*(O63+1)/(O63*O63+1)</f>
        <v>2.8400000333786011</v>
      </c>
      <c r="Q63" s="1">
        <v>28.303300857543945</v>
      </c>
      <c r="R63" s="1">
        <v>28.876502990722656</v>
      </c>
      <c r="S63" s="1">
        <v>28.200546264648438</v>
      </c>
      <c r="T63" s="1">
        <v>399.607421875</v>
      </c>
      <c r="U63" s="1">
        <v>395.6258544921875</v>
      </c>
      <c r="V63" s="1">
        <v>29.529775619506836</v>
      </c>
      <c r="W63" s="1">
        <v>30.343156814575195</v>
      </c>
      <c r="X63" s="1">
        <v>76.725471496582031</v>
      </c>
      <c r="Y63" s="1">
        <v>78.838836669921875</v>
      </c>
      <c r="Z63" s="1">
        <v>500.53622436523438</v>
      </c>
      <c r="AA63" s="1">
        <v>999.34405517578125</v>
      </c>
      <c r="AB63" s="1">
        <v>3.8114557266235352</v>
      </c>
      <c r="AC63" s="1">
        <v>100.35594940185547</v>
      </c>
      <c r="AD63" s="1">
        <v>1.105424165725708</v>
      </c>
      <c r="AE63" s="1">
        <v>-0.30055096745491028</v>
      </c>
      <c r="AF63" s="1">
        <v>1</v>
      </c>
      <c r="AG63" s="1">
        <v>-0.21956524252891541</v>
      </c>
      <c r="AH63" s="1">
        <v>2.737391471862793</v>
      </c>
      <c r="AI63" s="1">
        <v>1</v>
      </c>
      <c r="AJ63" s="1">
        <v>0</v>
      </c>
      <c r="AK63" s="1">
        <v>0.15999999642372131</v>
      </c>
      <c r="AL63" s="1">
        <v>111115</v>
      </c>
      <c r="AM63">
        <f t="shared" ref="AM63:AM75" si="92">Z63*0.000001/(M63*0.0001)</f>
        <v>0.83422704060872388</v>
      </c>
      <c r="AN63">
        <f t="shared" ref="AN63:AN75" si="93">(W63-V63)/(1000-W63)*AM63</f>
        <v>6.997780627418399E-4</v>
      </c>
      <c r="AO63">
        <f t="shared" ref="AO63:AO75" si="94">(R63+273.15)</f>
        <v>302.02650299072263</v>
      </c>
      <c r="AP63">
        <f t="shared" ref="AP63:AP75" si="95">(Q63+273.15)</f>
        <v>301.45330085754392</v>
      </c>
      <c r="AQ63">
        <f t="shared" ref="AQ63:AQ75" si="96">(AA63*AI63+AB63*AJ63)*AK63</f>
        <v>159.89504525419215</v>
      </c>
      <c r="AR63">
        <f t="shared" ref="AR63:AR75" si="97">((AQ63+0.00000010773*(AP63^4-AO63^4))-AN63*44100)/(N63*56+0.00000043092*AO63^3)</f>
        <v>1.3376303183554068</v>
      </c>
      <c r="AS63">
        <f t="shared" ref="AS63:AS75" si="98">0.61365*EXP(17.502*L63/(240.97+L63))</f>
        <v>3.9931217069937999</v>
      </c>
      <c r="AT63">
        <f t="shared" ref="AT63:AT75" si="99">AS63*1000/AC63</f>
        <v>39.789586275589272</v>
      </c>
      <c r="AU63">
        <f t="shared" ref="AU63:AU75" si="100">(AT63-W63)</f>
        <v>9.4464294610140769</v>
      </c>
      <c r="AV63">
        <f t="shared" ref="AV63:AV75" si="101">IF(F63,R63,(Q63+R63)/2)</f>
        <v>28.589901924133301</v>
      </c>
      <c r="AW63">
        <f t="shared" ref="AW63:AW75" si="102">0.61365*EXP(17.502*AV63/(240.97+AV63))</f>
        <v>3.9273156979819985</v>
      </c>
      <c r="AX63">
        <f t="shared" ref="AX63:AX75" si="103">IF(AU63&lt;&gt;0,(1000-(AT63+W63)/2)/AU63*AN63,0)</f>
        <v>7.1480911171928604E-2</v>
      </c>
      <c r="AY63">
        <f t="shared" ref="AY63:AY75" si="104">W63*AC63/1000</f>
        <v>3.0451163099760743</v>
      </c>
      <c r="AZ63">
        <f t="shared" ref="AZ63:AZ75" si="105">(AW63-AY63)</f>
        <v>0.88219938800592423</v>
      </c>
      <c r="BA63">
        <f t="shared" ref="BA63:BA75" si="106">1/(1.6/H63+1.37/P63)</f>
        <v>4.4837796749544703E-2</v>
      </c>
      <c r="BB63">
        <f t="shared" ref="BB63:BB75" si="107">I63*AC63*0.001</f>
        <v>32.326721229961976</v>
      </c>
      <c r="BC63">
        <f t="shared" ref="BC63:BC75" si="108">I63/U63</f>
        <v>0.81420519463291008</v>
      </c>
      <c r="BD63">
        <f t="shared" ref="BD63:BD75" si="109">(1-AN63*AC63/AS63/H63)*100</f>
        <v>76.015536805903523</v>
      </c>
      <c r="BE63">
        <f t="shared" ref="BE63:BE75" si="110">(U63-G63/(P63/1.35))</f>
        <v>394.17855902012258</v>
      </c>
      <c r="BF63">
        <f t="shared" ref="BF63:BF75" si="111">G63*BD63/100/BE63</f>
        <v>5.8715281756064235E-3</v>
      </c>
    </row>
    <row r="64" spans="1:58" x14ac:dyDescent="0.25">
      <c r="A64" t="s">
        <v>120</v>
      </c>
      <c r="B64">
        <v>1</v>
      </c>
      <c r="C64" s="1">
        <v>2</v>
      </c>
      <c r="D64" s="1" t="s">
        <v>123</v>
      </c>
      <c r="E64" s="1">
        <v>502</v>
      </c>
      <c r="F64" s="1">
        <v>0</v>
      </c>
      <c r="G64">
        <f t="shared" si="84"/>
        <v>2.9001461870039247</v>
      </c>
      <c r="H64">
        <f t="shared" si="85"/>
        <v>7.0326552074231441E-2</v>
      </c>
      <c r="I64">
        <f t="shared" si="86"/>
        <v>323.04695367467269</v>
      </c>
      <c r="J64">
        <f t="shared" si="87"/>
        <v>0.63434231156792065</v>
      </c>
      <c r="K64">
        <f t="shared" si="88"/>
        <v>0.895397876116379</v>
      </c>
      <c r="L64">
        <f t="shared" si="89"/>
        <v>28.635053634643555</v>
      </c>
      <c r="M64" s="1">
        <v>6</v>
      </c>
      <c r="N64">
        <f t="shared" si="90"/>
        <v>1.4200000166893005</v>
      </c>
      <c r="O64" s="1">
        <v>1</v>
      </c>
      <c r="P64">
        <f t="shared" si="91"/>
        <v>2.8400000333786011</v>
      </c>
      <c r="Q64" s="1">
        <v>28.411027908325195</v>
      </c>
      <c r="R64" s="1">
        <v>28.635053634643555</v>
      </c>
      <c r="S64" s="1">
        <v>28.315706253051758</v>
      </c>
      <c r="T64" s="1">
        <v>399.5015869140625</v>
      </c>
      <c r="U64" s="1">
        <v>395.72381591796875</v>
      </c>
      <c r="V64" s="1">
        <v>29.575754165649414</v>
      </c>
      <c r="W64" s="1">
        <v>30.313180923461914</v>
      </c>
      <c r="X64" s="1">
        <v>76.367973327636719</v>
      </c>
      <c r="Y64" s="1">
        <v>78.2720947265625</v>
      </c>
      <c r="Z64" s="1">
        <v>500.48092651367188</v>
      </c>
      <c r="AA64" s="1">
        <v>750.02484130859375</v>
      </c>
      <c r="AB64" s="1">
        <v>3.9719622135162354</v>
      </c>
      <c r="AC64" s="1">
        <v>100.35970306396484</v>
      </c>
      <c r="AD64" s="1">
        <v>1.149583101272583</v>
      </c>
      <c r="AE64" s="1">
        <v>-0.30238774418830872</v>
      </c>
      <c r="AF64" s="1">
        <v>1</v>
      </c>
      <c r="AG64" s="1">
        <v>-0.21956524252891541</v>
      </c>
      <c r="AH64" s="1">
        <v>2.737391471862793</v>
      </c>
      <c r="AI64" s="1">
        <v>1</v>
      </c>
      <c r="AJ64" s="1">
        <v>0</v>
      </c>
      <c r="AK64" s="1">
        <v>0.15999999642372131</v>
      </c>
      <c r="AL64" s="1">
        <v>111115</v>
      </c>
      <c r="AM64">
        <f t="shared" si="92"/>
        <v>0.83413487752278637</v>
      </c>
      <c r="AN64">
        <f t="shared" si="93"/>
        <v>6.3434231156792064E-4</v>
      </c>
      <c r="AO64">
        <f t="shared" si="94"/>
        <v>301.78505363464353</v>
      </c>
      <c r="AP64">
        <f t="shared" si="95"/>
        <v>301.56102790832517</v>
      </c>
      <c r="AQ64">
        <f t="shared" si="96"/>
        <v>120.00397192707715</v>
      </c>
      <c r="AR64">
        <f t="shared" si="97"/>
        <v>0.9782775302436143</v>
      </c>
      <c r="AS64">
        <f t="shared" si="98"/>
        <v>3.9376197125192602</v>
      </c>
      <c r="AT64">
        <f t="shared" si="99"/>
        <v>39.235067385657722</v>
      </c>
      <c r="AU64">
        <f t="shared" si="100"/>
        <v>8.9218864621958076</v>
      </c>
      <c r="AV64">
        <f t="shared" si="101"/>
        <v>28.523040771484375</v>
      </c>
      <c r="AW64">
        <f t="shared" si="102"/>
        <v>3.9121005963243345</v>
      </c>
      <c r="AX64">
        <f t="shared" si="103"/>
        <v>6.862714694514005E-2</v>
      </c>
      <c r="AY64">
        <f t="shared" si="104"/>
        <v>3.0422218364028812</v>
      </c>
      <c r="AZ64">
        <f t="shared" si="105"/>
        <v>0.86987875992145325</v>
      </c>
      <c r="BA64">
        <f t="shared" si="106"/>
        <v>4.3041477661315754E-2</v>
      </c>
      <c r="BB64">
        <f t="shared" si="107"/>
        <v>32.420896346508556</v>
      </c>
      <c r="BC64">
        <f t="shared" si="108"/>
        <v>0.81634448238929969</v>
      </c>
      <c r="BD64">
        <f t="shared" si="109"/>
        <v>77.010477443710982</v>
      </c>
      <c r="BE64">
        <f t="shared" si="110"/>
        <v>394.34522531710962</v>
      </c>
      <c r="BF64">
        <f t="shared" si="111"/>
        <v>5.6636071183093877E-3</v>
      </c>
    </row>
    <row r="65" spans="1:58" x14ac:dyDescent="0.25">
      <c r="A65" t="s">
        <v>120</v>
      </c>
      <c r="B65">
        <v>1</v>
      </c>
      <c r="C65" s="1">
        <v>3</v>
      </c>
      <c r="D65" s="1" t="s">
        <v>124</v>
      </c>
      <c r="E65" s="1">
        <v>710.5</v>
      </c>
      <c r="F65" s="1">
        <v>0</v>
      </c>
      <c r="G65">
        <f t="shared" si="84"/>
        <v>2.7831056795066278</v>
      </c>
      <c r="H65">
        <f t="shared" si="85"/>
        <v>6.5592093912357277E-2</v>
      </c>
      <c r="I65">
        <f t="shared" si="86"/>
        <v>321.69849121253395</v>
      </c>
      <c r="J65">
        <f t="shared" si="87"/>
        <v>0.54434282755805352</v>
      </c>
      <c r="K65">
        <f t="shared" si="88"/>
        <v>0.82286612157871497</v>
      </c>
      <c r="L65">
        <f t="shared" si="89"/>
        <v>28.298412322998047</v>
      </c>
      <c r="M65" s="1">
        <v>6</v>
      </c>
      <c r="N65">
        <f t="shared" si="90"/>
        <v>1.4200000166893005</v>
      </c>
      <c r="O65" s="1">
        <v>1</v>
      </c>
      <c r="P65">
        <f t="shared" si="91"/>
        <v>2.8400000333786011</v>
      </c>
      <c r="Q65" s="1">
        <v>28.472417831420898</v>
      </c>
      <c r="R65" s="1">
        <v>28.298412322998047</v>
      </c>
      <c r="S65" s="1">
        <v>28.399452209472656</v>
      </c>
      <c r="T65" s="1">
        <v>399.3817138671875</v>
      </c>
      <c r="U65" s="1">
        <v>395.78753662109375</v>
      </c>
      <c r="V65" s="1">
        <v>29.641677856445313</v>
      </c>
      <c r="W65" s="1">
        <v>30.274394989013672</v>
      </c>
      <c r="X65" s="1">
        <v>76.269775390625</v>
      </c>
      <c r="Y65" s="1">
        <v>77.897796630859375</v>
      </c>
      <c r="Z65" s="1">
        <v>500.56793212890625</v>
      </c>
      <c r="AA65" s="1">
        <v>501.107421875</v>
      </c>
      <c r="AB65" s="1">
        <v>4.6983194351196289</v>
      </c>
      <c r="AC65" s="1">
        <v>100.36511993408203</v>
      </c>
      <c r="AD65" s="1">
        <v>1.045670747756958</v>
      </c>
      <c r="AE65" s="1">
        <v>-0.30056622624397278</v>
      </c>
      <c r="AF65" s="1">
        <v>1</v>
      </c>
      <c r="AG65" s="1">
        <v>-0.21956524252891541</v>
      </c>
      <c r="AH65" s="1">
        <v>2.737391471862793</v>
      </c>
      <c r="AI65" s="1">
        <v>1</v>
      </c>
      <c r="AJ65" s="1">
        <v>0</v>
      </c>
      <c r="AK65" s="1">
        <v>0.15999999642372131</v>
      </c>
      <c r="AL65" s="1">
        <v>111115</v>
      </c>
      <c r="AM65">
        <f t="shared" si="92"/>
        <v>0.83427988688151034</v>
      </c>
      <c r="AN65">
        <f t="shared" si="93"/>
        <v>5.4434282755805351E-4</v>
      </c>
      <c r="AO65">
        <f t="shared" si="94"/>
        <v>301.44841232299802</v>
      </c>
      <c r="AP65">
        <f t="shared" si="95"/>
        <v>301.62241783142088</v>
      </c>
      <c r="AQ65">
        <f t="shared" si="96"/>
        <v>80.177185707900207</v>
      </c>
      <c r="AR65">
        <f t="shared" si="97"/>
        <v>0.63759061426897268</v>
      </c>
      <c r="AS65">
        <f t="shared" si="98"/>
        <v>3.8613594055828444</v>
      </c>
      <c r="AT65">
        <f t="shared" si="99"/>
        <v>38.473121021714661</v>
      </c>
      <c r="AU65">
        <f t="shared" si="100"/>
        <v>8.1987260327009892</v>
      </c>
      <c r="AV65">
        <f t="shared" si="101"/>
        <v>28.385415077209473</v>
      </c>
      <c r="AW65">
        <f t="shared" si="102"/>
        <v>3.8809438743244318</v>
      </c>
      <c r="AX65">
        <f t="shared" si="103"/>
        <v>6.4111389603105584E-2</v>
      </c>
      <c r="AY65">
        <f t="shared" si="104"/>
        <v>3.0384932840041294</v>
      </c>
      <c r="AZ65">
        <f t="shared" si="105"/>
        <v>0.84245059032030234</v>
      </c>
      <c r="BA65">
        <f t="shared" si="106"/>
        <v>4.0200070734407116E-2</v>
      </c>
      <c r="BB65">
        <f t="shared" si="107"/>
        <v>32.287307653159203</v>
      </c>
      <c r="BC65">
        <f t="shared" si="108"/>
        <v>0.81280601698307453</v>
      </c>
      <c r="BD65">
        <f t="shared" si="109"/>
        <v>78.429332173385177</v>
      </c>
      <c r="BE65">
        <f t="shared" si="110"/>
        <v>394.4645814720883</v>
      </c>
      <c r="BF65">
        <f t="shared" si="111"/>
        <v>5.5335036417485089E-3</v>
      </c>
    </row>
    <row r="66" spans="1:58" x14ac:dyDescent="0.25">
      <c r="A66" t="s">
        <v>120</v>
      </c>
      <c r="B66">
        <v>1</v>
      </c>
      <c r="C66" s="1">
        <v>4</v>
      </c>
      <c r="D66" s="1" t="s">
        <v>125</v>
      </c>
      <c r="E66" s="1">
        <v>918.5</v>
      </c>
      <c r="F66" s="1">
        <v>0</v>
      </c>
      <c r="G66">
        <f t="shared" si="84"/>
        <v>2.5184092511654956</v>
      </c>
      <c r="H66">
        <f t="shared" si="85"/>
        <v>5.9429707890668662E-2</v>
      </c>
      <c r="I66">
        <f t="shared" si="86"/>
        <v>322.44158319026309</v>
      </c>
      <c r="J66">
        <f t="shared" si="87"/>
        <v>0.45589477503333325</v>
      </c>
      <c r="K66">
        <f t="shared" si="88"/>
        <v>0.7592792375313393</v>
      </c>
      <c r="L66">
        <f t="shared" si="89"/>
        <v>28.010065078735352</v>
      </c>
      <c r="M66" s="1">
        <v>6</v>
      </c>
      <c r="N66">
        <f t="shared" si="90"/>
        <v>1.4200000166893005</v>
      </c>
      <c r="O66" s="1">
        <v>1</v>
      </c>
      <c r="P66">
        <f t="shared" si="91"/>
        <v>2.8400000333786011</v>
      </c>
      <c r="Q66" s="1">
        <v>28.518548965454102</v>
      </c>
      <c r="R66" s="1">
        <v>28.010065078735352</v>
      </c>
      <c r="S66" s="1">
        <v>28.461898803710938</v>
      </c>
      <c r="T66" s="1">
        <v>399.18161010742188</v>
      </c>
      <c r="U66" s="1">
        <v>395.9461669921875</v>
      </c>
      <c r="V66" s="1">
        <v>29.736791610717773</v>
      </c>
      <c r="W66" s="1">
        <v>30.266773223876953</v>
      </c>
      <c r="X66" s="1">
        <v>76.311271667480469</v>
      </c>
      <c r="Y66" s="1">
        <v>77.671318054199219</v>
      </c>
      <c r="Z66" s="1">
        <v>500.50375366210938</v>
      </c>
      <c r="AA66" s="1">
        <v>300.68353271484375</v>
      </c>
      <c r="AB66" s="1">
        <v>5.8360514640808105</v>
      </c>
      <c r="AC66" s="1">
        <v>100.36708068847656</v>
      </c>
      <c r="AD66" s="1">
        <v>1.061234712600708</v>
      </c>
      <c r="AE66" s="1">
        <v>-0.31032803654670715</v>
      </c>
      <c r="AF66" s="1">
        <v>1</v>
      </c>
      <c r="AG66" s="1">
        <v>-0.21956524252891541</v>
      </c>
      <c r="AH66" s="1">
        <v>2.737391471862793</v>
      </c>
      <c r="AI66" s="1">
        <v>1</v>
      </c>
      <c r="AJ66" s="1">
        <v>0</v>
      </c>
      <c r="AK66" s="1">
        <v>0.15999999642372131</v>
      </c>
      <c r="AL66" s="1">
        <v>111115</v>
      </c>
      <c r="AM66">
        <f t="shared" si="92"/>
        <v>0.83417292277018207</v>
      </c>
      <c r="AN66">
        <f t="shared" si="93"/>
        <v>4.5589477503333323E-4</v>
      </c>
      <c r="AO66">
        <f t="shared" si="94"/>
        <v>301.16006507873533</v>
      </c>
      <c r="AP66">
        <f t="shared" si="95"/>
        <v>301.66854896545408</v>
      </c>
      <c r="AQ66">
        <f t="shared" si="96"/>
        <v>48.109364159046891</v>
      </c>
      <c r="AR66">
        <f t="shared" si="97"/>
        <v>0.37248855234099881</v>
      </c>
      <c r="AS66">
        <f t="shared" si="98"/>
        <v>3.7970669078720194</v>
      </c>
      <c r="AT66">
        <f t="shared" si="99"/>
        <v>37.831795862006892</v>
      </c>
      <c r="AU66">
        <f t="shared" si="100"/>
        <v>7.565022638129939</v>
      </c>
      <c r="AV66">
        <f t="shared" si="101"/>
        <v>28.264307022094727</v>
      </c>
      <c r="AW66">
        <f t="shared" si="102"/>
        <v>3.8537057978984652</v>
      </c>
      <c r="AX66">
        <f t="shared" si="103"/>
        <v>5.8211575190400489E-2</v>
      </c>
      <c r="AY66">
        <f t="shared" si="104"/>
        <v>3.0377876703406801</v>
      </c>
      <c r="AZ66">
        <f t="shared" si="105"/>
        <v>0.81591812755778514</v>
      </c>
      <c r="BA66">
        <f t="shared" si="106"/>
        <v>3.648974966338546E-2</v>
      </c>
      <c r="BB66">
        <f t="shared" si="107"/>
        <v>32.36252039737726</v>
      </c>
      <c r="BC66">
        <f t="shared" si="108"/>
        <v>0.81435712748451805</v>
      </c>
      <c r="BD66">
        <f t="shared" si="109"/>
        <v>79.722983170497557</v>
      </c>
      <c r="BE66">
        <f t="shared" si="110"/>
        <v>394.74903584813296</v>
      </c>
      <c r="BF66">
        <f t="shared" si="111"/>
        <v>5.0861453762824126E-3</v>
      </c>
    </row>
    <row r="67" spans="1:58" x14ac:dyDescent="0.25">
      <c r="A67" t="s">
        <v>120</v>
      </c>
      <c r="B67">
        <v>1</v>
      </c>
      <c r="C67" s="1">
        <v>5</v>
      </c>
      <c r="D67" s="1" t="s">
        <v>126</v>
      </c>
      <c r="E67" s="1">
        <v>1125</v>
      </c>
      <c r="F67" s="1">
        <v>0</v>
      </c>
      <c r="G67">
        <f t="shared" si="84"/>
        <v>2.4924139812002428</v>
      </c>
      <c r="H67">
        <f t="shared" si="85"/>
        <v>5.5906478570829615E-2</v>
      </c>
      <c r="I67">
        <f t="shared" si="86"/>
        <v>318.99736625592084</v>
      </c>
      <c r="J67">
        <f t="shared" si="87"/>
        <v>0.41301634137058935</v>
      </c>
      <c r="K67">
        <f t="shared" si="88"/>
        <v>0.73041705152631176</v>
      </c>
      <c r="L67">
        <f t="shared" si="89"/>
        <v>27.90785026550293</v>
      </c>
      <c r="M67" s="1">
        <v>6</v>
      </c>
      <c r="N67">
        <f t="shared" si="90"/>
        <v>1.4200000166893005</v>
      </c>
      <c r="O67" s="1">
        <v>1</v>
      </c>
      <c r="P67">
        <f t="shared" si="91"/>
        <v>2.8400000333786011</v>
      </c>
      <c r="Q67" s="1">
        <v>28.511085510253906</v>
      </c>
      <c r="R67" s="1">
        <v>27.90785026550293</v>
      </c>
      <c r="S67" s="1">
        <v>28.464643478393555</v>
      </c>
      <c r="T67" s="1">
        <v>399.01025390625</v>
      </c>
      <c r="U67" s="1">
        <v>395.8265380859375</v>
      </c>
      <c r="V67" s="1">
        <v>29.848287582397461</v>
      </c>
      <c r="W67" s="1">
        <v>30.328369140625</v>
      </c>
      <c r="X67" s="1">
        <v>76.633476257324219</v>
      </c>
      <c r="Y67" s="1">
        <v>77.866058349609375</v>
      </c>
      <c r="Z67" s="1">
        <v>500.52774047851563</v>
      </c>
      <c r="AA67" s="1">
        <v>249.97392272949219</v>
      </c>
      <c r="AB67" s="1">
        <v>6.9291424751281738</v>
      </c>
      <c r="AC67" s="1">
        <v>100.37085723876953</v>
      </c>
      <c r="AD67" s="1">
        <v>0.99687314033508301</v>
      </c>
      <c r="AE67" s="1">
        <v>-0.3072076141834259</v>
      </c>
      <c r="AF67" s="1">
        <v>1</v>
      </c>
      <c r="AG67" s="1">
        <v>-0.21956524252891541</v>
      </c>
      <c r="AH67" s="1">
        <v>2.737391471862793</v>
      </c>
      <c r="AI67" s="1">
        <v>1</v>
      </c>
      <c r="AJ67" s="1">
        <v>0</v>
      </c>
      <c r="AK67" s="1">
        <v>0.15999999642372131</v>
      </c>
      <c r="AL67" s="1">
        <v>111115</v>
      </c>
      <c r="AM67">
        <f t="shared" si="92"/>
        <v>0.83421290079752597</v>
      </c>
      <c r="AN67">
        <f t="shared" si="93"/>
        <v>4.1301634137058934E-4</v>
      </c>
      <c r="AO67">
        <f t="shared" si="94"/>
        <v>301.05785026550291</v>
      </c>
      <c r="AP67">
        <f t="shared" si="95"/>
        <v>301.66108551025388</v>
      </c>
      <c r="AQ67">
        <f t="shared" si="96"/>
        <v>39.995826742742338</v>
      </c>
      <c r="AR67">
        <f t="shared" si="97"/>
        <v>0.31657238774613244</v>
      </c>
      <c r="AS67">
        <f t="shared" si="98"/>
        <v>3.7745014608246872</v>
      </c>
      <c r="AT67">
        <f t="shared" si="99"/>
        <v>37.605551697597114</v>
      </c>
      <c r="AU67">
        <f t="shared" si="100"/>
        <v>7.2771825569721145</v>
      </c>
      <c r="AV67">
        <f t="shared" si="101"/>
        <v>28.209467887878418</v>
      </c>
      <c r="AW67">
        <f t="shared" si="102"/>
        <v>3.8414270332717861</v>
      </c>
      <c r="AX67">
        <f t="shared" si="103"/>
        <v>5.4827184631852759E-2</v>
      </c>
      <c r="AY67">
        <f t="shared" si="104"/>
        <v>3.0440844092983754</v>
      </c>
      <c r="AZ67">
        <f t="shared" si="105"/>
        <v>0.79734262397341071</v>
      </c>
      <c r="BA67">
        <f t="shared" si="106"/>
        <v>3.4362350851432154E-2</v>
      </c>
      <c r="BB67">
        <f t="shared" si="107"/>
        <v>32.018039108016509</v>
      </c>
      <c r="BC67">
        <f t="shared" si="108"/>
        <v>0.80590191804336186</v>
      </c>
      <c r="BD67">
        <f t="shared" si="109"/>
        <v>80.354950250078545</v>
      </c>
      <c r="BE67">
        <f t="shared" si="110"/>
        <v>394.64176384823531</v>
      </c>
      <c r="BF67">
        <f t="shared" si="111"/>
        <v>5.0749266754991805E-3</v>
      </c>
    </row>
    <row r="68" spans="1:58" x14ac:dyDescent="0.25">
      <c r="A68" t="s">
        <v>120</v>
      </c>
      <c r="B68">
        <v>1</v>
      </c>
      <c r="C68" s="1">
        <v>6</v>
      </c>
      <c r="D68" s="1" t="s">
        <v>127</v>
      </c>
      <c r="E68" s="1">
        <v>1333.5</v>
      </c>
      <c r="F68" s="1">
        <v>0</v>
      </c>
      <c r="G68">
        <f t="shared" si="84"/>
        <v>2.329389576431832</v>
      </c>
      <c r="H68">
        <f t="shared" si="85"/>
        <v>5.0127973496233671E-2</v>
      </c>
      <c r="I68">
        <f t="shared" si="86"/>
        <v>316.47161646070037</v>
      </c>
      <c r="J68">
        <f t="shared" si="87"/>
        <v>0.35044264840844924</v>
      </c>
      <c r="K68">
        <f t="shared" si="88"/>
        <v>0.68991774216554447</v>
      </c>
      <c r="L68">
        <f t="shared" si="89"/>
        <v>27.759746551513672</v>
      </c>
      <c r="M68" s="1">
        <v>6</v>
      </c>
      <c r="N68">
        <f t="shared" si="90"/>
        <v>1.4200000166893005</v>
      </c>
      <c r="O68" s="1">
        <v>1</v>
      </c>
      <c r="P68">
        <f t="shared" si="91"/>
        <v>2.8400000333786011</v>
      </c>
      <c r="Q68" s="1">
        <v>28.510456085205078</v>
      </c>
      <c r="R68" s="1">
        <v>27.759746551513672</v>
      </c>
      <c r="S68" s="1">
        <v>28.468547821044922</v>
      </c>
      <c r="T68" s="1">
        <v>398.94924926757813</v>
      </c>
      <c r="U68" s="1">
        <v>395.99032592773438</v>
      </c>
      <c r="V68" s="1">
        <v>30.000335693359375</v>
      </c>
      <c r="W68" s="1">
        <v>30.407684326171875</v>
      </c>
      <c r="X68" s="1">
        <v>77.027931213378906</v>
      </c>
      <c r="Y68" s="1">
        <v>78.073829650878906</v>
      </c>
      <c r="Z68" s="1">
        <v>500.48504638671875</v>
      </c>
      <c r="AA68" s="1">
        <v>149.32440185546875</v>
      </c>
      <c r="AB68" s="1">
        <v>6.802696704864502</v>
      </c>
      <c r="AC68" s="1">
        <v>100.37249755859375</v>
      </c>
      <c r="AD68" s="1">
        <v>0.98957943916320801</v>
      </c>
      <c r="AE68" s="1">
        <v>-0.3148675262928009</v>
      </c>
      <c r="AF68" s="1">
        <v>1</v>
      </c>
      <c r="AG68" s="1">
        <v>-0.21956524252891541</v>
      </c>
      <c r="AH68" s="1">
        <v>2.737391471862793</v>
      </c>
      <c r="AI68" s="1">
        <v>1</v>
      </c>
      <c r="AJ68" s="1">
        <v>0</v>
      </c>
      <c r="AK68" s="1">
        <v>0.15999999642372131</v>
      </c>
      <c r="AL68" s="1">
        <v>111115</v>
      </c>
      <c r="AM68">
        <f t="shared" si="92"/>
        <v>0.83414174397786445</v>
      </c>
      <c r="AN68">
        <f t="shared" si="93"/>
        <v>3.5044264840844924E-4</v>
      </c>
      <c r="AO68">
        <f t="shared" si="94"/>
        <v>300.90974655151365</v>
      </c>
      <c r="AP68">
        <f t="shared" si="95"/>
        <v>301.66045608520506</v>
      </c>
      <c r="AQ68">
        <f t="shared" si="96"/>
        <v>23.891903762849324</v>
      </c>
      <c r="AR68">
        <f t="shared" si="97"/>
        <v>0.18939642746111943</v>
      </c>
      <c r="AS68">
        <f t="shared" si="98"/>
        <v>3.7420129629567205</v>
      </c>
      <c r="AT68">
        <f t="shared" si="99"/>
        <v>37.281257854247094</v>
      </c>
      <c r="AU68">
        <f t="shared" si="100"/>
        <v>6.8735735280752195</v>
      </c>
      <c r="AV68">
        <f t="shared" si="101"/>
        <v>28.135101318359375</v>
      </c>
      <c r="AW68">
        <f t="shared" si="102"/>
        <v>3.8248305040450279</v>
      </c>
      <c r="AX68">
        <f t="shared" si="103"/>
        <v>4.9258526288060954E-2</v>
      </c>
      <c r="AY68">
        <f t="shared" si="104"/>
        <v>3.052095220791176</v>
      </c>
      <c r="AZ68">
        <f t="shared" si="105"/>
        <v>0.77273528325385188</v>
      </c>
      <c r="BA68">
        <f t="shared" si="106"/>
        <v>3.0863530329798591E-2</v>
      </c>
      <c r="BB68">
        <f t="shared" si="107"/>
        <v>31.765046550565867</v>
      </c>
      <c r="BC68">
        <f t="shared" si="108"/>
        <v>0.79919027243724727</v>
      </c>
      <c r="BD68">
        <f t="shared" si="109"/>
        <v>81.248058088316512</v>
      </c>
      <c r="BE68">
        <f t="shared" si="110"/>
        <v>394.8830456843458</v>
      </c>
      <c r="BF68">
        <f t="shared" si="111"/>
        <v>4.7927704591181237E-3</v>
      </c>
    </row>
    <row r="69" spans="1:58" x14ac:dyDescent="0.25">
      <c r="A69" t="s">
        <v>120</v>
      </c>
      <c r="B69">
        <v>1</v>
      </c>
      <c r="C69" s="1">
        <v>7</v>
      </c>
      <c r="D69" s="1" t="s">
        <v>128</v>
      </c>
      <c r="E69" s="1">
        <v>1540.5</v>
      </c>
      <c r="F69" s="1">
        <v>0</v>
      </c>
      <c r="G69">
        <f t="shared" si="84"/>
        <v>1.9196421164871411</v>
      </c>
      <c r="H69">
        <f t="shared" si="85"/>
        <v>4.9883539516157774E-2</v>
      </c>
      <c r="I69">
        <f t="shared" si="86"/>
        <v>329.88205798798856</v>
      </c>
      <c r="J69">
        <f t="shared" si="87"/>
        <v>0.33363145899783853</v>
      </c>
      <c r="K69">
        <f t="shared" si="88"/>
        <v>0.66006466803837993</v>
      </c>
      <c r="L69">
        <f t="shared" si="89"/>
        <v>27.657291412353516</v>
      </c>
      <c r="M69" s="1">
        <v>6</v>
      </c>
      <c r="N69">
        <f t="shared" si="90"/>
        <v>1.4200000166893005</v>
      </c>
      <c r="O69" s="1">
        <v>1</v>
      </c>
      <c r="P69">
        <f t="shared" si="91"/>
        <v>2.8400000333786011</v>
      </c>
      <c r="Q69" s="1">
        <v>28.484970092773438</v>
      </c>
      <c r="R69" s="1">
        <v>27.657291412353516</v>
      </c>
      <c r="S69" s="1">
        <v>28.448183059692383</v>
      </c>
      <c r="T69" s="1">
        <v>398.78387451171875</v>
      </c>
      <c r="U69" s="1">
        <v>396.3240966796875</v>
      </c>
      <c r="V69" s="1">
        <v>30.093507766723633</v>
      </c>
      <c r="W69" s="1">
        <v>30.481273651123047</v>
      </c>
      <c r="X69" s="1">
        <v>77.385025024414063</v>
      </c>
      <c r="Y69" s="1">
        <v>78.382164001464844</v>
      </c>
      <c r="Z69" s="1">
        <v>500.50088500976563</v>
      </c>
      <c r="AA69" s="1">
        <v>100.30467987060547</v>
      </c>
      <c r="AB69" s="1">
        <v>7.155146598815918</v>
      </c>
      <c r="AC69" s="1">
        <v>100.37692260742188</v>
      </c>
      <c r="AD69" s="1">
        <v>1.002488374710083</v>
      </c>
      <c r="AE69" s="1">
        <v>-0.30902150273323059</v>
      </c>
      <c r="AF69" s="1">
        <v>1</v>
      </c>
      <c r="AG69" s="1">
        <v>-0.21956524252891541</v>
      </c>
      <c r="AH69" s="1">
        <v>2.737391471862793</v>
      </c>
      <c r="AI69" s="1">
        <v>1</v>
      </c>
      <c r="AJ69" s="1">
        <v>0</v>
      </c>
      <c r="AK69" s="1">
        <v>0.15999999642372131</v>
      </c>
      <c r="AL69" s="1">
        <v>111115</v>
      </c>
      <c r="AM69">
        <f t="shared" si="92"/>
        <v>0.83416814168294262</v>
      </c>
      <c r="AN69">
        <f t="shared" si="93"/>
        <v>3.3363145899783852E-4</v>
      </c>
      <c r="AO69">
        <f t="shared" si="94"/>
        <v>300.80729141235349</v>
      </c>
      <c r="AP69">
        <f t="shared" si="95"/>
        <v>301.63497009277341</v>
      </c>
      <c r="AQ69">
        <f t="shared" si="96"/>
        <v>16.048748420579386</v>
      </c>
      <c r="AR69">
        <f t="shared" si="97"/>
        <v>0.1214654301512719</v>
      </c>
      <c r="AS69">
        <f t="shared" si="98"/>
        <v>3.7196811142928055</v>
      </c>
      <c r="AT69">
        <f t="shared" si="99"/>
        <v>37.057134425615196</v>
      </c>
      <c r="AU69">
        <f t="shared" si="100"/>
        <v>6.5758607744921491</v>
      </c>
      <c r="AV69">
        <f t="shared" si="101"/>
        <v>28.071130752563477</v>
      </c>
      <c r="AW69">
        <f t="shared" si="102"/>
        <v>3.8106041535061608</v>
      </c>
      <c r="AX69">
        <f t="shared" si="103"/>
        <v>4.902247800558366E-2</v>
      </c>
      <c r="AY69">
        <f t="shared" si="104"/>
        <v>3.0596164462544255</v>
      </c>
      <c r="AZ69">
        <f t="shared" si="105"/>
        <v>0.75098770725173525</v>
      </c>
      <c r="BA69">
        <f t="shared" si="106"/>
        <v>3.0715263500781236E-2</v>
      </c>
      <c r="BB69">
        <f t="shared" si="107"/>
        <v>33.112545804237378</v>
      </c>
      <c r="BC69">
        <f t="shared" si="108"/>
        <v>0.83235427962030284</v>
      </c>
      <c r="BD69">
        <f t="shared" si="109"/>
        <v>81.951633548947626</v>
      </c>
      <c r="BE69">
        <f t="shared" si="110"/>
        <v>395.41159075475809</v>
      </c>
      <c r="BF69">
        <f t="shared" si="111"/>
        <v>3.9785836063933686E-3</v>
      </c>
    </row>
    <row r="70" spans="1:58" x14ac:dyDescent="0.25">
      <c r="A70" t="s">
        <v>120</v>
      </c>
      <c r="B70">
        <v>1</v>
      </c>
      <c r="C70" s="1">
        <v>8</v>
      </c>
      <c r="D70" s="1" t="s">
        <v>129</v>
      </c>
      <c r="E70" s="1">
        <v>1747</v>
      </c>
      <c r="F70" s="1">
        <v>0</v>
      </c>
      <c r="G70">
        <f t="shared" si="84"/>
        <v>1.5272624164842659</v>
      </c>
      <c r="H70">
        <f t="shared" si="85"/>
        <v>4.8037739132621229E-2</v>
      </c>
      <c r="I70">
        <f t="shared" si="86"/>
        <v>341.12187030035091</v>
      </c>
      <c r="J70">
        <f t="shared" si="87"/>
        <v>0.31262694571988181</v>
      </c>
      <c r="K70">
        <f t="shared" si="88"/>
        <v>0.64194279621782746</v>
      </c>
      <c r="L70">
        <f t="shared" si="89"/>
        <v>27.585458755493164</v>
      </c>
      <c r="M70" s="1">
        <v>6</v>
      </c>
      <c r="N70">
        <f t="shared" si="90"/>
        <v>1.4200000166893005</v>
      </c>
      <c r="O70" s="1">
        <v>1</v>
      </c>
      <c r="P70">
        <f t="shared" si="91"/>
        <v>2.8400000333786011</v>
      </c>
      <c r="Q70" s="1">
        <v>28.455083847045898</v>
      </c>
      <c r="R70" s="1">
        <v>27.585458755493164</v>
      </c>
      <c r="S70" s="1">
        <v>28.417707443237305</v>
      </c>
      <c r="T70" s="1">
        <v>398.60336303710938</v>
      </c>
      <c r="U70" s="1">
        <v>396.62396240234375</v>
      </c>
      <c r="V70" s="1">
        <v>30.141571044921875</v>
      </c>
      <c r="W70" s="1">
        <v>30.504892349243164</v>
      </c>
      <c r="X70" s="1">
        <v>77.647453308105469</v>
      </c>
      <c r="Y70" s="1">
        <v>78.583396911621094</v>
      </c>
      <c r="Z70" s="1">
        <v>500.53265380859375</v>
      </c>
      <c r="AA70" s="1">
        <v>50.996688842773438</v>
      </c>
      <c r="AB70" s="1">
        <v>6.3456430435180664</v>
      </c>
      <c r="AC70" s="1">
        <v>100.38227844238281</v>
      </c>
      <c r="AD70" s="1">
        <v>0.98457455635070801</v>
      </c>
      <c r="AE70" s="1">
        <v>-0.30291417241096497</v>
      </c>
      <c r="AF70" s="1">
        <v>1</v>
      </c>
      <c r="AG70" s="1">
        <v>-0.21956524252891541</v>
      </c>
      <c r="AH70" s="1">
        <v>2.737391471862793</v>
      </c>
      <c r="AI70" s="1">
        <v>1</v>
      </c>
      <c r="AJ70" s="1">
        <v>0</v>
      </c>
      <c r="AK70" s="1">
        <v>0.15999999642372131</v>
      </c>
      <c r="AL70" s="1">
        <v>111115</v>
      </c>
      <c r="AM70">
        <f t="shared" si="92"/>
        <v>0.8342210896809894</v>
      </c>
      <c r="AN70">
        <f t="shared" si="93"/>
        <v>3.1262694571988179E-4</v>
      </c>
      <c r="AO70">
        <f t="shared" si="94"/>
        <v>300.73545875549314</v>
      </c>
      <c r="AP70">
        <f t="shared" si="95"/>
        <v>301.60508384704588</v>
      </c>
      <c r="AQ70">
        <f t="shared" si="96"/>
        <v>8.1594700324653786</v>
      </c>
      <c r="AR70">
        <f t="shared" si="97"/>
        <v>5.0519842972046196E-2</v>
      </c>
      <c r="AS70">
        <f t="shared" si="98"/>
        <v>3.704093393874468</v>
      </c>
      <c r="AT70">
        <f t="shared" si="99"/>
        <v>36.899873676413257</v>
      </c>
      <c r="AU70">
        <f t="shared" si="100"/>
        <v>6.3949813271700933</v>
      </c>
      <c r="AV70">
        <f t="shared" si="101"/>
        <v>28.020271301269531</v>
      </c>
      <c r="AW70">
        <f t="shared" si="102"/>
        <v>3.7993265333604258</v>
      </c>
      <c r="AX70">
        <f t="shared" si="103"/>
        <v>4.7238710670134319E-2</v>
      </c>
      <c r="AY70">
        <f t="shared" si="104"/>
        <v>3.0621505976566405</v>
      </c>
      <c r="AZ70">
        <f t="shared" si="105"/>
        <v>0.73717593570378526</v>
      </c>
      <c r="BA70">
        <f t="shared" si="106"/>
        <v>2.9594957009251101E-2</v>
      </c>
      <c r="BB70">
        <f t="shared" si="107"/>
        <v>34.242590567276224</v>
      </c>
      <c r="BC70">
        <f t="shared" si="108"/>
        <v>0.86006369417062511</v>
      </c>
      <c r="BD70">
        <f t="shared" si="109"/>
        <v>82.363233347675504</v>
      </c>
      <c r="BE70">
        <f t="shared" si="110"/>
        <v>395.89797499458979</v>
      </c>
      <c r="BF70">
        <f t="shared" si="111"/>
        <v>3.1773405962419324E-3</v>
      </c>
    </row>
    <row r="71" spans="1:58" x14ac:dyDescent="0.25">
      <c r="A71" t="s">
        <v>120</v>
      </c>
      <c r="B71">
        <v>1</v>
      </c>
      <c r="C71" s="1">
        <v>9</v>
      </c>
      <c r="D71" s="1" t="s">
        <v>130</v>
      </c>
      <c r="E71" s="1">
        <v>1954.5</v>
      </c>
      <c r="F71" s="1">
        <v>0</v>
      </c>
      <c r="G71">
        <f t="shared" si="84"/>
        <v>1.3031642615941033</v>
      </c>
      <c r="H71">
        <f t="shared" si="85"/>
        <v>4.5747831649378491E-2</v>
      </c>
      <c r="I71">
        <f t="shared" si="86"/>
        <v>348.32814470401985</v>
      </c>
      <c r="J71">
        <f t="shared" si="87"/>
        <v>0.29364639846823831</v>
      </c>
      <c r="K71">
        <f t="shared" si="88"/>
        <v>0.63270113917286785</v>
      </c>
      <c r="L71">
        <f t="shared" si="89"/>
        <v>27.536685943603516</v>
      </c>
      <c r="M71" s="1">
        <v>6</v>
      </c>
      <c r="N71">
        <f t="shared" si="90"/>
        <v>1.4200000166893005</v>
      </c>
      <c r="O71" s="1">
        <v>1</v>
      </c>
      <c r="P71">
        <f t="shared" si="91"/>
        <v>2.8400000333786011</v>
      </c>
      <c r="Q71" s="1">
        <v>28.418573379516602</v>
      </c>
      <c r="R71" s="1">
        <v>27.536685943603516</v>
      </c>
      <c r="S71" s="1">
        <v>28.380521774291992</v>
      </c>
      <c r="T71" s="1">
        <v>400.12408447265625</v>
      </c>
      <c r="U71" s="1">
        <v>398.42156982421875</v>
      </c>
      <c r="V71" s="1">
        <v>30.149879455566406</v>
      </c>
      <c r="W71" s="1">
        <v>30.491174697875977</v>
      </c>
      <c r="X71" s="1">
        <v>77.835525512695313</v>
      </c>
      <c r="Y71" s="1">
        <v>78.716621398925781</v>
      </c>
      <c r="Z71" s="1">
        <v>500.49237060546875</v>
      </c>
      <c r="AA71" s="1">
        <v>34.732402801513672</v>
      </c>
      <c r="AB71" s="1">
        <v>6.8083062171936035</v>
      </c>
      <c r="AC71" s="1">
        <v>100.38449096679688</v>
      </c>
      <c r="AD71" s="1">
        <v>0.92448544502258301</v>
      </c>
      <c r="AE71" s="1">
        <v>-0.30405667424201965</v>
      </c>
      <c r="AF71" s="1">
        <v>1</v>
      </c>
      <c r="AG71" s="1">
        <v>-0.21956524252891541</v>
      </c>
      <c r="AH71" s="1">
        <v>2.737391471862793</v>
      </c>
      <c r="AI71" s="1">
        <v>1</v>
      </c>
      <c r="AJ71" s="1">
        <v>0</v>
      </c>
      <c r="AK71" s="1">
        <v>0.15999999642372131</v>
      </c>
      <c r="AL71" s="1">
        <v>111115</v>
      </c>
      <c r="AM71">
        <f t="shared" si="92"/>
        <v>0.83415395100911438</v>
      </c>
      <c r="AN71">
        <f t="shared" si="93"/>
        <v>2.9364639846823833E-4</v>
      </c>
      <c r="AO71">
        <f t="shared" si="94"/>
        <v>300.68668594360349</v>
      </c>
      <c r="AP71">
        <f t="shared" si="95"/>
        <v>301.56857337951658</v>
      </c>
      <c r="AQ71">
        <f t="shared" si="96"/>
        <v>5.5571843240294356</v>
      </c>
      <c r="AR71">
        <f t="shared" si="97"/>
        <v>3.2708494547006119E-2</v>
      </c>
      <c r="AS71">
        <f t="shared" si="98"/>
        <v>3.6935421901988241</v>
      </c>
      <c r="AT71">
        <f t="shared" si="99"/>
        <v>36.793952478381335</v>
      </c>
      <c r="AU71">
        <f t="shared" si="100"/>
        <v>6.3027777805053589</v>
      </c>
      <c r="AV71">
        <f t="shared" si="101"/>
        <v>27.977629661560059</v>
      </c>
      <c r="AW71">
        <f t="shared" si="102"/>
        <v>3.7898935908005371</v>
      </c>
      <c r="AX71">
        <f t="shared" si="103"/>
        <v>4.502259015271725E-2</v>
      </c>
      <c r="AY71">
        <f t="shared" si="104"/>
        <v>3.0608410510259563</v>
      </c>
      <c r="AZ71">
        <f t="shared" si="105"/>
        <v>0.72905253977458084</v>
      </c>
      <c r="BA71">
        <f t="shared" si="106"/>
        <v>2.8203390770710702E-2</v>
      </c>
      <c r="BB71">
        <f t="shared" si="107"/>
        <v>34.966743495521797</v>
      </c>
      <c r="BC71">
        <f t="shared" si="108"/>
        <v>0.87427029831166059</v>
      </c>
      <c r="BD71">
        <f t="shared" si="109"/>
        <v>82.554728959576323</v>
      </c>
      <c r="BE71">
        <f t="shared" si="110"/>
        <v>397.8021079465866</v>
      </c>
      <c r="BF71">
        <f t="shared" si="111"/>
        <v>2.7044193647197275E-3</v>
      </c>
    </row>
    <row r="72" spans="1:58" x14ac:dyDescent="0.25">
      <c r="A72" t="s">
        <v>120</v>
      </c>
      <c r="B72">
        <v>1</v>
      </c>
      <c r="C72" s="1">
        <v>10</v>
      </c>
      <c r="D72" s="1" t="s">
        <v>131</v>
      </c>
      <c r="E72" s="1">
        <v>2161</v>
      </c>
      <c r="F72" s="1">
        <v>0</v>
      </c>
      <c r="G72">
        <f t="shared" si="84"/>
        <v>0.95350349344858132</v>
      </c>
      <c r="H72">
        <f t="shared" si="85"/>
        <v>4.5772463414318294E-2</v>
      </c>
      <c r="I72">
        <f t="shared" si="86"/>
        <v>361.05022004674146</v>
      </c>
      <c r="J72">
        <f t="shared" si="87"/>
        <v>0.29324314149143227</v>
      </c>
      <c r="K72">
        <f t="shared" si="88"/>
        <v>0.63151621010580516</v>
      </c>
      <c r="L72">
        <f t="shared" si="89"/>
        <v>27.529148101806641</v>
      </c>
      <c r="M72" s="1">
        <v>6</v>
      </c>
      <c r="N72">
        <f t="shared" si="90"/>
        <v>1.4200000166893005</v>
      </c>
      <c r="O72" s="1">
        <v>1</v>
      </c>
      <c r="P72">
        <f t="shared" si="91"/>
        <v>2.8400000333786011</v>
      </c>
      <c r="Q72" s="1">
        <v>28.418821334838867</v>
      </c>
      <c r="R72" s="1">
        <v>27.529148101806641</v>
      </c>
      <c r="S72" s="1">
        <v>28.381135940551758</v>
      </c>
      <c r="T72" s="1">
        <v>400.07171630859375</v>
      </c>
      <c r="U72" s="1">
        <v>398.78848266601563</v>
      </c>
      <c r="V72" s="1">
        <v>30.145387649536133</v>
      </c>
      <c r="W72" s="1">
        <v>30.4862060546875</v>
      </c>
      <c r="X72" s="1">
        <v>77.824211120605469</v>
      </c>
      <c r="Y72" s="1">
        <v>78.704078674316406</v>
      </c>
      <c r="Z72" s="1">
        <v>500.50689697265625</v>
      </c>
      <c r="AA72" s="1">
        <v>24.575305938720703</v>
      </c>
      <c r="AB72" s="1">
        <v>5.2805767059326172</v>
      </c>
      <c r="AC72" s="1">
        <v>100.38630676269531</v>
      </c>
      <c r="AD72" s="1">
        <v>0.98655819892883301</v>
      </c>
      <c r="AE72" s="1">
        <v>-0.30387166142463684</v>
      </c>
      <c r="AF72" s="1">
        <v>1</v>
      </c>
      <c r="AG72" s="1">
        <v>-0.21956524252891541</v>
      </c>
      <c r="AH72" s="1">
        <v>2.737391471862793</v>
      </c>
      <c r="AI72" s="1">
        <v>1</v>
      </c>
      <c r="AJ72" s="1">
        <v>0</v>
      </c>
      <c r="AK72" s="1">
        <v>0.15999999642372131</v>
      </c>
      <c r="AL72" s="1">
        <v>111115</v>
      </c>
      <c r="AM72">
        <f t="shared" si="92"/>
        <v>0.83417816162109371</v>
      </c>
      <c r="AN72">
        <f t="shared" si="93"/>
        <v>2.9324314149143228E-4</v>
      </c>
      <c r="AO72">
        <f t="shared" si="94"/>
        <v>300.67914810180662</v>
      </c>
      <c r="AP72">
        <f t="shared" si="95"/>
        <v>301.56882133483884</v>
      </c>
      <c r="AQ72">
        <f t="shared" si="96"/>
        <v>3.9320488623071697</v>
      </c>
      <c r="AR72">
        <f t="shared" si="97"/>
        <v>1.6090894801348246E-2</v>
      </c>
      <c r="AS72">
        <f t="shared" si="98"/>
        <v>3.6919138431424039</v>
      </c>
      <c r="AT72">
        <f t="shared" si="99"/>
        <v>36.777066137812739</v>
      </c>
      <c r="AU72">
        <f t="shared" si="100"/>
        <v>6.2908600831252386</v>
      </c>
      <c r="AV72">
        <f t="shared" si="101"/>
        <v>27.973984718322754</v>
      </c>
      <c r="AW72">
        <f t="shared" si="102"/>
        <v>3.7890882258258518</v>
      </c>
      <c r="AX72">
        <f t="shared" si="103"/>
        <v>4.5046446928492231E-2</v>
      </c>
      <c r="AY72">
        <f t="shared" si="104"/>
        <v>3.0603976330365987</v>
      </c>
      <c r="AZ72">
        <f t="shared" si="105"/>
        <v>0.72869059278925308</v>
      </c>
      <c r="BA72">
        <f t="shared" si="106"/>
        <v>2.8218369464889703E-2</v>
      </c>
      <c r="BB72">
        <f t="shared" si="107"/>
        <v>36.244498146350828</v>
      </c>
      <c r="BC72">
        <f t="shared" si="108"/>
        <v>0.90536772183844672</v>
      </c>
      <c r="BD72">
        <f t="shared" si="109"/>
        <v>82.580066353290206</v>
      </c>
      <c r="BE72">
        <f t="shared" si="110"/>
        <v>398.33523277128791</v>
      </c>
      <c r="BF72">
        <f t="shared" si="111"/>
        <v>1.9767365595372332E-3</v>
      </c>
    </row>
    <row r="73" spans="1:58" x14ac:dyDescent="0.25">
      <c r="A73" t="s">
        <v>120</v>
      </c>
      <c r="B73">
        <v>1</v>
      </c>
      <c r="C73" s="1">
        <v>11</v>
      </c>
      <c r="D73" s="1" t="s">
        <v>132</v>
      </c>
      <c r="E73" s="1">
        <v>2368.5</v>
      </c>
      <c r="F73" s="1">
        <v>0</v>
      </c>
      <c r="G73">
        <f t="shared" si="84"/>
        <v>0.39381545188620187</v>
      </c>
      <c r="H73">
        <f t="shared" si="85"/>
        <v>4.4084186255873695E-2</v>
      </c>
      <c r="I73">
        <f t="shared" si="86"/>
        <v>380.85138528356663</v>
      </c>
      <c r="J73">
        <f t="shared" si="87"/>
        <v>0.2806391510063434</v>
      </c>
      <c r="K73">
        <f t="shared" si="88"/>
        <v>0.62716339211013272</v>
      </c>
      <c r="L73">
        <f t="shared" si="89"/>
        <v>27.497434616088867</v>
      </c>
      <c r="M73" s="1">
        <v>6</v>
      </c>
      <c r="N73">
        <f t="shared" si="90"/>
        <v>1.4200000166893005</v>
      </c>
      <c r="O73" s="1">
        <v>1</v>
      </c>
      <c r="P73">
        <f t="shared" si="91"/>
        <v>2.8400000333786011</v>
      </c>
      <c r="Q73" s="1">
        <v>28.383718490600586</v>
      </c>
      <c r="R73" s="1">
        <v>27.497434616088867</v>
      </c>
      <c r="S73" s="1">
        <v>28.340234756469727</v>
      </c>
      <c r="T73" s="1">
        <v>399.96722412109375</v>
      </c>
      <c r="U73" s="1">
        <v>399.36083984375</v>
      </c>
      <c r="V73" s="1">
        <v>30.136091232299805</v>
      </c>
      <c r="W73" s="1">
        <v>30.462230682373047</v>
      </c>
      <c r="X73" s="1">
        <v>77.956962585449219</v>
      </c>
      <c r="Y73" s="1">
        <v>78.800621032714844</v>
      </c>
      <c r="Z73" s="1">
        <v>500.56549072265625</v>
      </c>
      <c r="AA73" s="1">
        <v>10.208630561828613</v>
      </c>
      <c r="AB73" s="1">
        <v>3.58766770362854</v>
      </c>
      <c r="AC73" s="1">
        <v>100.38353729248047</v>
      </c>
      <c r="AD73" s="1">
        <v>0.95506405830383301</v>
      </c>
      <c r="AE73" s="1">
        <v>-0.30755093693733215</v>
      </c>
      <c r="AF73" s="1">
        <v>1</v>
      </c>
      <c r="AG73" s="1">
        <v>-0.21956524252891541</v>
      </c>
      <c r="AH73" s="1">
        <v>2.737391471862793</v>
      </c>
      <c r="AI73" s="1">
        <v>1</v>
      </c>
      <c r="AJ73" s="1">
        <v>0</v>
      </c>
      <c r="AK73" s="1">
        <v>0.15999999642372131</v>
      </c>
      <c r="AL73" s="1">
        <v>111115</v>
      </c>
      <c r="AM73">
        <f t="shared" si="92"/>
        <v>0.83427581787109362</v>
      </c>
      <c r="AN73">
        <f t="shared" si="93"/>
        <v>2.806391510063434E-4</v>
      </c>
      <c r="AO73">
        <f t="shared" si="94"/>
        <v>300.64743461608884</v>
      </c>
      <c r="AP73">
        <f t="shared" si="95"/>
        <v>301.53371849060056</v>
      </c>
      <c r="AQ73">
        <f t="shared" si="96"/>
        <v>1.6333808533836702</v>
      </c>
      <c r="AR73">
        <f t="shared" si="97"/>
        <v>-3.4872720378970449E-3</v>
      </c>
      <c r="AS73">
        <f t="shared" si="98"/>
        <v>3.6850698618262703</v>
      </c>
      <c r="AT73">
        <f t="shared" si="99"/>
        <v>36.709902452324833</v>
      </c>
      <c r="AU73">
        <f t="shared" si="100"/>
        <v>6.2476717699517863</v>
      </c>
      <c r="AV73">
        <f t="shared" si="101"/>
        <v>27.940576553344727</v>
      </c>
      <c r="AW73">
        <f t="shared" si="102"/>
        <v>3.7817135098347041</v>
      </c>
      <c r="AX73">
        <f t="shared" si="103"/>
        <v>4.3410344810949159E-2</v>
      </c>
      <c r="AY73">
        <f t="shared" si="104"/>
        <v>3.0579064697161376</v>
      </c>
      <c r="AZ73">
        <f t="shared" si="105"/>
        <v>0.72380704011856656</v>
      </c>
      <c r="BA73">
        <f t="shared" si="106"/>
        <v>2.7191211847004661E-2</v>
      </c>
      <c r="BB73">
        <f t="shared" si="107"/>
        <v>38.231209237505759</v>
      </c>
      <c r="BC73">
        <f t="shared" si="108"/>
        <v>0.95365230459895567</v>
      </c>
      <c r="BD73">
        <f t="shared" si="109"/>
        <v>82.658678147211148</v>
      </c>
      <c r="BE73">
        <f t="shared" si="110"/>
        <v>399.17363883889158</v>
      </c>
      <c r="BF73">
        <f t="shared" si="111"/>
        <v>8.15491343104406E-4</v>
      </c>
    </row>
    <row r="74" spans="1:58" x14ac:dyDescent="0.25">
      <c r="A74" t="s">
        <v>120</v>
      </c>
      <c r="B74">
        <v>1</v>
      </c>
      <c r="C74" s="1">
        <v>12</v>
      </c>
      <c r="D74" s="1" t="s">
        <v>133</v>
      </c>
      <c r="E74" s="1">
        <v>2575</v>
      </c>
      <c r="F74" s="1">
        <v>0</v>
      </c>
      <c r="G74">
        <f t="shared" si="84"/>
        <v>0.12303072963544698</v>
      </c>
      <c r="H74">
        <f t="shared" si="85"/>
        <v>4.2266842210119414E-2</v>
      </c>
      <c r="I74">
        <f t="shared" si="86"/>
        <v>390.88321186040105</v>
      </c>
      <c r="J74">
        <f t="shared" si="87"/>
        <v>0.26703162685408999</v>
      </c>
      <c r="K74">
        <f t="shared" si="88"/>
        <v>0.62202681074767785</v>
      </c>
      <c r="L74">
        <f t="shared" si="89"/>
        <v>27.473512649536133</v>
      </c>
      <c r="M74" s="1">
        <v>6</v>
      </c>
      <c r="N74">
        <f t="shared" si="90"/>
        <v>1.4200000166893005</v>
      </c>
      <c r="O74" s="1">
        <v>1</v>
      </c>
      <c r="P74">
        <f t="shared" si="91"/>
        <v>2.8400000333786011</v>
      </c>
      <c r="Q74" s="1">
        <v>28.376943588256836</v>
      </c>
      <c r="R74" s="1">
        <v>27.473512649536133</v>
      </c>
      <c r="S74" s="1">
        <v>28.337995529174805</v>
      </c>
      <c r="T74" s="1">
        <v>399.92166137695313</v>
      </c>
      <c r="U74" s="1">
        <v>399.64627075195313</v>
      </c>
      <c r="V74" s="1">
        <v>30.152183532714844</v>
      </c>
      <c r="W74" s="1">
        <v>30.462512969970703</v>
      </c>
      <c r="X74" s="1">
        <v>78.028114318847656</v>
      </c>
      <c r="Y74" s="1">
        <v>78.831184387207031</v>
      </c>
      <c r="Z74" s="1">
        <v>500.55935668945313</v>
      </c>
      <c r="AA74" s="1">
        <v>6.0923504829406738</v>
      </c>
      <c r="AB74" s="1">
        <v>3.6708393096923828</v>
      </c>
      <c r="AC74" s="1">
        <v>100.38199615478516</v>
      </c>
      <c r="AD74" s="1">
        <v>0.95698666572570801</v>
      </c>
      <c r="AE74" s="1">
        <v>-0.31269124150276184</v>
      </c>
      <c r="AF74" s="1">
        <v>1</v>
      </c>
      <c r="AG74" s="1">
        <v>-0.21956524252891541</v>
      </c>
      <c r="AH74" s="1">
        <v>2.737391471862793</v>
      </c>
      <c r="AI74" s="1">
        <v>1</v>
      </c>
      <c r="AJ74" s="1">
        <v>0</v>
      </c>
      <c r="AK74" s="1">
        <v>0.15999999642372131</v>
      </c>
      <c r="AL74" s="1">
        <v>111115</v>
      </c>
      <c r="AM74">
        <f t="shared" si="92"/>
        <v>0.83426559448242166</v>
      </c>
      <c r="AN74">
        <f t="shared" si="93"/>
        <v>2.6703162685409E-4</v>
      </c>
      <c r="AO74">
        <f t="shared" si="94"/>
        <v>300.62351264953611</v>
      </c>
      <c r="AP74">
        <f t="shared" si="95"/>
        <v>301.52694358825681</v>
      </c>
      <c r="AQ74">
        <f t="shared" si="96"/>
        <v>0.97477605548256463</v>
      </c>
      <c r="AR74">
        <f t="shared" si="97"/>
        <v>-1.9357599571343251E-3</v>
      </c>
      <c r="AS74">
        <f t="shared" si="98"/>
        <v>3.6799146705643699</v>
      </c>
      <c r="AT74">
        <f t="shared" si="99"/>
        <v>36.659110313866279</v>
      </c>
      <c r="AU74">
        <f t="shared" si="100"/>
        <v>6.1965973438955757</v>
      </c>
      <c r="AV74">
        <f t="shared" si="101"/>
        <v>27.925228118896484</v>
      </c>
      <c r="AW74">
        <f t="shared" si="102"/>
        <v>3.7783296060238389</v>
      </c>
      <c r="AX74">
        <f t="shared" si="103"/>
        <v>4.164702245451464E-2</v>
      </c>
      <c r="AY74">
        <f t="shared" si="104"/>
        <v>3.0578878598166921</v>
      </c>
      <c r="AZ74">
        <f t="shared" si="105"/>
        <v>0.72044174620714685</v>
      </c>
      <c r="BA74">
        <f t="shared" si="106"/>
        <v>2.6084375259061179E-2</v>
      </c>
      <c r="BB74">
        <f t="shared" si="107"/>
        <v>39.237637069940853</v>
      </c>
      <c r="BC74">
        <f t="shared" si="108"/>
        <v>0.97807296218462403</v>
      </c>
      <c r="BD74">
        <f t="shared" si="109"/>
        <v>82.766202789684328</v>
      </c>
      <c r="BE74">
        <f t="shared" si="110"/>
        <v>399.58778783538418</v>
      </c>
      <c r="BF74">
        <f t="shared" si="111"/>
        <v>2.548322703637072E-4</v>
      </c>
    </row>
    <row r="75" spans="1:58" x14ac:dyDescent="0.25">
      <c r="A75" t="s">
        <v>120</v>
      </c>
      <c r="B75">
        <v>1</v>
      </c>
      <c r="C75" s="1">
        <v>13</v>
      </c>
      <c r="D75" s="1" t="s">
        <v>134</v>
      </c>
      <c r="E75" s="1">
        <v>2782.5</v>
      </c>
      <c r="F75" s="1">
        <v>0</v>
      </c>
      <c r="G75">
        <f t="shared" si="84"/>
        <v>-0.19758427742124252</v>
      </c>
      <c r="H75">
        <f t="shared" si="85"/>
        <v>4.5342564981171868E-2</v>
      </c>
      <c r="I75">
        <f t="shared" si="86"/>
        <v>402.91320576343747</v>
      </c>
      <c r="J75">
        <f t="shared" si="87"/>
        <v>0.29254806839518216</v>
      </c>
      <c r="K75">
        <f t="shared" si="88"/>
        <v>0.63583384908580243</v>
      </c>
      <c r="L75">
        <f t="shared" si="89"/>
        <v>27.577314376831055</v>
      </c>
      <c r="M75" s="1">
        <v>6</v>
      </c>
      <c r="N75">
        <f t="shared" si="90"/>
        <v>1.4200000166893005</v>
      </c>
      <c r="O75" s="1">
        <v>1</v>
      </c>
      <c r="P75">
        <f t="shared" si="91"/>
        <v>2.8400000333786011</v>
      </c>
      <c r="Q75" s="1">
        <v>28.402851104736328</v>
      </c>
      <c r="R75" s="1">
        <v>27.577314376831055</v>
      </c>
      <c r="S75" s="1">
        <v>28.345304489135742</v>
      </c>
      <c r="T75" s="1">
        <v>399.95037841796875</v>
      </c>
      <c r="U75" s="1">
        <v>400.04693603515625</v>
      </c>
      <c r="V75" s="1">
        <v>30.20744514465332</v>
      </c>
      <c r="W75" s="1">
        <v>30.547412872314453</v>
      </c>
      <c r="X75" s="1">
        <v>78.0556640625</v>
      </c>
      <c r="Y75" s="1">
        <v>78.934135437011719</v>
      </c>
      <c r="Z75" s="1">
        <v>500.53836059570313</v>
      </c>
      <c r="AA75" s="1">
        <v>0.11046838760375977</v>
      </c>
      <c r="AB75" s="1">
        <v>6.5038046836853027</v>
      </c>
      <c r="AC75" s="1">
        <v>100.38479614257813</v>
      </c>
      <c r="AD75" s="1">
        <v>0.90498471260070801</v>
      </c>
      <c r="AE75" s="1">
        <v>-0.31255963444709778</v>
      </c>
      <c r="AF75" s="1">
        <v>1</v>
      </c>
      <c r="AG75" s="1">
        <v>-0.21956524252891541</v>
      </c>
      <c r="AH75" s="1">
        <v>2.737391471862793</v>
      </c>
      <c r="AI75" s="1">
        <v>1</v>
      </c>
      <c r="AJ75" s="1">
        <v>0</v>
      </c>
      <c r="AK75" s="1">
        <v>0.15999999642372131</v>
      </c>
      <c r="AL75" s="1">
        <v>111115</v>
      </c>
      <c r="AM75">
        <f t="shared" si="92"/>
        <v>0.83423060099283841</v>
      </c>
      <c r="AN75">
        <f t="shared" si="93"/>
        <v>2.9254806839518216E-4</v>
      </c>
      <c r="AO75">
        <f t="shared" si="94"/>
        <v>300.72731437683103</v>
      </c>
      <c r="AP75">
        <f t="shared" si="95"/>
        <v>301.55285110473631</v>
      </c>
      <c r="AQ75">
        <f t="shared" si="96"/>
        <v>1.7674941621535822E-2</v>
      </c>
      <c r="AR75">
        <f t="shared" si="97"/>
        <v>-3.473015039709932E-2</v>
      </c>
      <c r="AS75">
        <f t="shared" si="98"/>
        <v>3.7023296629562559</v>
      </c>
      <c r="AT75">
        <f t="shared" si="99"/>
        <v>36.881378507735157</v>
      </c>
      <c r="AU75">
        <f t="shared" si="100"/>
        <v>6.3339656354207037</v>
      </c>
      <c r="AV75">
        <f t="shared" si="101"/>
        <v>27.990082740783691</v>
      </c>
      <c r="AW75">
        <f t="shared" si="102"/>
        <v>3.7926462759828219</v>
      </c>
      <c r="AX75">
        <f t="shared" si="103"/>
        <v>4.4630015906326988E-2</v>
      </c>
      <c r="AY75">
        <f t="shared" si="104"/>
        <v>3.0664958138704534</v>
      </c>
      <c r="AZ75">
        <f t="shared" si="105"/>
        <v>0.72615046211236844</v>
      </c>
      <c r="BA75">
        <f t="shared" si="106"/>
        <v>2.7956914658043196E-2</v>
      </c>
      <c r="BB75">
        <f t="shared" si="107"/>
        <v>40.446360023715307</v>
      </c>
      <c r="BC75">
        <f t="shared" si="108"/>
        <v>1.0071648335984988</v>
      </c>
      <c r="BD75">
        <f t="shared" si="109"/>
        <v>82.506206100055394</v>
      </c>
      <c r="BE75">
        <f t="shared" si="110"/>
        <v>400.14085813775614</v>
      </c>
      <c r="BF75">
        <f t="shared" si="111"/>
        <v>-4.0740476218590265E-4</v>
      </c>
    </row>
    <row r="76" spans="1:58" x14ac:dyDescent="0.25">
      <c r="A76" t="s">
        <v>120</v>
      </c>
      <c r="B76">
        <v>2</v>
      </c>
      <c r="C76" s="1">
        <v>14</v>
      </c>
      <c r="D76" s="1" t="s">
        <v>135</v>
      </c>
      <c r="E76" s="1">
        <v>3422</v>
      </c>
      <c r="F76" s="1">
        <v>0</v>
      </c>
      <c r="G76">
        <f t="shared" ref="G76:G89" si="112">(T76-U76*(1000-V76)/(1000-W76))*AM76</f>
        <v>3.3021039626142157</v>
      </c>
      <c r="H76">
        <f t="shared" ref="H76:H89" si="113">IF(AX76&lt;&gt;0,1/(1/AX76-1/P76),0)</f>
        <v>7.2321246526246385E-2</v>
      </c>
      <c r="I76">
        <f t="shared" ref="I76:I89" si="114">((BA76-AN76/2)*U76-G76)/(BA76+AN76/2)</f>
        <v>314.96102928077772</v>
      </c>
      <c r="J76">
        <f t="shared" ref="J76:J89" si="115">AN76*1000</f>
        <v>0.74269749655799988</v>
      </c>
      <c r="K76">
        <f t="shared" ref="K76:K89" si="116">(AS76-AY76)</f>
        <v>1.0187220904377159</v>
      </c>
      <c r="L76">
        <f t="shared" ref="L76:L89" si="117">(R76+AR76*F76)</f>
        <v>29.577695846557617</v>
      </c>
      <c r="M76" s="1">
        <v>6</v>
      </c>
      <c r="N76">
        <f t="shared" ref="N76:N89" si="118">(M76*AG76+AH76)</f>
        <v>1.4200000166893005</v>
      </c>
      <c r="O76" s="1">
        <v>1</v>
      </c>
      <c r="P76">
        <f t="shared" ref="P76:P89" si="119">N76*(O76+1)*(O76+1)/(O76*O76+1)</f>
        <v>2.8400000333786011</v>
      </c>
      <c r="Q76" s="1">
        <v>28.738288879394531</v>
      </c>
      <c r="R76" s="1">
        <v>29.577695846557617</v>
      </c>
      <c r="S76" s="1">
        <v>28.627887725830078</v>
      </c>
      <c r="T76" s="1">
        <v>399.88323974609375</v>
      </c>
      <c r="U76" s="1">
        <v>395.57278442382813</v>
      </c>
      <c r="V76" s="1">
        <v>30.41185188293457</v>
      </c>
      <c r="W76" s="1">
        <v>31.2742919921875</v>
      </c>
      <c r="X76" s="1">
        <v>77.068580627441406</v>
      </c>
      <c r="Y76" s="1">
        <v>79.254142761230469</v>
      </c>
      <c r="Z76" s="1">
        <v>500.53573608398438</v>
      </c>
      <c r="AA76" s="1">
        <v>1199.55615234375</v>
      </c>
      <c r="AB76" s="1">
        <v>9.7059879302978516</v>
      </c>
      <c r="AC76" s="1">
        <v>100.38496398925781</v>
      </c>
      <c r="AD76" s="1">
        <v>1.064072847366333</v>
      </c>
      <c r="AE76" s="1">
        <v>-0.31942227482795715</v>
      </c>
      <c r="AF76" s="1">
        <v>1</v>
      </c>
      <c r="AG76" s="1">
        <v>-0.21956524252891541</v>
      </c>
      <c r="AH76" s="1">
        <v>2.737391471862793</v>
      </c>
      <c r="AI76" s="1">
        <v>1</v>
      </c>
      <c r="AJ76" s="1">
        <v>0</v>
      </c>
      <c r="AK76" s="1">
        <v>0.15999999642372131</v>
      </c>
      <c r="AL76" s="1">
        <v>111115</v>
      </c>
      <c r="AM76">
        <f t="shared" ref="AM76:AM89" si="120">Z76*0.000001/(M76*0.0001)</f>
        <v>0.83422622680664049</v>
      </c>
      <c r="AN76">
        <f t="shared" ref="AN76:AN89" si="121">(W76-V76)/(1000-W76)*AM76</f>
        <v>7.4269749655799986E-4</v>
      </c>
      <c r="AO76">
        <f t="shared" ref="AO76:AO89" si="122">(R76+273.15)</f>
        <v>302.72769584655759</v>
      </c>
      <c r="AP76">
        <f t="shared" ref="AP76:AP89" si="123">(Q76+273.15)</f>
        <v>301.88828887939451</v>
      </c>
      <c r="AQ76">
        <f t="shared" ref="AQ76:AQ89" si="124">(AA76*AI76+AB76*AJ76)*AK76</f>
        <v>191.9289800850529</v>
      </c>
      <c r="AR76">
        <f t="shared" ref="AR76:AR89" si="125">((AQ76+0.00000010773*(AP76^4-AO76^4))-AN76*44100)/(N76*56+0.00000043092*AO76^3)</f>
        <v>1.6308535623507883</v>
      </c>
      <c r="AS76">
        <f t="shared" ref="AS76:AS89" si="126">0.61365*EXP(17.502*L76/(240.97+L76))</f>
        <v>4.158190765862992</v>
      </c>
      <c r="AT76">
        <f t="shared" ref="AT76:AT89" si="127">AS76*1000/AC76</f>
        <v>41.422446157454011</v>
      </c>
      <c r="AU76">
        <f t="shared" ref="AU76:AU89" si="128">(AT76-W76)</f>
        <v>10.148154165266511</v>
      </c>
      <c r="AV76">
        <f t="shared" ref="AV76:AV89" si="129">IF(F76,R76,(Q76+R76)/2)</f>
        <v>29.157992362976074</v>
      </c>
      <c r="AW76">
        <f t="shared" ref="AW76:AW89" si="130">0.61365*EXP(17.502*AV76/(240.97+AV76))</f>
        <v>4.0586879317489606</v>
      </c>
      <c r="AX76">
        <f t="shared" ref="AX76:AX89" si="131">IF(AU76&lt;&gt;0,(1000-(AT76+W76)/2)/AU76*AN76,0)</f>
        <v>7.0525303635192493E-2</v>
      </c>
      <c r="AY76">
        <f t="shared" ref="AY76:AY89" si="132">W76*AC76/1000</f>
        <v>3.1394686754252761</v>
      </c>
      <c r="AZ76">
        <f t="shared" ref="AZ76:AZ89" si="133">(AW76-AY76)</f>
        <v>0.91921925632368451</v>
      </c>
      <c r="BA76">
        <f t="shared" ref="BA76:BA89" si="134">1/(1.6/H76+1.37/P76)</f>
        <v>4.4236225828544647E-2</v>
      </c>
      <c r="BB76">
        <f t="shared" ref="BB76:BB89" si="135">I76*AC76*0.001</f>
        <v>31.61735158237045</v>
      </c>
      <c r="BC76">
        <f t="shared" ref="BC76:BC89" si="136">I76/U76</f>
        <v>0.79621511307845527</v>
      </c>
      <c r="BD76">
        <f t="shared" ref="BD76:BD89" si="137">(1-AN76*AC76/AS76/H76)*100</f>
        <v>75.208071261415824</v>
      </c>
      <c r="BE76">
        <f t="shared" ref="BE76:BE89" si="138">(U76-G76/(P76/1.35))</f>
        <v>394.00312234737174</v>
      </c>
      <c r="BF76">
        <f t="shared" ref="BF76:BF89" si="139">G76*BD76/100/BE76</f>
        <v>6.3031193421340696E-3</v>
      </c>
    </row>
    <row r="77" spans="1:58" x14ac:dyDescent="0.25">
      <c r="A77" t="s">
        <v>120</v>
      </c>
      <c r="B77">
        <v>2</v>
      </c>
      <c r="C77" s="1">
        <v>15</v>
      </c>
      <c r="D77" s="1" t="s">
        <v>136</v>
      </c>
      <c r="E77" s="1">
        <v>3600</v>
      </c>
      <c r="F77" s="1">
        <v>0</v>
      </c>
      <c r="G77">
        <f t="shared" si="112"/>
        <v>2.9851744304824401</v>
      </c>
      <c r="H77">
        <f t="shared" si="113"/>
        <v>5.9929325699992125E-2</v>
      </c>
      <c r="I77">
        <f t="shared" si="114"/>
        <v>308.9795124867498</v>
      </c>
      <c r="J77">
        <f t="shared" si="115"/>
        <v>0.60624893725085371</v>
      </c>
      <c r="K77">
        <f t="shared" si="116"/>
        <v>0.99941478298522846</v>
      </c>
      <c r="L77">
        <f t="shared" si="117"/>
        <v>29.465702056884766</v>
      </c>
      <c r="M77" s="1">
        <v>6</v>
      </c>
      <c r="N77">
        <f t="shared" si="118"/>
        <v>1.4200000166893005</v>
      </c>
      <c r="O77" s="1">
        <v>1</v>
      </c>
      <c r="P77">
        <f t="shared" si="119"/>
        <v>2.8400000333786011</v>
      </c>
      <c r="Q77" s="1">
        <v>28.866218566894531</v>
      </c>
      <c r="R77" s="1">
        <v>29.465702056884766</v>
      </c>
      <c r="S77" s="1">
        <v>28.756464004516602</v>
      </c>
      <c r="T77" s="1">
        <v>399.79183959960938</v>
      </c>
      <c r="U77" s="1">
        <v>395.92584228515625</v>
      </c>
      <c r="V77" s="1">
        <v>30.49608039855957</v>
      </c>
      <c r="W77" s="1">
        <v>31.200107574462891</v>
      </c>
      <c r="X77" s="1">
        <v>76.711143493652344</v>
      </c>
      <c r="Y77" s="1">
        <v>78.482086181640625</v>
      </c>
      <c r="Z77" s="1">
        <v>500.54934692382813</v>
      </c>
      <c r="AA77" s="1">
        <v>998.9281005859375</v>
      </c>
      <c r="AB77" s="1">
        <v>10.085554122924805</v>
      </c>
      <c r="AC77" s="1">
        <v>100.38487243652344</v>
      </c>
      <c r="AD77" s="1">
        <v>0.99308896064758301</v>
      </c>
      <c r="AE77" s="1">
        <v>-0.30985310673713684</v>
      </c>
      <c r="AF77" s="1">
        <v>1</v>
      </c>
      <c r="AG77" s="1">
        <v>-0.21956524252891541</v>
      </c>
      <c r="AH77" s="1">
        <v>2.737391471862793</v>
      </c>
      <c r="AI77" s="1">
        <v>1</v>
      </c>
      <c r="AJ77" s="1">
        <v>0</v>
      </c>
      <c r="AK77" s="1">
        <v>0.15999999642372131</v>
      </c>
      <c r="AL77" s="1">
        <v>111115</v>
      </c>
      <c r="AM77">
        <f t="shared" si="120"/>
        <v>0.83424891153971337</v>
      </c>
      <c r="AN77">
        <f t="shared" si="121"/>
        <v>6.0624893725085374E-4</v>
      </c>
      <c r="AO77">
        <f t="shared" si="122"/>
        <v>302.61570205688474</v>
      </c>
      <c r="AP77">
        <f t="shared" si="123"/>
        <v>302.01621856689451</v>
      </c>
      <c r="AQ77">
        <f t="shared" si="124"/>
        <v>159.82849252130472</v>
      </c>
      <c r="AR77">
        <f t="shared" si="125"/>
        <v>1.3771342661480492</v>
      </c>
      <c r="AS77">
        <f t="shared" si="126"/>
        <v>4.1314336018534945</v>
      </c>
      <c r="AT77">
        <f t="shared" si="127"/>
        <v>41.155938156577641</v>
      </c>
      <c r="AU77">
        <f t="shared" si="128"/>
        <v>9.9558305821147499</v>
      </c>
      <c r="AV77">
        <f t="shared" si="129"/>
        <v>29.165960311889648</v>
      </c>
      <c r="AW77">
        <f t="shared" si="130"/>
        <v>4.0605574549971433</v>
      </c>
      <c r="AX77">
        <f t="shared" si="131"/>
        <v>5.8690838952853951E-2</v>
      </c>
      <c r="AY77">
        <f t="shared" si="132"/>
        <v>3.1320188188682661</v>
      </c>
      <c r="AZ77">
        <f t="shared" si="133"/>
        <v>0.92853863612887722</v>
      </c>
      <c r="BA77">
        <f t="shared" si="134"/>
        <v>3.6791069835791022E-2</v>
      </c>
      <c r="BB77">
        <f t="shared" si="135"/>
        <v>31.01686894648158</v>
      </c>
      <c r="BC77">
        <f t="shared" si="136"/>
        <v>0.78039743681144857</v>
      </c>
      <c r="BD77">
        <f t="shared" si="137"/>
        <v>75.420157647951982</v>
      </c>
      <c r="BE77">
        <f t="shared" si="138"/>
        <v>394.50683332959755</v>
      </c>
      <c r="BF77">
        <f t="shared" si="139"/>
        <v>5.706930961206491E-3</v>
      </c>
    </row>
    <row r="78" spans="1:58" x14ac:dyDescent="0.25">
      <c r="A78" t="s">
        <v>120</v>
      </c>
      <c r="B78">
        <v>2</v>
      </c>
      <c r="C78" s="1">
        <v>16</v>
      </c>
      <c r="D78" s="1" t="s">
        <v>137</v>
      </c>
      <c r="E78" s="1">
        <v>3778</v>
      </c>
      <c r="F78" s="1">
        <v>0</v>
      </c>
      <c r="G78">
        <f t="shared" si="112"/>
        <v>2.8776098420199347</v>
      </c>
      <c r="H78">
        <f t="shared" si="113"/>
        <v>5.2428571667302325E-2</v>
      </c>
      <c r="I78">
        <f t="shared" si="114"/>
        <v>301.37508925295793</v>
      </c>
      <c r="J78">
        <f t="shared" si="115"/>
        <v>0.49768096846157084</v>
      </c>
      <c r="K78">
        <f t="shared" si="116"/>
        <v>0.93575543586610266</v>
      </c>
      <c r="L78">
        <f t="shared" si="117"/>
        <v>29.175653457641602</v>
      </c>
      <c r="M78" s="1">
        <v>6</v>
      </c>
      <c r="N78">
        <f t="shared" si="118"/>
        <v>1.4200000166893005</v>
      </c>
      <c r="O78" s="1">
        <v>1</v>
      </c>
      <c r="P78">
        <f t="shared" si="119"/>
        <v>2.8400000333786011</v>
      </c>
      <c r="Q78" s="1">
        <v>28.954328536987305</v>
      </c>
      <c r="R78" s="1">
        <v>29.175653457641602</v>
      </c>
      <c r="S78" s="1">
        <v>28.856296539306641</v>
      </c>
      <c r="T78" s="1">
        <v>399.6466064453125</v>
      </c>
      <c r="U78" s="1">
        <v>395.96060180664063</v>
      </c>
      <c r="V78" s="1">
        <v>30.572492599487305</v>
      </c>
      <c r="W78" s="1">
        <v>31.150541305541992</v>
      </c>
      <c r="X78" s="1">
        <v>76.512840270996094</v>
      </c>
      <c r="Y78" s="1">
        <v>77.959503173828125</v>
      </c>
      <c r="Z78" s="1">
        <v>500.48855590820313</v>
      </c>
      <c r="AA78" s="1">
        <v>749.77288818359375</v>
      </c>
      <c r="AB78" s="1">
        <v>10.990095138549805</v>
      </c>
      <c r="AC78" s="1">
        <v>100.38597106933594</v>
      </c>
      <c r="AD78" s="1">
        <v>0.92006039619445801</v>
      </c>
      <c r="AE78" s="1">
        <v>-0.31056264042854309</v>
      </c>
      <c r="AF78" s="1">
        <v>1</v>
      </c>
      <c r="AG78" s="1">
        <v>-0.21956524252891541</v>
      </c>
      <c r="AH78" s="1">
        <v>2.737391471862793</v>
      </c>
      <c r="AI78" s="1">
        <v>1</v>
      </c>
      <c r="AJ78" s="1">
        <v>0</v>
      </c>
      <c r="AK78" s="1">
        <v>0.15999999642372131</v>
      </c>
      <c r="AL78" s="1">
        <v>111115</v>
      </c>
      <c r="AM78">
        <f t="shared" si="120"/>
        <v>0.83414759318033849</v>
      </c>
      <c r="AN78">
        <f t="shared" si="121"/>
        <v>4.9768096846157083E-4</v>
      </c>
      <c r="AO78">
        <f t="shared" si="122"/>
        <v>302.32565345764158</v>
      </c>
      <c r="AP78">
        <f t="shared" si="123"/>
        <v>302.10432853698728</v>
      </c>
      <c r="AQ78">
        <f t="shared" si="124"/>
        <v>119.9636594279782</v>
      </c>
      <c r="AR78">
        <f t="shared" si="125"/>
        <v>1.0432676932666418</v>
      </c>
      <c r="AS78">
        <f t="shared" si="126"/>
        <v>4.0628327741583954</v>
      </c>
      <c r="AT78">
        <f t="shared" si="127"/>
        <v>40.472117078513122</v>
      </c>
      <c r="AU78">
        <f t="shared" si="128"/>
        <v>9.3215757729711299</v>
      </c>
      <c r="AV78">
        <f t="shared" si="129"/>
        <v>29.064990997314453</v>
      </c>
      <c r="AW78">
        <f t="shared" si="130"/>
        <v>4.0369224189485244</v>
      </c>
      <c r="AX78">
        <f t="shared" si="131"/>
        <v>5.1478243931544841E-2</v>
      </c>
      <c r="AY78">
        <f t="shared" si="132"/>
        <v>3.1270773382922927</v>
      </c>
      <c r="AZ78">
        <f t="shared" si="133"/>
        <v>0.90984508065623171</v>
      </c>
      <c r="BA78">
        <f t="shared" si="134"/>
        <v>3.2257954846128485E-2</v>
      </c>
      <c r="BB78">
        <f t="shared" si="135"/>
        <v>30.253830990765973</v>
      </c>
      <c r="BC78">
        <f t="shared" si="136"/>
        <v>0.7611239296987643</v>
      </c>
      <c r="BD78">
        <f t="shared" si="137"/>
        <v>76.545451105693829</v>
      </c>
      <c r="BE78">
        <f t="shared" si="138"/>
        <v>394.59272390485575</v>
      </c>
      <c r="BF78">
        <f t="shared" si="139"/>
        <v>5.5821592776432259E-3</v>
      </c>
    </row>
    <row r="79" spans="1:58" x14ac:dyDescent="0.25">
      <c r="A79" t="s">
        <v>120</v>
      </c>
      <c r="B79">
        <v>2</v>
      </c>
      <c r="C79" s="1">
        <v>17</v>
      </c>
      <c r="D79" s="1" t="s">
        <v>138</v>
      </c>
      <c r="E79" s="1">
        <v>3956</v>
      </c>
      <c r="F79" s="1">
        <v>0</v>
      </c>
      <c r="G79">
        <f t="shared" si="112"/>
        <v>2.6968930200442558</v>
      </c>
      <c r="H79">
        <f t="shared" si="113"/>
        <v>4.7685013890112982E-2</v>
      </c>
      <c r="I79">
        <f t="shared" si="114"/>
        <v>299.26212989963926</v>
      </c>
      <c r="J79">
        <f t="shared" si="115"/>
        <v>0.41505428305078862</v>
      </c>
      <c r="K79">
        <f t="shared" si="116"/>
        <v>0.85697437595693016</v>
      </c>
      <c r="L79">
        <f t="shared" si="117"/>
        <v>28.848474502563477</v>
      </c>
      <c r="M79" s="1">
        <v>6</v>
      </c>
      <c r="N79">
        <f t="shared" si="118"/>
        <v>1.4200000166893005</v>
      </c>
      <c r="O79" s="1">
        <v>1</v>
      </c>
      <c r="P79">
        <f t="shared" si="119"/>
        <v>2.8400000333786011</v>
      </c>
      <c r="Q79" s="1">
        <v>29.018974304199219</v>
      </c>
      <c r="R79" s="1">
        <v>28.848474502563477</v>
      </c>
      <c r="S79" s="1">
        <v>28.940771102905273</v>
      </c>
      <c r="T79" s="1">
        <v>399.39370727539063</v>
      </c>
      <c r="U79" s="1">
        <v>395.9639892578125</v>
      </c>
      <c r="V79" s="1">
        <v>30.693439483642578</v>
      </c>
      <c r="W79" s="1">
        <v>31.175447463989258</v>
      </c>
      <c r="X79" s="1">
        <v>76.530929565429688</v>
      </c>
      <c r="Y79" s="1">
        <v>77.732772827148438</v>
      </c>
      <c r="Z79" s="1">
        <v>500.54953002929688</v>
      </c>
      <c r="AA79" s="1">
        <v>500.92953491210938</v>
      </c>
      <c r="AB79" s="1">
        <v>11.519524574279785</v>
      </c>
      <c r="AC79" s="1">
        <v>100.38892364501953</v>
      </c>
      <c r="AD79" s="1">
        <v>0.87025570869445801</v>
      </c>
      <c r="AE79" s="1">
        <v>-0.31757214665412903</v>
      </c>
      <c r="AF79" s="1">
        <v>1</v>
      </c>
      <c r="AG79" s="1">
        <v>-0.21956524252891541</v>
      </c>
      <c r="AH79" s="1">
        <v>2.737391471862793</v>
      </c>
      <c r="AI79" s="1">
        <v>1</v>
      </c>
      <c r="AJ79" s="1">
        <v>0</v>
      </c>
      <c r="AK79" s="1">
        <v>0.15999999642372131</v>
      </c>
      <c r="AL79" s="1">
        <v>111115</v>
      </c>
      <c r="AM79">
        <f t="shared" si="120"/>
        <v>0.83424921671549457</v>
      </c>
      <c r="AN79">
        <f t="shared" si="121"/>
        <v>4.1505428305078863E-4</v>
      </c>
      <c r="AO79">
        <f t="shared" si="122"/>
        <v>301.99847450256345</v>
      </c>
      <c r="AP79">
        <f t="shared" si="123"/>
        <v>302.1689743041992</v>
      </c>
      <c r="AQ79">
        <f t="shared" si="124"/>
        <v>80.148723794473881</v>
      </c>
      <c r="AR79">
        <f t="shared" si="125"/>
        <v>0.69888337161389558</v>
      </c>
      <c r="AS79">
        <f t="shared" si="126"/>
        <v>3.9866439910186657</v>
      </c>
      <c r="AT79">
        <f t="shared" si="127"/>
        <v>39.711990588878578</v>
      </c>
      <c r="AU79">
        <f t="shared" si="128"/>
        <v>8.5365431248893202</v>
      </c>
      <c r="AV79">
        <f t="shared" si="129"/>
        <v>28.933724403381348</v>
      </c>
      <c r="AW79">
        <f t="shared" si="130"/>
        <v>4.0063747564443757</v>
      </c>
      <c r="AX79">
        <f t="shared" si="131"/>
        <v>4.6897580180245285E-2</v>
      </c>
      <c r="AY79">
        <f t="shared" si="132"/>
        <v>3.1296696150617356</v>
      </c>
      <c r="AZ79">
        <f t="shared" si="133"/>
        <v>0.87670514138264011</v>
      </c>
      <c r="BA79">
        <f t="shared" si="134"/>
        <v>2.9380730920006433E-2</v>
      </c>
      <c r="BB79">
        <f t="shared" si="135"/>
        <v>30.042603108340803</v>
      </c>
      <c r="BC79">
        <f t="shared" si="136"/>
        <v>0.75578117712312831</v>
      </c>
      <c r="BD79">
        <f t="shared" si="137"/>
        <v>78.08197946724988</v>
      </c>
      <c r="BE79">
        <f t="shared" si="138"/>
        <v>394.68201547814022</v>
      </c>
      <c r="BF79">
        <f t="shared" si="139"/>
        <v>5.3354026066112503E-3</v>
      </c>
    </row>
    <row r="80" spans="1:58" x14ac:dyDescent="0.25">
      <c r="A80" t="s">
        <v>120</v>
      </c>
      <c r="B80">
        <v>2</v>
      </c>
      <c r="C80" s="1">
        <v>18</v>
      </c>
      <c r="D80" s="1" t="s">
        <v>139</v>
      </c>
      <c r="E80" s="1">
        <v>4133</v>
      </c>
      <c r="F80" s="1">
        <v>0</v>
      </c>
      <c r="G80">
        <f t="shared" si="112"/>
        <v>2.7648561405151577</v>
      </c>
      <c r="H80">
        <f t="shared" si="113"/>
        <v>4.687025026204452E-2</v>
      </c>
      <c r="I80">
        <f t="shared" si="114"/>
        <v>295.57781761399036</v>
      </c>
      <c r="J80">
        <f t="shared" si="115"/>
        <v>0.37251837867946896</v>
      </c>
      <c r="K80">
        <f t="shared" si="116"/>
        <v>0.7825786743272154</v>
      </c>
      <c r="L80">
        <f t="shared" si="117"/>
        <v>28.559385299682617</v>
      </c>
      <c r="M80" s="1">
        <v>6</v>
      </c>
      <c r="N80">
        <f t="shared" si="118"/>
        <v>1.4200000166893005</v>
      </c>
      <c r="O80" s="1">
        <v>1</v>
      </c>
      <c r="P80">
        <f t="shared" si="119"/>
        <v>2.8400000333786011</v>
      </c>
      <c r="Q80" s="1">
        <v>29.062772750854492</v>
      </c>
      <c r="R80" s="1">
        <v>28.559385299682617</v>
      </c>
      <c r="S80" s="1">
        <v>28.999801635742188</v>
      </c>
      <c r="T80" s="1">
        <v>399.24407958984375</v>
      </c>
      <c r="U80" s="1">
        <v>395.752685546875</v>
      </c>
      <c r="V80" s="1">
        <v>30.821935653686523</v>
      </c>
      <c r="W80" s="1">
        <v>31.254571914672852</v>
      </c>
      <c r="X80" s="1">
        <v>76.661094665527344</v>
      </c>
      <c r="Y80" s="1">
        <v>77.737159729003906</v>
      </c>
      <c r="Z80" s="1">
        <v>500.47882080078125</v>
      </c>
      <c r="AA80" s="1">
        <v>300.7254638671875</v>
      </c>
      <c r="AB80" s="1">
        <v>12.717286109924316</v>
      </c>
      <c r="AC80" s="1">
        <v>100.39447021484375</v>
      </c>
      <c r="AD80" s="1">
        <v>0.84431576728820801</v>
      </c>
      <c r="AE80" s="1">
        <v>-0.31371930241584778</v>
      </c>
      <c r="AF80" s="1">
        <v>1</v>
      </c>
      <c r="AG80" s="1">
        <v>-0.21956524252891541</v>
      </c>
      <c r="AH80" s="1">
        <v>2.737391471862793</v>
      </c>
      <c r="AI80" s="1">
        <v>1</v>
      </c>
      <c r="AJ80" s="1">
        <v>0</v>
      </c>
      <c r="AK80" s="1">
        <v>0.15999999642372131</v>
      </c>
      <c r="AL80" s="1">
        <v>111115</v>
      </c>
      <c r="AM80">
        <f t="shared" si="120"/>
        <v>0.83413136800130194</v>
      </c>
      <c r="AN80">
        <f t="shared" si="121"/>
        <v>3.7251837867946898E-4</v>
      </c>
      <c r="AO80">
        <f t="shared" si="122"/>
        <v>301.70938529968259</v>
      </c>
      <c r="AP80">
        <f t="shared" si="123"/>
        <v>302.21277275085447</v>
      </c>
      <c r="AQ80">
        <f t="shared" si="124"/>
        <v>48.116073143271933</v>
      </c>
      <c r="AR80">
        <f t="shared" si="125"/>
        <v>0.41224362419766697</v>
      </c>
      <c r="AS80">
        <f t="shared" si="126"/>
        <v>3.920364863492531</v>
      </c>
      <c r="AT80">
        <f t="shared" si="127"/>
        <v>39.049609556213269</v>
      </c>
      <c r="AU80">
        <f t="shared" si="128"/>
        <v>7.7950376415404179</v>
      </c>
      <c r="AV80">
        <f t="shared" si="129"/>
        <v>28.811079025268555</v>
      </c>
      <c r="AW80">
        <f t="shared" si="130"/>
        <v>3.9780157229832396</v>
      </c>
      <c r="AX80">
        <f t="shared" si="131"/>
        <v>4.6109280719327045E-2</v>
      </c>
      <c r="AY80">
        <f t="shared" si="132"/>
        <v>3.1377861891653156</v>
      </c>
      <c r="AZ80">
        <f t="shared" si="133"/>
        <v>0.84022953381792398</v>
      </c>
      <c r="BA80">
        <f t="shared" si="134"/>
        <v>2.8885716141282124E-2</v>
      </c>
      <c r="BB80">
        <f t="shared" si="135"/>
        <v>29.674378406616274</v>
      </c>
      <c r="BC80">
        <f t="shared" si="136"/>
        <v>0.74687507731133407</v>
      </c>
      <c r="BD80">
        <f t="shared" si="137"/>
        <v>79.646751466617076</v>
      </c>
      <c r="BE80">
        <f t="shared" si="138"/>
        <v>394.43840535468252</v>
      </c>
      <c r="BF80">
        <f t="shared" si="139"/>
        <v>5.5829200928480694E-3</v>
      </c>
    </row>
    <row r="81" spans="1:58" x14ac:dyDescent="0.25">
      <c r="A81" t="s">
        <v>120</v>
      </c>
      <c r="B81">
        <v>2</v>
      </c>
      <c r="C81" s="1">
        <v>19</v>
      </c>
      <c r="D81" s="1" t="s">
        <v>140</v>
      </c>
      <c r="E81" s="1">
        <v>4311.5</v>
      </c>
      <c r="F81" s="1">
        <v>0</v>
      </c>
      <c r="G81">
        <f t="shared" si="112"/>
        <v>2.8142734223193173</v>
      </c>
      <c r="H81">
        <f t="shared" si="113"/>
        <v>4.7531421805315811E-2</v>
      </c>
      <c r="I81">
        <f t="shared" si="114"/>
        <v>295.14059864715534</v>
      </c>
      <c r="J81">
        <f t="shared" si="115"/>
        <v>0.3682593233127886</v>
      </c>
      <c r="K81">
        <f t="shared" si="116"/>
        <v>0.76304580003739675</v>
      </c>
      <c r="L81">
        <f t="shared" si="117"/>
        <v>28.538707733154297</v>
      </c>
      <c r="M81" s="1">
        <v>6</v>
      </c>
      <c r="N81">
        <f t="shared" si="118"/>
        <v>1.4200000166893005</v>
      </c>
      <c r="O81" s="1">
        <v>1</v>
      </c>
      <c r="P81">
        <f t="shared" si="119"/>
        <v>2.8400000333786011</v>
      </c>
      <c r="Q81" s="1">
        <v>29.119945526123047</v>
      </c>
      <c r="R81" s="1">
        <v>28.538707733154297</v>
      </c>
      <c r="S81" s="1">
        <v>29.060894012451172</v>
      </c>
      <c r="T81" s="1">
        <v>399.12307739257813</v>
      </c>
      <c r="U81" s="1">
        <v>395.57461547851563</v>
      </c>
      <c r="V81" s="1">
        <v>30.973037719726563</v>
      </c>
      <c r="W81" s="1">
        <v>31.400653839111328</v>
      </c>
      <c r="X81" s="1">
        <v>76.786628723144531</v>
      </c>
      <c r="Y81" s="1">
        <v>77.846748352050781</v>
      </c>
      <c r="Z81" s="1">
        <v>500.48965454101563</v>
      </c>
      <c r="AA81" s="1">
        <v>249.90788269042969</v>
      </c>
      <c r="AB81" s="1">
        <v>14.835268020629883</v>
      </c>
      <c r="AC81" s="1">
        <v>100.39967346191406</v>
      </c>
      <c r="AD81" s="1">
        <v>0.81529355049133301</v>
      </c>
      <c r="AE81" s="1">
        <v>-0.32605984807014465</v>
      </c>
      <c r="AF81" s="1">
        <v>1</v>
      </c>
      <c r="AG81" s="1">
        <v>-0.21956524252891541</v>
      </c>
      <c r="AH81" s="1">
        <v>2.737391471862793</v>
      </c>
      <c r="AI81" s="1">
        <v>1</v>
      </c>
      <c r="AJ81" s="1">
        <v>0</v>
      </c>
      <c r="AK81" s="1">
        <v>0.15999999642372131</v>
      </c>
      <c r="AL81" s="1">
        <v>111115</v>
      </c>
      <c r="AM81">
        <f t="shared" si="120"/>
        <v>0.83414942423502592</v>
      </c>
      <c r="AN81">
        <f t="shared" si="121"/>
        <v>3.6825932331278861E-4</v>
      </c>
      <c r="AO81">
        <f t="shared" si="122"/>
        <v>301.68870773315427</v>
      </c>
      <c r="AP81">
        <f t="shared" si="123"/>
        <v>302.26994552612302</v>
      </c>
      <c r="AQ81">
        <f t="shared" si="124"/>
        <v>39.985260336728516</v>
      </c>
      <c r="AR81">
        <f t="shared" si="125"/>
        <v>0.33543036944542987</v>
      </c>
      <c r="AS81">
        <f t="shared" si="126"/>
        <v>3.9156611919747721</v>
      </c>
      <c r="AT81">
        <f t="shared" si="127"/>
        <v>39.000736326698828</v>
      </c>
      <c r="AU81">
        <f t="shared" si="128"/>
        <v>7.6000824875874997</v>
      </c>
      <c r="AV81">
        <f t="shared" si="129"/>
        <v>28.829326629638672</v>
      </c>
      <c r="AW81">
        <f t="shared" si="130"/>
        <v>3.9822239607848124</v>
      </c>
      <c r="AX81">
        <f t="shared" si="131"/>
        <v>4.674901091424867E-2</v>
      </c>
      <c r="AY81">
        <f t="shared" si="132"/>
        <v>3.1526153919373754</v>
      </c>
      <c r="AZ81">
        <f t="shared" si="133"/>
        <v>0.82960856884743706</v>
      </c>
      <c r="BA81">
        <f t="shared" si="134"/>
        <v>2.928743341945813E-2</v>
      </c>
      <c r="BB81">
        <f t="shared" si="135"/>
        <v>29.632019729528231</v>
      </c>
      <c r="BC81">
        <f t="shared" si="136"/>
        <v>0.74610601160575474</v>
      </c>
      <c r="BD81">
        <f t="shared" si="137"/>
        <v>80.134470799661159</v>
      </c>
      <c r="BE81">
        <f t="shared" si="138"/>
        <v>394.23684467729095</v>
      </c>
      <c r="BF81">
        <f t="shared" si="139"/>
        <v>5.7204270587066309E-3</v>
      </c>
    </row>
    <row r="82" spans="1:58" x14ac:dyDescent="0.25">
      <c r="A82" t="s">
        <v>120</v>
      </c>
      <c r="B82">
        <v>2</v>
      </c>
      <c r="C82" s="1">
        <v>20</v>
      </c>
      <c r="D82" s="1" t="s">
        <v>141</v>
      </c>
      <c r="E82" s="1">
        <v>4488.5</v>
      </c>
      <c r="F82" s="1">
        <v>0</v>
      </c>
      <c r="G82">
        <f t="shared" si="112"/>
        <v>2.5652857455634037</v>
      </c>
      <c r="H82">
        <f t="shared" si="113"/>
        <v>4.7000682144856316E-2</v>
      </c>
      <c r="I82">
        <f t="shared" si="114"/>
        <v>302.98399717901452</v>
      </c>
      <c r="J82">
        <f t="shared" si="115"/>
        <v>0.34933902897529223</v>
      </c>
      <c r="K82">
        <f t="shared" si="116"/>
        <v>0.73191321347933913</v>
      </c>
      <c r="L82">
        <f t="shared" si="117"/>
        <v>28.460895538330078</v>
      </c>
      <c r="M82" s="1">
        <v>6</v>
      </c>
      <c r="N82">
        <f t="shared" si="118"/>
        <v>1.4200000166893005</v>
      </c>
      <c r="O82" s="1">
        <v>1</v>
      </c>
      <c r="P82">
        <f t="shared" si="119"/>
        <v>2.8400000333786011</v>
      </c>
      <c r="Q82" s="1">
        <v>29.196556091308594</v>
      </c>
      <c r="R82" s="1">
        <v>28.460895538330078</v>
      </c>
      <c r="S82" s="1">
        <v>29.145244598388672</v>
      </c>
      <c r="T82" s="1">
        <v>399.00384521484375</v>
      </c>
      <c r="U82" s="1">
        <v>395.76278686523438</v>
      </c>
      <c r="V82" s="1">
        <v>31.128629684448242</v>
      </c>
      <c r="W82" s="1">
        <v>31.534217834472656</v>
      </c>
      <c r="X82" s="1">
        <v>76.833015441894531</v>
      </c>
      <c r="Y82" s="1">
        <v>77.8341064453125</v>
      </c>
      <c r="Z82" s="1">
        <v>500.49227905273438</v>
      </c>
      <c r="AA82" s="1">
        <v>149.23475646972656</v>
      </c>
      <c r="AB82" s="1">
        <v>14.008148193359375</v>
      </c>
      <c r="AC82" s="1">
        <v>100.40177917480469</v>
      </c>
      <c r="AD82" s="1">
        <v>0.82832455635070801</v>
      </c>
      <c r="AE82" s="1">
        <v>-0.32601788640022278</v>
      </c>
      <c r="AF82" s="1">
        <v>1</v>
      </c>
      <c r="AG82" s="1">
        <v>-0.21956524252891541</v>
      </c>
      <c r="AH82" s="1">
        <v>2.737391471862793</v>
      </c>
      <c r="AI82" s="1">
        <v>1</v>
      </c>
      <c r="AJ82" s="1">
        <v>0</v>
      </c>
      <c r="AK82" s="1">
        <v>0.15999999642372131</v>
      </c>
      <c r="AL82" s="1">
        <v>111115</v>
      </c>
      <c r="AM82">
        <f t="shared" si="120"/>
        <v>0.83415379842122384</v>
      </c>
      <c r="AN82">
        <f t="shared" si="121"/>
        <v>3.4933902897529221E-4</v>
      </c>
      <c r="AO82">
        <f t="shared" si="122"/>
        <v>301.61089553833006</v>
      </c>
      <c r="AP82">
        <f t="shared" si="123"/>
        <v>302.34655609130857</v>
      </c>
      <c r="AQ82">
        <f t="shared" si="124"/>
        <v>23.877560501451171</v>
      </c>
      <c r="AR82">
        <f t="shared" si="125"/>
        <v>0.18831708984706153</v>
      </c>
      <c r="AS82">
        <f t="shared" si="126"/>
        <v>3.8980047889462504</v>
      </c>
      <c r="AT82">
        <f t="shared" si="127"/>
        <v>38.824060897961004</v>
      </c>
      <c r="AU82">
        <f t="shared" si="128"/>
        <v>7.2898430634883482</v>
      </c>
      <c r="AV82">
        <f t="shared" si="129"/>
        <v>28.828725814819336</v>
      </c>
      <c r="AW82">
        <f t="shared" si="130"/>
        <v>3.9820853399021732</v>
      </c>
      <c r="AX82">
        <f t="shared" si="131"/>
        <v>4.6235505984627598E-2</v>
      </c>
      <c r="AY82">
        <f t="shared" si="132"/>
        <v>3.1660915754669112</v>
      </c>
      <c r="AZ82">
        <f t="shared" si="133"/>
        <v>0.81599376443526195</v>
      </c>
      <c r="BA82">
        <f t="shared" si="134"/>
        <v>2.8964976975565764E-2</v>
      </c>
      <c r="BB82">
        <f t="shared" si="135"/>
        <v>30.420132378267063</v>
      </c>
      <c r="BC82">
        <f t="shared" si="136"/>
        <v>0.76556969789629814</v>
      </c>
      <c r="BD82">
        <f t="shared" si="137"/>
        <v>80.855589935168254</v>
      </c>
      <c r="BE82">
        <f t="shared" si="138"/>
        <v>394.54337288079483</v>
      </c>
      <c r="BF82">
        <f t="shared" si="139"/>
        <v>5.2571581875860071E-3</v>
      </c>
    </row>
    <row r="83" spans="1:58" x14ac:dyDescent="0.25">
      <c r="A83" t="s">
        <v>120</v>
      </c>
      <c r="B83">
        <v>2</v>
      </c>
      <c r="C83" s="1">
        <v>21</v>
      </c>
      <c r="D83" s="1" t="s">
        <v>142</v>
      </c>
      <c r="E83" s="1">
        <v>4665</v>
      </c>
      <c r="F83" s="1">
        <v>0</v>
      </c>
      <c r="G83">
        <f t="shared" si="112"/>
        <v>2.2184208326450969</v>
      </c>
      <c r="H83">
        <f t="shared" si="113"/>
        <v>4.5193759274475782E-2</v>
      </c>
      <c r="I83">
        <f t="shared" si="114"/>
        <v>312.25899743464129</v>
      </c>
      <c r="J83">
        <f t="shared" si="115"/>
        <v>0.32959752003284176</v>
      </c>
      <c r="K83">
        <f t="shared" si="116"/>
        <v>0.71767801888772631</v>
      </c>
      <c r="L83">
        <f t="shared" si="117"/>
        <v>28.454532623291016</v>
      </c>
      <c r="M83" s="1">
        <v>6</v>
      </c>
      <c r="N83">
        <f t="shared" si="118"/>
        <v>1.4200000166893005</v>
      </c>
      <c r="O83" s="1">
        <v>1</v>
      </c>
      <c r="P83">
        <f t="shared" si="119"/>
        <v>2.8400000333786011</v>
      </c>
      <c r="Q83" s="1">
        <v>29.262853622436523</v>
      </c>
      <c r="R83" s="1">
        <v>28.454532623291016</v>
      </c>
      <c r="S83" s="1">
        <v>29.214776992797852</v>
      </c>
      <c r="T83" s="1">
        <v>398.87307739257813</v>
      </c>
      <c r="U83" s="1">
        <v>396.05706787109375</v>
      </c>
      <c r="V83" s="1">
        <v>31.278684616088867</v>
      </c>
      <c r="W83" s="1">
        <v>31.661306381225586</v>
      </c>
      <c r="X83" s="1">
        <v>76.90911865234375</v>
      </c>
      <c r="Y83" s="1">
        <v>77.849922180175781</v>
      </c>
      <c r="Z83" s="1">
        <v>500.48699951171875</v>
      </c>
      <c r="AA83" s="1">
        <v>100.10832977294922</v>
      </c>
      <c r="AB83" s="1">
        <v>15.98731517791748</v>
      </c>
      <c r="AC83" s="1">
        <v>100.40287017822266</v>
      </c>
      <c r="AD83" s="1">
        <v>0.81999325752258301</v>
      </c>
      <c r="AE83" s="1">
        <v>-0.32402852177619934</v>
      </c>
      <c r="AF83" s="1">
        <v>1</v>
      </c>
      <c r="AG83" s="1">
        <v>-0.21956524252891541</v>
      </c>
      <c r="AH83" s="1">
        <v>2.737391471862793</v>
      </c>
      <c r="AI83" s="1">
        <v>1</v>
      </c>
      <c r="AJ83" s="1">
        <v>0</v>
      </c>
      <c r="AK83" s="1">
        <v>0.15999999642372131</v>
      </c>
      <c r="AL83" s="1">
        <v>111115</v>
      </c>
      <c r="AM83">
        <f t="shared" si="120"/>
        <v>0.83414499918619778</v>
      </c>
      <c r="AN83">
        <f t="shared" si="121"/>
        <v>3.2959752003284176E-4</v>
      </c>
      <c r="AO83">
        <f t="shared" si="122"/>
        <v>301.60453262329099</v>
      </c>
      <c r="AP83">
        <f t="shared" si="123"/>
        <v>302.4128536224365</v>
      </c>
      <c r="AQ83">
        <f t="shared" si="124"/>
        <v>16.017332405656589</v>
      </c>
      <c r="AR83">
        <f t="shared" si="125"/>
        <v>0.12126841583857882</v>
      </c>
      <c r="AS83">
        <f t="shared" si="126"/>
        <v>3.8965640531548513</v>
      </c>
      <c r="AT83">
        <f t="shared" si="127"/>
        <v>38.809289477862109</v>
      </c>
      <c r="AU83">
        <f t="shared" si="128"/>
        <v>7.1479830966365228</v>
      </c>
      <c r="AV83">
        <f t="shared" si="129"/>
        <v>28.85869312286377</v>
      </c>
      <c r="AW83">
        <f t="shared" si="130"/>
        <v>3.9890045731077017</v>
      </c>
      <c r="AX83">
        <f t="shared" si="131"/>
        <v>4.4485842918021573E-2</v>
      </c>
      <c r="AY83">
        <f t="shared" si="132"/>
        <v>3.178886034267125</v>
      </c>
      <c r="AZ83">
        <f t="shared" si="133"/>
        <v>0.81011853884057672</v>
      </c>
      <c r="BA83">
        <f t="shared" si="134"/>
        <v>2.7866398709956358E-2</v>
      </c>
      <c r="BB83">
        <f t="shared" si="135"/>
        <v>31.351699581412252</v>
      </c>
      <c r="BC83">
        <f t="shared" si="136"/>
        <v>0.78841920209406147</v>
      </c>
      <c r="BD83">
        <f t="shared" si="137"/>
        <v>81.208139684103557</v>
      </c>
      <c r="BE83">
        <f t="shared" si="138"/>
        <v>395.00253685388526</v>
      </c>
      <c r="BF83">
        <f t="shared" si="139"/>
        <v>4.5608271351991027E-3</v>
      </c>
    </row>
    <row r="84" spans="1:58" x14ac:dyDescent="0.25">
      <c r="A84" t="s">
        <v>120</v>
      </c>
      <c r="B84">
        <v>2</v>
      </c>
      <c r="C84" s="1">
        <v>22</v>
      </c>
      <c r="D84" s="1" t="s">
        <v>143</v>
      </c>
      <c r="E84" s="1">
        <v>4842.5</v>
      </c>
      <c r="F84" s="1">
        <v>0</v>
      </c>
      <c r="G84">
        <f t="shared" si="112"/>
        <v>1.7542059256153708</v>
      </c>
      <c r="H84">
        <f t="shared" si="113"/>
        <v>4.2776291337271587E-2</v>
      </c>
      <c r="I84">
        <f t="shared" si="114"/>
        <v>326.00439544273502</v>
      </c>
      <c r="J84">
        <f t="shared" si="115"/>
        <v>0.30300794107557438</v>
      </c>
      <c r="K84">
        <f t="shared" si="116"/>
        <v>0.69650141427296886</v>
      </c>
      <c r="L84">
        <f t="shared" si="117"/>
        <v>28.417900085449219</v>
      </c>
      <c r="M84" s="1">
        <v>6</v>
      </c>
      <c r="N84">
        <f t="shared" si="118"/>
        <v>1.4200000166893005</v>
      </c>
      <c r="O84" s="1">
        <v>1</v>
      </c>
      <c r="P84">
        <f t="shared" si="119"/>
        <v>2.8400000333786011</v>
      </c>
      <c r="Q84" s="1">
        <v>29.299551010131836</v>
      </c>
      <c r="R84" s="1">
        <v>28.417900085449219</v>
      </c>
      <c r="S84" s="1">
        <v>29.254432678222656</v>
      </c>
      <c r="T84" s="1">
        <v>398.8594970703125</v>
      </c>
      <c r="U84" s="1">
        <v>396.61251831054688</v>
      </c>
      <c r="V84" s="1">
        <v>31.436500549316406</v>
      </c>
      <c r="W84" s="1">
        <v>31.78819465637207</v>
      </c>
      <c r="X84" s="1">
        <v>77.137184143066406</v>
      </c>
      <c r="Y84" s="1">
        <v>78.000152587890625</v>
      </c>
      <c r="Z84" s="1">
        <v>500.5074462890625</v>
      </c>
      <c r="AA84" s="1">
        <v>50.927597045898438</v>
      </c>
      <c r="AB84" s="1">
        <v>17.904018402099609</v>
      </c>
      <c r="AC84" s="1">
        <v>100.40762329101563</v>
      </c>
      <c r="AD84" s="1">
        <v>0.70970273017883301</v>
      </c>
      <c r="AE84" s="1">
        <v>-0.32589009404182434</v>
      </c>
      <c r="AF84" s="1">
        <v>1</v>
      </c>
      <c r="AG84" s="1">
        <v>-0.21956524252891541</v>
      </c>
      <c r="AH84" s="1">
        <v>2.737391471862793</v>
      </c>
      <c r="AI84" s="1">
        <v>1</v>
      </c>
      <c r="AJ84" s="1">
        <v>0</v>
      </c>
      <c r="AK84" s="1">
        <v>0.15999999642372131</v>
      </c>
      <c r="AL84" s="1">
        <v>111115</v>
      </c>
      <c r="AM84">
        <f t="shared" si="120"/>
        <v>0.83417907714843731</v>
      </c>
      <c r="AN84">
        <f t="shared" si="121"/>
        <v>3.030079410755744E-4</v>
      </c>
      <c r="AO84">
        <f t="shared" si="122"/>
        <v>301.5679000854492</v>
      </c>
      <c r="AP84">
        <f t="shared" si="123"/>
        <v>302.44955101013181</v>
      </c>
      <c r="AQ84">
        <f t="shared" si="124"/>
        <v>8.1484153452124701</v>
      </c>
      <c r="AR84">
        <f t="shared" si="125"/>
        <v>5.7490611501214345E-2</v>
      </c>
      <c r="AS84">
        <f t="shared" si="126"/>
        <v>3.8882784884314514</v>
      </c>
      <c r="AT84">
        <f t="shared" si="127"/>
        <v>38.724933037822147</v>
      </c>
      <c r="AU84">
        <f t="shared" si="128"/>
        <v>6.9367383814500769</v>
      </c>
      <c r="AV84">
        <f t="shared" si="129"/>
        <v>28.858725547790527</v>
      </c>
      <c r="AW84">
        <f t="shared" si="130"/>
        <v>3.9890120654617376</v>
      </c>
      <c r="AX84">
        <f t="shared" si="131"/>
        <v>4.2141552150299987E-2</v>
      </c>
      <c r="AY84">
        <f t="shared" si="132"/>
        <v>3.1917770741584826</v>
      </c>
      <c r="AZ84">
        <f t="shared" si="133"/>
        <v>0.79723499130325504</v>
      </c>
      <c r="BA84">
        <f t="shared" si="134"/>
        <v>2.6394771331279092E-2</v>
      </c>
      <c r="BB84">
        <f t="shared" si="135"/>
        <v>32.73332652882943</v>
      </c>
      <c r="BC84">
        <f t="shared" si="136"/>
        <v>0.82197202658004398</v>
      </c>
      <c r="BD84">
        <f t="shared" si="137"/>
        <v>81.708041559178497</v>
      </c>
      <c r="BE84">
        <f t="shared" si="138"/>
        <v>395.7786528275372</v>
      </c>
      <c r="BF84">
        <f t="shared" si="139"/>
        <v>3.6215376865208529E-3</v>
      </c>
    </row>
    <row r="85" spans="1:58" x14ac:dyDescent="0.25">
      <c r="A85" t="s">
        <v>120</v>
      </c>
      <c r="B85">
        <v>2</v>
      </c>
      <c r="C85" s="1">
        <v>23</v>
      </c>
      <c r="D85" s="1" t="s">
        <v>144</v>
      </c>
      <c r="E85" s="1">
        <v>5019</v>
      </c>
      <c r="F85" s="1">
        <v>0</v>
      </c>
      <c r="G85">
        <f t="shared" si="112"/>
        <v>1.3044218283869102</v>
      </c>
      <c r="H85">
        <f t="shared" si="113"/>
        <v>4.2564638701904467E-2</v>
      </c>
      <c r="I85">
        <f t="shared" si="114"/>
        <v>343.14431048924018</v>
      </c>
      <c r="J85">
        <f t="shared" si="115"/>
        <v>0.29999961500664657</v>
      </c>
      <c r="K85">
        <f t="shared" si="116"/>
        <v>0.69290357276164816</v>
      </c>
      <c r="L85">
        <f t="shared" si="117"/>
        <v>28.458890914916992</v>
      </c>
      <c r="M85" s="1">
        <v>6</v>
      </c>
      <c r="N85">
        <f t="shared" si="118"/>
        <v>1.4200000166893005</v>
      </c>
      <c r="O85" s="1">
        <v>1</v>
      </c>
      <c r="P85">
        <f t="shared" si="119"/>
        <v>2.8400000333786011</v>
      </c>
      <c r="Q85" s="1">
        <v>29.362531661987305</v>
      </c>
      <c r="R85" s="1">
        <v>28.458890914916992</v>
      </c>
      <c r="S85" s="1">
        <v>29.317476272583008</v>
      </c>
      <c r="T85" s="1">
        <v>398.74017333984375</v>
      </c>
      <c r="U85" s="1">
        <v>397.03366088867188</v>
      </c>
      <c r="V85" s="1">
        <v>31.567403793334961</v>
      </c>
      <c r="W85" s="1">
        <v>31.915561676025391</v>
      </c>
      <c r="X85" s="1">
        <v>77.179267883300781</v>
      </c>
      <c r="Y85" s="1">
        <v>78.030479431152344</v>
      </c>
      <c r="Z85" s="1">
        <v>500.505615234375</v>
      </c>
      <c r="AA85" s="1">
        <v>34.756771087646484</v>
      </c>
      <c r="AB85" s="1">
        <v>16.81682014465332</v>
      </c>
      <c r="AC85" s="1">
        <v>100.41017913818359</v>
      </c>
      <c r="AD85" s="1">
        <v>0.69105648994445801</v>
      </c>
      <c r="AE85" s="1">
        <v>-0.3264336884021759</v>
      </c>
      <c r="AF85" s="1">
        <v>1</v>
      </c>
      <c r="AG85" s="1">
        <v>-0.21956524252891541</v>
      </c>
      <c r="AH85" s="1">
        <v>2.737391471862793</v>
      </c>
      <c r="AI85" s="1">
        <v>1</v>
      </c>
      <c r="AJ85" s="1">
        <v>0</v>
      </c>
      <c r="AK85" s="1">
        <v>0.15999999642372131</v>
      </c>
      <c r="AL85" s="1">
        <v>111115</v>
      </c>
      <c r="AM85">
        <f t="shared" si="120"/>
        <v>0.83417602539062496</v>
      </c>
      <c r="AN85">
        <f t="shared" si="121"/>
        <v>2.9999961500664659E-4</v>
      </c>
      <c r="AO85">
        <f t="shared" si="122"/>
        <v>301.60889091491697</v>
      </c>
      <c r="AP85">
        <f t="shared" si="123"/>
        <v>302.51253166198728</v>
      </c>
      <c r="AQ85">
        <f t="shared" si="124"/>
        <v>5.5610832497235378</v>
      </c>
      <c r="AR85">
        <f t="shared" si="125"/>
        <v>3.3532809461375157E-2</v>
      </c>
      <c r="AS85">
        <f t="shared" si="126"/>
        <v>3.8975508379471044</v>
      </c>
      <c r="AT85">
        <f t="shared" si="127"/>
        <v>38.816292047276697</v>
      </c>
      <c r="AU85">
        <f t="shared" si="128"/>
        <v>6.9007303712513064</v>
      </c>
      <c r="AV85">
        <f t="shared" si="129"/>
        <v>28.910711288452148</v>
      </c>
      <c r="AW85">
        <f t="shared" si="130"/>
        <v>4.0010400858371495</v>
      </c>
      <c r="AX85">
        <f t="shared" si="131"/>
        <v>4.193611907652655E-2</v>
      </c>
      <c r="AY85">
        <f t="shared" si="132"/>
        <v>3.2046472651854563</v>
      </c>
      <c r="AZ85">
        <f t="shared" si="133"/>
        <v>0.79639282065169326</v>
      </c>
      <c r="BA85">
        <f t="shared" si="134"/>
        <v>2.626582749876169E-2</v>
      </c>
      <c r="BB85">
        <f t="shared" si="135"/>
        <v>34.455181686473104</v>
      </c>
      <c r="BC85">
        <f t="shared" si="136"/>
        <v>0.86427007151279733</v>
      </c>
      <c r="BD85">
        <f t="shared" si="137"/>
        <v>81.842431163669886</v>
      </c>
      <c r="BE85">
        <f t="shared" si="138"/>
        <v>396.413601224015</v>
      </c>
      <c r="BF85">
        <f t="shared" si="139"/>
        <v>2.6930724215442664E-3</v>
      </c>
    </row>
    <row r="86" spans="1:58" x14ac:dyDescent="0.25">
      <c r="A86" t="s">
        <v>120</v>
      </c>
      <c r="B86">
        <v>2</v>
      </c>
      <c r="C86" s="1">
        <v>24</v>
      </c>
      <c r="D86" s="1" t="s">
        <v>145</v>
      </c>
      <c r="E86" s="1">
        <v>5196.5</v>
      </c>
      <c r="F86" s="1">
        <v>0</v>
      </c>
      <c r="G86">
        <f t="shared" si="112"/>
        <v>0.99307566160439964</v>
      </c>
      <c r="H86">
        <f t="shared" si="113"/>
        <v>4.212476910299532E-2</v>
      </c>
      <c r="I86">
        <f t="shared" si="114"/>
        <v>354.84030074555005</v>
      </c>
      <c r="J86">
        <f t="shared" si="115"/>
        <v>0.3003897952453996</v>
      </c>
      <c r="K86">
        <f t="shared" si="116"/>
        <v>0.70086385937618045</v>
      </c>
      <c r="L86">
        <f t="shared" si="117"/>
        <v>28.549108505249023</v>
      </c>
      <c r="M86" s="1">
        <v>6</v>
      </c>
      <c r="N86">
        <f t="shared" si="118"/>
        <v>1.4200000166893005</v>
      </c>
      <c r="O86" s="1">
        <v>1</v>
      </c>
      <c r="P86">
        <f t="shared" si="119"/>
        <v>2.8400000333786011</v>
      </c>
      <c r="Q86" s="1">
        <v>29.459560394287109</v>
      </c>
      <c r="R86" s="1">
        <v>28.549108505249023</v>
      </c>
      <c r="S86" s="1">
        <v>29.419904708862305</v>
      </c>
      <c r="T86" s="1">
        <v>398.71804809570313</v>
      </c>
      <c r="U86" s="1">
        <v>397.384521484375</v>
      </c>
      <c r="V86" s="1">
        <v>31.689859390258789</v>
      </c>
      <c r="W86" s="1">
        <v>32.038410186767578</v>
      </c>
      <c r="X86" s="1">
        <v>77.050498962402344</v>
      </c>
      <c r="Y86" s="1">
        <v>77.897956848144531</v>
      </c>
      <c r="Z86" s="1">
        <v>500.52810668945313</v>
      </c>
      <c r="AA86" s="1">
        <v>24.369853973388672</v>
      </c>
      <c r="AB86" s="1">
        <v>16.194196701049805</v>
      </c>
      <c r="AC86" s="1">
        <v>100.41580200195313</v>
      </c>
      <c r="AD86" s="1">
        <v>0.73097348213195801</v>
      </c>
      <c r="AE86" s="1">
        <v>-0.3197655975818634</v>
      </c>
      <c r="AF86" s="1">
        <v>1</v>
      </c>
      <c r="AG86" s="1">
        <v>-0.21956524252891541</v>
      </c>
      <c r="AH86" s="1">
        <v>2.737391471862793</v>
      </c>
      <c r="AI86" s="1">
        <v>1</v>
      </c>
      <c r="AJ86" s="1">
        <v>0</v>
      </c>
      <c r="AK86" s="1">
        <v>0.15999999642372131</v>
      </c>
      <c r="AL86" s="1">
        <v>111115</v>
      </c>
      <c r="AM86">
        <f t="shared" si="120"/>
        <v>0.83421351114908848</v>
      </c>
      <c r="AN86">
        <f t="shared" si="121"/>
        <v>3.0038979524539962E-4</v>
      </c>
      <c r="AO86">
        <f t="shared" si="122"/>
        <v>301.699108505249</v>
      </c>
      <c r="AP86">
        <f t="shared" si="123"/>
        <v>302.60956039428709</v>
      </c>
      <c r="AQ86">
        <f t="shared" si="124"/>
        <v>3.8991765485887981</v>
      </c>
      <c r="AR86">
        <f t="shared" si="125"/>
        <v>1.6144113793728571E-2</v>
      </c>
      <c r="AS86">
        <f t="shared" si="126"/>
        <v>3.9180265131479914</v>
      </c>
      <c r="AT86">
        <f t="shared" si="127"/>
        <v>39.018027392459452</v>
      </c>
      <c r="AU86">
        <f t="shared" si="128"/>
        <v>6.9796172056918735</v>
      </c>
      <c r="AV86">
        <f t="shared" si="129"/>
        <v>29.004334449768066</v>
      </c>
      <c r="AW86">
        <f t="shared" si="130"/>
        <v>4.022781602857239</v>
      </c>
      <c r="AX86">
        <f t="shared" si="131"/>
        <v>4.1509078841958473E-2</v>
      </c>
      <c r="AY86">
        <f t="shared" si="132"/>
        <v>3.217162653771811</v>
      </c>
      <c r="AZ86">
        <f t="shared" si="133"/>
        <v>0.80561894908542797</v>
      </c>
      <c r="BA86">
        <f t="shared" si="134"/>
        <v>2.5997796470605305E-2</v>
      </c>
      <c r="BB86">
        <f t="shared" si="135"/>
        <v>35.631573381978654</v>
      </c>
      <c r="BC86">
        <f t="shared" si="136"/>
        <v>0.8929394114800776</v>
      </c>
      <c r="BD86">
        <f t="shared" si="137"/>
        <v>81.723950225960635</v>
      </c>
      <c r="BE86">
        <f t="shared" si="138"/>
        <v>396.91246087613234</v>
      </c>
      <c r="BF86">
        <f t="shared" si="139"/>
        <v>2.0447346440176021E-3</v>
      </c>
    </row>
    <row r="87" spans="1:58" x14ac:dyDescent="0.25">
      <c r="A87" t="s">
        <v>120</v>
      </c>
      <c r="B87">
        <v>2</v>
      </c>
      <c r="C87" s="1">
        <v>25</v>
      </c>
      <c r="D87" s="1" t="s">
        <v>146</v>
      </c>
      <c r="E87" s="1">
        <v>5385</v>
      </c>
      <c r="F87" s="1">
        <v>0</v>
      </c>
      <c r="G87">
        <f t="shared" si="112"/>
        <v>0.34108553178899081</v>
      </c>
      <c r="H87">
        <f t="shared" si="113"/>
        <v>4.1589012245056345E-2</v>
      </c>
      <c r="I87">
        <f t="shared" si="114"/>
        <v>381.70127298471209</v>
      </c>
      <c r="J87">
        <f t="shared" si="115"/>
        <v>0.29916915562075175</v>
      </c>
      <c r="K87">
        <f t="shared" si="116"/>
        <v>0.70682483308984967</v>
      </c>
      <c r="L87">
        <f t="shared" si="117"/>
        <v>28.633115768432617</v>
      </c>
      <c r="M87" s="1">
        <v>6</v>
      </c>
      <c r="N87">
        <f t="shared" si="118"/>
        <v>1.4200000166893005</v>
      </c>
      <c r="O87" s="1">
        <v>1</v>
      </c>
      <c r="P87">
        <f t="shared" si="119"/>
        <v>2.8400000333786011</v>
      </c>
      <c r="Q87" s="1">
        <v>29.552558898925781</v>
      </c>
      <c r="R87" s="1">
        <v>28.633115768432617</v>
      </c>
      <c r="S87" s="1">
        <v>29.512378692626953</v>
      </c>
      <c r="T87" s="1">
        <v>400.09237670898438</v>
      </c>
      <c r="U87" s="1">
        <v>399.54019165039063</v>
      </c>
      <c r="V87" s="1">
        <v>31.819736480712891</v>
      </c>
      <c r="W87" s="1">
        <v>32.166843414306641</v>
      </c>
      <c r="X87" s="1">
        <v>76.959571838378906</v>
      </c>
      <c r="Y87" s="1">
        <v>77.799095153808594</v>
      </c>
      <c r="Z87" s="1">
        <v>500.50137329101563</v>
      </c>
      <c r="AA87" s="1">
        <v>10.147072792053223</v>
      </c>
      <c r="AB87" s="1">
        <v>13.209993362426758</v>
      </c>
      <c r="AC87" s="1">
        <v>100.42490386962891</v>
      </c>
      <c r="AD87" s="1">
        <v>0.66215634346008301</v>
      </c>
      <c r="AE87" s="1">
        <v>-0.31811383366584778</v>
      </c>
      <c r="AF87" s="1">
        <v>1</v>
      </c>
      <c r="AG87" s="1">
        <v>-0.21956524252891541</v>
      </c>
      <c r="AH87" s="1">
        <v>2.737391471862793</v>
      </c>
      <c r="AI87" s="1">
        <v>1</v>
      </c>
      <c r="AJ87" s="1">
        <v>0</v>
      </c>
      <c r="AK87" s="1">
        <v>0.15999999642372131</v>
      </c>
      <c r="AL87" s="1">
        <v>111115</v>
      </c>
      <c r="AM87">
        <f t="shared" si="120"/>
        <v>0.8341689554850259</v>
      </c>
      <c r="AN87">
        <f t="shared" si="121"/>
        <v>2.9916915562075175E-4</v>
      </c>
      <c r="AO87">
        <f t="shared" si="122"/>
        <v>301.78311576843259</v>
      </c>
      <c r="AP87">
        <f t="shared" si="123"/>
        <v>302.70255889892576</v>
      </c>
      <c r="AQ87">
        <f t="shared" si="124"/>
        <v>1.6235316104397555</v>
      </c>
      <c r="AR87">
        <f t="shared" si="125"/>
        <v>-6.9010214569456309E-3</v>
      </c>
      <c r="AS87">
        <f t="shared" si="126"/>
        <v>3.9371769907609999</v>
      </c>
      <c r="AT87">
        <f t="shared" si="127"/>
        <v>39.205185557082764</v>
      </c>
      <c r="AU87">
        <f t="shared" si="128"/>
        <v>7.0383421427761235</v>
      </c>
      <c r="AV87">
        <f t="shared" si="129"/>
        <v>29.092837333679199</v>
      </c>
      <c r="AW87">
        <f t="shared" si="130"/>
        <v>4.0434287176334252</v>
      </c>
      <c r="AX87">
        <f t="shared" si="131"/>
        <v>4.0988771922049048E-2</v>
      </c>
      <c r="AY87">
        <f t="shared" si="132"/>
        <v>3.2303521576711502</v>
      </c>
      <c r="AZ87">
        <f t="shared" si="133"/>
        <v>0.8130765599622749</v>
      </c>
      <c r="BA87">
        <f t="shared" si="134"/>
        <v>2.5671242468606997E-2</v>
      </c>
      <c r="BB87">
        <f t="shared" si="135"/>
        <v>38.332313646404693</v>
      </c>
      <c r="BC87">
        <f t="shared" si="136"/>
        <v>0.95535137881375376</v>
      </c>
      <c r="BD87">
        <f t="shared" si="137"/>
        <v>81.651748002891722</v>
      </c>
      <c r="BE87">
        <f t="shared" si="138"/>
        <v>399.37805592415708</v>
      </c>
      <c r="BF87">
        <f t="shared" si="139"/>
        <v>6.9734001345221185E-4</v>
      </c>
    </row>
    <row r="88" spans="1:58" x14ac:dyDescent="0.25">
      <c r="A88" t="s">
        <v>120</v>
      </c>
      <c r="B88">
        <v>2</v>
      </c>
      <c r="C88" s="1">
        <v>26</v>
      </c>
      <c r="D88" s="1" t="s">
        <v>147</v>
      </c>
      <c r="E88" s="1">
        <v>5562.5</v>
      </c>
      <c r="F88" s="1">
        <v>0</v>
      </c>
      <c r="G88">
        <f t="shared" si="112"/>
        <v>2.5993195086242041E-2</v>
      </c>
      <c r="H88">
        <f t="shared" si="113"/>
        <v>3.8874039761029565E-2</v>
      </c>
      <c r="I88">
        <f t="shared" si="114"/>
        <v>394.06048252042837</v>
      </c>
      <c r="J88">
        <f t="shared" si="115"/>
        <v>0.28031395018682298</v>
      </c>
      <c r="K88">
        <f t="shared" si="116"/>
        <v>0.70783563987486087</v>
      </c>
      <c r="L88">
        <f t="shared" si="117"/>
        <v>28.678049087524414</v>
      </c>
      <c r="M88" s="1">
        <v>6</v>
      </c>
      <c r="N88">
        <f t="shared" si="118"/>
        <v>1.4200000166893005</v>
      </c>
      <c r="O88" s="1">
        <v>1</v>
      </c>
      <c r="P88">
        <f t="shared" si="119"/>
        <v>2.8400000333786011</v>
      </c>
      <c r="Q88" s="1">
        <v>29.632698059082031</v>
      </c>
      <c r="R88" s="1">
        <v>28.678049087524414</v>
      </c>
      <c r="S88" s="1">
        <v>29.595691680908203</v>
      </c>
      <c r="T88" s="1">
        <v>399.94140625</v>
      </c>
      <c r="U88" s="1">
        <v>399.77590942382813</v>
      </c>
      <c r="V88" s="1">
        <v>31.931983947753906</v>
      </c>
      <c r="W88" s="1">
        <v>32.257175445556641</v>
      </c>
      <c r="X88" s="1">
        <v>76.879913330078125</v>
      </c>
      <c r="Y88" s="1">
        <v>77.662849426269531</v>
      </c>
      <c r="Z88" s="1">
        <v>500.51458740234375</v>
      </c>
      <c r="AA88" s="1">
        <v>6.1526904106140137</v>
      </c>
      <c r="AB88" s="1">
        <v>11.656856536865234</v>
      </c>
      <c r="AC88" s="1">
        <v>100.43092346191406</v>
      </c>
      <c r="AD88" s="1">
        <v>0.61381649971008301</v>
      </c>
      <c r="AE88" s="1">
        <v>-0.32421353459358215</v>
      </c>
      <c r="AF88" s="1">
        <v>1</v>
      </c>
      <c r="AG88" s="1">
        <v>-0.21956524252891541</v>
      </c>
      <c r="AH88" s="1">
        <v>2.737391471862793</v>
      </c>
      <c r="AI88" s="1">
        <v>1</v>
      </c>
      <c r="AJ88" s="1">
        <v>0</v>
      </c>
      <c r="AK88" s="1">
        <v>0.15999999642372131</v>
      </c>
      <c r="AL88" s="1">
        <v>111115</v>
      </c>
      <c r="AM88">
        <f t="shared" si="120"/>
        <v>0.83419097900390615</v>
      </c>
      <c r="AN88">
        <f t="shared" si="121"/>
        <v>2.8031395018682297E-4</v>
      </c>
      <c r="AO88">
        <f t="shared" si="122"/>
        <v>301.82804908752439</v>
      </c>
      <c r="AP88">
        <f t="shared" si="123"/>
        <v>302.78269805908201</v>
      </c>
      <c r="AQ88">
        <f t="shared" si="124"/>
        <v>0.98443044369450661</v>
      </c>
      <c r="AR88">
        <f t="shared" si="125"/>
        <v>-1.3312457619929442E-4</v>
      </c>
      <c r="AS88">
        <f t="shared" si="126"/>
        <v>3.9474535581450936</v>
      </c>
      <c r="AT88">
        <f t="shared" si="127"/>
        <v>39.305160423443361</v>
      </c>
      <c r="AU88">
        <f t="shared" si="128"/>
        <v>7.0479849778867205</v>
      </c>
      <c r="AV88">
        <f t="shared" si="129"/>
        <v>29.155373573303223</v>
      </c>
      <c r="AW88">
        <f t="shared" si="130"/>
        <v>4.0580736478980111</v>
      </c>
      <c r="AX88">
        <f t="shared" si="131"/>
        <v>3.8349115457656326E-2</v>
      </c>
      <c r="AY88">
        <f t="shared" si="132"/>
        <v>3.2396179182702327</v>
      </c>
      <c r="AZ88">
        <f t="shared" si="133"/>
        <v>0.81845572962777835</v>
      </c>
      <c r="BA88">
        <f t="shared" si="134"/>
        <v>2.4014811985185441E-2</v>
      </c>
      <c r="BB88">
        <f t="shared" si="135"/>
        <v>39.575858159374071</v>
      </c>
      <c r="BC88">
        <f t="shared" si="136"/>
        <v>0.98570342342129358</v>
      </c>
      <c r="BD88">
        <f t="shared" si="137"/>
        <v>81.654250304657523</v>
      </c>
      <c r="BE88">
        <f t="shared" si="138"/>
        <v>399.76355350377389</v>
      </c>
      <c r="BF88">
        <f t="shared" si="139"/>
        <v>5.3092755434738879E-5</v>
      </c>
    </row>
    <row r="89" spans="1:58" x14ac:dyDescent="0.25">
      <c r="A89" t="s">
        <v>120</v>
      </c>
      <c r="B89">
        <v>2</v>
      </c>
      <c r="C89" s="1">
        <v>27</v>
      </c>
      <c r="D89" s="1" t="s">
        <v>148</v>
      </c>
      <c r="E89" s="1">
        <v>5739</v>
      </c>
      <c r="F89" s="1">
        <v>0</v>
      </c>
      <c r="G89">
        <f t="shared" si="112"/>
        <v>-0.42632149873871833</v>
      </c>
      <c r="H89">
        <f t="shared" si="113"/>
        <v>4.1537802970843404E-2</v>
      </c>
      <c r="I89">
        <f t="shared" si="114"/>
        <v>412.10823944881605</v>
      </c>
      <c r="J89">
        <f t="shared" si="115"/>
        <v>0.30663865783254268</v>
      </c>
      <c r="K89">
        <f t="shared" si="116"/>
        <v>0.72516465398056162</v>
      </c>
      <c r="L89">
        <f t="shared" si="117"/>
        <v>28.810464859008789</v>
      </c>
      <c r="M89" s="1">
        <v>6</v>
      </c>
      <c r="N89">
        <f t="shared" si="118"/>
        <v>1.4200000166893005</v>
      </c>
      <c r="O89" s="1">
        <v>1</v>
      </c>
      <c r="P89">
        <f t="shared" si="119"/>
        <v>2.8400000333786011</v>
      </c>
      <c r="Q89" s="1">
        <v>29.712181091308594</v>
      </c>
      <c r="R89" s="1">
        <v>28.810464859008789</v>
      </c>
      <c r="S89" s="1">
        <v>29.663644790649414</v>
      </c>
      <c r="T89" s="1">
        <v>399.975341796875</v>
      </c>
      <c r="U89" s="1">
        <v>400.3392333984375</v>
      </c>
      <c r="V89" s="1">
        <v>32.031726837158203</v>
      </c>
      <c r="W89" s="1">
        <v>32.387401580810547</v>
      </c>
      <c r="X89" s="1">
        <v>76.768226623535156</v>
      </c>
      <c r="Y89" s="1">
        <v>77.620643615722656</v>
      </c>
      <c r="Z89" s="1">
        <v>500.5260009765625</v>
      </c>
      <c r="AA89" s="1">
        <v>9.3999370932579041E-2</v>
      </c>
      <c r="AB89" s="1">
        <v>11.560419082641602</v>
      </c>
      <c r="AC89" s="1">
        <v>100.43132019042969</v>
      </c>
      <c r="AD89" s="1">
        <v>0.71736264228820801</v>
      </c>
      <c r="AE89" s="1">
        <v>-0.31908276677131653</v>
      </c>
      <c r="AF89" s="1">
        <v>1</v>
      </c>
      <c r="AG89" s="1">
        <v>-0.21956524252891541</v>
      </c>
      <c r="AH89" s="1">
        <v>2.737391471862793</v>
      </c>
      <c r="AI89" s="1">
        <v>1</v>
      </c>
      <c r="AJ89" s="1">
        <v>0</v>
      </c>
      <c r="AK89" s="1">
        <v>0.15999999642372131</v>
      </c>
      <c r="AL89" s="1">
        <v>111115</v>
      </c>
      <c r="AM89">
        <f t="shared" si="120"/>
        <v>0.83421000162760417</v>
      </c>
      <c r="AN89">
        <f t="shared" si="121"/>
        <v>3.066386578325427E-4</v>
      </c>
      <c r="AO89">
        <f t="shared" si="122"/>
        <v>301.96046485900877</v>
      </c>
      <c r="AP89">
        <f t="shared" si="123"/>
        <v>302.86218109130857</v>
      </c>
      <c r="AQ89">
        <f t="shared" si="124"/>
        <v>1.50398990130447E-2</v>
      </c>
      <c r="AR89">
        <f t="shared" si="125"/>
        <v>-3.02169455256566E-2</v>
      </c>
      <c r="AS89">
        <f t="shared" si="126"/>
        <v>3.9778741522789742</v>
      </c>
      <c r="AT89">
        <f t="shared" si="127"/>
        <v>39.607904633101043</v>
      </c>
      <c r="AU89">
        <f t="shared" si="128"/>
        <v>7.2205030522904963</v>
      </c>
      <c r="AV89">
        <f t="shared" si="129"/>
        <v>29.261322975158691</v>
      </c>
      <c r="AW89">
        <f t="shared" si="130"/>
        <v>4.0829907733081479</v>
      </c>
      <c r="AX89">
        <f t="shared" si="131"/>
        <v>4.0939029269565039E-2</v>
      </c>
      <c r="AY89">
        <f t="shared" si="132"/>
        <v>3.2527094982984126</v>
      </c>
      <c r="AZ89">
        <f t="shared" si="133"/>
        <v>0.83028127500973525</v>
      </c>
      <c r="BA89">
        <f t="shared" si="134"/>
        <v>2.5640023985912523E-2</v>
      </c>
      <c r="BB89">
        <f t="shared" si="135"/>
        <v>41.38857454919831</v>
      </c>
      <c r="BC89">
        <f t="shared" si="136"/>
        <v>1.0293975835205376</v>
      </c>
      <c r="BD89">
        <f t="shared" si="137"/>
        <v>81.36190522887216</v>
      </c>
      <c r="BE89">
        <f t="shared" si="138"/>
        <v>400.54188622116038</v>
      </c>
      <c r="BF89">
        <f t="shared" si="139"/>
        <v>-8.6598507099100712E-4</v>
      </c>
    </row>
    <row r="90" spans="1:58" x14ac:dyDescent="0.25">
      <c r="A90" t="s">
        <v>120</v>
      </c>
      <c r="B90">
        <v>3</v>
      </c>
      <c r="C90" s="1">
        <v>1</v>
      </c>
      <c r="D90" s="1" t="s">
        <v>149</v>
      </c>
      <c r="E90" s="1">
        <v>217</v>
      </c>
      <c r="F90" s="1">
        <v>0</v>
      </c>
      <c r="G90">
        <f t="shared" ref="G90:G104" si="140">(T90-U90*(1000-V90)/(1000-W90))*AM90</f>
        <v>3.8406343527814388</v>
      </c>
      <c r="H90">
        <f t="shared" ref="H90:H104" si="141">IF(AX90&lt;&gt;0,1/(1/AX90-1/P90),0)</f>
        <v>0.10130790863555542</v>
      </c>
      <c r="I90">
        <f t="shared" ref="I90:I104" si="142">((BA90-AN90/2)*U90-G90)/(BA90+AN90/2)</f>
        <v>326.00228547270336</v>
      </c>
      <c r="J90">
        <f t="shared" ref="J90:J104" si="143">AN90*1000</f>
        <v>1.0710236261083519</v>
      </c>
      <c r="K90">
        <f t="shared" ref="K90:K104" si="144">(AS90-AY90)</f>
        <v>1.0565739623185531</v>
      </c>
      <c r="L90">
        <f t="shared" ref="L90:L104" si="145">(R90+AR90*F90)</f>
        <v>30.737237930297852</v>
      </c>
      <c r="M90" s="1">
        <v>6</v>
      </c>
      <c r="N90">
        <f t="shared" ref="N90:N104" si="146">(M90*AG90+AH90)</f>
        <v>1.4200000166893005</v>
      </c>
      <c r="O90" s="1">
        <v>1</v>
      </c>
      <c r="P90">
        <f t="shared" ref="P90:P104" si="147">N90*(O90+1)*(O90+1)/(O90*O90+1)</f>
        <v>2.8400000333786011</v>
      </c>
      <c r="Q90" s="1">
        <v>30.215299606323242</v>
      </c>
      <c r="R90" s="1">
        <v>30.737237930297852</v>
      </c>
      <c r="S90" s="1">
        <v>30.120719909667969</v>
      </c>
      <c r="T90" s="1">
        <v>399.90496826171875</v>
      </c>
      <c r="U90" s="1">
        <v>394.794189453125</v>
      </c>
      <c r="V90" s="1">
        <v>32.496047973632813</v>
      </c>
      <c r="W90" s="1">
        <v>33.736610412597656</v>
      </c>
      <c r="X90" s="1">
        <v>75.649528503417969</v>
      </c>
      <c r="Y90" s="1">
        <v>78.537506103515625</v>
      </c>
      <c r="Z90" s="1">
        <v>500.52664184570313</v>
      </c>
      <c r="AA90" s="1">
        <v>1199.4796142578125</v>
      </c>
      <c r="AB90" s="1">
        <v>18.237667083740234</v>
      </c>
      <c r="AC90" s="1">
        <v>100.41477203369141</v>
      </c>
      <c r="AD90" s="1">
        <v>0.87068295478820801</v>
      </c>
      <c r="AE90" s="1">
        <v>-0.33046582341194153</v>
      </c>
      <c r="AF90" s="1">
        <v>1</v>
      </c>
      <c r="AG90" s="1">
        <v>-0.21956524252891541</v>
      </c>
      <c r="AH90" s="1">
        <v>2.737391471862793</v>
      </c>
      <c r="AI90" s="1">
        <v>1</v>
      </c>
      <c r="AJ90" s="1">
        <v>0</v>
      </c>
      <c r="AK90" s="1">
        <v>0.15999999642372131</v>
      </c>
      <c r="AL90" s="1">
        <v>111115</v>
      </c>
      <c r="AM90">
        <f t="shared" ref="AM90:AM104" si="148">Z90*0.000001/(M90*0.0001)</f>
        <v>0.83421106974283832</v>
      </c>
      <c r="AN90">
        <f t="shared" ref="AN90:AN104" si="149">(W90-V90)/(1000-W90)*AM90</f>
        <v>1.071023626108352E-3</v>
      </c>
      <c r="AO90">
        <f t="shared" ref="AO90:AO104" si="150">(R90+273.15)</f>
        <v>303.88723793029783</v>
      </c>
      <c r="AP90">
        <f t="shared" ref="AP90:AP104" si="151">(Q90+273.15)</f>
        <v>303.36529960632322</v>
      </c>
      <c r="AQ90">
        <f t="shared" ref="AQ90:AQ104" si="152">(AA90*AI90+AB90*AJ90)*AK90</f>
        <v>191.91673399157662</v>
      </c>
      <c r="AR90">
        <f t="shared" ref="AR90:AR104" si="153">((AQ90+0.00000010773*(AP90^4-AO90^4))-AN90*44100)/(N90*56+0.00000043092*AO90^3)</f>
        <v>1.5105829301028622</v>
      </c>
      <c r="AS90">
        <f t="shared" ref="AS90:AS104" si="154">0.61365*EXP(17.502*L90/(240.97+L90))</f>
        <v>4.4442280060890065</v>
      </c>
      <c r="AT90">
        <f t="shared" ref="AT90:AT104" si="155">AS90*1000/AC90</f>
        <v>44.258707320451499</v>
      </c>
      <c r="AU90">
        <f t="shared" ref="AU90:AU104" si="156">(AT90-W90)</f>
        <v>10.522096907853843</v>
      </c>
      <c r="AV90">
        <f t="shared" ref="AV90:AV104" si="157">IF(F90,R90,(Q90+R90)/2)</f>
        <v>30.476268768310547</v>
      </c>
      <c r="AW90">
        <f t="shared" ref="AW90:AW104" si="158">0.61365*EXP(17.502*AV90/(240.97+AV90))</f>
        <v>4.3783994017102517</v>
      </c>
      <c r="AX90">
        <f t="shared" ref="AX90:AX104" si="159">IF(AU90&lt;&gt;0,(1000-(AT90+W90)/2)/AU90*AN90,0)</f>
        <v>9.7818545211376895E-2</v>
      </c>
      <c r="AY90">
        <f t="shared" ref="AY90:AY104" si="160">W90*AC90/1000</f>
        <v>3.3876540437704534</v>
      </c>
      <c r="AZ90">
        <f t="shared" ref="AZ90:AZ104" si="161">(AW90-AY90)</f>
        <v>0.99074535793979823</v>
      </c>
      <c r="BA90">
        <f t="shared" ref="BA90:BA104" si="162">1/(1.6/H90+1.37/P90)</f>
        <v>6.1440796595990971E-2</v>
      </c>
      <c r="BB90">
        <f t="shared" ref="BB90:BB104" si="163">I90*AC90*0.001</f>
        <v>32.735445178203896</v>
      </c>
      <c r="BC90">
        <f t="shared" ref="BC90:BC104" si="164">I90/U90</f>
        <v>0.8257524912519274</v>
      </c>
      <c r="BD90">
        <f t="shared" ref="BD90:BD104" si="165">(1-AN90*AC90/AS90/H90)*100</f>
        <v>76.113254853359862</v>
      </c>
      <c r="BE90">
        <f t="shared" ref="BE90:BE104" si="166">(U90-G90/(P90/1.35))</f>
        <v>392.96853582097106</v>
      </c>
      <c r="BF90">
        <f t="shared" ref="BF90:BF104" si="167">G90*BD90/100/BE90</f>
        <v>7.4388444530581769E-3</v>
      </c>
    </row>
    <row r="91" spans="1:58" x14ac:dyDescent="0.25">
      <c r="A91" t="s">
        <v>120</v>
      </c>
      <c r="B91">
        <v>3</v>
      </c>
      <c r="C91" s="1">
        <v>2</v>
      </c>
      <c r="D91" s="1" t="s">
        <v>150</v>
      </c>
      <c r="E91" s="1">
        <v>225</v>
      </c>
      <c r="F91" s="1">
        <v>0</v>
      </c>
      <c r="G91">
        <f t="shared" si="140"/>
        <v>3.863376029731052</v>
      </c>
      <c r="H91">
        <f t="shared" si="141"/>
        <v>0.10380618232768132</v>
      </c>
      <c r="I91">
        <f t="shared" si="142"/>
        <v>327.3340590668098</v>
      </c>
      <c r="J91">
        <f t="shared" si="143"/>
        <v>1.0576570090429935</v>
      </c>
      <c r="K91">
        <f t="shared" si="144"/>
        <v>1.0193557150990755</v>
      </c>
      <c r="L91">
        <f t="shared" si="145"/>
        <v>30.584556579589844</v>
      </c>
      <c r="M91" s="1">
        <v>6</v>
      </c>
      <c r="N91">
        <f t="shared" si="146"/>
        <v>1.4200000166893005</v>
      </c>
      <c r="O91" s="1">
        <v>1</v>
      </c>
      <c r="P91">
        <f t="shared" si="147"/>
        <v>2.8400000333786011</v>
      </c>
      <c r="Q91" s="1">
        <v>30.2235107421875</v>
      </c>
      <c r="R91" s="1">
        <v>30.584556579589844</v>
      </c>
      <c r="S91" s="1">
        <v>30.126371383666992</v>
      </c>
      <c r="T91" s="1">
        <v>399.94720458984375</v>
      </c>
      <c r="U91" s="1">
        <v>394.81573486328125</v>
      </c>
      <c r="V91" s="1">
        <v>32.49755859375</v>
      </c>
      <c r="W91" s="1">
        <v>33.722591400146484</v>
      </c>
      <c r="X91" s="1">
        <v>75.617622375488281</v>
      </c>
      <c r="Y91" s="1">
        <v>78.468116760253906</v>
      </c>
      <c r="Z91" s="1">
        <v>500.55316162109375</v>
      </c>
      <c r="AA91" s="1">
        <v>1003.4805297851563</v>
      </c>
      <c r="AB91" s="1">
        <v>18.277612686157227</v>
      </c>
      <c r="AC91" s="1">
        <v>100.41503143310547</v>
      </c>
      <c r="AD91" s="1">
        <v>0.87068295478820801</v>
      </c>
      <c r="AE91" s="1">
        <v>-0.33046582341194153</v>
      </c>
      <c r="AF91" s="1">
        <v>1</v>
      </c>
      <c r="AG91" s="1">
        <v>-0.21956524252891541</v>
      </c>
      <c r="AH91" s="1">
        <v>2.737391471862793</v>
      </c>
      <c r="AI91" s="1">
        <v>1</v>
      </c>
      <c r="AJ91" s="1">
        <v>0</v>
      </c>
      <c r="AK91" s="1">
        <v>0.15999999642372131</v>
      </c>
      <c r="AL91" s="1">
        <v>111115</v>
      </c>
      <c r="AM91">
        <f t="shared" si="148"/>
        <v>0.83425526936848948</v>
      </c>
      <c r="AN91">
        <f t="shared" si="149"/>
        <v>1.0576570090429936E-3</v>
      </c>
      <c r="AO91">
        <f t="shared" si="150"/>
        <v>303.73455657958982</v>
      </c>
      <c r="AP91">
        <f t="shared" si="151"/>
        <v>303.37351074218748</v>
      </c>
      <c r="AQ91">
        <f t="shared" si="152"/>
        <v>160.55688117689897</v>
      </c>
      <c r="AR91">
        <f t="shared" si="153"/>
        <v>1.1961644779919209</v>
      </c>
      <c r="AS91">
        <f t="shared" si="154"/>
        <v>4.4056107905505568</v>
      </c>
      <c r="AT91">
        <f t="shared" si="155"/>
        <v>43.874016944221033</v>
      </c>
      <c r="AU91">
        <f t="shared" si="156"/>
        <v>10.151425544074549</v>
      </c>
      <c r="AV91">
        <f t="shared" si="157"/>
        <v>30.404033660888672</v>
      </c>
      <c r="AW91">
        <f t="shared" si="158"/>
        <v>4.3603291397758808</v>
      </c>
      <c r="AX91">
        <f t="shared" si="159"/>
        <v>0.10014570921910666</v>
      </c>
      <c r="AY91">
        <f t="shared" si="160"/>
        <v>3.3862550754514813</v>
      </c>
      <c r="AZ91">
        <f t="shared" si="161"/>
        <v>0.97407406432439947</v>
      </c>
      <c r="BA91">
        <f t="shared" si="162"/>
        <v>6.2909958521178116E-2</v>
      </c>
      <c r="BB91">
        <f t="shared" si="163"/>
        <v>32.869259830319706</v>
      </c>
      <c r="BC91">
        <f t="shared" si="164"/>
        <v>0.82908058155321662</v>
      </c>
      <c r="BD91">
        <f t="shared" si="165"/>
        <v>76.77721861460671</v>
      </c>
      <c r="BE91">
        <f t="shared" si="166"/>
        <v>392.97927092707056</v>
      </c>
      <c r="BF91">
        <f t="shared" si="167"/>
        <v>7.5479621437879651E-3</v>
      </c>
    </row>
    <row r="92" spans="1:58" x14ac:dyDescent="0.25">
      <c r="A92" t="s">
        <v>120</v>
      </c>
      <c r="B92">
        <v>3</v>
      </c>
      <c r="C92" s="1">
        <v>3</v>
      </c>
      <c r="D92" s="1" t="s">
        <v>151</v>
      </c>
      <c r="E92" s="1">
        <v>399</v>
      </c>
      <c r="F92" s="1">
        <v>0</v>
      </c>
      <c r="G92">
        <f t="shared" si="140"/>
        <v>3.6893997966937526</v>
      </c>
      <c r="H92">
        <f t="shared" si="141"/>
        <v>9.3592389557789285E-2</v>
      </c>
      <c r="I92">
        <f t="shared" si="142"/>
        <v>323.8683609134963</v>
      </c>
      <c r="J92">
        <f t="shared" si="143"/>
        <v>0.9793959673321132</v>
      </c>
      <c r="K92">
        <f t="shared" si="144"/>
        <v>1.0432013490139393</v>
      </c>
      <c r="L92">
        <f t="shared" si="145"/>
        <v>30.675003051757813</v>
      </c>
      <c r="M92" s="1">
        <v>6</v>
      </c>
      <c r="N92">
        <f t="shared" si="146"/>
        <v>1.4200000166893005</v>
      </c>
      <c r="O92" s="1">
        <v>1</v>
      </c>
      <c r="P92">
        <f t="shared" si="147"/>
        <v>2.8400000333786011</v>
      </c>
      <c r="Q92" s="1">
        <v>30.351263046264648</v>
      </c>
      <c r="R92" s="1">
        <v>30.675003051757813</v>
      </c>
      <c r="S92" s="1">
        <v>30.253635406494141</v>
      </c>
      <c r="T92" s="1">
        <v>399.79278564453125</v>
      </c>
      <c r="U92" s="1">
        <v>394.906982421875</v>
      </c>
      <c r="V92" s="1">
        <v>32.577873229980469</v>
      </c>
      <c r="W92" s="1">
        <v>33.712226867675781</v>
      </c>
      <c r="X92" s="1">
        <v>75.25225830078125</v>
      </c>
      <c r="Y92" s="1">
        <v>77.872520446777344</v>
      </c>
      <c r="Z92" s="1">
        <v>500.57318115234375</v>
      </c>
      <c r="AA92" s="1">
        <v>999.51531982421875</v>
      </c>
      <c r="AB92" s="1">
        <v>17.436729431152344</v>
      </c>
      <c r="AC92" s="1">
        <v>100.41609954833984</v>
      </c>
      <c r="AD92" s="1">
        <v>0.90846371650695801</v>
      </c>
      <c r="AE92" s="1">
        <v>-0.33457425236701965</v>
      </c>
      <c r="AF92" s="1">
        <v>1</v>
      </c>
      <c r="AG92" s="1">
        <v>-0.21956524252891541</v>
      </c>
      <c r="AH92" s="1">
        <v>2.737391471862793</v>
      </c>
      <c r="AI92" s="1">
        <v>1</v>
      </c>
      <c r="AJ92" s="1">
        <v>0</v>
      </c>
      <c r="AK92" s="1">
        <v>0.15999999642372131</v>
      </c>
      <c r="AL92" s="1">
        <v>111115</v>
      </c>
      <c r="AM92">
        <f t="shared" si="148"/>
        <v>0.83428863525390606</v>
      </c>
      <c r="AN92">
        <f t="shared" si="149"/>
        <v>9.7939596733211316E-4</v>
      </c>
      <c r="AO92">
        <f t="shared" si="150"/>
        <v>303.82500305175779</v>
      </c>
      <c r="AP92">
        <f t="shared" si="151"/>
        <v>303.50126304626463</v>
      </c>
      <c r="AQ92">
        <f t="shared" si="152"/>
        <v>159.92244759732966</v>
      </c>
      <c r="AR92">
        <f t="shared" si="153"/>
        <v>1.2316363396774903</v>
      </c>
      <c r="AS92">
        <f t="shared" si="154"/>
        <v>4.4284516781546879</v>
      </c>
      <c r="AT92">
        <f t="shared" si="155"/>
        <v>44.10101266702609</v>
      </c>
      <c r="AU92">
        <f t="shared" si="156"/>
        <v>10.388785799350309</v>
      </c>
      <c r="AV92">
        <f t="shared" si="157"/>
        <v>30.51313304901123</v>
      </c>
      <c r="AW92">
        <f t="shared" si="158"/>
        <v>4.3876464531595287</v>
      </c>
      <c r="AX92">
        <f t="shared" si="159"/>
        <v>9.0606448049810787E-2</v>
      </c>
      <c r="AY92">
        <f t="shared" si="160"/>
        <v>3.3852503291407485</v>
      </c>
      <c r="AZ92">
        <f t="shared" si="161"/>
        <v>1.0023961240187802</v>
      </c>
      <c r="BA92">
        <f t="shared" si="162"/>
        <v>5.6889936026662584E-2</v>
      </c>
      <c r="BB92">
        <f t="shared" si="163"/>
        <v>32.521597570047305</v>
      </c>
      <c r="BC92">
        <f t="shared" si="164"/>
        <v>0.82011302744581793</v>
      </c>
      <c r="BD92">
        <f t="shared" si="165"/>
        <v>76.271558532436998</v>
      </c>
      <c r="BE92">
        <f t="shared" si="166"/>
        <v>393.15321845462205</v>
      </c>
      <c r="BF92">
        <f t="shared" si="167"/>
        <v>7.1574200422212146E-3</v>
      </c>
    </row>
    <row r="93" spans="1:58" x14ac:dyDescent="0.25">
      <c r="A93" t="s">
        <v>120</v>
      </c>
      <c r="B93">
        <v>3</v>
      </c>
      <c r="C93" s="1">
        <v>4</v>
      </c>
      <c r="D93" s="1" t="s">
        <v>152</v>
      </c>
      <c r="E93" s="1">
        <v>578.5</v>
      </c>
      <c r="F93" s="1">
        <v>0</v>
      </c>
      <c r="G93">
        <f t="shared" si="140"/>
        <v>3.7833083678513351</v>
      </c>
      <c r="H93">
        <f t="shared" si="141"/>
        <v>8.9103287270636336E-2</v>
      </c>
      <c r="I93">
        <f t="shared" si="142"/>
        <v>319.31675282480802</v>
      </c>
      <c r="J93">
        <f t="shared" si="143"/>
        <v>0.87897230359116363</v>
      </c>
      <c r="K93">
        <f t="shared" si="144"/>
        <v>0.98216388054092407</v>
      </c>
      <c r="L93">
        <f t="shared" si="145"/>
        <v>30.425661087036133</v>
      </c>
      <c r="M93" s="1">
        <v>6</v>
      </c>
      <c r="N93">
        <f t="shared" si="146"/>
        <v>1.4200000166893005</v>
      </c>
      <c r="O93" s="1">
        <v>1</v>
      </c>
      <c r="P93">
        <f t="shared" si="147"/>
        <v>2.8400000333786011</v>
      </c>
      <c r="Q93" s="1">
        <v>30.419294357299805</v>
      </c>
      <c r="R93" s="1">
        <v>30.425661087036133</v>
      </c>
      <c r="S93" s="1">
        <v>30.333969116210938</v>
      </c>
      <c r="T93" s="1">
        <v>399.81613159179688</v>
      </c>
      <c r="U93" s="1">
        <v>394.86502075195313</v>
      </c>
      <c r="V93" s="1">
        <v>32.679420471191406</v>
      </c>
      <c r="W93" s="1">
        <v>33.697544097900391</v>
      </c>
      <c r="X93" s="1">
        <v>75.188644409179688</v>
      </c>
      <c r="Y93" s="1">
        <v>77.531135559082031</v>
      </c>
      <c r="Z93" s="1">
        <v>500.54025268554688</v>
      </c>
      <c r="AA93" s="1">
        <v>749.40863037109375</v>
      </c>
      <c r="AB93" s="1">
        <v>17.140501022338867</v>
      </c>
      <c r="AC93" s="1">
        <v>100.40995025634766</v>
      </c>
      <c r="AD93" s="1">
        <v>0.84428524971008301</v>
      </c>
      <c r="AE93" s="1">
        <v>-0.3318047821521759</v>
      </c>
      <c r="AF93" s="1">
        <v>1</v>
      </c>
      <c r="AG93" s="1">
        <v>-0.21956524252891541</v>
      </c>
      <c r="AH93" s="1">
        <v>2.737391471862793</v>
      </c>
      <c r="AI93" s="1">
        <v>1</v>
      </c>
      <c r="AJ93" s="1">
        <v>0</v>
      </c>
      <c r="AK93" s="1">
        <v>0.15999999642372131</v>
      </c>
      <c r="AL93" s="1">
        <v>111115</v>
      </c>
      <c r="AM93">
        <f t="shared" si="148"/>
        <v>0.8342337544759113</v>
      </c>
      <c r="AN93">
        <f t="shared" si="149"/>
        <v>8.789723035911636E-4</v>
      </c>
      <c r="AO93">
        <f t="shared" si="150"/>
        <v>303.57566108703611</v>
      </c>
      <c r="AP93">
        <f t="shared" si="151"/>
        <v>303.56929435729978</v>
      </c>
      <c r="AQ93">
        <f t="shared" si="152"/>
        <v>119.90537817928089</v>
      </c>
      <c r="AR93">
        <f t="shared" si="153"/>
        <v>0.8852328770467045</v>
      </c>
      <c r="AS93">
        <f t="shared" si="154"/>
        <v>4.365732607172184</v>
      </c>
      <c r="AT93">
        <f t="shared" si="155"/>
        <v>43.47908345762967</v>
      </c>
      <c r="AU93">
        <f t="shared" si="156"/>
        <v>9.7815393597292797</v>
      </c>
      <c r="AV93">
        <f t="shared" si="157"/>
        <v>30.422477722167969</v>
      </c>
      <c r="AW93">
        <f t="shared" si="158"/>
        <v>4.3649368988105985</v>
      </c>
      <c r="AX93">
        <f t="shared" si="159"/>
        <v>8.639276635918082E-2</v>
      </c>
      <c r="AY93">
        <f t="shared" si="160"/>
        <v>3.38356872663126</v>
      </c>
      <c r="AZ93">
        <f t="shared" si="161"/>
        <v>0.98136817217933858</v>
      </c>
      <c r="BA93">
        <f t="shared" si="162"/>
        <v>5.4232631397376843E-2</v>
      </c>
      <c r="BB93">
        <f t="shared" si="163"/>
        <v>32.062579267157432</v>
      </c>
      <c r="BC93">
        <f t="shared" si="164"/>
        <v>0.80867318208314243</v>
      </c>
      <c r="BD93">
        <f t="shared" si="165"/>
        <v>77.311745587527241</v>
      </c>
      <c r="BE93">
        <f t="shared" si="166"/>
        <v>393.0666171475267</v>
      </c>
      <c r="BF93">
        <f t="shared" si="167"/>
        <v>7.4413384717610283E-3</v>
      </c>
    </row>
    <row r="94" spans="1:58" x14ac:dyDescent="0.25">
      <c r="A94" t="s">
        <v>120</v>
      </c>
      <c r="B94">
        <v>3</v>
      </c>
      <c r="C94" s="1">
        <v>5</v>
      </c>
      <c r="D94" s="1" t="s">
        <v>153</v>
      </c>
      <c r="E94" s="1">
        <v>757</v>
      </c>
      <c r="F94" s="1">
        <v>0</v>
      </c>
      <c r="G94">
        <f t="shared" si="140"/>
        <v>3.6766407347568886</v>
      </c>
      <c r="H94">
        <f t="shared" si="141"/>
        <v>8.3367318369239732E-2</v>
      </c>
      <c r="I94">
        <f t="shared" si="142"/>
        <v>317.18239214677777</v>
      </c>
      <c r="J94">
        <f t="shared" si="143"/>
        <v>0.7713673354828916</v>
      </c>
      <c r="K94">
        <f t="shared" si="144"/>
        <v>0.91963340791045756</v>
      </c>
      <c r="L94">
        <f t="shared" si="145"/>
        <v>30.177608489990234</v>
      </c>
      <c r="M94" s="1">
        <v>6</v>
      </c>
      <c r="N94">
        <f t="shared" si="146"/>
        <v>1.4200000166893005</v>
      </c>
      <c r="O94" s="1">
        <v>1</v>
      </c>
      <c r="P94">
        <f t="shared" si="147"/>
        <v>2.8400000333786011</v>
      </c>
      <c r="Q94" s="1">
        <v>30.487514495849609</v>
      </c>
      <c r="R94" s="1">
        <v>30.177608489990234</v>
      </c>
      <c r="S94" s="1">
        <v>30.422416687011719</v>
      </c>
      <c r="T94" s="1">
        <v>399.69491577148438</v>
      </c>
      <c r="U94" s="1">
        <v>394.92227172851563</v>
      </c>
      <c r="V94" s="1">
        <v>32.815902709960938</v>
      </c>
      <c r="W94" s="1">
        <v>33.709426879882813</v>
      </c>
      <c r="X94" s="1">
        <v>75.201972961425781</v>
      </c>
      <c r="Y94" s="1">
        <v>77.249610900878906</v>
      </c>
      <c r="Z94" s="1">
        <v>500.5113525390625</v>
      </c>
      <c r="AA94" s="1">
        <v>501.29397583007813</v>
      </c>
      <c r="AB94" s="1">
        <v>17.28797721862793</v>
      </c>
      <c r="AC94" s="1">
        <v>100.40140533447266</v>
      </c>
      <c r="AD94" s="1">
        <v>0.84376645088195801</v>
      </c>
      <c r="AE94" s="1">
        <v>-0.3326592743396759</v>
      </c>
      <c r="AF94" s="1">
        <v>1</v>
      </c>
      <c r="AG94" s="1">
        <v>-0.21956524252891541</v>
      </c>
      <c r="AH94" s="1">
        <v>2.737391471862793</v>
      </c>
      <c r="AI94" s="1">
        <v>1</v>
      </c>
      <c r="AJ94" s="1">
        <v>0</v>
      </c>
      <c r="AK94" s="1">
        <v>0.15999999642372131</v>
      </c>
      <c r="AL94" s="1">
        <v>111115</v>
      </c>
      <c r="AM94">
        <f t="shared" si="148"/>
        <v>0.83418558756510397</v>
      </c>
      <c r="AN94">
        <f t="shared" si="149"/>
        <v>7.7136733548289159E-4</v>
      </c>
      <c r="AO94">
        <f t="shared" si="150"/>
        <v>303.32760848999021</v>
      </c>
      <c r="AP94">
        <f t="shared" si="151"/>
        <v>303.63751449584959</v>
      </c>
      <c r="AQ94">
        <f t="shared" si="152"/>
        <v>80.207034340045539</v>
      </c>
      <c r="AR94">
        <f t="shared" si="153"/>
        <v>0.54532482180330488</v>
      </c>
      <c r="AS94">
        <f t="shared" si="154"/>
        <v>4.3041072396703397</v>
      </c>
      <c r="AT94">
        <f t="shared" si="155"/>
        <v>42.868993968080758</v>
      </c>
      <c r="AU94">
        <f t="shared" si="156"/>
        <v>9.1595670881979458</v>
      </c>
      <c r="AV94">
        <f t="shared" si="157"/>
        <v>30.332561492919922</v>
      </c>
      <c r="AW94">
        <f t="shared" si="158"/>
        <v>4.3425137237454408</v>
      </c>
      <c r="AX94">
        <f t="shared" si="159"/>
        <v>8.0989885451709612E-2</v>
      </c>
      <c r="AY94">
        <f t="shared" si="160"/>
        <v>3.3844738317598821</v>
      </c>
      <c r="AZ94">
        <f t="shared" si="161"/>
        <v>0.95803989198555861</v>
      </c>
      <c r="BA94">
        <f t="shared" si="162"/>
        <v>5.0827038768198808E-2</v>
      </c>
      <c r="BB94">
        <f t="shared" si="163"/>
        <v>31.845557918886289</v>
      </c>
      <c r="BC94">
        <f t="shared" si="164"/>
        <v>0.80315144232944358</v>
      </c>
      <c r="BD94">
        <f t="shared" si="165"/>
        <v>78.416487638479154</v>
      </c>
      <c r="BE94">
        <f t="shared" si="166"/>
        <v>393.17457280823885</v>
      </c>
      <c r="BF94">
        <f t="shared" si="167"/>
        <v>7.3328560051315467E-3</v>
      </c>
    </row>
    <row r="95" spans="1:58" x14ac:dyDescent="0.25">
      <c r="A95" t="s">
        <v>120</v>
      </c>
      <c r="B95">
        <v>3</v>
      </c>
      <c r="C95" s="1">
        <v>6</v>
      </c>
      <c r="D95" s="1" t="s">
        <v>154</v>
      </c>
      <c r="E95" s="1">
        <v>935.5</v>
      </c>
      <c r="F95" s="1">
        <v>0</v>
      </c>
      <c r="G95">
        <f t="shared" si="140"/>
        <v>3.6059100543327576</v>
      </c>
      <c r="H95">
        <f t="shared" si="141"/>
        <v>8.0847557066274944E-2</v>
      </c>
      <c r="I95">
        <f t="shared" si="142"/>
        <v>316.8669918893612</v>
      </c>
      <c r="J95">
        <f t="shared" si="143"/>
        <v>0.69459893523417748</v>
      </c>
      <c r="K95">
        <f t="shared" si="144"/>
        <v>0.85343077568339298</v>
      </c>
      <c r="L95">
        <f t="shared" si="145"/>
        <v>29.913196563720703</v>
      </c>
      <c r="M95" s="1">
        <v>6</v>
      </c>
      <c r="N95">
        <f t="shared" si="146"/>
        <v>1.4200000166893005</v>
      </c>
      <c r="O95" s="1">
        <v>1</v>
      </c>
      <c r="P95">
        <f t="shared" si="147"/>
        <v>2.8400000333786011</v>
      </c>
      <c r="Q95" s="1">
        <v>30.507732391357422</v>
      </c>
      <c r="R95" s="1">
        <v>29.913196563720703</v>
      </c>
      <c r="S95" s="1">
        <v>30.460426330566406</v>
      </c>
      <c r="T95" s="1">
        <v>399.6318359375</v>
      </c>
      <c r="U95" s="1">
        <v>394.98052978515625</v>
      </c>
      <c r="V95" s="1">
        <v>32.9195556640625</v>
      </c>
      <c r="W95" s="1">
        <v>33.724098205566406</v>
      </c>
      <c r="X95" s="1">
        <v>75.349517822265625</v>
      </c>
      <c r="Y95" s="1">
        <v>77.191024780273438</v>
      </c>
      <c r="Z95" s="1">
        <v>500.53851318359375</v>
      </c>
      <c r="AA95" s="1">
        <v>299.64486694335938</v>
      </c>
      <c r="AB95" s="1">
        <v>17.359977722167969</v>
      </c>
      <c r="AC95" s="1">
        <v>100.39772796630859</v>
      </c>
      <c r="AD95" s="1">
        <v>0.78886532783508301</v>
      </c>
      <c r="AE95" s="1">
        <v>-0.33788159489631653</v>
      </c>
      <c r="AF95" s="1">
        <v>1</v>
      </c>
      <c r="AG95" s="1">
        <v>-0.21956524252891541</v>
      </c>
      <c r="AH95" s="1">
        <v>2.737391471862793</v>
      </c>
      <c r="AI95" s="1">
        <v>1</v>
      </c>
      <c r="AJ95" s="1">
        <v>0</v>
      </c>
      <c r="AK95" s="1">
        <v>0.15999999642372131</v>
      </c>
      <c r="AL95" s="1">
        <v>111115</v>
      </c>
      <c r="AM95">
        <f t="shared" si="148"/>
        <v>0.8342308553059895</v>
      </c>
      <c r="AN95">
        <f t="shared" si="149"/>
        <v>6.9459893523417747E-4</v>
      </c>
      <c r="AO95">
        <f t="shared" si="150"/>
        <v>303.06319656372068</v>
      </c>
      <c r="AP95">
        <f t="shared" si="151"/>
        <v>303.6577323913574</v>
      </c>
      <c r="AQ95">
        <f t="shared" si="152"/>
        <v>47.943177639323949</v>
      </c>
      <c r="AR95">
        <f t="shared" si="153"/>
        <v>0.26732008910528721</v>
      </c>
      <c r="AS95">
        <f t="shared" si="154"/>
        <v>4.2392536132349248</v>
      </c>
      <c r="AT95">
        <f t="shared" si="155"/>
        <v>42.22459710101738</v>
      </c>
      <c r="AU95">
        <f t="shared" si="156"/>
        <v>8.5004988954509741</v>
      </c>
      <c r="AV95">
        <f t="shared" si="157"/>
        <v>30.210464477539063</v>
      </c>
      <c r="AW95">
        <f t="shared" si="158"/>
        <v>4.3122260682190854</v>
      </c>
      <c r="AX95">
        <f t="shared" si="159"/>
        <v>7.8609738323192554E-2</v>
      </c>
      <c r="AY95">
        <f t="shared" si="160"/>
        <v>3.3858228375515318</v>
      </c>
      <c r="AZ95">
        <f t="shared" si="161"/>
        <v>0.92640323066755359</v>
      </c>
      <c r="BA95">
        <f t="shared" si="162"/>
        <v>4.9327356351148946E-2</v>
      </c>
      <c r="BB95">
        <f t="shared" si="163"/>
        <v>31.812726053210596</v>
      </c>
      <c r="BC95">
        <f t="shared" si="164"/>
        <v>0.80223445966239471</v>
      </c>
      <c r="BD95">
        <f t="shared" si="165"/>
        <v>79.652938518682916</v>
      </c>
      <c r="BE95">
        <f t="shared" si="166"/>
        <v>393.26645284285496</v>
      </c>
      <c r="BF95">
        <f t="shared" si="167"/>
        <v>7.3034790988500166E-3</v>
      </c>
    </row>
    <row r="96" spans="1:58" x14ac:dyDescent="0.25">
      <c r="A96" t="s">
        <v>120</v>
      </c>
      <c r="B96">
        <v>3</v>
      </c>
      <c r="C96" s="1">
        <v>7</v>
      </c>
      <c r="D96" s="1" t="s">
        <v>155</v>
      </c>
      <c r="E96" s="1">
        <v>1113</v>
      </c>
      <c r="F96" s="1">
        <v>0</v>
      </c>
      <c r="G96">
        <f t="shared" si="140"/>
        <v>3.5038682720679746</v>
      </c>
      <c r="H96">
        <f t="shared" si="141"/>
        <v>8.2753407883773181E-2</v>
      </c>
      <c r="I96">
        <f t="shared" si="142"/>
        <v>320.63973775080694</v>
      </c>
      <c r="J96">
        <f t="shared" si="143"/>
        <v>0.69161928657751548</v>
      </c>
      <c r="K96">
        <f t="shared" si="144"/>
        <v>0.83079067825961506</v>
      </c>
      <c r="L96">
        <f t="shared" si="145"/>
        <v>29.834489822387695</v>
      </c>
      <c r="M96" s="1">
        <v>6</v>
      </c>
      <c r="N96">
        <f t="shared" si="146"/>
        <v>1.4200000166893005</v>
      </c>
      <c r="O96" s="1">
        <v>1</v>
      </c>
      <c r="P96">
        <f t="shared" si="147"/>
        <v>2.8400000333786011</v>
      </c>
      <c r="Q96" s="1">
        <v>30.517732620239258</v>
      </c>
      <c r="R96" s="1">
        <v>29.834489822387695</v>
      </c>
      <c r="S96" s="1">
        <v>30.479433059692383</v>
      </c>
      <c r="T96" s="1">
        <v>399.5072021484375</v>
      </c>
      <c r="U96" s="1">
        <v>394.97976684570313</v>
      </c>
      <c r="V96" s="1">
        <v>32.958610534667969</v>
      </c>
      <c r="W96" s="1">
        <v>33.759647369384766</v>
      </c>
      <c r="X96" s="1">
        <v>75.394218444824219</v>
      </c>
      <c r="Y96" s="1">
        <v>77.226631164550781</v>
      </c>
      <c r="Z96" s="1">
        <v>500.55410766601563</v>
      </c>
      <c r="AA96" s="1">
        <v>251.18682861328125</v>
      </c>
      <c r="AB96" s="1">
        <v>13.343445777893066</v>
      </c>
      <c r="AC96" s="1">
        <v>100.39569854736328</v>
      </c>
      <c r="AD96" s="1">
        <v>0.76933407783508301</v>
      </c>
      <c r="AE96" s="1">
        <v>-0.33503201603889465</v>
      </c>
      <c r="AF96" s="1">
        <v>1</v>
      </c>
      <c r="AG96" s="1">
        <v>-0.21956524252891541</v>
      </c>
      <c r="AH96" s="1">
        <v>2.737391471862793</v>
      </c>
      <c r="AI96" s="1">
        <v>1</v>
      </c>
      <c r="AJ96" s="1">
        <v>0</v>
      </c>
      <c r="AK96" s="1">
        <v>0.15999999642372131</v>
      </c>
      <c r="AL96" s="1">
        <v>111115</v>
      </c>
      <c r="AM96">
        <f t="shared" si="148"/>
        <v>0.83425684611002593</v>
      </c>
      <c r="AN96">
        <f t="shared" si="149"/>
        <v>6.916192865775155E-4</v>
      </c>
      <c r="AO96">
        <f t="shared" si="150"/>
        <v>302.98448982238767</v>
      </c>
      <c r="AP96">
        <f t="shared" si="151"/>
        <v>303.66773262023924</v>
      </c>
      <c r="AQ96">
        <f t="shared" si="152"/>
        <v>40.189891679810898</v>
      </c>
      <c r="AR96">
        <f t="shared" si="153"/>
        <v>0.19568497852551733</v>
      </c>
      <c r="AS96">
        <f t="shared" si="154"/>
        <v>4.2201140586216539</v>
      </c>
      <c r="AT96">
        <f t="shared" si="155"/>
        <v>42.034809455812969</v>
      </c>
      <c r="AU96">
        <f t="shared" si="156"/>
        <v>8.2751620864282032</v>
      </c>
      <c r="AV96">
        <f t="shared" si="157"/>
        <v>30.176111221313477</v>
      </c>
      <c r="AW96">
        <f t="shared" si="158"/>
        <v>4.3037375769367312</v>
      </c>
      <c r="AX96">
        <f t="shared" si="159"/>
        <v>8.0410368467687399E-2</v>
      </c>
      <c r="AY96">
        <f t="shared" si="160"/>
        <v>3.3893233803620388</v>
      </c>
      <c r="AZ96">
        <f t="shared" si="161"/>
        <v>0.91441419657469236</v>
      </c>
      <c r="BA96">
        <f t="shared" si="162"/>
        <v>5.0461863458438186E-2</v>
      </c>
      <c r="BB96">
        <f t="shared" si="163"/>
        <v>32.190850453535631</v>
      </c>
      <c r="BC96">
        <f t="shared" si="164"/>
        <v>0.81178775386756263</v>
      </c>
      <c r="BD96">
        <f t="shared" si="165"/>
        <v>80.117448095218265</v>
      </c>
      <c r="BE96">
        <f t="shared" si="166"/>
        <v>393.31419567961251</v>
      </c>
      <c r="BF96">
        <f t="shared" si="167"/>
        <v>7.1373214469115905E-3</v>
      </c>
    </row>
    <row r="97" spans="1:58" x14ac:dyDescent="0.25">
      <c r="A97" t="s">
        <v>120</v>
      </c>
      <c r="B97">
        <v>3</v>
      </c>
      <c r="C97" s="1">
        <v>8</v>
      </c>
      <c r="D97" s="1" t="s">
        <v>156</v>
      </c>
      <c r="E97" s="1">
        <v>1290</v>
      </c>
      <c r="F97" s="1">
        <v>0</v>
      </c>
      <c r="G97">
        <f t="shared" si="140"/>
        <v>3.2331875777819943</v>
      </c>
      <c r="H97">
        <f t="shared" si="141"/>
        <v>8.2473549833654999E-2</v>
      </c>
      <c r="I97">
        <f t="shared" si="142"/>
        <v>326.10524020633329</v>
      </c>
      <c r="J97">
        <f t="shared" si="143"/>
        <v>0.6640535410954751</v>
      </c>
      <c r="K97">
        <f t="shared" si="144"/>
        <v>0.80039851955931018</v>
      </c>
      <c r="L97">
        <f t="shared" si="145"/>
        <v>29.722589492797852</v>
      </c>
      <c r="M97" s="1">
        <v>6</v>
      </c>
      <c r="N97">
        <f t="shared" si="146"/>
        <v>1.4200000166893005</v>
      </c>
      <c r="O97" s="1">
        <v>1</v>
      </c>
      <c r="P97">
        <f t="shared" si="147"/>
        <v>2.8400000333786011</v>
      </c>
      <c r="Q97" s="1">
        <v>30.528104782104492</v>
      </c>
      <c r="R97" s="1">
        <v>29.722589492797852</v>
      </c>
      <c r="S97" s="1">
        <v>30.497516632080078</v>
      </c>
      <c r="T97" s="1">
        <v>399.34088134765625</v>
      </c>
      <c r="U97" s="1">
        <v>395.15066528320313</v>
      </c>
      <c r="V97" s="1">
        <v>33.023838043212891</v>
      </c>
      <c r="W97" s="1">
        <v>33.792949676513672</v>
      </c>
      <c r="X97" s="1">
        <v>75.497871398925781</v>
      </c>
      <c r="Y97" s="1">
        <v>77.256187438964844</v>
      </c>
      <c r="Z97" s="1">
        <v>500.53582763671875</v>
      </c>
      <c r="AA97" s="1">
        <v>150.65129089355469</v>
      </c>
      <c r="AB97" s="1">
        <v>12.38025951385498</v>
      </c>
      <c r="AC97" s="1">
        <v>100.39472198486328</v>
      </c>
      <c r="AD97" s="1">
        <v>0.69780087471008301</v>
      </c>
      <c r="AE97" s="1">
        <v>-0.3374505341053009</v>
      </c>
      <c r="AF97" s="1">
        <v>1</v>
      </c>
      <c r="AG97" s="1">
        <v>-0.21956524252891541</v>
      </c>
      <c r="AH97" s="1">
        <v>2.737391471862793</v>
      </c>
      <c r="AI97" s="1">
        <v>1</v>
      </c>
      <c r="AJ97" s="1">
        <v>0</v>
      </c>
      <c r="AK97" s="1">
        <v>0.15999999642372131</v>
      </c>
      <c r="AL97" s="1">
        <v>111115</v>
      </c>
      <c r="AM97">
        <f t="shared" si="148"/>
        <v>0.83422637939453104</v>
      </c>
      <c r="AN97">
        <f t="shared" si="149"/>
        <v>6.6405354109547513E-4</v>
      </c>
      <c r="AO97">
        <f t="shared" si="150"/>
        <v>302.87258949279783</v>
      </c>
      <c r="AP97">
        <f t="shared" si="151"/>
        <v>303.67810478210447</v>
      </c>
      <c r="AQ97">
        <f t="shared" si="152"/>
        <v>24.104206004197749</v>
      </c>
      <c r="AR97">
        <f t="shared" si="153"/>
        <v>4.9204526229116863E-2</v>
      </c>
      <c r="AS97">
        <f t="shared" si="154"/>
        <v>4.193032307381376</v>
      </c>
      <c r="AT97">
        <f t="shared" si="155"/>
        <v>41.765465599013943</v>
      </c>
      <c r="AU97">
        <f t="shared" si="156"/>
        <v>7.9725159225002713</v>
      </c>
      <c r="AV97">
        <f t="shared" si="157"/>
        <v>30.125347137451172</v>
      </c>
      <c r="AW97">
        <f t="shared" si="158"/>
        <v>4.2912207214725573</v>
      </c>
      <c r="AX97">
        <f t="shared" si="159"/>
        <v>8.0146108291929238E-2</v>
      </c>
      <c r="AY97">
        <f t="shared" si="160"/>
        <v>3.3926337878220658</v>
      </c>
      <c r="AZ97">
        <f t="shared" si="161"/>
        <v>0.89858693365049147</v>
      </c>
      <c r="BA97">
        <f t="shared" si="162"/>
        <v>5.0295350386415492E-2</v>
      </c>
      <c r="BB97">
        <f t="shared" si="163"/>
        <v>32.739244928321888</v>
      </c>
      <c r="BC97">
        <f t="shared" si="164"/>
        <v>0.8252681036804399</v>
      </c>
      <c r="BD97">
        <f t="shared" si="165"/>
        <v>80.721595794682116</v>
      </c>
      <c r="BE97">
        <f t="shared" si="166"/>
        <v>393.61376275548974</v>
      </c>
      <c r="BF97">
        <f t="shared" si="167"/>
        <v>6.6305623806205563E-3</v>
      </c>
    </row>
    <row r="98" spans="1:58" x14ac:dyDescent="0.25">
      <c r="A98" t="s">
        <v>120</v>
      </c>
      <c r="B98">
        <v>3</v>
      </c>
      <c r="C98" s="1">
        <v>9</v>
      </c>
      <c r="D98" s="1" t="s">
        <v>157</v>
      </c>
      <c r="E98" s="1">
        <v>1468.5</v>
      </c>
      <c r="F98" s="1">
        <v>0</v>
      </c>
      <c r="G98">
        <f t="shared" si="140"/>
        <v>2.8942869727478082</v>
      </c>
      <c r="H98">
        <f t="shared" si="141"/>
        <v>8.2336500115449934E-2</v>
      </c>
      <c r="I98">
        <f t="shared" si="142"/>
        <v>333.12095492798272</v>
      </c>
      <c r="J98">
        <f t="shared" si="143"/>
        <v>0.65053968126146144</v>
      </c>
      <c r="K98">
        <f t="shared" si="144"/>
        <v>0.78537710098129887</v>
      </c>
      <c r="L98">
        <f t="shared" si="145"/>
        <v>29.680807113647461</v>
      </c>
      <c r="M98" s="1">
        <v>6</v>
      </c>
      <c r="N98">
        <f t="shared" si="146"/>
        <v>1.4200000166893005</v>
      </c>
      <c r="O98" s="1">
        <v>1</v>
      </c>
      <c r="P98">
        <f t="shared" si="147"/>
        <v>2.8400000333786011</v>
      </c>
      <c r="Q98" s="1">
        <v>30.558698654174805</v>
      </c>
      <c r="R98" s="1">
        <v>29.680807113647461</v>
      </c>
      <c r="S98" s="1">
        <v>30.535078048706055</v>
      </c>
      <c r="T98" s="1">
        <v>399.25772094726563</v>
      </c>
      <c r="U98" s="1">
        <v>395.47988891601563</v>
      </c>
      <c r="V98" s="1">
        <v>33.089729309082031</v>
      </c>
      <c r="W98" s="1">
        <v>33.843151092529297</v>
      </c>
      <c r="X98" s="1">
        <v>75.514190673828125</v>
      </c>
      <c r="Y98" s="1">
        <v>77.233573913574219</v>
      </c>
      <c r="Z98" s="1">
        <v>500.53506469726563</v>
      </c>
      <c r="AA98" s="1">
        <v>99.761428833007813</v>
      </c>
      <c r="AB98" s="1">
        <v>12.127231597900391</v>
      </c>
      <c r="AC98" s="1">
        <v>100.39201354980469</v>
      </c>
      <c r="AD98" s="1">
        <v>0.70976376533508301</v>
      </c>
      <c r="AE98" s="1">
        <v>-0.34339001774787903</v>
      </c>
      <c r="AF98" s="1">
        <v>1</v>
      </c>
      <c r="AG98" s="1">
        <v>-0.21956524252891541</v>
      </c>
      <c r="AH98" s="1">
        <v>2.737391471862793</v>
      </c>
      <c r="AI98" s="1">
        <v>1</v>
      </c>
      <c r="AJ98" s="1">
        <v>0</v>
      </c>
      <c r="AK98" s="1">
        <v>0.15999999642372131</v>
      </c>
      <c r="AL98" s="1">
        <v>111115</v>
      </c>
      <c r="AM98">
        <f t="shared" si="148"/>
        <v>0.83422510782877601</v>
      </c>
      <c r="AN98">
        <f t="shared" si="149"/>
        <v>6.5053968126146141E-4</v>
      </c>
      <c r="AO98">
        <f t="shared" si="150"/>
        <v>302.83080711364744</v>
      </c>
      <c r="AP98">
        <f t="shared" si="151"/>
        <v>303.70869865417478</v>
      </c>
      <c r="AQ98">
        <f t="shared" si="152"/>
        <v>15.961828256506578</v>
      </c>
      <c r="AR98">
        <f t="shared" si="153"/>
        <v>-2.3775884789550641E-2</v>
      </c>
      <c r="AS98">
        <f t="shared" si="154"/>
        <v>4.1829591840305875</v>
      </c>
      <c r="AT98">
        <f t="shared" si="155"/>
        <v>41.666254477059695</v>
      </c>
      <c r="AU98">
        <f t="shared" si="156"/>
        <v>7.8231033845303983</v>
      </c>
      <c r="AV98">
        <f t="shared" si="157"/>
        <v>30.119752883911133</v>
      </c>
      <c r="AW98">
        <f t="shared" si="158"/>
        <v>4.2898432938767073</v>
      </c>
      <c r="AX98">
        <f t="shared" si="159"/>
        <v>8.0016678570750593E-2</v>
      </c>
      <c r="AY98">
        <f t="shared" si="160"/>
        <v>3.3975820830492887</v>
      </c>
      <c r="AZ98">
        <f t="shared" si="161"/>
        <v>0.8922612108274186</v>
      </c>
      <c r="BA98">
        <f t="shared" si="162"/>
        <v>5.0213797011175225E-2</v>
      </c>
      <c r="BB98">
        <f t="shared" si="163"/>
        <v>33.442683420853918</v>
      </c>
      <c r="BC98">
        <f t="shared" si="164"/>
        <v>0.84232084680979702</v>
      </c>
      <c r="BD98">
        <f t="shared" si="165"/>
        <v>81.037441739894973</v>
      </c>
      <c r="BE98">
        <f t="shared" si="166"/>
        <v>394.10408350499904</v>
      </c>
      <c r="BF98">
        <f t="shared" si="167"/>
        <v>5.9513621337448632E-3</v>
      </c>
    </row>
    <row r="99" spans="1:58" x14ac:dyDescent="0.25">
      <c r="A99" t="s">
        <v>120</v>
      </c>
      <c r="B99">
        <v>3</v>
      </c>
      <c r="C99" s="1">
        <v>10</v>
      </c>
      <c r="D99" s="1" t="s">
        <v>158</v>
      </c>
      <c r="E99" s="1">
        <v>1646</v>
      </c>
      <c r="F99" s="1">
        <v>0</v>
      </c>
      <c r="G99">
        <f t="shared" si="140"/>
        <v>2.1899664391679363</v>
      </c>
      <c r="H99">
        <f t="shared" si="141"/>
        <v>8.0708492213027977E-2</v>
      </c>
      <c r="I99">
        <f t="shared" si="142"/>
        <v>347.10781844681117</v>
      </c>
      <c r="J99">
        <f t="shared" si="143"/>
        <v>0.62096860962958456</v>
      </c>
      <c r="K99">
        <f t="shared" si="144"/>
        <v>0.76432108113721098</v>
      </c>
      <c r="L99">
        <f t="shared" si="145"/>
        <v>29.63105583190918</v>
      </c>
      <c r="M99" s="1">
        <v>6</v>
      </c>
      <c r="N99">
        <f t="shared" si="146"/>
        <v>1.4200000166893005</v>
      </c>
      <c r="O99" s="1">
        <v>1</v>
      </c>
      <c r="P99">
        <f t="shared" si="147"/>
        <v>2.8400000333786011</v>
      </c>
      <c r="Q99" s="1">
        <v>30.587604522705078</v>
      </c>
      <c r="R99" s="1">
        <v>29.63105583190918</v>
      </c>
      <c r="S99" s="1">
        <v>30.575794219970703</v>
      </c>
      <c r="T99" s="1">
        <v>399.18630981445313</v>
      </c>
      <c r="U99" s="1">
        <v>396.26602172851563</v>
      </c>
      <c r="V99" s="1">
        <v>33.217239379882813</v>
      </c>
      <c r="W99" s="1">
        <v>33.936386108398438</v>
      </c>
      <c r="X99" s="1">
        <v>75.673942565917969</v>
      </c>
      <c r="Y99" s="1">
        <v>77.312263488769531</v>
      </c>
      <c r="Z99" s="1">
        <v>500.50579833984375</v>
      </c>
      <c r="AA99" s="1">
        <v>50.808528900146484</v>
      </c>
      <c r="AB99" s="1">
        <v>15.93584156036377</v>
      </c>
      <c r="AC99" s="1">
        <v>100.384033203125</v>
      </c>
      <c r="AD99" s="1">
        <v>0.63221859931945801</v>
      </c>
      <c r="AE99" s="1">
        <v>-0.3378320038318634</v>
      </c>
      <c r="AF99" s="1">
        <v>1</v>
      </c>
      <c r="AG99" s="1">
        <v>-0.21956524252891541</v>
      </c>
      <c r="AH99" s="1">
        <v>2.737391471862793</v>
      </c>
      <c r="AI99" s="1">
        <v>1</v>
      </c>
      <c r="AJ99" s="1">
        <v>0</v>
      </c>
      <c r="AK99" s="1">
        <v>0.15999999642372131</v>
      </c>
      <c r="AL99" s="1">
        <v>111115</v>
      </c>
      <c r="AM99">
        <f t="shared" si="148"/>
        <v>0.83417633056640617</v>
      </c>
      <c r="AN99">
        <f t="shared" si="149"/>
        <v>6.2096860962958451E-4</v>
      </c>
      <c r="AO99">
        <f t="shared" si="150"/>
        <v>302.78105583190916</v>
      </c>
      <c r="AP99">
        <f t="shared" si="151"/>
        <v>303.73760452270506</v>
      </c>
      <c r="AQ99">
        <f t="shared" si="152"/>
        <v>8.1293644423179785</v>
      </c>
      <c r="AR99">
        <f t="shared" si="153"/>
        <v>-8.4818709638223314E-2</v>
      </c>
      <c r="AS99">
        <f t="shared" si="154"/>
        <v>4.1709923910367497</v>
      </c>
      <c r="AT99">
        <f t="shared" si="155"/>
        <v>41.550356744451911</v>
      </c>
      <c r="AU99">
        <f t="shared" si="156"/>
        <v>7.6139706360534731</v>
      </c>
      <c r="AV99">
        <f t="shared" si="157"/>
        <v>30.109330177307129</v>
      </c>
      <c r="AW99">
        <f t="shared" si="158"/>
        <v>4.2872780231304457</v>
      </c>
      <c r="AX99">
        <f t="shared" si="159"/>
        <v>7.8478259152034352E-2</v>
      </c>
      <c r="AY99">
        <f t="shared" si="160"/>
        <v>3.4066713098995387</v>
      </c>
      <c r="AZ99">
        <f t="shared" si="161"/>
        <v>0.880606713230907</v>
      </c>
      <c r="BA99">
        <f t="shared" si="162"/>
        <v>4.9244524566528031E-2</v>
      </c>
      <c r="BB99">
        <f t="shared" si="163"/>
        <v>34.844082772028976</v>
      </c>
      <c r="BC99">
        <f t="shared" si="164"/>
        <v>0.87594645872670085</v>
      </c>
      <c r="BD99">
        <f t="shared" si="165"/>
        <v>81.482785559074983</v>
      </c>
      <c r="BE99">
        <f t="shared" si="166"/>
        <v>395.22501656720243</v>
      </c>
      <c r="BF99">
        <f t="shared" si="167"/>
        <v>4.5150119112955999E-3</v>
      </c>
    </row>
    <row r="100" spans="1:58" x14ac:dyDescent="0.25">
      <c r="A100" t="s">
        <v>120</v>
      </c>
      <c r="B100">
        <v>3</v>
      </c>
      <c r="C100" s="1">
        <v>11</v>
      </c>
      <c r="D100" s="1" t="s">
        <v>159</v>
      </c>
      <c r="E100" s="1">
        <v>1823</v>
      </c>
      <c r="F100" s="1">
        <v>0</v>
      </c>
      <c r="G100">
        <f t="shared" si="140"/>
        <v>1.6782950914359844</v>
      </c>
      <c r="H100">
        <f t="shared" si="141"/>
        <v>8.0473002381219183E-2</v>
      </c>
      <c r="I100">
        <f t="shared" si="142"/>
        <v>357.89130903161822</v>
      </c>
      <c r="J100">
        <f t="shared" si="143"/>
        <v>0.61105645032761702</v>
      </c>
      <c r="K100">
        <f t="shared" si="144"/>
        <v>0.75416321571830336</v>
      </c>
      <c r="L100">
        <f t="shared" si="145"/>
        <v>29.635923385620117</v>
      </c>
      <c r="M100" s="1">
        <v>6</v>
      </c>
      <c r="N100">
        <f t="shared" si="146"/>
        <v>1.4200000166893005</v>
      </c>
      <c r="O100" s="1">
        <v>1</v>
      </c>
      <c r="P100">
        <f t="shared" si="147"/>
        <v>2.8400000333786011</v>
      </c>
      <c r="Q100" s="1">
        <v>30.602802276611328</v>
      </c>
      <c r="R100" s="1">
        <v>29.635923385620117</v>
      </c>
      <c r="S100" s="1">
        <v>30.588954925537109</v>
      </c>
      <c r="T100" s="1">
        <v>399.06756591796875</v>
      </c>
      <c r="U100" s="1">
        <v>396.7650146484375</v>
      </c>
      <c r="V100" s="1">
        <v>33.343765258789063</v>
      </c>
      <c r="W100" s="1">
        <v>34.051345825195313</v>
      </c>
      <c r="X100" s="1">
        <v>75.891464233398438</v>
      </c>
      <c r="Y100" s="1">
        <v>77.501945495605469</v>
      </c>
      <c r="Z100" s="1">
        <v>500.50765991210938</v>
      </c>
      <c r="AA100" s="1">
        <v>34.650173187255859</v>
      </c>
      <c r="AB100" s="1">
        <v>38.521938323974609</v>
      </c>
      <c r="AC100" s="1">
        <v>100.37778472900391</v>
      </c>
      <c r="AD100" s="1">
        <v>0.63835263252258301</v>
      </c>
      <c r="AE100" s="1">
        <v>-0.3397546112537384</v>
      </c>
      <c r="AF100" s="1">
        <v>1</v>
      </c>
      <c r="AG100" s="1">
        <v>-0.21956524252891541</v>
      </c>
      <c r="AH100" s="1">
        <v>2.737391471862793</v>
      </c>
      <c r="AI100" s="1">
        <v>1</v>
      </c>
      <c r="AJ100" s="1">
        <v>0</v>
      </c>
      <c r="AK100" s="1">
        <v>0.15999999642372131</v>
      </c>
      <c r="AL100" s="1">
        <v>111115</v>
      </c>
      <c r="AM100">
        <f t="shared" si="148"/>
        <v>0.83417943318684873</v>
      </c>
      <c r="AN100">
        <f t="shared" si="149"/>
        <v>6.1105645032761701E-4</v>
      </c>
      <c r="AO100">
        <f t="shared" si="150"/>
        <v>302.78592338562009</v>
      </c>
      <c r="AP100">
        <f t="shared" si="151"/>
        <v>303.75280227661131</v>
      </c>
      <c r="AQ100">
        <f t="shared" si="152"/>
        <v>5.5440275860422616</v>
      </c>
      <c r="AR100">
        <f t="shared" si="153"/>
        <v>-0.10693078799044579</v>
      </c>
      <c r="AS100">
        <f t="shared" si="154"/>
        <v>4.1721618766926243</v>
      </c>
      <c r="AT100">
        <f t="shared" si="155"/>
        <v>41.564594077827742</v>
      </c>
      <c r="AU100">
        <f t="shared" si="156"/>
        <v>7.5132482526324296</v>
      </c>
      <c r="AV100">
        <f t="shared" si="157"/>
        <v>30.119362831115723</v>
      </c>
      <c r="AW100">
        <f t="shared" si="158"/>
        <v>4.2897472687164697</v>
      </c>
      <c r="AX100">
        <f t="shared" si="159"/>
        <v>7.825558621851085E-2</v>
      </c>
      <c r="AY100">
        <f t="shared" si="160"/>
        <v>3.4179986609743209</v>
      </c>
      <c r="AZ100">
        <f t="shared" si="161"/>
        <v>0.8717486077421488</v>
      </c>
      <c r="BA100">
        <f t="shared" si="162"/>
        <v>4.9104243300970525E-2</v>
      </c>
      <c r="BB100">
        <f t="shared" si="163"/>
        <v>35.924336774357187</v>
      </c>
      <c r="BC100">
        <f t="shared" si="164"/>
        <v>0.90202335341672146</v>
      </c>
      <c r="BD100">
        <f t="shared" si="165"/>
        <v>81.731302502957163</v>
      </c>
      <c r="BE100">
        <f t="shared" si="166"/>
        <v>395.96723354040591</v>
      </c>
      <c r="BF100">
        <f t="shared" si="167"/>
        <v>3.464156429837151E-3</v>
      </c>
    </row>
    <row r="101" spans="1:58" x14ac:dyDescent="0.25">
      <c r="A101" t="s">
        <v>120</v>
      </c>
      <c r="B101">
        <v>3</v>
      </c>
      <c r="C101" s="1">
        <v>12</v>
      </c>
      <c r="D101" s="1" t="s">
        <v>160</v>
      </c>
      <c r="E101" s="1">
        <v>2001.5</v>
      </c>
      <c r="F101" s="1">
        <v>0</v>
      </c>
      <c r="G101">
        <f t="shared" si="140"/>
        <v>1.201238324028705</v>
      </c>
      <c r="H101">
        <f t="shared" si="141"/>
        <v>8.1299804010672591E-2</v>
      </c>
      <c r="I101">
        <f t="shared" si="142"/>
        <v>368.39991349039684</v>
      </c>
      <c r="J101">
        <f t="shared" si="143"/>
        <v>0.62353366758976903</v>
      </c>
      <c r="K101">
        <f t="shared" si="144"/>
        <v>0.76179576361672829</v>
      </c>
      <c r="L101">
        <f t="shared" si="145"/>
        <v>29.713100433349609</v>
      </c>
      <c r="M101" s="1">
        <v>6</v>
      </c>
      <c r="N101">
        <f t="shared" si="146"/>
        <v>1.4200000166893005</v>
      </c>
      <c r="O101" s="1">
        <v>1</v>
      </c>
      <c r="P101">
        <f t="shared" si="147"/>
        <v>2.8400000333786011</v>
      </c>
      <c r="Q101" s="1">
        <v>30.643287658691406</v>
      </c>
      <c r="R101" s="1">
        <v>29.713100433349609</v>
      </c>
      <c r="S101" s="1">
        <v>30.618528366088867</v>
      </c>
      <c r="T101" s="1">
        <v>399.17111206054688</v>
      </c>
      <c r="U101" s="1">
        <v>397.43411254882813</v>
      </c>
      <c r="V101" s="1">
        <v>33.440223693847656</v>
      </c>
      <c r="W101" s="1">
        <v>34.162128448486328</v>
      </c>
      <c r="X101" s="1">
        <v>75.931228637695313</v>
      </c>
      <c r="Y101" s="1">
        <v>77.570426940917969</v>
      </c>
      <c r="Z101" s="1">
        <v>500.53619384765625</v>
      </c>
      <c r="AA101" s="1">
        <v>24.389125823974609</v>
      </c>
      <c r="AB101" s="1">
        <v>19.385751724243164</v>
      </c>
      <c r="AC101" s="1">
        <v>100.37275695800781</v>
      </c>
      <c r="AD101" s="1">
        <v>0.73994565010070801</v>
      </c>
      <c r="AE101" s="1">
        <v>-0.34301617741584778</v>
      </c>
      <c r="AF101" s="1">
        <v>1</v>
      </c>
      <c r="AG101" s="1">
        <v>-0.21956524252891541</v>
      </c>
      <c r="AH101" s="1">
        <v>2.737391471862793</v>
      </c>
      <c r="AI101" s="1">
        <v>1</v>
      </c>
      <c r="AJ101" s="1">
        <v>0</v>
      </c>
      <c r="AK101" s="1">
        <v>0.15999999642372131</v>
      </c>
      <c r="AL101" s="1">
        <v>111115</v>
      </c>
      <c r="AM101">
        <f t="shared" si="148"/>
        <v>0.83422698974609366</v>
      </c>
      <c r="AN101">
        <f t="shared" si="149"/>
        <v>6.2353366758976906E-4</v>
      </c>
      <c r="AO101">
        <f t="shared" si="150"/>
        <v>302.86310043334959</v>
      </c>
      <c r="AP101">
        <f t="shared" si="151"/>
        <v>303.79328765869138</v>
      </c>
      <c r="AQ101">
        <f t="shared" si="152"/>
        <v>3.9022600446136266</v>
      </c>
      <c r="AR101">
        <f t="shared" si="153"/>
        <v>-0.13562800313932133</v>
      </c>
      <c r="AS101">
        <f t="shared" si="154"/>
        <v>4.1907427795448911</v>
      </c>
      <c r="AT101">
        <f t="shared" si="155"/>
        <v>41.751795074216609</v>
      </c>
      <c r="AU101">
        <f t="shared" si="156"/>
        <v>7.5896666257302812</v>
      </c>
      <c r="AV101">
        <f t="shared" si="157"/>
        <v>30.178194046020508</v>
      </c>
      <c r="AW101">
        <f t="shared" si="158"/>
        <v>4.3042518159343439</v>
      </c>
      <c r="AX101">
        <f t="shared" si="159"/>
        <v>7.9037229643064796E-2</v>
      </c>
      <c r="AY101">
        <f t="shared" si="160"/>
        <v>3.4289470159281628</v>
      </c>
      <c r="AZ101">
        <f t="shared" si="161"/>
        <v>0.87530480000618116</v>
      </c>
      <c r="BA101">
        <f t="shared" si="162"/>
        <v>4.9596683230053874E-2</v>
      </c>
      <c r="BB101">
        <f t="shared" si="163"/>
        <v>36.977314980122706</v>
      </c>
      <c r="BC101">
        <f t="shared" si="164"/>
        <v>0.92694588073422057</v>
      </c>
      <c r="BD101">
        <f t="shared" si="165"/>
        <v>81.630587901476559</v>
      </c>
      <c r="BE101">
        <f t="shared" si="166"/>
        <v>396.86310138038476</v>
      </c>
      <c r="BF101">
        <f t="shared" si="167"/>
        <v>2.4708215568335565E-3</v>
      </c>
    </row>
    <row r="102" spans="1:58" x14ac:dyDescent="0.25">
      <c r="A102" t="s">
        <v>120</v>
      </c>
      <c r="B102">
        <v>3</v>
      </c>
      <c r="C102" s="1">
        <v>13</v>
      </c>
      <c r="D102" s="1" t="s">
        <v>161</v>
      </c>
      <c r="E102" s="1">
        <v>2179</v>
      </c>
      <c r="F102" s="1">
        <v>0</v>
      </c>
      <c r="G102">
        <f t="shared" si="140"/>
        <v>0.45820007788673306</v>
      </c>
      <c r="H102">
        <f t="shared" si="141"/>
        <v>7.8828148581607138E-2</v>
      </c>
      <c r="I102">
        <f t="shared" si="142"/>
        <v>383.75819496242178</v>
      </c>
      <c r="J102">
        <f t="shared" si="143"/>
        <v>0.60361797321607724</v>
      </c>
      <c r="K102">
        <f t="shared" si="144"/>
        <v>0.75993130803484821</v>
      </c>
      <c r="L102">
        <f t="shared" si="145"/>
        <v>29.704715728759766</v>
      </c>
      <c r="M102" s="1">
        <v>6</v>
      </c>
      <c r="N102">
        <f t="shared" si="146"/>
        <v>1.4200000166893005</v>
      </c>
      <c r="O102" s="1">
        <v>1</v>
      </c>
      <c r="P102">
        <f t="shared" si="147"/>
        <v>2.8400000333786011</v>
      </c>
      <c r="Q102" s="1">
        <v>30.676338195800781</v>
      </c>
      <c r="R102" s="1">
        <v>29.704715728759766</v>
      </c>
      <c r="S102" s="1">
        <v>30.658176422119141</v>
      </c>
      <c r="T102" s="1">
        <v>399.02084350585938</v>
      </c>
      <c r="U102" s="1">
        <v>398.18341064453125</v>
      </c>
      <c r="V102" s="1">
        <v>33.462554931640625</v>
      </c>
      <c r="W102" s="1">
        <v>34.161460876464844</v>
      </c>
      <c r="X102" s="1">
        <v>75.836517333984375</v>
      </c>
      <c r="Y102" s="1">
        <v>77.420463562011719</v>
      </c>
      <c r="Z102" s="1">
        <v>500.494384765625</v>
      </c>
      <c r="AA102" s="1">
        <v>10.315130233764648</v>
      </c>
      <c r="AB102" s="1">
        <v>18.898120880126953</v>
      </c>
      <c r="AC102" s="1">
        <v>100.37010192871094</v>
      </c>
      <c r="AD102" s="1">
        <v>0.63169980049133301</v>
      </c>
      <c r="AE102" s="1">
        <v>-0.3444848358631134</v>
      </c>
      <c r="AF102" s="1">
        <v>1</v>
      </c>
      <c r="AG102" s="1">
        <v>-0.21956524252891541</v>
      </c>
      <c r="AH102" s="1">
        <v>2.737391471862793</v>
      </c>
      <c r="AI102" s="1">
        <v>1</v>
      </c>
      <c r="AJ102" s="1">
        <v>0</v>
      </c>
      <c r="AK102" s="1">
        <v>0.15999999642372131</v>
      </c>
      <c r="AL102" s="1">
        <v>111115</v>
      </c>
      <c r="AM102">
        <f t="shared" si="148"/>
        <v>0.83415730794270815</v>
      </c>
      <c r="AN102">
        <f t="shared" si="149"/>
        <v>6.0361797321607726E-4</v>
      </c>
      <c r="AO102">
        <f t="shared" si="150"/>
        <v>302.85471572875974</v>
      </c>
      <c r="AP102">
        <f t="shared" si="151"/>
        <v>303.82633819580076</v>
      </c>
      <c r="AQ102">
        <f t="shared" si="152"/>
        <v>1.6504208005125633</v>
      </c>
      <c r="AR102">
        <f t="shared" si="153"/>
        <v>-0.1451803633006957</v>
      </c>
      <c r="AS102">
        <f t="shared" si="154"/>
        <v>4.1887206182392953</v>
      </c>
      <c r="AT102">
        <f t="shared" si="155"/>
        <v>41.732752460631993</v>
      </c>
      <c r="AU102">
        <f t="shared" si="156"/>
        <v>7.5712915841671489</v>
      </c>
      <c r="AV102">
        <f t="shared" si="157"/>
        <v>30.190526962280273</v>
      </c>
      <c r="AW102">
        <f t="shared" si="158"/>
        <v>4.307297848563536</v>
      </c>
      <c r="AX102">
        <f t="shared" si="159"/>
        <v>7.6699254168702422E-2</v>
      </c>
      <c r="AY102">
        <f t="shared" si="160"/>
        <v>3.4287893102044471</v>
      </c>
      <c r="AZ102">
        <f t="shared" si="161"/>
        <v>0.87850853835908893</v>
      </c>
      <c r="BA102">
        <f t="shared" si="162"/>
        <v>4.8123861490861043E-2</v>
      </c>
      <c r="BB102">
        <f t="shared" si="163"/>
        <v>38.517849144356397</v>
      </c>
      <c r="BC102">
        <f t="shared" si="164"/>
        <v>0.9637724342690227</v>
      </c>
      <c r="BD102">
        <f t="shared" si="165"/>
        <v>81.651363082211986</v>
      </c>
      <c r="BE102">
        <f t="shared" si="166"/>
        <v>397.96560427203934</v>
      </c>
      <c r="BF102">
        <f t="shared" si="167"/>
        <v>9.4009785072413175E-4</v>
      </c>
    </row>
    <row r="103" spans="1:58" x14ac:dyDescent="0.25">
      <c r="A103" t="s">
        <v>120</v>
      </c>
      <c r="B103">
        <v>3</v>
      </c>
      <c r="C103" s="1">
        <v>14</v>
      </c>
      <c r="D103" s="1" t="s">
        <v>162</v>
      </c>
      <c r="E103" s="1">
        <v>2357.5</v>
      </c>
      <c r="F103" s="1">
        <v>0</v>
      </c>
      <c r="G103">
        <f t="shared" si="140"/>
        <v>0.36390860194444152</v>
      </c>
      <c r="H103">
        <f t="shared" si="141"/>
        <v>7.6145170515181951E-2</v>
      </c>
      <c r="I103">
        <f t="shared" si="142"/>
        <v>385.44970897383814</v>
      </c>
      <c r="J103">
        <f t="shared" si="143"/>
        <v>0.57681498354890304</v>
      </c>
      <c r="K103">
        <f t="shared" si="144"/>
        <v>0.75107768417443266</v>
      </c>
      <c r="L103">
        <f t="shared" si="145"/>
        <v>29.672657012939453</v>
      </c>
      <c r="M103" s="1">
        <v>6</v>
      </c>
      <c r="N103">
        <f t="shared" si="146"/>
        <v>1.4200000166893005</v>
      </c>
      <c r="O103" s="1">
        <v>1</v>
      </c>
      <c r="P103">
        <f t="shared" si="147"/>
        <v>2.8400000333786011</v>
      </c>
      <c r="Q103" s="1">
        <v>30.665681838989258</v>
      </c>
      <c r="R103" s="1">
        <v>29.672657012939453</v>
      </c>
      <c r="S103" s="1">
        <v>30.656614303588867</v>
      </c>
      <c r="T103" s="1">
        <v>398.84103393554688</v>
      </c>
      <c r="U103" s="1">
        <v>398.1295166015625</v>
      </c>
      <c r="V103" s="1">
        <v>33.506278991699219</v>
      </c>
      <c r="W103" s="1">
        <v>34.174098968505859</v>
      </c>
      <c r="X103" s="1">
        <v>75.978805541992188</v>
      </c>
      <c r="Y103" s="1">
        <v>77.493148803710938</v>
      </c>
      <c r="Z103" s="1">
        <v>500.52667236328125</v>
      </c>
      <c r="AA103" s="1">
        <v>5.9106850624084473</v>
      </c>
      <c r="AB103" s="1">
        <v>12.443199157714844</v>
      </c>
      <c r="AC103" s="1">
        <v>100.36604309082031</v>
      </c>
      <c r="AD103" s="1">
        <v>0.55836606025695801</v>
      </c>
      <c r="AE103" s="1">
        <v>-0.3474145233631134</v>
      </c>
      <c r="AF103" s="1">
        <v>1</v>
      </c>
      <c r="AG103" s="1">
        <v>-0.21956524252891541</v>
      </c>
      <c r="AH103" s="1">
        <v>2.737391471862793</v>
      </c>
      <c r="AI103" s="1">
        <v>1</v>
      </c>
      <c r="AJ103" s="1">
        <v>0</v>
      </c>
      <c r="AK103" s="1">
        <v>0.15999999642372131</v>
      </c>
      <c r="AL103" s="1">
        <v>111115</v>
      </c>
      <c r="AM103">
        <f t="shared" si="148"/>
        <v>0.83421112060546865</v>
      </c>
      <c r="AN103">
        <f t="shared" si="149"/>
        <v>5.7681498354890306E-4</v>
      </c>
      <c r="AO103">
        <f t="shared" si="150"/>
        <v>302.82265701293943</v>
      </c>
      <c r="AP103">
        <f t="shared" si="151"/>
        <v>303.81568183898924</v>
      </c>
      <c r="AQ103">
        <f t="shared" si="152"/>
        <v>0.94570958884709455</v>
      </c>
      <c r="AR103">
        <f t="shared" si="153"/>
        <v>-0.13718296810659009</v>
      </c>
      <c r="AS103">
        <f t="shared" si="154"/>
        <v>4.1809967738374496</v>
      </c>
      <c r="AT103">
        <f t="shared" si="155"/>
        <v>41.657483398584361</v>
      </c>
      <c r="AU103">
        <f t="shared" si="156"/>
        <v>7.4833844300785017</v>
      </c>
      <c r="AV103">
        <f t="shared" si="157"/>
        <v>30.169169425964355</v>
      </c>
      <c r="AW103">
        <f t="shared" si="158"/>
        <v>4.3020240689478335</v>
      </c>
      <c r="AX103">
        <f t="shared" si="159"/>
        <v>7.4156899497317602E-2</v>
      </c>
      <c r="AY103">
        <f t="shared" si="160"/>
        <v>3.429919089663017</v>
      </c>
      <c r="AZ103">
        <f t="shared" si="161"/>
        <v>0.87210497928481656</v>
      </c>
      <c r="BA103">
        <f t="shared" si="162"/>
        <v>4.6522686961701087E-2</v>
      </c>
      <c r="BB103">
        <f t="shared" si="163"/>
        <v>38.686062100212389</v>
      </c>
      <c r="BC103">
        <f t="shared" si="164"/>
        <v>0.96815155094261962</v>
      </c>
      <c r="BD103">
        <f t="shared" si="165"/>
        <v>81.815509397439484</v>
      </c>
      <c r="BE103">
        <f t="shared" si="166"/>
        <v>397.95653188084032</v>
      </c>
      <c r="BF103">
        <f t="shared" si="167"/>
        <v>7.4815627479409052E-4</v>
      </c>
    </row>
    <row r="104" spans="1:58" x14ac:dyDescent="0.25">
      <c r="A104" t="s">
        <v>120</v>
      </c>
      <c r="B104">
        <v>3</v>
      </c>
      <c r="C104" s="1">
        <v>15</v>
      </c>
      <c r="D104" s="1" t="s">
        <v>163</v>
      </c>
      <c r="E104" s="1">
        <v>2534</v>
      </c>
      <c r="F104" s="1">
        <v>0</v>
      </c>
      <c r="G104">
        <f t="shared" si="140"/>
        <v>-0.20837601067696526</v>
      </c>
      <c r="H104">
        <f t="shared" si="141"/>
        <v>7.9986071163204012E-2</v>
      </c>
      <c r="I104">
        <f t="shared" si="142"/>
        <v>397.84317320369547</v>
      </c>
      <c r="J104">
        <f t="shared" si="143"/>
        <v>0.62233217055131107</v>
      </c>
      <c r="K104">
        <f t="shared" si="144"/>
        <v>0.77223770084479915</v>
      </c>
      <c r="L104">
        <f t="shared" si="145"/>
        <v>29.80152702331543</v>
      </c>
      <c r="M104" s="1">
        <v>6</v>
      </c>
      <c r="N104">
        <f t="shared" si="146"/>
        <v>1.4200000166893005</v>
      </c>
      <c r="O104" s="1">
        <v>1</v>
      </c>
      <c r="P104">
        <f t="shared" si="147"/>
        <v>2.8400000333786011</v>
      </c>
      <c r="Q104" s="1">
        <v>30.719812393188477</v>
      </c>
      <c r="R104" s="1">
        <v>29.80152702331543</v>
      </c>
      <c r="S104" s="1">
        <v>30.691318511962891</v>
      </c>
      <c r="T104" s="1">
        <v>398.69927978515625</v>
      </c>
      <c r="U104" s="1">
        <v>398.65167236328125</v>
      </c>
      <c r="V104" s="1">
        <v>33.555023193359375</v>
      </c>
      <c r="W104" s="1">
        <v>34.275409698486328</v>
      </c>
      <c r="X104" s="1">
        <v>75.849830627441406</v>
      </c>
      <c r="Y104" s="1">
        <v>77.478233337402344</v>
      </c>
      <c r="Z104" s="1">
        <v>500.56585693359375</v>
      </c>
      <c r="AA104" s="1">
        <v>0.22779011726379395</v>
      </c>
      <c r="AB104" s="1">
        <v>13.103219985961914</v>
      </c>
      <c r="AC104" s="1">
        <v>100.36008453369141</v>
      </c>
      <c r="AD104" s="1">
        <v>0.63566708564758301</v>
      </c>
      <c r="AE104" s="1">
        <v>-0.34687665104866028</v>
      </c>
      <c r="AF104" s="1">
        <v>1</v>
      </c>
      <c r="AG104" s="1">
        <v>-0.21956524252891541</v>
      </c>
      <c r="AH104" s="1">
        <v>2.737391471862793</v>
      </c>
      <c r="AI104" s="1">
        <v>1</v>
      </c>
      <c r="AJ104" s="1">
        <v>0</v>
      </c>
      <c r="AK104" s="1">
        <v>0.15999999642372131</v>
      </c>
      <c r="AL104" s="1">
        <v>111115</v>
      </c>
      <c r="AM104">
        <f t="shared" si="148"/>
        <v>0.83427642822265624</v>
      </c>
      <c r="AN104">
        <f t="shared" si="149"/>
        <v>6.223321705513111E-4</v>
      </c>
      <c r="AO104">
        <f t="shared" si="150"/>
        <v>302.95152702331541</v>
      </c>
      <c r="AP104">
        <f t="shared" si="151"/>
        <v>303.86981239318845</v>
      </c>
      <c r="AQ104">
        <f t="shared" si="152"/>
        <v>3.644641794756609E-2</v>
      </c>
      <c r="AR104">
        <f t="shared" si="153"/>
        <v>-0.17874779460253279</v>
      </c>
      <c r="AS104">
        <f t="shared" si="154"/>
        <v>4.2121207156117935</v>
      </c>
      <c r="AT104">
        <f t="shared" si="155"/>
        <v>41.970079391451314</v>
      </c>
      <c r="AU104">
        <f t="shared" si="156"/>
        <v>7.694669692964986</v>
      </c>
      <c r="AV104">
        <f t="shared" si="157"/>
        <v>30.260669708251953</v>
      </c>
      <c r="AW104">
        <f t="shared" si="158"/>
        <v>4.3246577306503031</v>
      </c>
      <c r="AX104">
        <f t="shared" si="159"/>
        <v>7.7795043072291556E-2</v>
      </c>
      <c r="AY104">
        <f t="shared" si="160"/>
        <v>3.4398830147669943</v>
      </c>
      <c r="AZ104">
        <f t="shared" si="161"/>
        <v>0.8847747158833088</v>
      </c>
      <c r="BA104">
        <f t="shared" si="162"/>
        <v>4.8814116740171706E-2</v>
      </c>
      <c r="BB104">
        <f t="shared" si="163"/>
        <v>39.927574493874914</v>
      </c>
      <c r="BC104">
        <f t="shared" si="164"/>
        <v>0.99797191579608124</v>
      </c>
      <c r="BD104">
        <f t="shared" si="165"/>
        <v>81.461777265320904</v>
      </c>
      <c r="BE104">
        <f t="shared" si="166"/>
        <v>398.75072433902341</v>
      </c>
      <c r="BF104">
        <f t="shared" si="167"/>
        <v>-4.2569653503051613E-4</v>
      </c>
    </row>
    <row r="105" spans="1:58" x14ac:dyDescent="0.25">
      <c r="A105" t="s">
        <v>120</v>
      </c>
      <c r="B105">
        <v>4</v>
      </c>
      <c r="C105" s="1">
        <v>16</v>
      </c>
      <c r="D105" s="1" t="s">
        <v>164</v>
      </c>
      <c r="E105" s="1">
        <v>3405.5</v>
      </c>
      <c r="F105" s="1">
        <v>0</v>
      </c>
      <c r="G105">
        <f t="shared" ref="G105:G117" si="168">(T105-U105*(1000-V105)/(1000-W105))*AM105</f>
        <v>3.205496914212405</v>
      </c>
      <c r="H105">
        <f t="shared" ref="H105:H117" si="169">IF(AX105&lt;&gt;0,1/(1/AX105-1/P105),0)</f>
        <v>5.178440570857E-2</v>
      </c>
      <c r="I105">
        <f t="shared" ref="I105:I117" si="170">((BA105-AN105/2)*U105-G105)/(BA105+AN105/2)</f>
        <v>288.05200831354125</v>
      </c>
      <c r="J105">
        <f t="shared" ref="J105:J117" si="171">AN105*1000</f>
        <v>0.71397392722170794</v>
      </c>
      <c r="K105">
        <f t="shared" ref="K105:K117" si="172">(AS105-AY105)</f>
        <v>1.3495357953333933</v>
      </c>
      <c r="L105">
        <f t="shared" ref="L105:L117" si="173">(R105+AR105*F105)</f>
        <v>32.476306915283203</v>
      </c>
      <c r="M105" s="1">
        <v>6</v>
      </c>
      <c r="N105">
        <f t="shared" ref="N105:N117" si="174">(M105*AG105+AH105)</f>
        <v>1.4200000166893005</v>
      </c>
      <c r="O105" s="1">
        <v>1</v>
      </c>
      <c r="P105">
        <f t="shared" ref="P105:P117" si="175">N105*(O105+1)*(O105+1)/(O105*O105+1)</f>
        <v>2.8400000333786011</v>
      </c>
      <c r="Q105" s="1">
        <v>31.976482391357422</v>
      </c>
      <c r="R105" s="1">
        <v>32.476306915283203</v>
      </c>
      <c r="S105" s="1">
        <v>31.896926879882813</v>
      </c>
      <c r="T105" s="1">
        <v>400.48721313476563</v>
      </c>
      <c r="U105" s="1">
        <v>396.305908203125</v>
      </c>
      <c r="V105" s="1">
        <v>34.605224609375</v>
      </c>
      <c r="W105" s="1">
        <v>35.430683135986328</v>
      </c>
      <c r="X105" s="1">
        <v>72.827728271484375</v>
      </c>
      <c r="Y105" s="1">
        <v>74.564933776855469</v>
      </c>
      <c r="Z105" s="1">
        <v>500.57803344726563</v>
      </c>
      <c r="AA105" s="1">
        <v>1000.3692626953125</v>
      </c>
      <c r="AB105" s="1">
        <v>213.00717163085938</v>
      </c>
      <c r="AC105" s="1">
        <v>100.35935974121094</v>
      </c>
      <c r="AD105" s="1">
        <v>0.87156796455383301</v>
      </c>
      <c r="AE105" s="1">
        <v>-0.40141156315803528</v>
      </c>
      <c r="AF105" s="1">
        <v>1</v>
      </c>
      <c r="AG105" s="1">
        <v>-0.21956524252891541</v>
      </c>
      <c r="AH105" s="1">
        <v>2.737391471862793</v>
      </c>
      <c r="AI105" s="1">
        <v>1</v>
      </c>
      <c r="AJ105" s="1">
        <v>0</v>
      </c>
      <c r="AK105" s="1">
        <v>0.15999999642372131</v>
      </c>
      <c r="AL105" s="1">
        <v>111115</v>
      </c>
      <c r="AM105">
        <f t="shared" ref="AM105:AM117" si="176">Z105*0.000001/(M105*0.0001)</f>
        <v>0.83429672241210917</v>
      </c>
      <c r="AN105">
        <f t="shared" ref="AN105:AN117" si="177">(W105-V105)/(1000-W105)*AM105</f>
        <v>7.1397392722170796E-4</v>
      </c>
      <c r="AO105">
        <f t="shared" ref="AO105:AO117" si="178">(R105+273.15)</f>
        <v>305.62630691528318</v>
      </c>
      <c r="AP105">
        <f t="shared" ref="AP105:AP117" si="179">(Q105+273.15)</f>
        <v>305.1264823913574</v>
      </c>
      <c r="AQ105">
        <f t="shared" ref="AQ105:AQ117" si="180">(AA105*AI105+AB105*AJ105)*AK105</f>
        <v>160.05907845365073</v>
      </c>
      <c r="AR105">
        <f t="shared" ref="AR105:AR117" si="181">((AQ105+0.00000010773*(AP105^4-AO105^4))-AN105*44100)/(N105*56+0.00000043092*AO105^3)</f>
        <v>1.3334430709477234</v>
      </c>
      <c r="AS105">
        <f t="shared" ref="AS105:AS117" si="182">0.61365*EXP(17.502*L105/(240.97+L105))</f>
        <v>4.9053364700547011</v>
      </c>
      <c r="AT105">
        <f t="shared" ref="AT105:AT117" si="183">AS105*1000/AC105</f>
        <v>48.877717860135014</v>
      </c>
      <c r="AU105">
        <f t="shared" ref="AU105:AU117" si="184">(AT105-W105)</f>
        <v>13.447034724148686</v>
      </c>
      <c r="AV105">
        <f t="shared" ref="AV105:AV117" si="185">IF(F105,R105,(Q105+R105)/2)</f>
        <v>32.226394653320313</v>
      </c>
      <c r="AW105">
        <f t="shared" ref="AW105:AW117" si="186">0.61365*EXP(17.502*AV105/(240.97+AV105))</f>
        <v>4.8366138187946621</v>
      </c>
      <c r="AX105">
        <f t="shared" ref="AX105:AX117" si="187">IF(AU105&lt;&gt;0,(1000-(AT105+W105)/2)/AU105*AN105,0)</f>
        <v>5.085708047701288E-2</v>
      </c>
      <c r="AY105">
        <f t="shared" ref="AY105:AY117" si="188">W105*AC105/1000</f>
        <v>3.5558006747213078</v>
      </c>
      <c r="AZ105">
        <f t="shared" ref="AZ105:AZ117" si="189">(AW105-AY105)</f>
        <v>1.2808131440733543</v>
      </c>
      <c r="BA105">
        <f t="shared" ref="BA105:BA117" si="190">1/(1.6/H105+1.37/P105)</f>
        <v>3.1867708898907603E-2</v>
      </c>
      <c r="BB105">
        <f t="shared" ref="BB105:BB117" si="191">I105*AC105*0.001</f>
        <v>28.90871512651697</v>
      </c>
      <c r="BC105">
        <f t="shared" ref="BC105:BC117" si="192">I105/U105</f>
        <v>0.72684257880379954</v>
      </c>
      <c r="BD105">
        <f t="shared" ref="BD105:BD117" si="193">(1-AN105*AC105/AS105/H105)*100</f>
        <v>71.791990846107524</v>
      </c>
      <c r="BE105">
        <f t="shared" ref="BE105:BE117" si="194">(U105-G105/(P105/1.35))</f>
        <v>394.7821684906861</v>
      </c>
      <c r="BF105">
        <f t="shared" ref="BF105:BF117" si="195">G105*BD105/100/BE105</f>
        <v>5.8292654402852589E-3</v>
      </c>
    </row>
    <row r="106" spans="1:58" x14ac:dyDescent="0.25">
      <c r="A106" t="s">
        <v>120</v>
      </c>
      <c r="B106">
        <v>4</v>
      </c>
      <c r="C106" s="1">
        <v>17</v>
      </c>
      <c r="D106" s="1" t="s">
        <v>165</v>
      </c>
      <c r="E106" s="1">
        <v>3583.5</v>
      </c>
      <c r="F106" s="1">
        <v>0</v>
      </c>
      <c r="G106">
        <f t="shared" si="168"/>
        <v>3.0863438803163659</v>
      </c>
      <c r="H106">
        <f t="shared" si="169"/>
        <v>4.7916293347978645E-2</v>
      </c>
      <c r="I106">
        <f t="shared" si="170"/>
        <v>284.29155706122998</v>
      </c>
      <c r="J106">
        <f t="shared" si="171"/>
        <v>0.63047962514101163</v>
      </c>
      <c r="K106">
        <f t="shared" si="172"/>
        <v>1.2863501909525947</v>
      </c>
      <c r="L106">
        <f t="shared" si="173"/>
        <v>32.315963745117188</v>
      </c>
      <c r="M106" s="1">
        <v>6</v>
      </c>
      <c r="N106">
        <f t="shared" si="174"/>
        <v>1.4200000166893005</v>
      </c>
      <c r="O106" s="1">
        <v>1</v>
      </c>
      <c r="P106">
        <f t="shared" si="175"/>
        <v>2.8400000333786011</v>
      </c>
      <c r="Q106" s="1">
        <v>32.327632904052734</v>
      </c>
      <c r="R106" s="1">
        <v>32.315963745117188</v>
      </c>
      <c r="S106" s="1">
        <v>32.264884948730469</v>
      </c>
      <c r="T106" s="1">
        <v>400.10281372070313</v>
      </c>
      <c r="U106" s="1">
        <v>396.10379028320313</v>
      </c>
      <c r="V106" s="1">
        <v>34.891532897949219</v>
      </c>
      <c r="W106" s="1">
        <v>35.620380401611328</v>
      </c>
      <c r="X106" s="1">
        <v>71.985984802246094</v>
      </c>
      <c r="Y106" s="1">
        <v>73.489700317382813</v>
      </c>
      <c r="Z106" s="1">
        <v>500.53408813476563</v>
      </c>
      <c r="AA106" s="1">
        <v>750.8037109375</v>
      </c>
      <c r="AB106" s="1">
        <v>5.5882296562194824</v>
      </c>
      <c r="AC106" s="1">
        <v>100.35819244384766</v>
      </c>
      <c r="AD106" s="1">
        <v>0.79615902900695801</v>
      </c>
      <c r="AE106" s="1">
        <v>-0.41316083073616028</v>
      </c>
      <c r="AF106" s="1">
        <v>1</v>
      </c>
      <c r="AG106" s="1">
        <v>-0.21956524252891541</v>
      </c>
      <c r="AH106" s="1">
        <v>2.737391471862793</v>
      </c>
      <c r="AI106" s="1">
        <v>1</v>
      </c>
      <c r="AJ106" s="1">
        <v>0</v>
      </c>
      <c r="AK106" s="1">
        <v>0.15999999642372131</v>
      </c>
      <c r="AL106" s="1">
        <v>111115</v>
      </c>
      <c r="AM106">
        <f t="shared" si="176"/>
        <v>0.83422348022460924</v>
      </c>
      <c r="AN106">
        <f t="shared" si="177"/>
        <v>6.3047962514101163E-4</v>
      </c>
      <c r="AO106">
        <f t="shared" si="178"/>
        <v>305.46596374511716</v>
      </c>
      <c r="AP106">
        <f t="shared" si="179"/>
        <v>305.47763290405271</v>
      </c>
      <c r="AQ106">
        <f t="shared" si="180"/>
        <v>120.12859106491669</v>
      </c>
      <c r="AR106">
        <f t="shared" si="181"/>
        <v>1.0072472923442735</v>
      </c>
      <c r="AS106">
        <f t="shared" si="182"/>
        <v>4.8611471822205639</v>
      </c>
      <c r="AT106">
        <f t="shared" si="183"/>
        <v>48.437970671307873</v>
      </c>
      <c r="AU106">
        <f t="shared" si="184"/>
        <v>12.817590269696545</v>
      </c>
      <c r="AV106">
        <f t="shared" si="185"/>
        <v>32.321798324584961</v>
      </c>
      <c r="AW106">
        <f t="shared" si="186"/>
        <v>4.8627490497854051</v>
      </c>
      <c r="AX106">
        <f t="shared" si="187"/>
        <v>4.7121266446762296E-2</v>
      </c>
      <c r="AY106">
        <f t="shared" si="188"/>
        <v>3.5747969912679691</v>
      </c>
      <c r="AZ106">
        <f t="shared" si="189"/>
        <v>1.287952058517436</v>
      </c>
      <c r="BA106">
        <f t="shared" si="190"/>
        <v>2.9521202528297194E-2</v>
      </c>
      <c r="BB106">
        <f t="shared" si="191"/>
        <v>28.530986793712014</v>
      </c>
      <c r="BC106">
        <f t="shared" si="192"/>
        <v>0.71771986038802982</v>
      </c>
      <c r="BD106">
        <f t="shared" si="193"/>
        <v>72.835488385994466</v>
      </c>
      <c r="BE106">
        <f t="shared" si="194"/>
        <v>394.63669021649281</v>
      </c>
      <c r="BF106">
        <f t="shared" si="195"/>
        <v>5.6962611288536762E-3</v>
      </c>
    </row>
    <row r="107" spans="1:58" x14ac:dyDescent="0.25">
      <c r="A107" t="s">
        <v>120</v>
      </c>
      <c r="B107">
        <v>4</v>
      </c>
      <c r="C107" s="1">
        <v>18</v>
      </c>
      <c r="D107" s="1" t="s">
        <v>166</v>
      </c>
      <c r="E107" s="1">
        <v>3760</v>
      </c>
      <c r="F107" s="1">
        <v>0</v>
      </c>
      <c r="G107">
        <f t="shared" si="168"/>
        <v>3.1428133740942146</v>
      </c>
      <c r="H107">
        <f t="shared" si="169"/>
        <v>4.7503541809815739E-2</v>
      </c>
      <c r="I107">
        <f t="shared" si="170"/>
        <v>282.33068056512275</v>
      </c>
      <c r="J107">
        <f t="shared" si="171"/>
        <v>0.54550323015784741</v>
      </c>
      <c r="K107">
        <f t="shared" si="172"/>
        <v>1.1234126140455478</v>
      </c>
      <c r="L107">
        <f t="shared" si="173"/>
        <v>31.735137939453125</v>
      </c>
      <c r="M107" s="1">
        <v>6</v>
      </c>
      <c r="N107">
        <f t="shared" si="174"/>
        <v>1.4200000166893005</v>
      </c>
      <c r="O107" s="1">
        <v>1</v>
      </c>
      <c r="P107">
        <f t="shared" si="175"/>
        <v>2.8400000333786011</v>
      </c>
      <c r="Q107" s="1">
        <v>32.367523193359375</v>
      </c>
      <c r="R107" s="1">
        <v>31.735137939453125</v>
      </c>
      <c r="S107" s="1">
        <v>32.342796325683594</v>
      </c>
      <c r="T107" s="1">
        <v>400.04928588867188</v>
      </c>
      <c r="U107" s="1">
        <v>396.02316284179688</v>
      </c>
      <c r="V107" s="1">
        <v>35.045848846435547</v>
      </c>
      <c r="W107" s="1">
        <v>35.676395416259766</v>
      </c>
      <c r="X107" s="1">
        <v>72.144378662109375</v>
      </c>
      <c r="Y107" s="1">
        <v>73.442405700683594</v>
      </c>
      <c r="Z107" s="1">
        <v>500.55776977539063</v>
      </c>
      <c r="AA107" s="1">
        <v>499.19683837890625</v>
      </c>
      <c r="AB107" s="1">
        <v>54.339279174804688</v>
      </c>
      <c r="AC107" s="1">
        <v>100.36190795898438</v>
      </c>
      <c r="AD107" s="1">
        <v>0.77980160713195801</v>
      </c>
      <c r="AE107" s="1">
        <v>-0.41158154606819153</v>
      </c>
      <c r="AF107" s="1">
        <v>1</v>
      </c>
      <c r="AG107" s="1">
        <v>-0.21956524252891541</v>
      </c>
      <c r="AH107" s="1">
        <v>2.737391471862793</v>
      </c>
      <c r="AI107" s="1">
        <v>1</v>
      </c>
      <c r="AJ107" s="1">
        <v>0</v>
      </c>
      <c r="AK107" s="1">
        <v>0.15999999642372131</v>
      </c>
      <c r="AL107" s="1">
        <v>111115</v>
      </c>
      <c r="AM107">
        <f t="shared" si="176"/>
        <v>0.83426294962565084</v>
      </c>
      <c r="AN107">
        <f t="shared" si="177"/>
        <v>5.4550323015784745E-4</v>
      </c>
      <c r="AO107">
        <f t="shared" si="178"/>
        <v>304.8851379394531</v>
      </c>
      <c r="AP107">
        <f t="shared" si="179"/>
        <v>305.51752319335935</v>
      </c>
      <c r="AQ107">
        <f t="shared" si="180"/>
        <v>79.871492355357987</v>
      </c>
      <c r="AR107">
        <f t="shared" si="181"/>
        <v>0.69290452494540911</v>
      </c>
      <c r="AS107">
        <f t="shared" si="182"/>
        <v>4.7039637271205423</v>
      </c>
      <c r="AT107">
        <f t="shared" si="183"/>
        <v>46.870010971124074</v>
      </c>
      <c r="AU107">
        <f t="shared" si="184"/>
        <v>11.193615554864309</v>
      </c>
      <c r="AV107">
        <f t="shared" si="185"/>
        <v>32.05133056640625</v>
      </c>
      <c r="AW107">
        <f t="shared" si="186"/>
        <v>4.7889740223206489</v>
      </c>
      <c r="AX107">
        <f t="shared" si="187"/>
        <v>4.6722040964633352E-2</v>
      </c>
      <c r="AY107">
        <f t="shared" si="188"/>
        <v>3.5805511130749945</v>
      </c>
      <c r="AZ107">
        <f t="shared" si="189"/>
        <v>1.2084229092456544</v>
      </c>
      <c r="BA107">
        <f t="shared" si="190"/>
        <v>2.9270497167790378E-2</v>
      </c>
      <c r="BB107">
        <f t="shared" si="191"/>
        <v>28.33524577687427</v>
      </c>
      <c r="BC107">
        <f t="shared" si="192"/>
        <v>0.71291456423701172</v>
      </c>
      <c r="BD107">
        <f t="shared" si="193"/>
        <v>75.499424819796673</v>
      </c>
      <c r="BE107">
        <f t="shared" si="194"/>
        <v>394.52921988223295</v>
      </c>
      <c r="BF107">
        <f t="shared" si="195"/>
        <v>6.0142719500194675E-3</v>
      </c>
    </row>
    <row r="108" spans="1:58" x14ac:dyDescent="0.25">
      <c r="A108" t="s">
        <v>120</v>
      </c>
      <c r="B108">
        <v>4</v>
      </c>
      <c r="C108" s="1">
        <v>19</v>
      </c>
      <c r="D108" s="1" t="s">
        <v>167</v>
      </c>
      <c r="E108" s="1">
        <v>3938.5</v>
      </c>
      <c r="F108" s="1">
        <v>0</v>
      </c>
      <c r="G108">
        <f t="shared" si="168"/>
        <v>3.1820299357596946</v>
      </c>
      <c r="H108">
        <f t="shared" si="169"/>
        <v>5.1769032930739776E-2</v>
      </c>
      <c r="I108">
        <f t="shared" si="170"/>
        <v>290.19596747622205</v>
      </c>
      <c r="J108">
        <f t="shared" si="171"/>
        <v>0.56105024864898423</v>
      </c>
      <c r="K108">
        <f t="shared" si="172"/>
        <v>1.0618598300449866</v>
      </c>
      <c r="L108">
        <f t="shared" si="173"/>
        <v>31.591604232788086</v>
      </c>
      <c r="M108" s="1">
        <v>6</v>
      </c>
      <c r="N108">
        <f t="shared" si="174"/>
        <v>1.4200000166893005</v>
      </c>
      <c r="O108" s="1">
        <v>1</v>
      </c>
      <c r="P108">
        <f t="shared" si="175"/>
        <v>2.8400000333786011</v>
      </c>
      <c r="Q108" s="1">
        <v>32.483158111572266</v>
      </c>
      <c r="R108" s="1">
        <v>31.591604232788086</v>
      </c>
      <c r="S108" s="1">
        <v>32.462066650390625</v>
      </c>
      <c r="T108" s="1">
        <v>400.2000732421875</v>
      </c>
      <c r="U108" s="1">
        <v>396.11965942382813</v>
      </c>
      <c r="V108" s="1">
        <v>35.261745452880859</v>
      </c>
      <c r="W108" s="1">
        <v>35.910079956054688</v>
      </c>
      <c r="X108" s="1">
        <v>72.115653991699219</v>
      </c>
      <c r="Y108" s="1">
        <v>73.44158935546875</v>
      </c>
      <c r="Z108" s="1">
        <v>500.57760620117188</v>
      </c>
      <c r="AA108" s="1">
        <v>299.63571166992188</v>
      </c>
      <c r="AB108" s="1">
        <v>123.36650848388672</v>
      </c>
      <c r="AC108" s="1">
        <v>100.36038970947266</v>
      </c>
      <c r="AD108" s="1">
        <v>0.68034482002258301</v>
      </c>
      <c r="AE108" s="1">
        <v>-0.41431668400764465</v>
      </c>
      <c r="AF108" s="1">
        <v>1</v>
      </c>
      <c r="AG108" s="1">
        <v>-0.21956524252891541</v>
      </c>
      <c r="AH108" s="1">
        <v>2.737391471862793</v>
      </c>
      <c r="AI108" s="1">
        <v>1</v>
      </c>
      <c r="AJ108" s="1">
        <v>0</v>
      </c>
      <c r="AK108" s="1">
        <v>0.15999999642372131</v>
      </c>
      <c r="AL108" s="1">
        <v>111115</v>
      </c>
      <c r="AM108">
        <f t="shared" si="176"/>
        <v>0.83429601033528633</v>
      </c>
      <c r="AN108">
        <f t="shared" si="177"/>
        <v>5.6105024864898422E-4</v>
      </c>
      <c r="AO108">
        <f t="shared" si="178"/>
        <v>304.74160423278806</v>
      </c>
      <c r="AP108">
        <f t="shared" si="179"/>
        <v>305.63315811157224</v>
      </c>
      <c r="AQ108">
        <f t="shared" si="180"/>
        <v>47.941712795606691</v>
      </c>
      <c r="AR108">
        <f t="shared" si="181"/>
        <v>0.372020394914366</v>
      </c>
      <c r="AS108">
        <f t="shared" si="182"/>
        <v>4.6658094489329578</v>
      </c>
      <c r="AT108">
        <f t="shared" si="183"/>
        <v>46.49054734083569</v>
      </c>
      <c r="AU108">
        <f t="shared" si="184"/>
        <v>10.580467384781002</v>
      </c>
      <c r="AV108">
        <f t="shared" si="185"/>
        <v>32.037381172180176</v>
      </c>
      <c r="AW108">
        <f t="shared" si="186"/>
        <v>4.7851956379302507</v>
      </c>
      <c r="AX108">
        <f t="shared" si="187"/>
        <v>5.0842253264338395E-2</v>
      </c>
      <c r="AY108">
        <f t="shared" si="188"/>
        <v>3.6039496188879712</v>
      </c>
      <c r="AZ108">
        <f t="shared" si="189"/>
        <v>1.1812460190422795</v>
      </c>
      <c r="BA108">
        <f t="shared" si="190"/>
        <v>3.1858394003023052E-2</v>
      </c>
      <c r="BB108">
        <f t="shared" si="191"/>
        <v>29.1241803880311</v>
      </c>
      <c r="BC108">
        <f t="shared" si="192"/>
        <v>0.73259673074122023</v>
      </c>
      <c r="BD108">
        <f t="shared" si="193"/>
        <v>76.688670250802716</v>
      </c>
      <c r="BE108">
        <f t="shared" si="194"/>
        <v>394.60707478904374</v>
      </c>
      <c r="BF108">
        <f t="shared" si="195"/>
        <v>6.1840159506038736E-3</v>
      </c>
    </row>
    <row r="109" spans="1:58" x14ac:dyDescent="0.25">
      <c r="A109" t="s">
        <v>120</v>
      </c>
      <c r="B109">
        <v>4</v>
      </c>
      <c r="C109" s="1">
        <v>20</v>
      </c>
      <c r="D109" s="1" t="s">
        <v>168</v>
      </c>
      <c r="E109" s="1">
        <v>4115</v>
      </c>
      <c r="F109" s="1">
        <v>0</v>
      </c>
      <c r="G109">
        <f t="shared" si="168"/>
        <v>3.2227953125195175</v>
      </c>
      <c r="H109">
        <f t="shared" si="169"/>
        <v>5.5466942779850495E-2</v>
      </c>
      <c r="I109">
        <f t="shared" si="170"/>
        <v>295.44505438169904</v>
      </c>
      <c r="J109">
        <f t="shared" si="171"/>
        <v>0.58531939089895524</v>
      </c>
      <c r="K109">
        <f t="shared" si="172"/>
        <v>1.0352270933185963</v>
      </c>
      <c r="L109">
        <f t="shared" si="173"/>
        <v>31.548151016235352</v>
      </c>
      <c r="M109" s="1">
        <v>6</v>
      </c>
      <c r="N109">
        <f t="shared" si="174"/>
        <v>1.4200000166893005</v>
      </c>
      <c r="O109" s="1">
        <v>1</v>
      </c>
      <c r="P109">
        <f t="shared" si="175"/>
        <v>2.8400000333786011</v>
      </c>
      <c r="Q109" s="1">
        <v>32.5704345703125</v>
      </c>
      <c r="R109" s="1">
        <v>31.548151016235352</v>
      </c>
      <c r="S109" s="1">
        <v>32.565406799316406</v>
      </c>
      <c r="T109" s="1">
        <v>400.03927612304688</v>
      </c>
      <c r="U109" s="1">
        <v>395.89846801757813</v>
      </c>
      <c r="V109" s="1">
        <v>35.385013580322266</v>
      </c>
      <c r="W109" s="1">
        <v>36.061313629150391</v>
      </c>
      <c r="X109" s="1">
        <v>72.011665344238281</v>
      </c>
      <c r="Y109" s="1">
        <v>73.387992858886719</v>
      </c>
      <c r="Z109" s="1">
        <v>500.55770874023438</v>
      </c>
      <c r="AA109" s="1">
        <v>250.89572143554688</v>
      </c>
      <c r="AB109" s="1">
        <v>26.641109466552734</v>
      </c>
      <c r="AC109" s="1">
        <v>100.35920715332031</v>
      </c>
      <c r="AD109" s="1">
        <v>0.67125058174133301</v>
      </c>
      <c r="AE109" s="1">
        <v>-0.41654828190803528</v>
      </c>
      <c r="AF109" s="1">
        <v>1</v>
      </c>
      <c r="AG109" s="1">
        <v>-0.21956524252891541</v>
      </c>
      <c r="AH109" s="1">
        <v>2.737391471862793</v>
      </c>
      <c r="AI109" s="1">
        <v>1</v>
      </c>
      <c r="AJ109" s="1">
        <v>0</v>
      </c>
      <c r="AK109" s="1">
        <v>0.15999999642372131</v>
      </c>
      <c r="AL109" s="1">
        <v>111115</v>
      </c>
      <c r="AM109">
        <f t="shared" si="176"/>
        <v>0.83426284790039051</v>
      </c>
      <c r="AN109">
        <f t="shared" si="177"/>
        <v>5.8531939089895518E-4</v>
      </c>
      <c r="AO109">
        <f t="shared" si="178"/>
        <v>304.69815101623533</v>
      </c>
      <c r="AP109">
        <f t="shared" si="179"/>
        <v>305.72043457031248</v>
      </c>
      <c r="AQ109">
        <f t="shared" si="180"/>
        <v>40.143314532414479</v>
      </c>
      <c r="AR109">
        <f t="shared" si="181"/>
        <v>0.29282815456141575</v>
      </c>
      <c r="AS109">
        <f t="shared" si="182"/>
        <v>4.6543119380473534</v>
      </c>
      <c r="AT109">
        <f t="shared" si="183"/>
        <v>46.376531561642267</v>
      </c>
      <c r="AU109">
        <f t="shared" si="184"/>
        <v>10.315217932491876</v>
      </c>
      <c r="AV109">
        <f t="shared" si="185"/>
        <v>32.059292793273926</v>
      </c>
      <c r="AW109">
        <f t="shared" si="186"/>
        <v>4.7911318645505396</v>
      </c>
      <c r="AX109">
        <f t="shared" si="187"/>
        <v>5.4404391638125833E-2</v>
      </c>
      <c r="AY109">
        <f t="shared" si="188"/>
        <v>3.6190848447287571</v>
      </c>
      <c r="AZ109">
        <f t="shared" si="189"/>
        <v>1.1720470198217825</v>
      </c>
      <c r="BA109">
        <f t="shared" si="190"/>
        <v>3.4096638165539664E-2</v>
      </c>
      <c r="BB109">
        <f t="shared" si="191"/>
        <v>29.650631415116919</v>
      </c>
      <c r="BC109">
        <f t="shared" si="192"/>
        <v>0.74626470736578121</v>
      </c>
      <c r="BD109">
        <f t="shared" si="193"/>
        <v>77.245860431401752</v>
      </c>
      <c r="BE109">
        <f t="shared" si="194"/>
        <v>394.36650547505468</v>
      </c>
      <c r="BF109">
        <f t="shared" si="195"/>
        <v>6.3125948439758011E-3</v>
      </c>
    </row>
    <row r="110" spans="1:58" x14ac:dyDescent="0.25">
      <c r="A110" t="s">
        <v>120</v>
      </c>
      <c r="B110">
        <v>4</v>
      </c>
      <c r="C110" s="1">
        <v>21</v>
      </c>
      <c r="D110" s="1" t="s">
        <v>169</v>
      </c>
      <c r="E110" s="1">
        <v>4293.5</v>
      </c>
      <c r="F110" s="1">
        <v>0</v>
      </c>
      <c r="G110">
        <f t="shared" si="168"/>
        <v>3.0321886941244278</v>
      </c>
      <c r="H110">
        <f t="shared" si="169"/>
        <v>5.487241666281413E-2</v>
      </c>
      <c r="I110">
        <f t="shared" si="170"/>
        <v>300.45880429847949</v>
      </c>
      <c r="J110">
        <f t="shared" si="171"/>
        <v>0.53587652447233936</v>
      </c>
      <c r="K110">
        <f t="shared" si="172"/>
        <v>0.95827194231707757</v>
      </c>
      <c r="L110">
        <f t="shared" si="173"/>
        <v>31.236005783081055</v>
      </c>
      <c r="M110" s="1">
        <v>6</v>
      </c>
      <c r="N110">
        <f t="shared" si="174"/>
        <v>1.4200000166893005</v>
      </c>
      <c r="O110" s="1">
        <v>1</v>
      </c>
      <c r="P110">
        <f t="shared" si="175"/>
        <v>2.8400000333786011</v>
      </c>
      <c r="Q110" s="1">
        <v>32.551441192626953</v>
      </c>
      <c r="R110" s="1">
        <v>31.236005783081055</v>
      </c>
      <c r="S110" s="1">
        <v>32.565593719482422</v>
      </c>
      <c r="T110" s="1">
        <v>399.75503540039063</v>
      </c>
      <c r="U110" s="1">
        <v>395.86590576171875</v>
      </c>
      <c r="V110" s="1">
        <v>35.393531799316406</v>
      </c>
      <c r="W110" s="1">
        <v>36.012779235839844</v>
      </c>
      <c r="X110" s="1">
        <v>72.105293273925781</v>
      </c>
      <c r="Y110" s="1">
        <v>73.366851806640625</v>
      </c>
      <c r="Z110" s="1">
        <v>500.5218505859375</v>
      </c>
      <c r="AA110" s="1">
        <v>150.78471374511719</v>
      </c>
      <c r="AB110" s="1">
        <v>7.2893233299255371</v>
      </c>
      <c r="AC110" s="1">
        <v>100.35800170898438</v>
      </c>
      <c r="AD110" s="1">
        <v>0.64430356025695801</v>
      </c>
      <c r="AE110" s="1">
        <v>-0.41995099186897278</v>
      </c>
      <c r="AF110" s="1">
        <v>1</v>
      </c>
      <c r="AG110" s="1">
        <v>-0.21956524252891541</v>
      </c>
      <c r="AH110" s="1">
        <v>2.737391471862793</v>
      </c>
      <c r="AI110" s="1">
        <v>1</v>
      </c>
      <c r="AJ110" s="1">
        <v>0</v>
      </c>
      <c r="AK110" s="1">
        <v>0.15999999642372131</v>
      </c>
      <c r="AL110" s="1">
        <v>111115</v>
      </c>
      <c r="AM110">
        <f t="shared" si="176"/>
        <v>0.83420308430989576</v>
      </c>
      <c r="AN110">
        <f t="shared" si="177"/>
        <v>5.3587652447233938E-4</v>
      </c>
      <c r="AO110">
        <f t="shared" si="178"/>
        <v>304.38600578308103</v>
      </c>
      <c r="AP110">
        <f t="shared" si="179"/>
        <v>305.70144119262693</v>
      </c>
      <c r="AQ110">
        <f t="shared" si="180"/>
        <v>24.125553659970592</v>
      </c>
      <c r="AR110">
        <f t="shared" si="181"/>
        <v>0.18089738060602686</v>
      </c>
      <c r="AS110">
        <f t="shared" si="182"/>
        <v>4.5724425024127697</v>
      </c>
      <c r="AT110">
        <f t="shared" si="183"/>
        <v>45.561314738727305</v>
      </c>
      <c r="AU110">
        <f t="shared" si="184"/>
        <v>9.5485355028874608</v>
      </c>
      <c r="AV110">
        <f t="shared" si="185"/>
        <v>31.893723487854004</v>
      </c>
      <c r="AW110">
        <f t="shared" si="186"/>
        <v>4.7464347131279014</v>
      </c>
      <c r="AX110">
        <f t="shared" si="187"/>
        <v>5.3832307931814802E-2</v>
      </c>
      <c r="AY110">
        <f t="shared" si="188"/>
        <v>3.6141705600956922</v>
      </c>
      <c r="AZ110">
        <f t="shared" si="189"/>
        <v>1.1322641530322093</v>
      </c>
      <c r="BA110">
        <f t="shared" si="190"/>
        <v>3.3737118909647049E-2</v>
      </c>
      <c r="BB110">
        <f t="shared" si="191"/>
        <v>30.153445195266205</v>
      </c>
      <c r="BC110">
        <f t="shared" si="192"/>
        <v>0.75899136532190503</v>
      </c>
      <c r="BD110">
        <f t="shared" si="193"/>
        <v>78.565448700861666</v>
      </c>
      <c r="BE110">
        <f t="shared" si="194"/>
        <v>394.42454847687458</v>
      </c>
      <c r="BF110">
        <f t="shared" si="195"/>
        <v>6.039818419505215E-3</v>
      </c>
    </row>
    <row r="111" spans="1:58" x14ac:dyDescent="0.25">
      <c r="A111" t="s">
        <v>120</v>
      </c>
      <c r="B111">
        <v>4</v>
      </c>
      <c r="C111" s="1">
        <v>22</v>
      </c>
      <c r="D111" s="1" t="s">
        <v>170</v>
      </c>
      <c r="E111" s="1">
        <v>4470</v>
      </c>
      <c r="F111" s="1">
        <v>0</v>
      </c>
      <c r="G111">
        <f t="shared" si="168"/>
        <v>2.8045862929601246</v>
      </c>
      <c r="H111">
        <f t="shared" si="169"/>
        <v>5.5835533907603166E-2</v>
      </c>
      <c r="I111">
        <f t="shared" si="170"/>
        <v>309.21424090410233</v>
      </c>
      <c r="J111">
        <f t="shared" si="171"/>
        <v>0.51334966190879572</v>
      </c>
      <c r="K111">
        <f t="shared" si="172"/>
        <v>0.90277174094094192</v>
      </c>
      <c r="L111">
        <f t="shared" si="173"/>
        <v>30.9825439453125</v>
      </c>
      <c r="M111" s="1">
        <v>6</v>
      </c>
      <c r="N111">
        <f t="shared" si="174"/>
        <v>1.4200000166893005</v>
      </c>
      <c r="O111" s="1">
        <v>1</v>
      </c>
      <c r="P111">
        <f t="shared" si="175"/>
        <v>2.8400000333786011</v>
      </c>
      <c r="Q111" s="1">
        <v>32.438827514648438</v>
      </c>
      <c r="R111" s="1">
        <v>30.9825439453125</v>
      </c>
      <c r="S111" s="1">
        <v>32.472904205322266</v>
      </c>
      <c r="T111" s="1">
        <v>399.81564331054688</v>
      </c>
      <c r="U111" s="1">
        <v>396.2100830078125</v>
      </c>
      <c r="V111" s="1">
        <v>35.320789337158203</v>
      </c>
      <c r="W111" s="1">
        <v>35.914024353027344</v>
      </c>
      <c r="X111" s="1">
        <v>72.412712097167969</v>
      </c>
      <c r="Y111" s="1">
        <v>73.628929138183594</v>
      </c>
      <c r="Z111" s="1">
        <v>500.55697631835938</v>
      </c>
      <c r="AA111" s="1">
        <v>99.762359619140625</v>
      </c>
      <c r="AB111" s="1">
        <v>16.419223785400391</v>
      </c>
      <c r="AC111" s="1">
        <v>100.35406494140625</v>
      </c>
      <c r="AD111" s="1">
        <v>0.57212948799133301</v>
      </c>
      <c r="AE111" s="1">
        <v>-0.42432263493537903</v>
      </c>
      <c r="AF111" s="1">
        <v>1</v>
      </c>
      <c r="AG111" s="1">
        <v>-0.21956524252891541</v>
      </c>
      <c r="AH111" s="1">
        <v>2.737391471862793</v>
      </c>
      <c r="AI111" s="1">
        <v>1</v>
      </c>
      <c r="AJ111" s="1">
        <v>0</v>
      </c>
      <c r="AK111" s="1">
        <v>0.15999999642372131</v>
      </c>
      <c r="AL111" s="1">
        <v>111115</v>
      </c>
      <c r="AM111">
        <f t="shared" si="176"/>
        <v>0.83426162719726549</v>
      </c>
      <c r="AN111">
        <f t="shared" si="177"/>
        <v>5.1334966190879575E-4</v>
      </c>
      <c r="AO111">
        <f t="shared" si="178"/>
        <v>304.13254394531248</v>
      </c>
      <c r="AP111">
        <f t="shared" si="179"/>
        <v>305.58882751464841</v>
      </c>
      <c r="AQ111">
        <f t="shared" si="180"/>
        <v>15.9619771822845</v>
      </c>
      <c r="AR111">
        <f t="shared" si="181"/>
        <v>0.12116649199303588</v>
      </c>
      <c r="AS111">
        <f t="shared" si="182"/>
        <v>4.5068900731718937</v>
      </c>
      <c r="AT111">
        <f t="shared" si="183"/>
        <v>44.909890554043159</v>
      </c>
      <c r="AU111">
        <f t="shared" si="184"/>
        <v>8.995866201015815</v>
      </c>
      <c r="AV111">
        <f t="shared" si="185"/>
        <v>31.710685729980469</v>
      </c>
      <c r="AW111">
        <f t="shared" si="186"/>
        <v>4.6974446829897278</v>
      </c>
      <c r="AX111">
        <f t="shared" si="187"/>
        <v>5.4758951078810604E-2</v>
      </c>
      <c r="AY111">
        <f t="shared" si="188"/>
        <v>3.6041183322309518</v>
      </c>
      <c r="AZ111">
        <f t="shared" si="189"/>
        <v>1.093326350758776</v>
      </c>
      <c r="BA111">
        <f t="shared" si="190"/>
        <v>3.4319467342957141E-2</v>
      </c>
      <c r="BB111">
        <f t="shared" si="191"/>
        <v>31.030906012497923</v>
      </c>
      <c r="BC111">
        <f t="shared" si="192"/>
        <v>0.78043001469502027</v>
      </c>
      <c r="BD111">
        <f t="shared" si="193"/>
        <v>79.527984091276494</v>
      </c>
      <c r="BE111">
        <f t="shared" si="194"/>
        <v>394.87691700394032</v>
      </c>
      <c r="BF111">
        <f t="shared" si="195"/>
        <v>5.6484206719766119E-3</v>
      </c>
    </row>
    <row r="112" spans="1:58" x14ac:dyDescent="0.25">
      <c r="A112" t="s">
        <v>120</v>
      </c>
      <c r="B112">
        <v>4</v>
      </c>
      <c r="C112" s="1">
        <v>23</v>
      </c>
      <c r="D112" s="1" t="s">
        <v>171</v>
      </c>
      <c r="E112" s="1">
        <v>4648.5</v>
      </c>
      <c r="F112" s="1">
        <v>0</v>
      </c>
      <c r="G112">
        <f t="shared" si="168"/>
        <v>1.9795197631336612</v>
      </c>
      <c r="H112">
        <f t="shared" si="169"/>
        <v>5.6475237239210288E-2</v>
      </c>
      <c r="I112">
        <f t="shared" si="170"/>
        <v>335.13163020814045</v>
      </c>
      <c r="J112">
        <f t="shared" si="171"/>
        <v>0.49178199597080652</v>
      </c>
      <c r="K112">
        <f t="shared" si="172"/>
        <v>0.85554474830721272</v>
      </c>
      <c r="L112">
        <f t="shared" si="173"/>
        <v>30.747318267822266</v>
      </c>
      <c r="M112" s="1">
        <v>6</v>
      </c>
      <c r="N112">
        <f t="shared" si="174"/>
        <v>1.4200000166893005</v>
      </c>
      <c r="O112" s="1">
        <v>1</v>
      </c>
      <c r="P112">
        <f t="shared" si="175"/>
        <v>2.8400000333786011</v>
      </c>
      <c r="Q112" s="1">
        <v>32.288707733154297</v>
      </c>
      <c r="R112" s="1">
        <v>30.747318267822266</v>
      </c>
      <c r="S112" s="1">
        <v>32.323184967041016</v>
      </c>
      <c r="T112" s="1">
        <v>399.96554565429688</v>
      </c>
      <c r="U112" s="1">
        <v>397.35797119140625</v>
      </c>
      <c r="V112" s="1">
        <v>35.217823028564453</v>
      </c>
      <c r="W112" s="1">
        <v>35.786331176757813</v>
      </c>
      <c r="X112" s="1">
        <v>72.814842224121094</v>
      </c>
      <c r="Y112" s="1">
        <v>73.990257263183594</v>
      </c>
      <c r="Z112" s="1">
        <v>500.44973754882813</v>
      </c>
      <c r="AA112" s="1">
        <v>50.868595123291016</v>
      </c>
      <c r="AB112" s="1">
        <v>15.939043045043945</v>
      </c>
      <c r="AC112" s="1">
        <v>100.35237121582031</v>
      </c>
      <c r="AD112" s="1">
        <v>0.56904721260070801</v>
      </c>
      <c r="AE112" s="1">
        <v>-0.4292931854724884</v>
      </c>
      <c r="AF112" s="1">
        <v>0.66666668653488159</v>
      </c>
      <c r="AG112" s="1">
        <v>-0.21956524252891541</v>
      </c>
      <c r="AH112" s="1">
        <v>2.737391471862793</v>
      </c>
      <c r="AI112" s="1">
        <v>1</v>
      </c>
      <c r="AJ112" s="1">
        <v>0</v>
      </c>
      <c r="AK112" s="1">
        <v>0.15999999642372131</v>
      </c>
      <c r="AL112" s="1">
        <v>111115</v>
      </c>
      <c r="AM112">
        <f t="shared" si="176"/>
        <v>0.83408289591471352</v>
      </c>
      <c r="AN112">
        <f t="shared" si="177"/>
        <v>4.9178199597080653E-4</v>
      </c>
      <c r="AO112">
        <f t="shared" si="178"/>
        <v>303.89731826782224</v>
      </c>
      <c r="AP112">
        <f t="shared" si="179"/>
        <v>305.43870773315427</v>
      </c>
      <c r="AQ112">
        <f t="shared" si="180"/>
        <v>8.1389750378062899</v>
      </c>
      <c r="AR112">
        <f t="shared" si="181"/>
        <v>5.7148078966171509E-2</v>
      </c>
      <c r="AS112">
        <f t="shared" si="182"/>
        <v>4.4467879390094964</v>
      </c>
      <c r="AT112">
        <f t="shared" si="183"/>
        <v>44.311737581627483</v>
      </c>
      <c r="AU112">
        <f t="shared" si="184"/>
        <v>8.5254064048696705</v>
      </c>
      <c r="AV112">
        <f t="shared" si="185"/>
        <v>31.518013000488281</v>
      </c>
      <c r="AW112">
        <f t="shared" si="186"/>
        <v>4.6463520615330447</v>
      </c>
      <c r="AX112">
        <f t="shared" si="187"/>
        <v>5.5374087695977771E-2</v>
      </c>
      <c r="AY112">
        <f t="shared" si="188"/>
        <v>3.5912431907022837</v>
      </c>
      <c r="AZ112">
        <f t="shared" si="189"/>
        <v>1.055108870830761</v>
      </c>
      <c r="BA112">
        <f t="shared" si="190"/>
        <v>3.4706079902986811E-2</v>
      </c>
      <c r="BB112">
        <f t="shared" si="191"/>
        <v>33.631253760810331</v>
      </c>
      <c r="BC112">
        <f t="shared" si="192"/>
        <v>0.84339979188868075</v>
      </c>
      <c r="BD112">
        <f t="shared" si="193"/>
        <v>80.348496588432212</v>
      </c>
      <c r="BE112">
        <f t="shared" si="194"/>
        <v>396.41700230097587</v>
      </c>
      <c r="BF112">
        <f t="shared" si="195"/>
        <v>4.012225409396563E-3</v>
      </c>
    </row>
    <row r="113" spans="1:58" x14ac:dyDescent="0.25">
      <c r="A113" t="s">
        <v>120</v>
      </c>
      <c r="B113">
        <v>4</v>
      </c>
      <c r="C113" s="1">
        <v>24</v>
      </c>
      <c r="D113" s="1" t="s">
        <v>172</v>
      </c>
      <c r="E113" s="1">
        <v>4825</v>
      </c>
      <c r="F113" s="1">
        <v>0</v>
      </c>
      <c r="G113">
        <f t="shared" si="168"/>
        <v>1.324002255970059</v>
      </c>
      <c r="H113">
        <f t="shared" si="169"/>
        <v>5.4850286317493516E-2</v>
      </c>
      <c r="I113">
        <f t="shared" si="170"/>
        <v>353.54998202448746</v>
      </c>
      <c r="J113">
        <f t="shared" si="171"/>
        <v>0.46532051760991849</v>
      </c>
      <c r="K113">
        <f t="shared" si="172"/>
        <v>0.83316227004891008</v>
      </c>
      <c r="L113">
        <f t="shared" si="173"/>
        <v>30.611204147338867</v>
      </c>
      <c r="M113" s="1">
        <v>6</v>
      </c>
      <c r="N113">
        <f t="shared" si="174"/>
        <v>1.4200000166893005</v>
      </c>
      <c r="O113" s="1">
        <v>1</v>
      </c>
      <c r="P113">
        <f t="shared" si="175"/>
        <v>2.8400000333786011</v>
      </c>
      <c r="Q113" s="1">
        <v>32.137901306152344</v>
      </c>
      <c r="R113" s="1">
        <v>30.611204147338867</v>
      </c>
      <c r="S113" s="1">
        <v>32.176597595214844</v>
      </c>
      <c r="T113" s="1">
        <v>399.80441284179688</v>
      </c>
      <c r="U113" s="1">
        <v>397.99514770507813</v>
      </c>
      <c r="V113" s="1">
        <v>35.130661010742188</v>
      </c>
      <c r="W113" s="1">
        <v>35.668601989746094</v>
      </c>
      <c r="X113" s="1">
        <v>73.250938415527344</v>
      </c>
      <c r="Y113" s="1">
        <v>74.372596740722656</v>
      </c>
      <c r="Z113" s="1">
        <v>500.48968505859375</v>
      </c>
      <c r="AA113" s="1">
        <v>34.847492218017578</v>
      </c>
      <c r="AB113" s="1">
        <v>80.700126647949219</v>
      </c>
      <c r="AC113" s="1">
        <v>100.34503936767578</v>
      </c>
      <c r="AD113" s="1">
        <v>0.51957821846008301</v>
      </c>
      <c r="AE113" s="1">
        <v>-0.42494824528694153</v>
      </c>
      <c r="AF113" s="1">
        <v>1</v>
      </c>
      <c r="AG113" s="1">
        <v>-0.21956524252891541</v>
      </c>
      <c r="AH113" s="1">
        <v>2.737391471862793</v>
      </c>
      <c r="AI113" s="1">
        <v>1</v>
      </c>
      <c r="AJ113" s="1">
        <v>0</v>
      </c>
      <c r="AK113" s="1">
        <v>0.15999999642372131</v>
      </c>
      <c r="AL113" s="1">
        <v>111115</v>
      </c>
      <c r="AM113">
        <f t="shared" si="176"/>
        <v>0.83414947509765613</v>
      </c>
      <c r="AN113">
        <f t="shared" si="177"/>
        <v>4.6532051760991849E-4</v>
      </c>
      <c r="AO113">
        <f t="shared" si="178"/>
        <v>303.76120414733884</v>
      </c>
      <c r="AP113">
        <f t="shared" si="179"/>
        <v>305.28790130615232</v>
      </c>
      <c r="AQ113">
        <f t="shared" si="180"/>
        <v>5.5755986302584688</v>
      </c>
      <c r="AR113">
        <f t="shared" si="181"/>
        <v>3.967152232122232E-2</v>
      </c>
      <c r="AS113">
        <f t="shared" si="182"/>
        <v>4.4123295408999406</v>
      </c>
      <c r="AT113">
        <f t="shared" si="183"/>
        <v>43.971576160657591</v>
      </c>
      <c r="AU113">
        <f t="shared" si="184"/>
        <v>8.3029741709114973</v>
      </c>
      <c r="AV113">
        <f t="shared" si="185"/>
        <v>31.374552726745605</v>
      </c>
      <c r="AW113">
        <f t="shared" si="186"/>
        <v>4.608624465137952</v>
      </c>
      <c r="AX113">
        <f t="shared" si="187"/>
        <v>5.3811008435441621E-2</v>
      </c>
      <c r="AY113">
        <f t="shared" si="188"/>
        <v>3.5791672708510305</v>
      </c>
      <c r="AZ113">
        <f t="shared" si="189"/>
        <v>1.0294571942869215</v>
      </c>
      <c r="BA113">
        <f t="shared" si="190"/>
        <v>3.3723733895565211E-2</v>
      </c>
      <c r="BB113">
        <f t="shared" si="191"/>
        <v>35.476986864688264</v>
      </c>
      <c r="BC113">
        <f t="shared" si="192"/>
        <v>0.88832736796699496</v>
      </c>
      <c r="BD113">
        <f t="shared" si="193"/>
        <v>80.706933092750305</v>
      </c>
      <c r="BE113">
        <f t="shared" si="194"/>
        <v>397.36578044291184</v>
      </c>
      <c r="BF113">
        <f t="shared" si="195"/>
        <v>2.6891133244569274E-3</v>
      </c>
    </row>
    <row r="114" spans="1:58" x14ac:dyDescent="0.25">
      <c r="A114" t="s">
        <v>120</v>
      </c>
      <c r="B114">
        <v>4</v>
      </c>
      <c r="C114" s="1">
        <v>25</v>
      </c>
      <c r="D114" s="1" t="s">
        <v>173</v>
      </c>
      <c r="E114" s="1">
        <v>5003.5</v>
      </c>
      <c r="F114" s="1">
        <v>0</v>
      </c>
      <c r="G114">
        <f t="shared" si="168"/>
        <v>1.0422015417889023</v>
      </c>
      <c r="H114">
        <f t="shared" si="169"/>
        <v>5.0255700003280543E-2</v>
      </c>
      <c r="I114">
        <f t="shared" si="170"/>
        <v>359.95413337309628</v>
      </c>
      <c r="J114">
        <f t="shared" si="171"/>
        <v>0.42233697760804134</v>
      </c>
      <c r="K114">
        <f t="shared" si="172"/>
        <v>0.82401606305180763</v>
      </c>
      <c r="L114">
        <f t="shared" si="173"/>
        <v>30.585725784301758</v>
      </c>
      <c r="M114" s="1">
        <v>6</v>
      </c>
      <c r="N114">
        <f t="shared" si="174"/>
        <v>1.4200000166893005</v>
      </c>
      <c r="O114" s="1">
        <v>1</v>
      </c>
      <c r="P114">
        <f t="shared" si="175"/>
        <v>2.8400000333786011</v>
      </c>
      <c r="Q114" s="1">
        <v>32.075782775878906</v>
      </c>
      <c r="R114" s="1">
        <v>30.585725784301758</v>
      </c>
      <c r="S114" s="1">
        <v>32.110008239746094</v>
      </c>
      <c r="T114" s="1">
        <v>400.26712036132813</v>
      </c>
      <c r="U114" s="1">
        <v>398.816162109375</v>
      </c>
      <c r="V114" s="1">
        <v>35.208641052246094</v>
      </c>
      <c r="W114" s="1">
        <v>35.696746826171875</v>
      </c>
      <c r="X114" s="1">
        <v>73.669807434082031</v>
      </c>
      <c r="Y114" s="1">
        <v>74.691108703613281</v>
      </c>
      <c r="Z114" s="1">
        <v>500.62213134765625</v>
      </c>
      <c r="AA114" s="1">
        <v>24.32417106628418</v>
      </c>
      <c r="AB114" s="1">
        <v>7.735893726348877</v>
      </c>
      <c r="AC114" s="1">
        <v>100.34217834472656</v>
      </c>
      <c r="AD114" s="1">
        <v>0.47749447822570801</v>
      </c>
      <c r="AE114" s="1">
        <v>-0.42515042424201965</v>
      </c>
      <c r="AF114" s="1">
        <v>1</v>
      </c>
      <c r="AG114" s="1">
        <v>-0.21956524252891541</v>
      </c>
      <c r="AH114" s="1">
        <v>2.737391471862793</v>
      </c>
      <c r="AI114" s="1">
        <v>1</v>
      </c>
      <c r="AJ114" s="1">
        <v>0</v>
      </c>
      <c r="AK114" s="1">
        <v>0.15999999642372131</v>
      </c>
      <c r="AL114" s="1">
        <v>111115</v>
      </c>
      <c r="AM114">
        <f t="shared" si="176"/>
        <v>0.83437021891276031</v>
      </c>
      <c r="AN114">
        <f t="shared" si="177"/>
        <v>4.2233697760804133E-4</v>
      </c>
      <c r="AO114">
        <f t="shared" si="178"/>
        <v>303.73572578430174</v>
      </c>
      <c r="AP114">
        <f t="shared" si="179"/>
        <v>305.22578277587888</v>
      </c>
      <c r="AQ114">
        <f t="shared" si="180"/>
        <v>3.8918672836154542</v>
      </c>
      <c r="AR114">
        <f t="shared" si="181"/>
        <v>3.7032174963608909E-2</v>
      </c>
      <c r="AS114">
        <f t="shared" si="182"/>
        <v>4.4059053994100976</v>
      </c>
      <c r="AT114">
        <f t="shared" si="183"/>
        <v>43.908807563192077</v>
      </c>
      <c r="AU114">
        <f t="shared" si="184"/>
        <v>8.2120607370202023</v>
      </c>
      <c r="AV114">
        <f t="shared" si="185"/>
        <v>31.330754280090332</v>
      </c>
      <c r="AW114">
        <f t="shared" si="186"/>
        <v>4.5971595092786623</v>
      </c>
      <c r="AX114">
        <f t="shared" si="187"/>
        <v>4.9381855051206187E-2</v>
      </c>
      <c r="AY114">
        <f t="shared" si="188"/>
        <v>3.58188933635829</v>
      </c>
      <c r="AZ114">
        <f t="shared" si="189"/>
        <v>1.0152701729203724</v>
      </c>
      <c r="BA114">
        <f t="shared" si="190"/>
        <v>3.0940997100154351E-2</v>
      </c>
      <c r="BB114">
        <f t="shared" si="191"/>
        <v>36.11858184684472</v>
      </c>
      <c r="BC114">
        <f t="shared" si="192"/>
        <v>0.90255653499413391</v>
      </c>
      <c r="BD114">
        <f t="shared" si="193"/>
        <v>80.860872395542458</v>
      </c>
      <c r="BE114">
        <f t="shared" si="194"/>
        <v>398.32074941047398</v>
      </c>
      <c r="BF114">
        <f t="shared" si="195"/>
        <v>2.1157151869631938E-3</v>
      </c>
    </row>
    <row r="115" spans="1:58" x14ac:dyDescent="0.25">
      <c r="A115" t="s">
        <v>120</v>
      </c>
      <c r="B115">
        <v>4</v>
      </c>
      <c r="C115" s="1">
        <v>26</v>
      </c>
      <c r="D115" s="1" t="s">
        <v>174</v>
      </c>
      <c r="E115" s="1">
        <v>5180</v>
      </c>
      <c r="F115" s="1">
        <v>0</v>
      </c>
      <c r="G115">
        <f t="shared" si="168"/>
        <v>0.33162071132548365</v>
      </c>
      <c r="H115">
        <f t="shared" si="169"/>
        <v>5.1882022352469005E-2</v>
      </c>
      <c r="I115">
        <f t="shared" si="170"/>
        <v>384.19032472020126</v>
      </c>
      <c r="J115">
        <f t="shared" si="171"/>
        <v>0.43104550565357364</v>
      </c>
      <c r="K115">
        <f t="shared" si="172"/>
        <v>0.81501946478306886</v>
      </c>
      <c r="L115">
        <f t="shared" si="173"/>
        <v>30.588775634765625</v>
      </c>
      <c r="M115" s="1">
        <v>6</v>
      </c>
      <c r="N115">
        <f t="shared" si="174"/>
        <v>1.4200000166893005</v>
      </c>
      <c r="O115" s="1">
        <v>1</v>
      </c>
      <c r="P115">
        <f t="shared" si="175"/>
        <v>2.8400000333786011</v>
      </c>
      <c r="Q115" s="1">
        <v>32.039527893066406</v>
      </c>
      <c r="R115" s="1">
        <v>30.588775634765625</v>
      </c>
      <c r="S115" s="1">
        <v>32.063053131103516</v>
      </c>
      <c r="T115" s="1">
        <v>400.47409057617188</v>
      </c>
      <c r="U115" s="1">
        <v>399.87002563476563</v>
      </c>
      <c r="V115" s="1">
        <v>35.297554016113281</v>
      </c>
      <c r="W115" s="1">
        <v>35.795703887939453</v>
      </c>
      <c r="X115" s="1">
        <v>74.004104614257813</v>
      </c>
      <c r="Y115" s="1">
        <v>75.048515319824219</v>
      </c>
      <c r="Z115" s="1">
        <v>500.5914306640625</v>
      </c>
      <c r="AA115" s="1">
        <v>10.238995552062988</v>
      </c>
      <c r="AB115" s="1">
        <v>8.4303855895996094</v>
      </c>
      <c r="AC115" s="1">
        <v>100.33758544921875</v>
      </c>
      <c r="AD115" s="1">
        <v>0.55488705635070801</v>
      </c>
      <c r="AE115" s="1">
        <v>-0.4260430634021759</v>
      </c>
      <c r="AF115" s="1">
        <v>1</v>
      </c>
      <c r="AG115" s="1">
        <v>-0.21956524252891541</v>
      </c>
      <c r="AH115" s="1">
        <v>2.737391471862793</v>
      </c>
      <c r="AI115" s="1">
        <v>1</v>
      </c>
      <c r="AJ115" s="1">
        <v>0</v>
      </c>
      <c r="AK115" s="1">
        <v>0.15999999642372131</v>
      </c>
      <c r="AL115" s="1">
        <v>111115</v>
      </c>
      <c r="AM115">
        <f t="shared" si="176"/>
        <v>0.83431905110677063</v>
      </c>
      <c r="AN115">
        <f t="shared" si="177"/>
        <v>4.3104550565357361E-4</v>
      </c>
      <c r="AO115">
        <f t="shared" si="178"/>
        <v>303.7387756347656</v>
      </c>
      <c r="AP115">
        <f t="shared" si="179"/>
        <v>305.18952789306638</v>
      </c>
      <c r="AQ115">
        <f t="shared" si="180"/>
        <v>1.6382392517125766</v>
      </c>
      <c r="AR115">
        <f t="shared" si="181"/>
        <v>2.9836423824425246E-3</v>
      </c>
      <c r="AS115">
        <f t="shared" si="182"/>
        <v>4.4066739623541258</v>
      </c>
      <c r="AT115">
        <f t="shared" si="183"/>
        <v>43.918477234877862</v>
      </c>
      <c r="AU115">
        <f t="shared" si="184"/>
        <v>8.1227733469384091</v>
      </c>
      <c r="AV115">
        <f t="shared" si="185"/>
        <v>31.314151763916016</v>
      </c>
      <c r="AW115">
        <f t="shared" si="186"/>
        <v>4.5928200274197168</v>
      </c>
      <c r="AX115">
        <f t="shared" si="187"/>
        <v>5.0951229121103413E-2</v>
      </c>
      <c r="AY115">
        <f t="shared" si="188"/>
        <v>3.5916544975710569</v>
      </c>
      <c r="AZ115">
        <f t="shared" si="189"/>
        <v>1.0011655298486599</v>
      </c>
      <c r="BA115">
        <f t="shared" si="190"/>
        <v>3.1926856203700074E-2</v>
      </c>
      <c r="BB115">
        <f t="shared" si="191"/>
        <v>38.548729535376289</v>
      </c>
      <c r="BC115">
        <f t="shared" si="192"/>
        <v>0.9607880063286216</v>
      </c>
      <c r="BD115">
        <f t="shared" si="193"/>
        <v>81.082708711984509</v>
      </c>
      <c r="BE115">
        <f t="shared" si="194"/>
        <v>399.7123890308826</v>
      </c>
      <c r="BF115">
        <f t="shared" si="195"/>
        <v>6.7270132918466569E-4</v>
      </c>
    </row>
    <row r="116" spans="1:58" x14ac:dyDescent="0.25">
      <c r="A116" t="s">
        <v>120</v>
      </c>
      <c r="B116">
        <v>4</v>
      </c>
      <c r="C116" s="1">
        <v>27</v>
      </c>
      <c r="D116" s="1" t="s">
        <v>175</v>
      </c>
      <c r="E116" s="1">
        <v>5358.5</v>
      </c>
      <c r="F116" s="1">
        <v>0</v>
      </c>
      <c r="G116">
        <f t="shared" si="168"/>
        <v>-5.4152713855430197E-2</v>
      </c>
      <c r="H116">
        <f t="shared" si="169"/>
        <v>5.0987188950007728E-2</v>
      </c>
      <c r="I116">
        <f t="shared" si="170"/>
        <v>396.59776959651521</v>
      </c>
      <c r="J116">
        <f t="shared" si="171"/>
        <v>0.4121945273703535</v>
      </c>
      <c r="K116">
        <f t="shared" si="172"/>
        <v>0.7928597797885204</v>
      </c>
      <c r="L116">
        <f t="shared" si="173"/>
        <v>30.494770050048828</v>
      </c>
      <c r="M116" s="1">
        <v>6</v>
      </c>
      <c r="N116">
        <f t="shared" si="174"/>
        <v>1.4200000166893005</v>
      </c>
      <c r="O116" s="1">
        <v>1</v>
      </c>
      <c r="P116">
        <f t="shared" si="175"/>
        <v>2.8400000333786011</v>
      </c>
      <c r="Q116" s="1">
        <v>31.984508514404297</v>
      </c>
      <c r="R116" s="1">
        <v>30.494770050048828</v>
      </c>
      <c r="S116" s="1">
        <v>32.005508422851563</v>
      </c>
      <c r="T116" s="1">
        <v>400.23690795898438</v>
      </c>
      <c r="U116" s="1">
        <v>400.1041259765625</v>
      </c>
      <c r="V116" s="1">
        <v>35.306831359863281</v>
      </c>
      <c r="W116" s="1">
        <v>35.78326416015625</v>
      </c>
      <c r="X116" s="1">
        <v>74.249702453613281</v>
      </c>
      <c r="Y116" s="1">
        <v>75.251632690429688</v>
      </c>
      <c r="Z116" s="1">
        <v>500.52581787109375</v>
      </c>
      <c r="AA116" s="1">
        <v>6.257197380065918</v>
      </c>
      <c r="AB116" s="1">
        <v>11.040897369384766</v>
      </c>
      <c r="AC116" s="1">
        <v>100.33121490478516</v>
      </c>
      <c r="AD116" s="1">
        <v>0.54078793525695801</v>
      </c>
      <c r="AE116" s="1">
        <v>-0.42373135685920715</v>
      </c>
      <c r="AF116" s="1">
        <v>1</v>
      </c>
      <c r="AG116" s="1">
        <v>-0.21956524252891541</v>
      </c>
      <c r="AH116" s="1">
        <v>2.737391471862793</v>
      </c>
      <c r="AI116" s="1">
        <v>1</v>
      </c>
      <c r="AJ116" s="1">
        <v>0</v>
      </c>
      <c r="AK116" s="1">
        <v>0.15999999642372131</v>
      </c>
      <c r="AL116" s="1">
        <v>111115</v>
      </c>
      <c r="AM116">
        <f t="shared" si="176"/>
        <v>0.83420969645182275</v>
      </c>
      <c r="AN116">
        <f t="shared" si="177"/>
        <v>4.121945273703535E-4</v>
      </c>
      <c r="AO116">
        <f t="shared" si="178"/>
        <v>303.64477005004881</v>
      </c>
      <c r="AP116">
        <f t="shared" si="179"/>
        <v>305.13450851440427</v>
      </c>
      <c r="AQ116">
        <f t="shared" si="180"/>
        <v>1.0011515584330652</v>
      </c>
      <c r="AR116">
        <f t="shared" si="181"/>
        <v>1.0136997579626066E-2</v>
      </c>
      <c r="AS116">
        <f t="shared" si="182"/>
        <v>4.3830381462358536</v>
      </c>
      <c r="AT116">
        <f t="shared" si="183"/>
        <v>43.68568795260159</v>
      </c>
      <c r="AU116">
        <f t="shared" si="184"/>
        <v>7.9024237924453402</v>
      </c>
      <c r="AV116">
        <f t="shared" si="185"/>
        <v>31.239639282226563</v>
      </c>
      <c r="AW116">
        <f t="shared" si="186"/>
        <v>4.5733882335301335</v>
      </c>
      <c r="AX116">
        <f t="shared" si="187"/>
        <v>5.0087948228033932E-2</v>
      </c>
      <c r="AY116">
        <f t="shared" si="188"/>
        <v>3.5901783664473332</v>
      </c>
      <c r="AZ116">
        <f t="shared" si="189"/>
        <v>0.98320986708280023</v>
      </c>
      <c r="BA116">
        <f t="shared" si="190"/>
        <v>3.138453564537351E-2</v>
      </c>
      <c r="BB116">
        <f t="shared" si="191"/>
        <v>39.791136052146442</v>
      </c>
      <c r="BC116">
        <f t="shared" si="192"/>
        <v>0.99123639034841471</v>
      </c>
      <c r="BD116">
        <f t="shared" si="193"/>
        <v>81.494451020360287</v>
      </c>
      <c r="BE116">
        <f t="shared" si="194"/>
        <v>400.12986758319829</v>
      </c>
      <c r="BF116">
        <f t="shared" si="195"/>
        <v>-1.1029283351344236E-4</v>
      </c>
    </row>
    <row r="117" spans="1:58" x14ac:dyDescent="0.25">
      <c r="A117" t="s">
        <v>120</v>
      </c>
      <c r="B117">
        <v>4</v>
      </c>
      <c r="C117" s="1">
        <v>28</v>
      </c>
      <c r="D117" s="1" t="s">
        <v>176</v>
      </c>
      <c r="E117" s="1">
        <v>5535</v>
      </c>
      <c r="F117" s="1">
        <v>0</v>
      </c>
      <c r="G117">
        <f t="shared" si="168"/>
        <v>-0.38840733945651501</v>
      </c>
      <c r="H117">
        <f t="shared" si="169"/>
        <v>5.7255478257217003E-2</v>
      </c>
      <c r="I117">
        <f t="shared" si="170"/>
        <v>406.04320349181739</v>
      </c>
      <c r="J117">
        <f t="shared" si="171"/>
        <v>0.48148892664887433</v>
      </c>
      <c r="K117">
        <f t="shared" si="172"/>
        <v>0.82635744281844659</v>
      </c>
      <c r="L117">
        <f t="shared" si="173"/>
        <v>30.633153915405273</v>
      </c>
      <c r="M117" s="1">
        <v>6</v>
      </c>
      <c r="N117">
        <f t="shared" si="174"/>
        <v>1.4200000166893005</v>
      </c>
      <c r="O117" s="1">
        <v>1</v>
      </c>
      <c r="P117">
        <f t="shared" si="175"/>
        <v>2.8400000333786011</v>
      </c>
      <c r="Q117" s="1">
        <v>31.988214492797852</v>
      </c>
      <c r="R117" s="1">
        <v>30.633153915405273</v>
      </c>
      <c r="S117" s="1">
        <v>31.991453170776367</v>
      </c>
      <c r="T117" s="1">
        <v>400.28729248046875</v>
      </c>
      <c r="U117" s="1">
        <v>400.521728515625</v>
      </c>
      <c r="V117" s="1">
        <v>35.241264343261719</v>
      </c>
      <c r="W117" s="1">
        <v>35.797805786132813</v>
      </c>
      <c r="X117" s="1">
        <v>74.093704223632813</v>
      </c>
      <c r="Y117" s="1">
        <v>75.263816833496094</v>
      </c>
      <c r="Z117" s="1">
        <v>500.50469970703125</v>
      </c>
      <c r="AA117" s="1">
        <v>0.1674053966999054</v>
      </c>
      <c r="AB117" s="1">
        <v>10.051967620849609</v>
      </c>
      <c r="AC117" s="1">
        <v>100.32774353027344</v>
      </c>
      <c r="AD117" s="1">
        <v>0.48185849189758301</v>
      </c>
      <c r="AE117" s="1">
        <v>-0.41807034611701965</v>
      </c>
      <c r="AF117" s="1">
        <v>1</v>
      </c>
      <c r="AG117" s="1">
        <v>-0.21956524252891541</v>
      </c>
      <c r="AH117" s="1">
        <v>2.737391471862793</v>
      </c>
      <c r="AI117" s="1">
        <v>1</v>
      </c>
      <c r="AJ117" s="1">
        <v>0</v>
      </c>
      <c r="AK117" s="1">
        <v>0.15999999642372131</v>
      </c>
      <c r="AL117" s="1">
        <v>111115</v>
      </c>
      <c r="AM117">
        <f t="shared" si="176"/>
        <v>0.83417449951171874</v>
      </c>
      <c r="AN117">
        <f t="shared" si="177"/>
        <v>4.8148892664887435E-4</v>
      </c>
      <c r="AO117">
        <f t="shared" si="178"/>
        <v>303.78315391540525</v>
      </c>
      <c r="AP117">
        <f t="shared" si="179"/>
        <v>305.13821449279783</v>
      </c>
      <c r="AQ117">
        <f t="shared" si="180"/>
        <v>2.6784862873296511E-2</v>
      </c>
      <c r="AR117">
        <f t="shared" si="181"/>
        <v>-5.1605633666538718E-2</v>
      </c>
      <c r="AS117">
        <f t="shared" si="182"/>
        <v>4.417870520676118</v>
      </c>
      <c r="AT117">
        <f t="shared" si="183"/>
        <v>44.034385357655786</v>
      </c>
      <c r="AU117">
        <f t="shared" si="184"/>
        <v>8.2365795715229737</v>
      </c>
      <c r="AV117">
        <f t="shared" si="185"/>
        <v>31.310684204101563</v>
      </c>
      <c r="AW117">
        <f t="shared" si="186"/>
        <v>4.5919141446164522</v>
      </c>
      <c r="AX117">
        <f t="shared" si="187"/>
        <v>5.6123997178901007E-2</v>
      </c>
      <c r="AY117">
        <f t="shared" si="188"/>
        <v>3.5915130778576714</v>
      </c>
      <c r="AZ117">
        <f t="shared" si="189"/>
        <v>1.0004010667587808</v>
      </c>
      <c r="BA117">
        <f t="shared" si="190"/>
        <v>3.5177429690719235E-2</v>
      </c>
      <c r="BB117">
        <f t="shared" si="191"/>
        <v>40.737398382137684</v>
      </c>
      <c r="BC117">
        <f t="shared" si="192"/>
        <v>1.0137857064500735</v>
      </c>
      <c r="BD117">
        <f t="shared" si="193"/>
        <v>80.902464844202441</v>
      </c>
      <c r="BE117">
        <f t="shared" si="194"/>
        <v>400.70635876284456</v>
      </c>
      <c r="BF117">
        <f t="shared" si="195"/>
        <v>-7.8419297419256761E-4</v>
      </c>
    </row>
    <row r="118" spans="1:58" x14ac:dyDescent="0.25">
      <c r="A118" t="s">
        <v>120</v>
      </c>
      <c r="B118">
        <v>5</v>
      </c>
      <c r="C118" s="1">
        <v>29</v>
      </c>
      <c r="D118" s="1" t="s">
        <v>177</v>
      </c>
      <c r="E118" s="1">
        <v>6679.5</v>
      </c>
      <c r="F118" s="1">
        <v>0</v>
      </c>
      <c r="G118">
        <f t="shared" ref="G118:G130" si="196">(T118-U118*(1000-V118)/(1000-W118))*AM118</f>
        <v>3.9560621622423655</v>
      </c>
      <c r="H118">
        <f t="shared" ref="H118:H130" si="197">IF(AX118&lt;&gt;0,1/(1/AX118-1/P118),0)</f>
        <v>7.2148519736489947E-2</v>
      </c>
      <c r="I118">
        <f t="shared" ref="I118:I130" si="198">((BA118-AN118/2)*U118-G118)/(BA118+AN118/2)</f>
        <v>297.25102214986384</v>
      </c>
      <c r="J118">
        <f t="shared" ref="J118:J130" si="199">AN118*1000</f>
        <v>0.98564553811212763</v>
      </c>
      <c r="K118">
        <f t="shared" ref="K118:K130" si="200">(AS118-AY118)</f>
        <v>1.3451887089075076</v>
      </c>
      <c r="L118">
        <f t="shared" ref="L118:L130" si="201">(R118+AR118*F118)</f>
        <v>32.702903747558594</v>
      </c>
      <c r="M118" s="1">
        <v>6</v>
      </c>
      <c r="N118">
        <f t="shared" ref="N118:N130" si="202">(M118*AG118+AH118)</f>
        <v>1.4200000166893005</v>
      </c>
      <c r="O118" s="1">
        <v>1</v>
      </c>
      <c r="P118">
        <f t="shared" ref="P118:P130" si="203">N118*(O118+1)*(O118+1)/(O118*O118+1)</f>
        <v>2.8400000333786011</v>
      </c>
      <c r="Q118" s="1">
        <v>32.119167327880859</v>
      </c>
      <c r="R118" s="1">
        <v>32.702903747558594</v>
      </c>
      <c r="S118" s="1">
        <v>32.077507019042969</v>
      </c>
      <c r="T118" s="1">
        <v>399.82574462890625</v>
      </c>
      <c r="U118" s="1">
        <v>394.61688232421875</v>
      </c>
      <c r="V118" s="1">
        <v>34.976306915283203</v>
      </c>
      <c r="W118" s="1">
        <v>36.115238189697266</v>
      </c>
      <c r="X118" s="1">
        <v>72.990425109863281</v>
      </c>
      <c r="Y118" s="1">
        <v>75.367202758789063</v>
      </c>
      <c r="Z118" s="1">
        <v>500.49484252929688</v>
      </c>
      <c r="AA118" s="1">
        <v>1000.2409057617188</v>
      </c>
      <c r="AB118" s="1">
        <v>14.830807685852051</v>
      </c>
      <c r="AC118" s="1">
        <v>100.32308197021484</v>
      </c>
      <c r="AD118" s="1">
        <v>0.85133481025695801</v>
      </c>
      <c r="AE118" s="1">
        <v>-0.41638806462287903</v>
      </c>
      <c r="AF118" s="1">
        <v>0.66666668653488159</v>
      </c>
      <c r="AG118" s="1">
        <v>-0.21956524252891541</v>
      </c>
      <c r="AH118" s="1">
        <v>2.737391471862793</v>
      </c>
      <c r="AI118" s="1">
        <v>1</v>
      </c>
      <c r="AJ118" s="1">
        <v>0</v>
      </c>
      <c r="AK118" s="1">
        <v>0.15999999642372131</v>
      </c>
      <c r="AL118" s="1">
        <v>111115</v>
      </c>
      <c r="AM118">
        <f t="shared" ref="AM118:AM130" si="204">Z118*0.000001/(M118*0.0001)</f>
        <v>0.83415807088216132</v>
      </c>
      <c r="AN118">
        <f t="shared" ref="AN118:AN130" si="205">(W118-V118)/(1000-W118)*AM118</f>
        <v>9.8564553811212761E-4</v>
      </c>
      <c r="AO118">
        <f t="shared" ref="AO118:AO130" si="206">(R118+273.15)</f>
        <v>305.85290374755857</v>
      </c>
      <c r="AP118">
        <f t="shared" ref="AP118:AP130" si="207">(Q118+273.15)</f>
        <v>305.26916732788084</v>
      </c>
      <c r="AQ118">
        <f t="shared" ref="AQ118:AQ130" si="208">(AA118*AI118+AB118*AJ118)*AK118</f>
        <v>160.03854134473477</v>
      </c>
      <c r="AR118">
        <f t="shared" ref="AR118:AR130" si="209">((AQ118+0.00000010773*(AP118^4-AO118^4))-AN118*44100)/(N118*56+0.00000043092*AO118^3)</f>
        <v>1.1910301644921955</v>
      </c>
      <c r="AS118">
        <f t="shared" ref="AS118:AS130" si="210">0.61365*EXP(17.502*L118/(240.97+L118))</f>
        <v>4.9683807101863398</v>
      </c>
      <c r="AT118">
        <f t="shared" ref="AT118:AT130" si="211">AS118*1000/AC118</f>
        <v>49.523804618177635</v>
      </c>
      <c r="AU118">
        <f t="shared" ref="AU118:AU130" si="212">(AT118-W118)</f>
        <v>13.40856642848037</v>
      </c>
      <c r="AV118">
        <f t="shared" ref="AV118:AV130" si="213">IF(F118,R118,(Q118+R118)/2)</f>
        <v>32.411035537719727</v>
      </c>
      <c r="AW118">
        <f t="shared" ref="AW118:AW130" si="214">0.61365*EXP(17.502*AV118/(240.97+AV118))</f>
        <v>4.887306192589139</v>
      </c>
      <c r="AX118">
        <f t="shared" ref="AX118:AX130" si="215">IF(AU118&lt;&gt;0,(1000-(AT118+W118)/2)/AU118*AN118,0)</f>
        <v>7.0361039185541221E-2</v>
      </c>
      <c r="AY118">
        <f t="shared" ref="AY118:AY130" si="216">W118*AC118/1000</f>
        <v>3.6231920012788321</v>
      </c>
      <c r="AZ118">
        <f t="shared" ref="AZ118:AZ130" si="217">(AW118-AY118)</f>
        <v>1.2641141913103069</v>
      </c>
      <c r="BA118">
        <f t="shared" ref="BA118:BA130" si="218">1/(1.6/H118+1.37/P118)</f>
        <v>4.4132824493631817E-2</v>
      </c>
      <c r="BB118">
        <f t="shared" ref="BB118:BB130" si="219">I118*AC118*0.001</f>
        <v>29.82113866087094</v>
      </c>
      <c r="BC118">
        <f t="shared" ref="BC118:BC130" si="220">I118/U118</f>
        <v>0.75326483854190829</v>
      </c>
      <c r="BD118">
        <f t="shared" ref="BD118:BD130" si="221">(1-AN118*AC118/AS118/H118)*100</f>
        <v>72.414596965732329</v>
      </c>
      <c r="BE118">
        <f t="shared" ref="BE118:BE130" si="222">(U118-G118/(P118/1.35))</f>
        <v>392.73635983962089</v>
      </c>
      <c r="BF118">
        <f t="shared" ref="BF118:BF130" si="223">G118*BD118/100/BE118</f>
        <v>7.2943754728273967E-3</v>
      </c>
    </row>
    <row r="119" spans="1:58" x14ac:dyDescent="0.25">
      <c r="A119" t="s">
        <v>120</v>
      </c>
      <c r="B119">
        <v>5</v>
      </c>
      <c r="C119" s="1">
        <v>30</v>
      </c>
      <c r="D119" s="1" t="s">
        <v>178</v>
      </c>
      <c r="E119" s="1">
        <v>6858.5</v>
      </c>
      <c r="F119" s="1">
        <v>0</v>
      </c>
      <c r="G119">
        <f t="shared" si="196"/>
        <v>4.0191266059161039</v>
      </c>
      <c r="H119">
        <f t="shared" si="197"/>
        <v>7.2124057123705496E-2</v>
      </c>
      <c r="I119">
        <f t="shared" si="198"/>
        <v>296.39468644194807</v>
      </c>
      <c r="J119">
        <f t="shared" si="199"/>
        <v>0.90377732493434004</v>
      </c>
      <c r="K119">
        <f t="shared" si="200"/>
        <v>1.234748595714704</v>
      </c>
      <c r="L119">
        <f t="shared" si="201"/>
        <v>32.270931243896484</v>
      </c>
      <c r="M119" s="1">
        <v>6</v>
      </c>
      <c r="N119">
        <f t="shared" si="202"/>
        <v>1.4200000166893005</v>
      </c>
      <c r="O119" s="1">
        <v>1</v>
      </c>
      <c r="P119">
        <f t="shared" si="203"/>
        <v>2.8400000333786011</v>
      </c>
      <c r="Q119" s="1">
        <v>32.154544830322266</v>
      </c>
      <c r="R119" s="1">
        <v>32.270931243896484</v>
      </c>
      <c r="S119" s="1">
        <v>32.108448028564453</v>
      </c>
      <c r="T119" s="1">
        <v>399.81533813476563</v>
      </c>
      <c r="U119" s="1">
        <v>394.57113647460938</v>
      </c>
      <c r="V119" s="1">
        <v>34.978389739990234</v>
      </c>
      <c r="W119" s="1">
        <v>36.022525787353516</v>
      </c>
      <c r="X119" s="1">
        <v>72.85211181640625</v>
      </c>
      <c r="Y119" s="1">
        <v>75.026809692382813</v>
      </c>
      <c r="Z119" s="1">
        <v>500.636474609375</v>
      </c>
      <c r="AA119" s="1">
        <v>750.59698486328125</v>
      </c>
      <c r="AB119" s="1">
        <v>14.932442665100098</v>
      </c>
      <c r="AC119" s="1">
        <v>100.3275146484375</v>
      </c>
      <c r="AD119" s="1">
        <v>0.76616024971008301</v>
      </c>
      <c r="AE119" s="1">
        <v>-0.4166741669178009</v>
      </c>
      <c r="AF119" s="1">
        <v>1</v>
      </c>
      <c r="AG119" s="1">
        <v>-0.21956524252891541</v>
      </c>
      <c r="AH119" s="1">
        <v>2.737391471862793</v>
      </c>
      <c r="AI119" s="1">
        <v>1</v>
      </c>
      <c r="AJ119" s="1">
        <v>0</v>
      </c>
      <c r="AK119" s="1">
        <v>0.15999999642372131</v>
      </c>
      <c r="AL119" s="1">
        <v>111115</v>
      </c>
      <c r="AM119">
        <f t="shared" si="204"/>
        <v>0.83439412434895821</v>
      </c>
      <c r="AN119">
        <f t="shared" si="205"/>
        <v>9.0377732493433999E-4</v>
      </c>
      <c r="AO119">
        <f t="shared" si="206"/>
        <v>305.42093124389646</v>
      </c>
      <c r="AP119">
        <f t="shared" si="207"/>
        <v>305.30454483032224</v>
      </c>
      <c r="AQ119">
        <f t="shared" si="208"/>
        <v>120.095514893781</v>
      </c>
      <c r="AR119">
        <f t="shared" si="209"/>
        <v>0.85853407992731201</v>
      </c>
      <c r="AS119">
        <f t="shared" si="210"/>
        <v>4.8487990793191313</v>
      </c>
      <c r="AT119">
        <f t="shared" si="211"/>
        <v>48.329703933263396</v>
      </c>
      <c r="AU119">
        <f t="shared" si="212"/>
        <v>12.30717814590988</v>
      </c>
      <c r="AV119">
        <f t="shared" si="213"/>
        <v>32.212738037109375</v>
      </c>
      <c r="AW119">
        <f t="shared" si="214"/>
        <v>4.8328826973199632</v>
      </c>
      <c r="AX119">
        <f t="shared" si="215"/>
        <v>7.0337773485261268E-2</v>
      </c>
      <c r="AY119">
        <f t="shared" si="216"/>
        <v>3.6140504836044274</v>
      </c>
      <c r="AZ119">
        <f t="shared" si="217"/>
        <v>1.2188322137155359</v>
      </c>
      <c r="BA119">
        <f t="shared" si="218"/>
        <v>4.4118179319006086E-2</v>
      </c>
      <c r="BB119">
        <f t="shared" si="219"/>
        <v>29.736542245723584</v>
      </c>
      <c r="BC119">
        <f t="shared" si="220"/>
        <v>0.75118187582132234</v>
      </c>
      <c r="BD119">
        <f t="shared" si="221"/>
        <v>74.072111065153962</v>
      </c>
      <c r="BE119">
        <f t="shared" si="222"/>
        <v>392.66063617382878</v>
      </c>
      <c r="BF119">
        <f t="shared" si="223"/>
        <v>7.5817427292747637E-3</v>
      </c>
    </row>
    <row r="120" spans="1:58" x14ac:dyDescent="0.25">
      <c r="A120" t="s">
        <v>120</v>
      </c>
      <c r="B120">
        <v>5</v>
      </c>
      <c r="C120" s="1">
        <v>31</v>
      </c>
      <c r="D120" s="1" t="s">
        <v>179</v>
      </c>
      <c r="E120" s="1">
        <v>7037</v>
      </c>
      <c r="F120" s="1">
        <v>0</v>
      </c>
      <c r="G120">
        <f t="shared" si="196"/>
        <v>3.7914050347580956</v>
      </c>
      <c r="H120">
        <f t="shared" si="197"/>
        <v>6.9916010887698915E-2</v>
      </c>
      <c r="I120">
        <f t="shared" si="198"/>
        <v>299.76180564117874</v>
      </c>
      <c r="J120">
        <f t="shared" si="199"/>
        <v>0.79699423377402157</v>
      </c>
      <c r="K120">
        <f t="shared" si="200"/>
        <v>1.1230269202915166</v>
      </c>
      <c r="L120">
        <f t="shared" si="201"/>
        <v>31.863611221313477</v>
      </c>
      <c r="M120" s="1">
        <v>6</v>
      </c>
      <c r="N120">
        <f t="shared" si="202"/>
        <v>1.4200000166893005</v>
      </c>
      <c r="O120" s="1">
        <v>1</v>
      </c>
      <c r="P120">
        <f t="shared" si="203"/>
        <v>2.8400000333786011</v>
      </c>
      <c r="Q120" s="1">
        <v>32.234298706054688</v>
      </c>
      <c r="R120" s="1">
        <v>31.863611221313477</v>
      </c>
      <c r="S120" s="1">
        <v>32.203277587890625</v>
      </c>
      <c r="T120" s="1">
        <v>399.74484252929688</v>
      </c>
      <c r="U120" s="1">
        <v>394.82330322265625</v>
      </c>
      <c r="V120" s="1">
        <v>35.114532470703125</v>
      </c>
      <c r="W120" s="1">
        <v>36.035385131835938</v>
      </c>
      <c r="X120" s="1">
        <v>72.806282043457031</v>
      </c>
      <c r="Y120" s="1">
        <v>74.715568542480469</v>
      </c>
      <c r="Z120" s="1">
        <v>500.58447265625</v>
      </c>
      <c r="AA120" s="1">
        <v>500.44580078125</v>
      </c>
      <c r="AB120" s="1">
        <v>11.475637435913086</v>
      </c>
      <c r="AC120" s="1">
        <v>100.32688140869141</v>
      </c>
      <c r="AD120" s="1">
        <v>0.78480648994445801</v>
      </c>
      <c r="AE120" s="1">
        <v>-0.41341641545295715</v>
      </c>
      <c r="AF120" s="1">
        <v>1</v>
      </c>
      <c r="AG120" s="1">
        <v>-0.21956524252891541</v>
      </c>
      <c r="AH120" s="1">
        <v>2.737391471862793</v>
      </c>
      <c r="AI120" s="1">
        <v>1</v>
      </c>
      <c r="AJ120" s="1">
        <v>0</v>
      </c>
      <c r="AK120" s="1">
        <v>0.15999999642372131</v>
      </c>
      <c r="AL120" s="1">
        <v>111115</v>
      </c>
      <c r="AM120">
        <f t="shared" si="204"/>
        <v>0.83430745442708321</v>
      </c>
      <c r="AN120">
        <f t="shared" si="205"/>
        <v>7.969942337740216E-4</v>
      </c>
      <c r="AO120">
        <f t="shared" si="206"/>
        <v>305.01361122131345</v>
      </c>
      <c r="AP120">
        <f t="shared" si="207"/>
        <v>305.38429870605466</v>
      </c>
      <c r="AQ120">
        <f t="shared" si="208"/>
        <v>80.071326335266349</v>
      </c>
      <c r="AR120">
        <f t="shared" si="209"/>
        <v>0.53913896511482839</v>
      </c>
      <c r="AS120">
        <f t="shared" si="210"/>
        <v>4.7383447309297422</v>
      </c>
      <c r="AT120">
        <f t="shared" si="211"/>
        <v>47.229064278671537</v>
      </c>
      <c r="AU120">
        <f t="shared" si="212"/>
        <v>11.193679146835599</v>
      </c>
      <c r="AV120">
        <f t="shared" si="213"/>
        <v>32.048954963684082</v>
      </c>
      <c r="AW120">
        <f t="shared" si="214"/>
        <v>4.7883303743754322</v>
      </c>
      <c r="AX120">
        <f t="shared" si="215"/>
        <v>6.8236151914420076E-2</v>
      </c>
      <c r="AY120">
        <f t="shared" si="216"/>
        <v>3.6153178106382255</v>
      </c>
      <c r="AZ120">
        <f t="shared" si="217"/>
        <v>1.1730125637372066</v>
      </c>
      <c r="BA120">
        <f t="shared" si="218"/>
        <v>4.2795404044483128E-2</v>
      </c>
      <c r="BB120">
        <f t="shared" si="219"/>
        <v>30.074167125417741</v>
      </c>
      <c r="BC120">
        <f t="shared" si="220"/>
        <v>0.7592302764159069</v>
      </c>
      <c r="BD120">
        <f t="shared" si="221"/>
        <v>75.863783279855781</v>
      </c>
      <c r="BE120">
        <f t="shared" si="222"/>
        <v>393.0210508505553</v>
      </c>
      <c r="BF120">
        <f t="shared" si="223"/>
        <v>7.3184459015762119E-3</v>
      </c>
    </row>
    <row r="121" spans="1:58" x14ac:dyDescent="0.25">
      <c r="A121" t="s">
        <v>120</v>
      </c>
      <c r="B121">
        <v>5</v>
      </c>
      <c r="C121" s="1">
        <v>32</v>
      </c>
      <c r="D121" s="1" t="s">
        <v>180</v>
      </c>
      <c r="E121" s="1">
        <v>7215</v>
      </c>
      <c r="F121" s="1">
        <v>0</v>
      </c>
      <c r="G121">
        <f t="shared" si="196"/>
        <v>3.6837178392562699</v>
      </c>
      <c r="H121">
        <f t="shared" si="197"/>
        <v>7.2234042616191152E-2</v>
      </c>
      <c r="I121">
        <f t="shared" si="198"/>
        <v>305.73961420986961</v>
      </c>
      <c r="J121">
        <f t="shared" si="199"/>
        <v>0.74489886194063148</v>
      </c>
      <c r="K121">
        <f t="shared" si="200"/>
        <v>1.0171437409383195</v>
      </c>
      <c r="L121">
        <f t="shared" si="201"/>
        <v>31.505264282226563</v>
      </c>
      <c r="M121" s="1">
        <v>6</v>
      </c>
      <c r="N121">
        <f t="shared" si="202"/>
        <v>1.4200000166893005</v>
      </c>
      <c r="O121" s="1">
        <v>1</v>
      </c>
      <c r="P121">
        <f t="shared" si="203"/>
        <v>2.8400000333786011</v>
      </c>
      <c r="Q121" s="1">
        <v>32.297550201416016</v>
      </c>
      <c r="R121" s="1">
        <v>31.505264282226563</v>
      </c>
      <c r="S121" s="1">
        <v>32.276920318603516</v>
      </c>
      <c r="T121" s="1">
        <v>399.78662109375</v>
      </c>
      <c r="U121" s="1">
        <v>395.01882934570313</v>
      </c>
      <c r="V121" s="1">
        <v>35.281539916992188</v>
      </c>
      <c r="W121" s="1">
        <v>36.142070770263672</v>
      </c>
      <c r="X121" s="1">
        <v>72.888092041015625</v>
      </c>
      <c r="Y121" s="1">
        <v>74.665863037109375</v>
      </c>
      <c r="Z121" s="1">
        <v>500.60494995117188</v>
      </c>
      <c r="AA121" s="1">
        <v>298.94692993164063</v>
      </c>
      <c r="AB121" s="1">
        <v>12.73846435546875</v>
      </c>
      <c r="AC121" s="1">
        <v>100.32199859619141</v>
      </c>
      <c r="AD121" s="1">
        <v>0.83110165596008301</v>
      </c>
      <c r="AE121" s="1">
        <v>-0.42220929265022278</v>
      </c>
      <c r="AF121" s="1">
        <v>1</v>
      </c>
      <c r="AG121" s="1">
        <v>-0.21956524252891541</v>
      </c>
      <c r="AH121" s="1">
        <v>2.737391471862793</v>
      </c>
      <c r="AI121" s="1">
        <v>1</v>
      </c>
      <c r="AJ121" s="1">
        <v>0</v>
      </c>
      <c r="AK121" s="1">
        <v>0.15999999642372131</v>
      </c>
      <c r="AL121" s="1">
        <v>111115</v>
      </c>
      <c r="AM121">
        <f t="shared" si="204"/>
        <v>0.83434158325195296</v>
      </c>
      <c r="AN121">
        <f t="shared" si="205"/>
        <v>7.4489886194063152E-4</v>
      </c>
      <c r="AO121">
        <f t="shared" si="206"/>
        <v>304.65526428222654</v>
      </c>
      <c r="AP121">
        <f t="shared" si="207"/>
        <v>305.44755020141599</v>
      </c>
      <c r="AQ121">
        <f t="shared" si="208"/>
        <v>47.831507719944966</v>
      </c>
      <c r="AR121">
        <f t="shared" si="209"/>
        <v>0.26904917425674141</v>
      </c>
      <c r="AS121">
        <f t="shared" si="210"/>
        <v>4.642988514016162</v>
      </c>
      <c r="AT121">
        <f t="shared" si="211"/>
        <v>46.280861416096499</v>
      </c>
      <c r="AU121">
        <f t="shared" si="212"/>
        <v>10.138790645832827</v>
      </c>
      <c r="AV121">
        <f t="shared" si="213"/>
        <v>31.901407241821289</v>
      </c>
      <c r="AW121">
        <f t="shared" si="214"/>
        <v>4.7485009604322812</v>
      </c>
      <c r="AX121">
        <f t="shared" si="215"/>
        <v>7.0442374509672154E-2</v>
      </c>
      <c r="AY121">
        <f t="shared" si="216"/>
        <v>3.6258447730778425</v>
      </c>
      <c r="AZ121">
        <f t="shared" si="217"/>
        <v>1.1226561873544387</v>
      </c>
      <c r="BA121">
        <f t="shared" si="218"/>
        <v>4.4184023311635498E-2</v>
      </c>
      <c r="BB121">
        <f t="shared" si="219"/>
        <v>30.672409147562643</v>
      </c>
      <c r="BC121">
        <f t="shared" si="220"/>
        <v>0.77398744438660605</v>
      </c>
      <c r="BD121">
        <f t="shared" si="221"/>
        <v>77.718010978699056</v>
      </c>
      <c r="BE121">
        <f t="shared" si="222"/>
        <v>393.26776630889049</v>
      </c>
      <c r="BF121">
        <f t="shared" si="223"/>
        <v>7.2798039402212824E-3</v>
      </c>
    </row>
    <row r="122" spans="1:58" x14ac:dyDescent="0.25">
      <c r="A122" t="s">
        <v>120</v>
      </c>
      <c r="B122">
        <v>5</v>
      </c>
      <c r="C122" s="1">
        <v>33</v>
      </c>
      <c r="D122" s="1" t="s">
        <v>181</v>
      </c>
      <c r="E122" s="1">
        <v>7393</v>
      </c>
      <c r="F122" s="1">
        <v>0</v>
      </c>
      <c r="G122">
        <f t="shared" si="196"/>
        <v>3.56444243918166</v>
      </c>
      <c r="H122">
        <f t="shared" si="197"/>
        <v>7.0441739053256375E-2</v>
      </c>
      <c r="I122">
        <f t="shared" si="198"/>
        <v>306.70723781593472</v>
      </c>
      <c r="J122">
        <f t="shared" si="199"/>
        <v>0.69158023843094352</v>
      </c>
      <c r="K122">
        <f t="shared" si="200"/>
        <v>0.96791052040663539</v>
      </c>
      <c r="L122">
        <f t="shared" si="201"/>
        <v>31.320383071899414</v>
      </c>
      <c r="M122" s="1">
        <v>6</v>
      </c>
      <c r="N122">
        <f t="shared" si="202"/>
        <v>1.4200000166893005</v>
      </c>
      <c r="O122" s="1">
        <v>1</v>
      </c>
      <c r="P122">
        <f t="shared" si="203"/>
        <v>2.8400000333786011</v>
      </c>
      <c r="Q122" s="1">
        <v>32.210502624511719</v>
      </c>
      <c r="R122" s="1">
        <v>31.320383071899414</v>
      </c>
      <c r="S122" s="1">
        <v>32.201251983642578</v>
      </c>
      <c r="T122" s="1">
        <v>399.61685180664063</v>
      </c>
      <c r="U122" s="1">
        <v>395.01730346679688</v>
      </c>
      <c r="V122" s="1">
        <v>35.353641510009766</v>
      </c>
      <c r="W122" s="1">
        <v>36.152561187744141</v>
      </c>
      <c r="X122" s="1">
        <v>73.38983154296875</v>
      </c>
      <c r="Y122" s="1">
        <v>75.048294067382813</v>
      </c>
      <c r="Z122" s="1">
        <v>500.60940551757813</v>
      </c>
      <c r="AA122" s="1">
        <v>250.57804870605469</v>
      </c>
      <c r="AB122" s="1">
        <v>14.85395622253418</v>
      </c>
      <c r="AC122" s="1">
        <v>100.31205749511719</v>
      </c>
      <c r="AD122" s="1">
        <v>0.80052304267883301</v>
      </c>
      <c r="AE122" s="1">
        <v>-0.42188122868537903</v>
      </c>
      <c r="AF122" s="1">
        <v>1</v>
      </c>
      <c r="AG122" s="1">
        <v>-0.21956524252891541</v>
      </c>
      <c r="AH122" s="1">
        <v>2.737391471862793</v>
      </c>
      <c r="AI122" s="1">
        <v>1</v>
      </c>
      <c r="AJ122" s="1">
        <v>0</v>
      </c>
      <c r="AK122" s="1">
        <v>0.15999999642372131</v>
      </c>
      <c r="AL122" s="1">
        <v>111115</v>
      </c>
      <c r="AM122">
        <f t="shared" si="204"/>
        <v>0.83434900919596344</v>
      </c>
      <c r="AN122">
        <f t="shared" si="205"/>
        <v>6.9158023843094352E-4</v>
      </c>
      <c r="AO122">
        <f t="shared" si="206"/>
        <v>304.47038307189939</v>
      </c>
      <c r="AP122">
        <f t="shared" si="207"/>
        <v>305.3605026245117</v>
      </c>
      <c r="AQ122">
        <f t="shared" si="208"/>
        <v>40.092486896831815</v>
      </c>
      <c r="AR122">
        <f t="shared" si="209"/>
        <v>0.22324449278724307</v>
      </c>
      <c r="AS122">
        <f t="shared" si="210"/>
        <v>4.5944483168673678</v>
      </c>
      <c r="AT122">
        <f t="shared" si="211"/>
        <v>45.801555980356682</v>
      </c>
      <c r="AU122">
        <f t="shared" si="212"/>
        <v>9.648994792612541</v>
      </c>
      <c r="AV122">
        <f t="shared" si="213"/>
        <v>31.765442848205566</v>
      </c>
      <c r="AW122">
        <f t="shared" si="214"/>
        <v>4.7120540509461515</v>
      </c>
      <c r="AX122">
        <f t="shared" si="215"/>
        <v>6.8736829974556282E-2</v>
      </c>
      <c r="AY122">
        <f t="shared" si="216"/>
        <v>3.6265377964607324</v>
      </c>
      <c r="AZ122">
        <f t="shared" si="217"/>
        <v>1.0855162544854191</v>
      </c>
      <c r="BA122">
        <f t="shared" si="218"/>
        <v>4.3110508682212334E-2</v>
      </c>
      <c r="BB122">
        <f t="shared" si="219"/>
        <v>30.766434073960625</v>
      </c>
      <c r="BC122">
        <f t="shared" si="220"/>
        <v>0.77644000686596493</v>
      </c>
      <c r="BD122">
        <f t="shared" si="221"/>
        <v>78.564566366170553</v>
      </c>
      <c r="BE122">
        <f t="shared" si="222"/>
        <v>393.32293824273358</v>
      </c>
      <c r="BF122">
        <f t="shared" si="223"/>
        <v>7.1198205683763206E-3</v>
      </c>
    </row>
    <row r="123" spans="1:58" x14ac:dyDescent="0.25">
      <c r="A123" t="s">
        <v>120</v>
      </c>
      <c r="B123">
        <v>5</v>
      </c>
      <c r="C123" s="1">
        <v>34</v>
      </c>
      <c r="D123" s="1" t="s">
        <v>182</v>
      </c>
      <c r="E123" s="1">
        <v>7570</v>
      </c>
      <c r="F123" s="1">
        <v>0</v>
      </c>
      <c r="G123">
        <f t="shared" si="196"/>
        <v>3.2610435940261455</v>
      </c>
      <c r="H123">
        <f t="shared" si="197"/>
        <v>7.5537285331463963E-2</v>
      </c>
      <c r="I123">
        <f t="shared" si="198"/>
        <v>319.49487554080241</v>
      </c>
      <c r="J123">
        <f t="shared" si="199"/>
        <v>0.67723650179396122</v>
      </c>
      <c r="K123">
        <f t="shared" si="200"/>
        <v>0.88585156609543203</v>
      </c>
      <c r="L123">
        <f t="shared" si="201"/>
        <v>30.975587844848633</v>
      </c>
      <c r="M123" s="1">
        <v>6</v>
      </c>
      <c r="N123">
        <f t="shared" si="202"/>
        <v>1.4200000166893005</v>
      </c>
      <c r="O123" s="1">
        <v>1</v>
      </c>
      <c r="P123">
        <f t="shared" si="203"/>
        <v>2.8400000333786011</v>
      </c>
      <c r="Q123" s="1">
        <v>32.114143371582031</v>
      </c>
      <c r="R123" s="1">
        <v>30.975587844848633</v>
      </c>
      <c r="S123" s="1">
        <v>32.108161926269531</v>
      </c>
      <c r="T123" s="1">
        <v>399.6163330078125</v>
      </c>
      <c r="U123" s="1">
        <v>395.38632202148438</v>
      </c>
      <c r="V123" s="1">
        <v>35.298877716064453</v>
      </c>
      <c r="W123" s="1">
        <v>36.081394195556641</v>
      </c>
      <c r="X123" s="1">
        <v>73.673408508300781</v>
      </c>
      <c r="Y123" s="1">
        <v>75.306625366210938</v>
      </c>
      <c r="Z123" s="1">
        <v>500.53964233398438</v>
      </c>
      <c r="AA123" s="1">
        <v>150.61227416992188</v>
      </c>
      <c r="AB123" s="1">
        <v>11.648923873901367</v>
      </c>
      <c r="AC123" s="1">
        <v>100.30796051025391</v>
      </c>
      <c r="AD123" s="1">
        <v>0.83857846260070801</v>
      </c>
      <c r="AE123" s="1">
        <v>-0.41047146916389465</v>
      </c>
      <c r="AF123" s="1">
        <v>1</v>
      </c>
      <c r="AG123" s="1">
        <v>-0.21956524252891541</v>
      </c>
      <c r="AH123" s="1">
        <v>2.737391471862793</v>
      </c>
      <c r="AI123" s="1">
        <v>1</v>
      </c>
      <c r="AJ123" s="1">
        <v>0</v>
      </c>
      <c r="AK123" s="1">
        <v>0.15999999642372131</v>
      </c>
      <c r="AL123" s="1">
        <v>111115</v>
      </c>
      <c r="AM123">
        <f t="shared" si="204"/>
        <v>0.83423273722330715</v>
      </c>
      <c r="AN123">
        <f t="shared" si="205"/>
        <v>6.7723650179396121E-4</v>
      </c>
      <c r="AO123">
        <f t="shared" si="206"/>
        <v>304.12558784484861</v>
      </c>
      <c r="AP123">
        <f t="shared" si="207"/>
        <v>305.26414337158201</v>
      </c>
      <c r="AQ123">
        <f t="shared" si="208"/>
        <v>24.097963328556034</v>
      </c>
      <c r="AR123">
        <f t="shared" si="209"/>
        <v>8.8502520152823089E-2</v>
      </c>
      <c r="AS123">
        <f t="shared" si="210"/>
        <v>4.5051026302182322</v>
      </c>
      <c r="AT123">
        <f t="shared" si="211"/>
        <v>44.912712882420749</v>
      </c>
      <c r="AU123">
        <f t="shared" si="212"/>
        <v>8.8313186868641083</v>
      </c>
      <c r="AV123">
        <f t="shared" si="213"/>
        <v>31.544865608215332</v>
      </c>
      <c r="AW123">
        <f t="shared" si="214"/>
        <v>4.6534436390255483</v>
      </c>
      <c r="AX123">
        <f t="shared" si="215"/>
        <v>7.3580225327933818E-2</v>
      </c>
      <c r="AY123">
        <f t="shared" si="216"/>
        <v>3.6192510641228002</v>
      </c>
      <c r="AZ123">
        <f t="shared" si="217"/>
        <v>1.0341925749027481</v>
      </c>
      <c r="BA123">
        <f t="shared" si="218"/>
        <v>4.6159555222544578E-2</v>
      </c>
      <c r="BB123">
        <f t="shared" si="219"/>
        <v>32.047879358975294</v>
      </c>
      <c r="BC123">
        <f t="shared" si="220"/>
        <v>0.80805748136993416</v>
      </c>
      <c r="BD123">
        <f t="shared" si="221"/>
        <v>80.037740543902842</v>
      </c>
      <c r="BE123">
        <f t="shared" si="222"/>
        <v>393.8361780777542</v>
      </c>
      <c r="BF123">
        <f t="shared" si="223"/>
        <v>6.6272875781739661E-3</v>
      </c>
    </row>
    <row r="124" spans="1:58" x14ac:dyDescent="0.25">
      <c r="A124" t="s">
        <v>120</v>
      </c>
      <c r="B124">
        <v>5</v>
      </c>
      <c r="C124" s="1">
        <v>35</v>
      </c>
      <c r="D124" s="1" t="s">
        <v>183</v>
      </c>
      <c r="E124" s="1">
        <v>7748</v>
      </c>
      <c r="F124" s="1">
        <v>0</v>
      </c>
      <c r="G124">
        <f t="shared" si="196"/>
        <v>2.7813648485634372</v>
      </c>
      <c r="H124">
        <f t="shared" si="197"/>
        <v>7.6474848611157081E-2</v>
      </c>
      <c r="I124">
        <f t="shared" si="198"/>
        <v>331.19453394159478</v>
      </c>
      <c r="J124">
        <f t="shared" si="199"/>
        <v>0.65202609687292812</v>
      </c>
      <c r="K124">
        <f t="shared" si="200"/>
        <v>0.84288087657205635</v>
      </c>
      <c r="L124">
        <f t="shared" si="201"/>
        <v>30.77971076965332</v>
      </c>
      <c r="M124" s="1">
        <v>6</v>
      </c>
      <c r="N124">
        <f t="shared" si="202"/>
        <v>1.4200000166893005</v>
      </c>
      <c r="O124" s="1">
        <v>1</v>
      </c>
      <c r="P124">
        <f t="shared" si="203"/>
        <v>2.8400000333786011</v>
      </c>
      <c r="Q124" s="1">
        <v>32.053630828857422</v>
      </c>
      <c r="R124" s="1">
        <v>30.77971076965332</v>
      </c>
      <c r="S124" s="1">
        <v>32.052337646484375</v>
      </c>
      <c r="T124" s="1">
        <v>399.44436645507813</v>
      </c>
      <c r="U124" s="1">
        <v>395.80075073242188</v>
      </c>
      <c r="V124" s="1">
        <v>35.259483337402344</v>
      </c>
      <c r="W124" s="1">
        <v>36.012969970703125</v>
      </c>
      <c r="X124" s="1">
        <v>73.838485717773438</v>
      </c>
      <c r="Y124" s="1">
        <v>75.416397094726563</v>
      </c>
      <c r="Z124" s="1">
        <v>500.50897216796875</v>
      </c>
      <c r="AA124" s="1">
        <v>99.679222106933594</v>
      </c>
      <c r="AB124" s="1">
        <v>5.7664241790771484</v>
      </c>
      <c r="AC124" s="1">
        <v>100.30113983154297</v>
      </c>
      <c r="AD124" s="1">
        <v>0.79637265205383301</v>
      </c>
      <c r="AE124" s="1">
        <v>-0.4148583710193634</v>
      </c>
      <c r="AF124" s="1">
        <v>1</v>
      </c>
      <c r="AG124" s="1">
        <v>-0.21956524252891541</v>
      </c>
      <c r="AH124" s="1">
        <v>2.737391471862793</v>
      </c>
      <c r="AI124" s="1">
        <v>1</v>
      </c>
      <c r="AJ124" s="1">
        <v>0</v>
      </c>
      <c r="AK124" s="1">
        <v>0.15999999642372131</v>
      </c>
      <c r="AL124" s="1">
        <v>111115</v>
      </c>
      <c r="AM124">
        <f t="shared" si="204"/>
        <v>0.8341816202799478</v>
      </c>
      <c r="AN124">
        <f t="shared" si="205"/>
        <v>6.5202609687292808E-4</v>
      </c>
      <c r="AO124">
        <f t="shared" si="206"/>
        <v>303.9297107696533</v>
      </c>
      <c r="AP124">
        <f t="shared" si="207"/>
        <v>305.2036308288574</v>
      </c>
      <c r="AQ124">
        <f t="shared" si="208"/>
        <v>15.948675180628697</v>
      </c>
      <c r="AR124">
        <f t="shared" si="209"/>
        <v>2.9508034935308406E-2</v>
      </c>
      <c r="AS124">
        <f t="shared" si="210"/>
        <v>4.4550228133527083</v>
      </c>
      <c r="AT124">
        <f t="shared" si="211"/>
        <v>44.416472443234198</v>
      </c>
      <c r="AU124">
        <f t="shared" si="212"/>
        <v>8.4035024725310734</v>
      </c>
      <c r="AV124">
        <f t="shared" si="213"/>
        <v>31.416670799255371</v>
      </c>
      <c r="AW124">
        <f t="shared" si="214"/>
        <v>4.6196730329045117</v>
      </c>
      <c r="AX124">
        <f t="shared" si="215"/>
        <v>7.4469550192091213E-2</v>
      </c>
      <c r="AY124">
        <f t="shared" si="216"/>
        <v>3.612141936780652</v>
      </c>
      <c r="AZ124">
        <f t="shared" si="217"/>
        <v>1.0075310961238597</v>
      </c>
      <c r="BA124">
        <f t="shared" si="218"/>
        <v>4.671957200792947E-2</v>
      </c>
      <c r="BB124">
        <f t="shared" si="219"/>
        <v>33.219189260318601</v>
      </c>
      <c r="BC124">
        <f t="shared" si="220"/>
        <v>0.83677085838954446</v>
      </c>
      <c r="BD124">
        <f t="shared" si="221"/>
        <v>80.804373609275174</v>
      </c>
      <c r="BE124">
        <f t="shared" si="222"/>
        <v>394.4786230910733</v>
      </c>
      <c r="BF124">
        <f t="shared" si="223"/>
        <v>5.6973035092737542E-3</v>
      </c>
    </row>
    <row r="125" spans="1:58" x14ac:dyDescent="0.25">
      <c r="A125" t="s">
        <v>120</v>
      </c>
      <c r="B125">
        <v>5</v>
      </c>
      <c r="C125" s="1">
        <v>36</v>
      </c>
      <c r="D125" s="1" t="s">
        <v>184</v>
      </c>
      <c r="E125" s="1">
        <v>7925</v>
      </c>
      <c r="F125" s="1">
        <v>0</v>
      </c>
      <c r="G125">
        <f t="shared" si="196"/>
        <v>1.8658397820789623</v>
      </c>
      <c r="H125">
        <f t="shared" si="197"/>
        <v>7.8461383612314181E-2</v>
      </c>
      <c r="I125">
        <f t="shared" si="198"/>
        <v>353.09118655140895</v>
      </c>
      <c r="J125">
        <f t="shared" si="199"/>
        <v>0.64192166506370596</v>
      </c>
      <c r="K125">
        <f t="shared" si="200"/>
        <v>0.80950937931628042</v>
      </c>
      <c r="L125">
        <f t="shared" si="201"/>
        <v>30.617313385009766</v>
      </c>
      <c r="M125" s="1">
        <v>6</v>
      </c>
      <c r="N125">
        <f t="shared" si="202"/>
        <v>1.4200000166893005</v>
      </c>
      <c r="O125" s="1">
        <v>1</v>
      </c>
      <c r="P125">
        <f t="shared" si="203"/>
        <v>2.8400000333786011</v>
      </c>
      <c r="Q125" s="1">
        <v>31.976980209350586</v>
      </c>
      <c r="R125" s="1">
        <v>30.617313385009766</v>
      </c>
      <c r="S125" s="1">
        <v>31.986660003662109</v>
      </c>
      <c r="T125" s="1">
        <v>399.60781860351563</v>
      </c>
      <c r="U125" s="1">
        <v>397.06582641601563</v>
      </c>
      <c r="V125" s="1">
        <v>35.196010589599609</v>
      </c>
      <c r="W125" s="1">
        <v>35.937793731689453</v>
      </c>
      <c r="X125" s="1">
        <v>74.021072387695313</v>
      </c>
      <c r="Y125" s="1">
        <v>75.581123352050781</v>
      </c>
      <c r="Z125" s="1">
        <v>500.5660400390625</v>
      </c>
      <c r="AA125" s="1">
        <v>48.919563293457031</v>
      </c>
      <c r="AB125" s="1">
        <v>6.4165496826171875</v>
      </c>
      <c r="AC125" s="1">
        <v>100.29446411132813</v>
      </c>
      <c r="AD125" s="1">
        <v>0.78535580635070801</v>
      </c>
      <c r="AE125" s="1">
        <v>-0.4109978973865509</v>
      </c>
      <c r="AF125" s="1">
        <v>1</v>
      </c>
      <c r="AG125" s="1">
        <v>-0.21956524252891541</v>
      </c>
      <c r="AH125" s="1">
        <v>2.737391471862793</v>
      </c>
      <c r="AI125" s="1">
        <v>1</v>
      </c>
      <c r="AJ125" s="1">
        <v>0</v>
      </c>
      <c r="AK125" s="1">
        <v>0.15999999642372131</v>
      </c>
      <c r="AL125" s="1">
        <v>111115</v>
      </c>
      <c r="AM125">
        <f t="shared" si="204"/>
        <v>0.83427673339843744</v>
      </c>
      <c r="AN125">
        <f t="shared" si="205"/>
        <v>6.4192166506370598E-4</v>
      </c>
      <c r="AO125">
        <f t="shared" si="206"/>
        <v>303.76731338500974</v>
      </c>
      <c r="AP125">
        <f t="shared" si="207"/>
        <v>305.12698020935056</v>
      </c>
      <c r="AQ125">
        <f t="shared" si="208"/>
        <v>7.8271299520031334</v>
      </c>
      <c r="AR125">
        <f t="shared" si="209"/>
        <v>-4.3101381985909751E-2</v>
      </c>
      <c r="AS125">
        <f t="shared" si="210"/>
        <v>4.413871142979521</v>
      </c>
      <c r="AT125">
        <f t="shared" si="211"/>
        <v>44.00912036461024</v>
      </c>
      <c r="AU125">
        <f t="shared" si="212"/>
        <v>8.0713266329207869</v>
      </c>
      <c r="AV125">
        <f t="shared" si="213"/>
        <v>31.297146797180176</v>
      </c>
      <c r="AW125">
        <f t="shared" si="214"/>
        <v>4.5883790535829387</v>
      </c>
      <c r="AX125">
        <f t="shared" si="215"/>
        <v>7.6351988338997159E-2</v>
      </c>
      <c r="AY125">
        <f t="shared" si="216"/>
        <v>3.6043617636632406</v>
      </c>
      <c r="AZ125">
        <f t="shared" si="217"/>
        <v>0.98401728991969817</v>
      </c>
      <c r="BA125">
        <f t="shared" si="218"/>
        <v>4.7905129137535356E-2</v>
      </c>
      <c r="BB125">
        <f t="shared" si="219"/>
        <v>35.413091337606552</v>
      </c>
      <c r="BC125">
        <f t="shared" si="220"/>
        <v>0.8892510084246501</v>
      </c>
      <c r="BD125">
        <f t="shared" si="221"/>
        <v>81.40982906850283</v>
      </c>
      <c r="BE125">
        <f t="shared" si="222"/>
        <v>396.17889554411346</v>
      </c>
      <c r="BF125">
        <f t="shared" si="223"/>
        <v>3.8340683826594058E-3</v>
      </c>
    </row>
    <row r="126" spans="1:58" x14ac:dyDescent="0.25">
      <c r="A126" t="s">
        <v>120</v>
      </c>
      <c r="B126">
        <v>5</v>
      </c>
      <c r="C126" s="1">
        <v>37</v>
      </c>
      <c r="D126" s="1" t="s">
        <v>185</v>
      </c>
      <c r="E126" s="1">
        <v>8103.5</v>
      </c>
      <c r="F126" s="1">
        <v>0</v>
      </c>
      <c r="G126">
        <f t="shared" si="196"/>
        <v>1.5292244249392168</v>
      </c>
      <c r="H126">
        <f t="shared" si="197"/>
        <v>7.9006883134898467E-2</v>
      </c>
      <c r="I126">
        <f t="shared" si="198"/>
        <v>360.88947691857561</v>
      </c>
      <c r="J126">
        <f t="shared" si="199"/>
        <v>0.62911483807631519</v>
      </c>
      <c r="K126">
        <f t="shared" si="200"/>
        <v>0.78812880272580488</v>
      </c>
      <c r="L126">
        <f t="shared" si="201"/>
        <v>30.500743865966797</v>
      </c>
      <c r="M126" s="1">
        <v>6</v>
      </c>
      <c r="N126">
        <f t="shared" si="202"/>
        <v>1.4200000166893005</v>
      </c>
      <c r="O126" s="1">
        <v>1</v>
      </c>
      <c r="P126">
        <f t="shared" si="203"/>
        <v>2.8400000333786011</v>
      </c>
      <c r="Q126" s="1">
        <v>31.885669708251953</v>
      </c>
      <c r="R126" s="1">
        <v>30.500743865966797</v>
      </c>
      <c r="S126" s="1">
        <v>31.894271850585938</v>
      </c>
      <c r="T126" s="1">
        <v>399.67550659179688</v>
      </c>
      <c r="U126" s="1">
        <v>397.54257202148438</v>
      </c>
      <c r="V126" s="1">
        <v>35.133682250976563</v>
      </c>
      <c r="W126" s="1">
        <v>35.86077880859375</v>
      </c>
      <c r="X126" s="1">
        <v>74.268310546875</v>
      </c>
      <c r="Y126" s="1">
        <v>75.805305480957031</v>
      </c>
      <c r="Z126" s="1">
        <v>500.52853393554688</v>
      </c>
      <c r="AA126" s="1">
        <v>36.383712768554688</v>
      </c>
      <c r="AB126" s="1">
        <v>11.721369743347168</v>
      </c>
      <c r="AC126" s="1">
        <v>100.28806304931641</v>
      </c>
      <c r="AD126" s="1">
        <v>0.77687191963195801</v>
      </c>
      <c r="AE126" s="1">
        <v>-0.40784695744514465</v>
      </c>
      <c r="AF126" s="1">
        <v>1</v>
      </c>
      <c r="AG126" s="1">
        <v>-0.21956524252891541</v>
      </c>
      <c r="AH126" s="1">
        <v>2.737391471862793</v>
      </c>
      <c r="AI126" s="1">
        <v>1</v>
      </c>
      <c r="AJ126" s="1">
        <v>0</v>
      </c>
      <c r="AK126" s="1">
        <v>0.15999999642372131</v>
      </c>
      <c r="AL126" s="1">
        <v>111115</v>
      </c>
      <c r="AM126">
        <f t="shared" si="204"/>
        <v>0.83421422322591143</v>
      </c>
      <c r="AN126">
        <f t="shared" si="205"/>
        <v>6.2911483807631522E-4</v>
      </c>
      <c r="AO126">
        <f t="shared" si="206"/>
        <v>303.65074386596677</v>
      </c>
      <c r="AP126">
        <f t="shared" si="207"/>
        <v>305.03566970825193</v>
      </c>
      <c r="AQ126">
        <f t="shared" si="208"/>
        <v>5.8213939128504535</v>
      </c>
      <c r="AR126">
        <f t="shared" si="209"/>
        <v>-5.5675994346842873E-2</v>
      </c>
      <c r="AS126">
        <f t="shared" si="210"/>
        <v>4.3845368488796446</v>
      </c>
      <c r="AT126">
        <f t="shared" si="211"/>
        <v>43.719428968565879</v>
      </c>
      <c r="AU126">
        <f t="shared" si="212"/>
        <v>7.8586501599721288</v>
      </c>
      <c r="AV126">
        <f t="shared" si="213"/>
        <v>31.193206787109375</v>
      </c>
      <c r="AW126">
        <f t="shared" si="214"/>
        <v>4.5613155452973926</v>
      </c>
      <c r="AX126">
        <f t="shared" si="215"/>
        <v>7.6868454634651154E-2</v>
      </c>
      <c r="AY126">
        <f t="shared" si="216"/>
        <v>3.5964080461538397</v>
      </c>
      <c r="AZ126">
        <f t="shared" si="217"/>
        <v>0.96490749914355289</v>
      </c>
      <c r="BA126">
        <f t="shared" si="218"/>
        <v>4.8230438597512353E-2</v>
      </c>
      <c r="BB126">
        <f t="shared" si="219"/>
        <v>36.192906615044933</v>
      </c>
      <c r="BC126">
        <f t="shared" si="220"/>
        <v>0.90780083019403535</v>
      </c>
      <c r="BD126">
        <f t="shared" si="221"/>
        <v>81.786621264286367</v>
      </c>
      <c r="BE126">
        <f t="shared" si="222"/>
        <v>396.81565196887721</v>
      </c>
      <c r="BF126">
        <f t="shared" si="223"/>
        <v>3.1518438914906835E-3</v>
      </c>
    </row>
    <row r="127" spans="1:58" x14ac:dyDescent="0.25">
      <c r="A127" t="s">
        <v>120</v>
      </c>
      <c r="B127">
        <v>5</v>
      </c>
      <c r="C127" s="1">
        <v>38</v>
      </c>
      <c r="D127" s="1" t="s">
        <v>186</v>
      </c>
      <c r="E127" s="1">
        <v>8280</v>
      </c>
      <c r="F127" s="1">
        <v>0</v>
      </c>
      <c r="G127">
        <f t="shared" si="196"/>
        <v>1.0595709075761348</v>
      </c>
      <c r="H127">
        <f t="shared" si="197"/>
        <v>7.8697232500176753E-2</v>
      </c>
      <c r="I127">
        <f t="shared" si="198"/>
        <v>371.06268088861987</v>
      </c>
      <c r="J127">
        <f t="shared" si="199"/>
        <v>0.61820073901053318</v>
      </c>
      <c r="K127">
        <f t="shared" si="200"/>
        <v>0.77745436507794308</v>
      </c>
      <c r="L127">
        <f t="shared" si="201"/>
        <v>30.441619873046875</v>
      </c>
      <c r="M127" s="1">
        <v>6</v>
      </c>
      <c r="N127">
        <f t="shared" si="202"/>
        <v>1.4200000166893005</v>
      </c>
      <c r="O127" s="1">
        <v>1</v>
      </c>
      <c r="P127">
        <f t="shared" si="203"/>
        <v>2.8400000333786011</v>
      </c>
      <c r="Q127" s="1">
        <v>31.796503067016602</v>
      </c>
      <c r="R127" s="1">
        <v>30.441619873046875</v>
      </c>
      <c r="S127" s="1">
        <v>31.801809310913086</v>
      </c>
      <c r="T127" s="1">
        <v>399.62905883789063</v>
      </c>
      <c r="U127" s="1">
        <v>398.06417846679688</v>
      </c>
      <c r="V127" s="1">
        <v>35.107013702392578</v>
      </c>
      <c r="W127" s="1">
        <v>35.8214111328125</v>
      </c>
      <c r="X127" s="1">
        <v>74.583900451660156</v>
      </c>
      <c r="Y127" s="1">
        <v>76.10162353515625</v>
      </c>
      <c r="Z127" s="1">
        <v>500.60867309570313</v>
      </c>
      <c r="AA127" s="1">
        <v>24.37384033203125</v>
      </c>
      <c r="AB127" s="1">
        <v>10.405729293823242</v>
      </c>
      <c r="AC127" s="1">
        <v>100.28273773193359</v>
      </c>
      <c r="AD127" s="1">
        <v>0.72081112861633301</v>
      </c>
      <c r="AE127" s="1">
        <v>-0.40389493107795715</v>
      </c>
      <c r="AF127" s="1">
        <v>1</v>
      </c>
      <c r="AG127" s="1">
        <v>-0.21956524252891541</v>
      </c>
      <c r="AH127" s="1">
        <v>2.737391471862793</v>
      </c>
      <c r="AI127" s="1">
        <v>1</v>
      </c>
      <c r="AJ127" s="1">
        <v>0</v>
      </c>
      <c r="AK127" s="1">
        <v>0.15999999642372131</v>
      </c>
      <c r="AL127" s="1">
        <v>111115</v>
      </c>
      <c r="AM127">
        <f t="shared" si="204"/>
        <v>0.83434778849283853</v>
      </c>
      <c r="AN127">
        <f t="shared" si="205"/>
        <v>6.1820073901053317E-4</v>
      </c>
      <c r="AO127">
        <f t="shared" si="206"/>
        <v>303.59161987304685</v>
      </c>
      <c r="AP127">
        <f t="shared" si="207"/>
        <v>304.94650306701658</v>
      </c>
      <c r="AQ127">
        <f t="shared" si="208"/>
        <v>3.8998143659573543</v>
      </c>
      <c r="AR127">
        <f t="shared" si="209"/>
        <v>-7.5523997156144815E-2</v>
      </c>
      <c r="AS127">
        <f t="shared" si="210"/>
        <v>4.3697235428975452</v>
      </c>
      <c r="AT127">
        <f t="shared" si="211"/>
        <v>43.574035190166832</v>
      </c>
      <c r="AU127">
        <f t="shared" si="212"/>
        <v>7.7526240573543319</v>
      </c>
      <c r="AV127">
        <f t="shared" si="213"/>
        <v>31.119061470031738</v>
      </c>
      <c r="AW127">
        <f t="shared" si="214"/>
        <v>4.5420949261947587</v>
      </c>
      <c r="AX127">
        <f t="shared" si="215"/>
        <v>7.6575308285702887E-2</v>
      </c>
      <c r="AY127">
        <f t="shared" si="216"/>
        <v>3.5922691778196021</v>
      </c>
      <c r="AZ127">
        <f t="shared" si="217"/>
        <v>0.94982574837515665</v>
      </c>
      <c r="BA127">
        <f t="shared" si="218"/>
        <v>4.8045790802648702E-2</v>
      </c>
      <c r="BB127">
        <f t="shared" si="219"/>
        <v>37.211181509661635</v>
      </c>
      <c r="BC127">
        <f t="shared" si="220"/>
        <v>0.93216797933896667</v>
      </c>
      <c r="BD127">
        <f t="shared" si="221"/>
        <v>81.972218734962965</v>
      </c>
      <c r="BE127">
        <f t="shared" si="222"/>
        <v>397.5605092032701</v>
      </c>
      <c r="BF127">
        <f t="shared" si="223"/>
        <v>2.1847083950842202E-3</v>
      </c>
    </row>
    <row r="128" spans="1:58" x14ac:dyDescent="0.25">
      <c r="A128" t="s">
        <v>120</v>
      </c>
      <c r="B128">
        <v>5</v>
      </c>
      <c r="C128" s="1">
        <v>39</v>
      </c>
      <c r="D128" s="1" t="s">
        <v>187</v>
      </c>
      <c r="E128" s="1">
        <v>8458.5</v>
      </c>
      <c r="F128" s="1">
        <v>0</v>
      </c>
      <c r="G128">
        <f t="shared" si="196"/>
        <v>0.28016314353259858</v>
      </c>
      <c r="H128">
        <f t="shared" si="197"/>
        <v>7.7494422574530333E-2</v>
      </c>
      <c r="I128">
        <f t="shared" si="198"/>
        <v>387.97079367834056</v>
      </c>
      <c r="J128">
        <f t="shared" si="199"/>
        <v>0.60538891677416595</v>
      </c>
      <c r="K128">
        <f t="shared" si="200"/>
        <v>0.77284089641103648</v>
      </c>
      <c r="L128">
        <f t="shared" si="201"/>
        <v>30.434349060058594</v>
      </c>
      <c r="M128" s="1">
        <v>6</v>
      </c>
      <c r="N128">
        <f t="shared" si="202"/>
        <v>1.4200000166893005</v>
      </c>
      <c r="O128" s="1">
        <v>1</v>
      </c>
      <c r="P128">
        <f t="shared" si="203"/>
        <v>2.8400000333786011</v>
      </c>
      <c r="Q128" s="1">
        <v>31.786945343017578</v>
      </c>
      <c r="R128" s="1">
        <v>30.434349060058594</v>
      </c>
      <c r="S128" s="1">
        <v>31.782966613769531</v>
      </c>
      <c r="T128" s="1">
        <v>399.54837036132813</v>
      </c>
      <c r="U128" s="1">
        <v>398.92306518554688</v>
      </c>
      <c r="V128" s="1">
        <v>35.149440765380859</v>
      </c>
      <c r="W128" s="1">
        <v>35.849086761474609</v>
      </c>
      <c r="X128" s="1">
        <v>74.714912414550781</v>
      </c>
      <c r="Y128" s="1">
        <v>76.202102661132813</v>
      </c>
      <c r="Z128" s="1">
        <v>500.5556640625</v>
      </c>
      <c r="AA128" s="1">
        <v>10.297670364379883</v>
      </c>
      <c r="AB128" s="1">
        <v>10.561779022216797</v>
      </c>
      <c r="AC128" s="1">
        <v>100.28327941894531</v>
      </c>
      <c r="AD128" s="1">
        <v>0.77504086494445801</v>
      </c>
      <c r="AE128" s="1">
        <v>-0.41235211491584778</v>
      </c>
      <c r="AF128" s="1">
        <v>1</v>
      </c>
      <c r="AG128" s="1">
        <v>-0.21956524252891541</v>
      </c>
      <c r="AH128" s="1">
        <v>2.737391471862793</v>
      </c>
      <c r="AI128" s="1">
        <v>1</v>
      </c>
      <c r="AJ128" s="1">
        <v>0</v>
      </c>
      <c r="AK128" s="1">
        <v>0.15999999642372131</v>
      </c>
      <c r="AL128" s="1">
        <v>111115</v>
      </c>
      <c r="AM128">
        <f t="shared" si="204"/>
        <v>0.83425944010416653</v>
      </c>
      <c r="AN128">
        <f t="shared" si="205"/>
        <v>6.0538891677416591E-4</v>
      </c>
      <c r="AO128">
        <f t="shared" si="206"/>
        <v>303.58434906005857</v>
      </c>
      <c r="AP128">
        <f t="shared" si="207"/>
        <v>304.93694534301756</v>
      </c>
      <c r="AQ128">
        <f t="shared" si="208"/>
        <v>1.6476272214734422</v>
      </c>
      <c r="AR128">
        <f t="shared" si="209"/>
        <v>-9.4266432662563931E-2</v>
      </c>
      <c r="AS128">
        <f t="shared" si="210"/>
        <v>4.3679048810260079</v>
      </c>
      <c r="AT128">
        <f t="shared" si="211"/>
        <v>43.555664576729356</v>
      </c>
      <c r="AU128">
        <f t="shared" si="212"/>
        <v>7.7065778152547466</v>
      </c>
      <c r="AV128">
        <f t="shared" si="213"/>
        <v>31.110647201538086</v>
      </c>
      <c r="AW128">
        <f t="shared" si="214"/>
        <v>4.5399181668968911</v>
      </c>
      <c r="AX128">
        <f t="shared" si="215"/>
        <v>7.5436017453003573E-2</v>
      </c>
      <c r="AY128">
        <f t="shared" si="216"/>
        <v>3.5950639846149715</v>
      </c>
      <c r="AZ128">
        <f t="shared" si="217"/>
        <v>0.94485418228191964</v>
      </c>
      <c r="BA128">
        <f t="shared" si="218"/>
        <v>4.7328223520432575E-2</v>
      </c>
      <c r="BB128">
        <f t="shared" si="219"/>
        <v>38.906983508835012</v>
      </c>
      <c r="BC128">
        <f t="shared" si="220"/>
        <v>0.97254540420691848</v>
      </c>
      <c r="BD128">
        <f t="shared" si="221"/>
        <v>82.064256907627367</v>
      </c>
      <c r="BE128">
        <f t="shared" si="222"/>
        <v>398.78988904493991</v>
      </c>
      <c r="BF128">
        <f t="shared" si="223"/>
        <v>5.7652866380262559E-4</v>
      </c>
    </row>
    <row r="129" spans="1:58" x14ac:dyDescent="0.25">
      <c r="A129" t="s">
        <v>120</v>
      </c>
      <c r="B129">
        <v>5</v>
      </c>
      <c r="C129" s="1">
        <v>40</v>
      </c>
      <c r="D129" s="1" t="s">
        <v>188</v>
      </c>
      <c r="E129" s="1">
        <v>8635</v>
      </c>
      <c r="F129" s="1">
        <v>0</v>
      </c>
      <c r="G129">
        <f t="shared" si="196"/>
        <v>0.12057750823577627</v>
      </c>
      <c r="H129">
        <f t="shared" si="197"/>
        <v>7.5140119858966362E-2</v>
      </c>
      <c r="I129">
        <f t="shared" si="198"/>
        <v>391.32029999529868</v>
      </c>
      <c r="J129">
        <f t="shared" si="199"/>
        <v>0.59280731512785956</v>
      </c>
      <c r="K129">
        <f t="shared" si="200"/>
        <v>0.77980177771536985</v>
      </c>
      <c r="L129">
        <f t="shared" si="201"/>
        <v>30.487760543823242</v>
      </c>
      <c r="M129" s="1">
        <v>6</v>
      </c>
      <c r="N129">
        <f t="shared" si="202"/>
        <v>1.4200000166893005</v>
      </c>
      <c r="O129" s="1">
        <v>1</v>
      </c>
      <c r="P129">
        <f t="shared" si="203"/>
        <v>2.8400000333786011</v>
      </c>
      <c r="Q129" s="1">
        <v>31.801637649536133</v>
      </c>
      <c r="R129" s="1">
        <v>30.487760543823242</v>
      </c>
      <c r="S129" s="1">
        <v>31.793622970581055</v>
      </c>
      <c r="T129" s="1">
        <v>399.47552490234375</v>
      </c>
      <c r="U129" s="1">
        <v>399.04739379882813</v>
      </c>
      <c r="V129" s="1">
        <v>35.22698974609375</v>
      </c>
      <c r="W129" s="1">
        <v>35.912120819091797</v>
      </c>
      <c r="X129" s="1">
        <v>74.819343566894531</v>
      </c>
      <c r="Y129" s="1">
        <v>76.274505615234375</v>
      </c>
      <c r="Z129" s="1">
        <v>500.50424194335938</v>
      </c>
      <c r="AA129" s="1">
        <v>6.0649404525756836</v>
      </c>
      <c r="AB129" s="1">
        <v>9.9581193923950195</v>
      </c>
      <c r="AC129" s="1">
        <v>100.28587341308594</v>
      </c>
      <c r="AD129" s="1">
        <v>0.72969174385070801</v>
      </c>
      <c r="AE129" s="1">
        <v>-0.41474011540412903</v>
      </c>
      <c r="AF129" s="1">
        <v>1</v>
      </c>
      <c r="AG129" s="1">
        <v>-0.21956524252891541</v>
      </c>
      <c r="AH129" s="1">
        <v>2.737391471862793</v>
      </c>
      <c r="AI129" s="1">
        <v>1</v>
      </c>
      <c r="AJ129" s="1">
        <v>0</v>
      </c>
      <c r="AK129" s="1">
        <v>0.15999999642372131</v>
      </c>
      <c r="AL129" s="1">
        <v>111115</v>
      </c>
      <c r="AM129">
        <f t="shared" si="204"/>
        <v>0.83417373657226557</v>
      </c>
      <c r="AN129">
        <f t="shared" si="205"/>
        <v>5.9280731512785956E-4</v>
      </c>
      <c r="AO129">
        <f t="shared" si="206"/>
        <v>303.63776054382322</v>
      </c>
      <c r="AP129">
        <f t="shared" si="207"/>
        <v>304.95163764953611</v>
      </c>
      <c r="AQ129">
        <f t="shared" si="208"/>
        <v>0.9703904507221921</v>
      </c>
      <c r="AR129">
        <f t="shared" si="209"/>
        <v>-0.10066934143268966</v>
      </c>
      <c r="AS129">
        <f t="shared" si="210"/>
        <v>4.381280180174258</v>
      </c>
      <c r="AT129">
        <f t="shared" si="211"/>
        <v>43.687909683225243</v>
      </c>
      <c r="AU129">
        <f t="shared" si="212"/>
        <v>7.7757888641334461</v>
      </c>
      <c r="AV129">
        <f t="shared" si="213"/>
        <v>31.144699096679688</v>
      </c>
      <c r="AW129">
        <f t="shared" si="214"/>
        <v>4.5487329492013151</v>
      </c>
      <c r="AX129">
        <f t="shared" si="215"/>
        <v>7.320332186105559E-2</v>
      </c>
      <c r="AY129">
        <f t="shared" si="216"/>
        <v>3.6014784024588882</v>
      </c>
      <c r="AZ129">
        <f t="shared" si="217"/>
        <v>0.94725454674242693</v>
      </c>
      <c r="BA129">
        <f t="shared" si="218"/>
        <v>4.5922230597827379E-2</v>
      </c>
      <c r="BB129">
        <f t="shared" si="219"/>
        <v>39.243898069299334</v>
      </c>
      <c r="BC129">
        <f t="shared" si="220"/>
        <v>0.98063615018263994</v>
      </c>
      <c r="BD129">
        <f t="shared" si="221"/>
        <v>81.941552749326291</v>
      </c>
      <c r="BE129">
        <f t="shared" si="222"/>
        <v>398.99007702622066</v>
      </c>
      <c r="BF129">
        <f t="shared" si="223"/>
        <v>2.4763293175421194E-4</v>
      </c>
    </row>
    <row r="130" spans="1:58" x14ac:dyDescent="0.25">
      <c r="A130" t="s">
        <v>120</v>
      </c>
      <c r="B130">
        <v>5</v>
      </c>
      <c r="C130" s="1">
        <v>41</v>
      </c>
      <c r="D130" s="1" t="s">
        <v>189</v>
      </c>
      <c r="E130" s="1">
        <v>8813.5</v>
      </c>
      <c r="F130" s="1">
        <v>0</v>
      </c>
      <c r="G130">
        <f t="shared" si="196"/>
        <v>-0.31296377241119655</v>
      </c>
      <c r="H130">
        <f t="shared" si="197"/>
        <v>7.8196319965876712E-2</v>
      </c>
      <c r="I130">
        <f t="shared" si="198"/>
        <v>401.13835709480605</v>
      </c>
      <c r="J130">
        <f t="shared" si="199"/>
        <v>0.63130891512632858</v>
      </c>
      <c r="K130">
        <f t="shared" si="200"/>
        <v>0.79860437745354718</v>
      </c>
      <c r="L130">
        <f t="shared" si="201"/>
        <v>30.61674690246582</v>
      </c>
      <c r="M130" s="1">
        <v>6</v>
      </c>
      <c r="N130">
        <f t="shared" si="202"/>
        <v>1.4200000166893005</v>
      </c>
      <c r="O130" s="1">
        <v>1</v>
      </c>
      <c r="P130">
        <f t="shared" si="203"/>
        <v>2.8400000333786011</v>
      </c>
      <c r="Q130" s="1">
        <v>31.834568023681641</v>
      </c>
      <c r="R130" s="1">
        <v>30.61674690246582</v>
      </c>
      <c r="S130" s="1">
        <v>31.812829971313477</v>
      </c>
      <c r="T130" s="1">
        <v>399.80670166015625</v>
      </c>
      <c r="U130" s="1">
        <v>399.87924194335938</v>
      </c>
      <c r="V130" s="1">
        <v>35.320125579833984</v>
      </c>
      <c r="W130" s="1">
        <v>36.049587249755859</v>
      </c>
      <c r="X130" s="1">
        <v>74.874374389648438</v>
      </c>
      <c r="Y130" s="1">
        <v>76.420738220214844</v>
      </c>
      <c r="Z130" s="1">
        <v>500.547607421875</v>
      </c>
      <c r="AA130" s="1">
        <v>0.29433205723762512</v>
      </c>
      <c r="AB130" s="1">
        <v>10.271061897277832</v>
      </c>
      <c r="AC130" s="1">
        <v>100.28197479248047</v>
      </c>
      <c r="AD130" s="1">
        <v>0.69450497627258301</v>
      </c>
      <c r="AE130" s="1">
        <v>-0.40708783268928528</v>
      </c>
      <c r="AF130" s="1">
        <v>1</v>
      </c>
      <c r="AG130" s="1">
        <v>-0.21956524252891541</v>
      </c>
      <c r="AH130" s="1">
        <v>2.737391471862793</v>
      </c>
      <c r="AI130" s="1">
        <v>1</v>
      </c>
      <c r="AJ130" s="1">
        <v>0</v>
      </c>
      <c r="AK130" s="1">
        <v>0.15999999642372131</v>
      </c>
      <c r="AL130" s="1">
        <v>111115</v>
      </c>
      <c r="AM130">
        <f t="shared" si="204"/>
        <v>0.83424601236979157</v>
      </c>
      <c r="AN130">
        <f t="shared" si="205"/>
        <v>6.3130891512632858E-4</v>
      </c>
      <c r="AO130">
        <f t="shared" si="206"/>
        <v>303.7667469024658</v>
      </c>
      <c r="AP130">
        <f t="shared" si="207"/>
        <v>304.98456802368162</v>
      </c>
      <c r="AQ130">
        <f t="shared" si="208"/>
        <v>4.7093128105406556E-2</v>
      </c>
      <c r="AR130">
        <f t="shared" si="209"/>
        <v>-0.14187261934142187</v>
      </c>
      <c r="AS130">
        <f t="shared" si="210"/>
        <v>4.4137281773128896</v>
      </c>
      <c r="AT130">
        <f t="shared" si="211"/>
        <v>44.013175712250217</v>
      </c>
      <c r="AU130">
        <f t="shared" si="212"/>
        <v>7.9635884624943571</v>
      </c>
      <c r="AV130">
        <f t="shared" si="213"/>
        <v>31.22565746307373</v>
      </c>
      <c r="AW130">
        <f t="shared" si="214"/>
        <v>4.5697499636523355</v>
      </c>
      <c r="AX130">
        <f t="shared" si="215"/>
        <v>7.6100962520447152E-2</v>
      </c>
      <c r="AY130">
        <f t="shared" si="216"/>
        <v>3.6151237998593424</v>
      </c>
      <c r="AZ130">
        <f t="shared" si="217"/>
        <v>0.95462616379299314</v>
      </c>
      <c r="BA130">
        <f t="shared" si="218"/>
        <v>4.7747020293721326E-2</v>
      </c>
      <c r="BB130">
        <f t="shared" si="219"/>
        <v>40.226946614478372</v>
      </c>
      <c r="BC130">
        <f t="shared" si="220"/>
        <v>1.0031487384674622</v>
      </c>
      <c r="BD130">
        <f t="shared" si="221"/>
        <v>81.656892904060086</v>
      </c>
      <c r="BE130">
        <f t="shared" si="222"/>
        <v>400.02800993201765</v>
      </c>
      <c r="BF130">
        <f t="shared" si="223"/>
        <v>-6.3884649604848277E-4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Colgate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 Campany</dc:creator>
  <cp:lastModifiedBy>Court Campany</cp:lastModifiedBy>
  <dcterms:created xsi:type="dcterms:W3CDTF">2017-11-13T17:57:35Z</dcterms:created>
  <dcterms:modified xsi:type="dcterms:W3CDTF">2017-11-13T20:15:15Z</dcterms:modified>
</cp:coreProperties>
</file>