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1438DCD9-3BB7-40CF-8D63-1B011AC60A77}" xr6:coauthVersionLast="47" xr6:coauthVersionMax="47" xr10:uidLastSave="{00000000-0000-0000-0000-000000000000}"/>
  <bookViews>
    <workbookView xWindow="-90" yWindow="-90" windowWidth="19380" windowHeight="10980" tabRatio="738" activeTab="8" xr2:uid="{F28042E4-C326-4845-811F-D9D068E6465C}"/>
  </bookViews>
  <sheets>
    <sheet name="Merged Data" sheetId="4" r:id="rId1"/>
    <sheet name="Pivot Table" sheetId="7" state="hidden" r:id="rId2"/>
    <sheet name="Renergy Share Forecast" sheetId="8" state="hidden" r:id="rId3"/>
    <sheet name="Renergy Consumption Forecast" sheetId="9" state="hidden" r:id="rId4"/>
    <sheet name="Exchange rate Forecast" sheetId="11" state="hidden" r:id="rId5"/>
    <sheet name="Charts" sheetId="5" state="hidden" r:id="rId6"/>
    <sheet name="Consumption Forecast" sheetId="14" r:id="rId7"/>
    <sheet name="Share Forcast Chart" sheetId="15" r:id="rId8"/>
    <sheet name="Forex Forecast" sheetId="16" r:id="rId9"/>
    <sheet name="Dashboard" sheetId="12" r:id="rId10"/>
  </sheets>
  <definedNames>
    <definedName name="ExternalData_1" localSheetId="0" hidden="1">'Merged Data'!$B$1:$AB$19</definedName>
  </definedName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ex Data_730d07f7-eccb-4070-9c76-36f1b768e2a0" name="Forex Data" connection="Query - Forex Data"/>
          <x15:modelTable id="Inflation data_c117a8ee-8ccb-4d25-96e7-661fc2ab1cdf" name="Inflation data" connection="Query - Inflation data"/>
          <x15:modelTable id="Renergy Consumption_0a9a7e82-5560-4163-b11d-ef221f1dcf68" name="Renergy Consumption" connection="Query - Renergy Consumption"/>
          <x15:modelTable id="Merge1_56519aba-8903-469c-822f-2662b9ba3438" name="Merge1" connection="Query - Merge1"/>
          <x15:modelTable id="Merge2_974a5291-08f7-4d3e-bc86-da081650fe06" name="Merge2" connection="Query - Merg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9" l="1"/>
  <c r="F32" i="8"/>
  <c r="F22" i="11"/>
  <c r="E25" i="9"/>
  <c r="N7" i="8"/>
  <c r="F21" i="8"/>
  <c r="N6" i="8"/>
  <c r="E23" i="9"/>
  <c r="F25" i="11"/>
  <c r="E27" i="9"/>
  <c r="F26" i="8"/>
  <c r="F29" i="8"/>
  <c r="F20" i="11"/>
  <c r="F19" i="8"/>
  <c r="F21" i="11"/>
  <c r="F27" i="8"/>
  <c r="F23" i="11"/>
  <c r="E22" i="9"/>
  <c r="F23" i="8"/>
  <c r="F24" i="11"/>
  <c r="F28" i="8"/>
  <c r="F29" i="11"/>
  <c r="F25" i="8"/>
  <c r="N2" i="8"/>
  <c r="F26" i="11"/>
  <c r="E20" i="9"/>
  <c r="N8" i="8"/>
  <c r="N3" i="8"/>
  <c r="F27" i="11"/>
  <c r="E28" i="9"/>
  <c r="F22" i="8"/>
  <c r="F28" i="11"/>
  <c r="E29" i="9"/>
  <c r="N4" i="8"/>
  <c r="E26" i="9"/>
  <c r="F20" i="8"/>
  <c r="E21" i="9"/>
  <c r="E24" i="9"/>
  <c r="N5" i="8"/>
  <c r="F24" i="8"/>
  <c r="G24" i="8"/>
  <c r="H24" i="8"/>
  <c r="G24" i="9"/>
  <c r="G29" i="9"/>
  <c r="H27" i="11"/>
  <c r="H29" i="11"/>
  <c r="G22" i="9"/>
  <c r="G27" i="9"/>
  <c r="G27" i="11"/>
  <c r="G29" i="11"/>
  <c r="F22" i="9"/>
  <c r="H19" i="8"/>
  <c r="F25" i="9"/>
  <c r="F24" i="9"/>
  <c r="F21" i="9"/>
  <c r="G28" i="11"/>
  <c r="F20" i="9"/>
  <c r="G28" i="8"/>
  <c r="G23" i="11"/>
  <c r="G20" i="11"/>
  <c r="G25" i="11"/>
  <c r="H22" i="11"/>
  <c r="G21" i="9"/>
  <c r="H28" i="11"/>
  <c r="G20" i="9"/>
  <c r="H28" i="8"/>
  <c r="H20" i="11"/>
  <c r="H25" i="11"/>
  <c r="G22" i="11"/>
  <c r="H20" i="8"/>
  <c r="H22" i="8"/>
  <c r="H26" i="11"/>
  <c r="H24" i="11"/>
  <c r="H29" i="8"/>
  <c r="G20" i="8"/>
  <c r="G22" i="8"/>
  <c r="G24" i="11"/>
  <c r="G29" i="8"/>
  <c r="H23" i="8"/>
  <c r="G26" i="8"/>
  <c r="G19" i="8"/>
  <c r="G25" i="9"/>
  <c r="F27" i="9"/>
  <c r="H23" i="11"/>
  <c r="G27" i="8"/>
  <c r="G23" i="9"/>
  <c r="G26" i="11"/>
  <c r="H27" i="8"/>
  <c r="F23" i="9"/>
  <c r="F26" i="9"/>
  <c r="G28" i="9"/>
  <c r="G25" i="8"/>
  <c r="G23" i="8"/>
  <c r="G21" i="11"/>
  <c r="H26" i="8"/>
  <c r="G21" i="8"/>
  <c r="G26" i="9"/>
  <c r="F28" i="9"/>
  <c r="H25" i="8"/>
  <c r="H21" i="11"/>
  <c r="H21" i="8"/>
  <c r="F2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2EA4E-55EC-4F13-B29C-C22522A9FD06}" keepAlive="1" name="ModelConnection_ExternalData_1" description="Data Model" type="5" refreshedVersion="8" minRefreshableVersion="5" saveData="1">
    <dbPr connection="Data Model Connection" command="Merge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7B79019-B046-47E8-BB01-F4D40DC6C7B7}" name="Query - Forex Data" description="Connection to the 'Forex Data' query in the workbook." type="100" refreshedVersion="8" minRefreshableVersion="5">
    <extLst>
      <ext xmlns:x15="http://schemas.microsoft.com/office/spreadsheetml/2010/11/main" uri="{DE250136-89BD-433C-8126-D09CA5730AF9}">
        <x15:connection id="4f19afbf-70fc-4cc4-9a0e-75ac8bd19d19">
          <x15:oledbPr connection="Provider=Microsoft.Mashup.OleDb.1;Data Source=$Workbook$;Location=&quot;Forex Data&quot;;Extended Properties=&quot;&quot;">
            <x15:dbTables>
              <x15:dbTable name="Forex Data"/>
            </x15:dbTables>
          </x15:oledbPr>
        </x15:connection>
      </ext>
    </extLst>
  </connection>
  <connection id="3" xr16:uid="{5AEE56D9-BD32-4487-8400-2B01DB4C6293}" name="Query - Inflation data" description="Connection to the 'Inflation data' query in the workbook." type="100" refreshedVersion="8" minRefreshableVersion="5">
    <extLst>
      <ext xmlns:x15="http://schemas.microsoft.com/office/spreadsheetml/2010/11/main" uri="{DE250136-89BD-433C-8126-D09CA5730AF9}">
        <x15:connection id="a4b7aa0e-0bf5-4225-8cd0-41df729a4dda">
          <x15:oledbPr connection="Provider=Microsoft.Mashup.OleDb.1;Data Source=$Workbook$;Location=&quot;Inflation data&quot;;Extended Properties=&quot;&quot;">
            <x15:dbTables>
              <x15:dbTable name="Inflation data"/>
            </x15:dbTables>
          </x15:oledbPr>
        </x15:connection>
      </ext>
    </extLst>
  </connection>
  <connection id="4" xr16:uid="{5818BBB8-B6B4-40F9-B765-F9A7CAFD86A7}" name="Query - Merge1" description="Connection to the 'Merge1' query in the workbook." type="100" refreshedVersion="8" minRefreshableVersion="5">
    <extLst>
      <ext xmlns:x15="http://schemas.microsoft.com/office/spreadsheetml/2010/11/main" uri="{DE250136-89BD-433C-8126-D09CA5730AF9}">
        <x15:connection id="78cad5b4-c548-4892-8c78-f1d547b0eb7f">
          <x15:oledbPr connection="Provider=Microsoft.Mashup.OleDb.1;Data Source=$Workbook$;Location=Merge1;Extended Properties=&quot;&quot;">
            <x15:dbTables>
              <x15:dbTable name="Merge1"/>
            </x15:dbTables>
          </x15:oledbPr>
        </x15:connection>
      </ext>
    </extLst>
  </connection>
  <connection id="5" xr16:uid="{6083195D-D492-434A-951B-B9FE90548901}" name="Query - Merge2" description="Connection to the 'Merge2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63ad9ef4-80ab-4bea-a2a9-5c6264def26c"/>
      </ext>
    </extLst>
  </connection>
  <connection id="6" xr16:uid="{710BFA64-773B-4101-B288-C6B9E0BC5E9D}" name="Query - Renergy Consumption" description="Connection to the 'Renergy Consumption' query in the workbook." type="100" refreshedVersion="8" minRefreshableVersion="5">
    <extLst>
      <ext xmlns:x15="http://schemas.microsoft.com/office/spreadsheetml/2010/11/main" uri="{DE250136-89BD-433C-8126-D09CA5730AF9}">
        <x15:connection id="8a37d867-ad89-4696-8719-093ced9802d9">
          <x15:oledbPr connection="Provider=Microsoft.Mashup.OleDb.1;Data Source=$Workbook$;Location=&quot;Renergy Consumption&quot;;Extended Properties=&quot;&quot;">
            <x15:dbTables>
              <x15:dbTable name="Renergy Consumption"/>
            </x15:dbTables>
          </x15:oledbPr>
        </x15:connection>
      </ext>
    </extLst>
  </connection>
  <connection id="7" xr16:uid="{609B87EA-A551-433B-A903-C44C9206A96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<sst xmlns="http://schemas.openxmlformats.org/spreadsheetml/2006/main" count="164" uniqueCount="65">
  <si>
    <t>Year</t>
  </si>
  <si>
    <t>Country (Entity)</t>
  </si>
  <si>
    <t>Nigeria</t>
  </si>
  <si>
    <t>Electricity Access (%)</t>
  </si>
  <si>
    <t>Electricity Access (%) (3-Year Moving Avg)</t>
  </si>
  <si>
    <t>Renewable Capacity (per capita)</t>
  </si>
  <si>
    <t>Renewable Capacity (3-Year Moving Avg</t>
  </si>
  <si>
    <t>Financial Flows (USD)</t>
  </si>
  <si>
    <t>Renewable Energy Share (%)</t>
  </si>
  <si>
    <t>Renewable Energy Share (3-Year Moving Avg)</t>
  </si>
  <si>
    <t>Electricity from renewables (TWh)</t>
  </si>
  <si>
    <t>Electricity from Renewables (3-Year Moving Avg)</t>
  </si>
  <si>
    <t>Electricity from Renewable</t>
  </si>
  <si>
    <t>Energy Consumption (kWh/person)</t>
  </si>
  <si>
    <t>Energy Consumption per Capita (3-Year Moving Avg)</t>
  </si>
  <si>
    <t>Energy Intensity (MJ/$GDP)</t>
  </si>
  <si>
    <t>Energy Intensity (3-Year Moving Avg)</t>
  </si>
  <si>
    <t>CO2 Emissions (kt)</t>
  </si>
  <si>
    <t>CO₂ Emissions (3-Year Moving Avg)</t>
  </si>
  <si>
    <t>Inflation data.Year</t>
  </si>
  <si>
    <t>Inflation data.All Items (Year on Change)</t>
  </si>
  <si>
    <t>Inflation data.All Items (12 Months Avg. Change)</t>
  </si>
  <si>
    <t>Inflation data.All Items Less Farm Produce and Energy (Year on Change)/3</t>
  </si>
  <si>
    <t>Inflation data.All Items Less Farm Produce and Energy (12 Months Avg. Change)/3</t>
  </si>
  <si>
    <t>Forex Data.Currency</t>
  </si>
  <si>
    <t>Forex Data.Buying Rate</t>
  </si>
  <si>
    <t>Forex Data.Selling Rate</t>
  </si>
  <si>
    <t>USD/NGN</t>
  </si>
  <si>
    <t>Inflation data.Date</t>
  </si>
  <si>
    <t>Grand Total</t>
  </si>
  <si>
    <t>Sum of Energy Consumption (kWh/person)</t>
  </si>
  <si>
    <t>Forecast(Renewable Energy Share (%))</t>
  </si>
  <si>
    <t>Lower Confidence Bound(Renewable Energy Share (%))</t>
  </si>
  <si>
    <t>Upper Confidence Bound(Renewable Energy Share (%))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</si>
  <si>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</si>
  <si>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</si>
  <si>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</si>
  <si>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</si>
  <si>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</si>
  <si>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</si>
  <si>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</si>
  <si>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</si>
  <si>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</si>
  <si>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Timeline</t>
  </si>
  <si>
    <t>Forecast(Energy Consumption (kWh/person))</t>
  </si>
  <si>
    <t>Lower Confidence Bound(Energy Consumption (kWh/person))</t>
  </si>
  <si>
    <t>Upper Confidence Bound(Energy Consumption (kWh/person))</t>
  </si>
  <si>
    <t>Forecast(Forex Data.Buying Rate)</t>
  </si>
  <si>
    <t>Lower Confidence Bound(Forex Data.Buying Rate)</t>
  </si>
  <si>
    <t>Upper Confidence Bound(Forex Data.Buying Rate)</t>
  </si>
  <si>
    <t>Pivot Table</t>
  </si>
  <si>
    <t>Renergy Share Forcast</t>
  </si>
  <si>
    <t>Consumption Forecast</t>
  </si>
  <si>
    <t>Exchange Rate Forecast</t>
  </si>
  <si>
    <t>Charts</t>
  </si>
  <si>
    <t>Dashboard</t>
  </si>
  <si>
    <t>Menu</t>
  </si>
  <si>
    <t>Merged Table</t>
  </si>
  <si>
    <t>% growth for 2030 (Consumption)</t>
  </si>
  <si>
    <t>% Forecast by 2030</t>
  </si>
  <si>
    <t>% share for 20230 (share)</t>
  </si>
  <si>
    <t>sss</t>
  </si>
  <si>
    <t>Share Forecast</t>
  </si>
  <si>
    <t>Forex Forecast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</si>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</sst>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u/>
      <sz val="11"/>
      <color theme="5" tint="0.79998168889431442"/>
      <name val="Calibri"/>
      <family val="2"/>
      <scheme val="minor"/>
    </font>
    <font>
      <b/>
      <u/>
      <sz val="14"/>
      <color theme="5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1" fillId="2" borderId="0" xfId="0" applyFont="1" applyFill="1"/>
    <xf numFmtId="0" fontId="2" fillId="0" borderId="0" xfId="1"/>
    <xf numFmtId="0" fontId="3" fillId="3" borderId="0" xfId="0" applyFont="1" applyFill="1"/>
    <xf numFmtId="0" fontId="0" fillId="3" borderId="0" xfId="0" applyFill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5" fillId="6" borderId="0" xfId="0" applyFont="1" applyFill="1"/>
    <xf numFmtId="0" fontId="7" fillId="6" borderId="0" xfId="1" applyFont="1" applyFill="1"/>
    <xf numFmtId="0" fontId="3" fillId="5" borderId="0" xfId="0" applyFont="1" applyFill="1"/>
    <xf numFmtId="0" fontId="5" fillId="7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Renergy share</a:t>
            </a:r>
            <a:r>
              <a:rPr lang="en-US" baseline="0"/>
              <a:t> Forcast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26365951918145E-2"/>
          <c:y val="9.0850943368949132E-3"/>
          <c:w val="0.96973634048081858"/>
          <c:h val="0.86244069226191689"/>
        </c:manualLayout>
      </c:layout>
      <c:lineChart>
        <c:grouping val="standard"/>
        <c:varyColors val="0"/>
        <c:ser>
          <c:idx val="0"/>
          <c:order val="0"/>
          <c:tx>
            <c:strRef>
              <c:f>'Renergy Share Forecast'!$E$1</c:f>
              <c:strCache>
                <c:ptCount val="1"/>
                <c:pt idx="0">
                  <c:v>Renewable Energy Share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'Renergy Share Forecast'!$E$2:$E$29</c:f>
              <c:numCache>
                <c:formatCode>General</c:formatCode>
                <c:ptCount val="28"/>
                <c:pt idx="0">
                  <c:v>82.95</c:v>
                </c:pt>
                <c:pt idx="1">
                  <c:v>84.05</c:v>
                </c:pt>
                <c:pt idx="2">
                  <c:v>84.01</c:v>
                </c:pt>
                <c:pt idx="3">
                  <c:v>85.93</c:v>
                </c:pt>
                <c:pt idx="4">
                  <c:v>87.28</c:v>
                </c:pt>
                <c:pt idx="5">
                  <c:v>86.25</c:v>
                </c:pt>
                <c:pt idx="6">
                  <c:v>88.68</c:v>
                </c:pt>
                <c:pt idx="7">
                  <c:v>86.46</c:v>
                </c:pt>
                <c:pt idx="8">
                  <c:v>84.63</c:v>
                </c:pt>
                <c:pt idx="9">
                  <c:v>84.57</c:v>
                </c:pt>
                <c:pt idx="10">
                  <c:v>82.19</c:v>
                </c:pt>
                <c:pt idx="11">
                  <c:v>80.64</c:v>
                </c:pt>
                <c:pt idx="12">
                  <c:v>82.15</c:v>
                </c:pt>
                <c:pt idx="13">
                  <c:v>82.02</c:v>
                </c:pt>
                <c:pt idx="14">
                  <c:v>82.32</c:v>
                </c:pt>
                <c:pt idx="15">
                  <c:v>82.28</c:v>
                </c:pt>
                <c:pt idx="16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E-49B7-B910-E7F71C9B1F87}"/>
            </c:ext>
          </c:extLst>
        </c:ser>
        <c:ser>
          <c:idx val="1"/>
          <c:order val="1"/>
          <c:tx>
            <c:strRef>
              <c:f>'Renergy Share Forecast'!$F$1</c:f>
              <c:strCache>
                <c:ptCount val="1"/>
                <c:pt idx="0">
                  <c:v>Forecast(Renewable Energy Share (%))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7.8435819363773581E-3"/>
                  <c:y val="-1.0739179321176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45E-49B7-B910-E7F71C9B1F87}"/>
                </c:ext>
              </c:extLst>
            </c:dLbl>
            <c:dLbl>
              <c:idx val="17"/>
              <c:layout>
                <c:manualLayout>
                  <c:x val="-5.9372884793130127E-3"/>
                  <c:y val="-1.23932643054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45E-49B7-B910-E7F71C9B1F8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Forecast'!$F$2:$F$29</c:f>
              <c:numCache>
                <c:formatCode>General</c:formatCode>
                <c:ptCount val="28"/>
                <c:pt idx="16">
                  <c:v>81.400000000000006</c:v>
                </c:pt>
                <c:pt idx="17">
                  <c:v>81.200841856370616</c:v>
                </c:pt>
                <c:pt idx="18">
                  <c:v>80.942253777877866</c:v>
                </c:pt>
                <c:pt idx="19">
                  <c:v>80.683665699385131</c:v>
                </c:pt>
                <c:pt idx="20">
                  <c:v>80.425077620892395</c:v>
                </c:pt>
                <c:pt idx="21">
                  <c:v>80.166489542399646</c:v>
                </c:pt>
                <c:pt idx="22">
                  <c:v>79.90790146390691</c:v>
                </c:pt>
                <c:pt idx="23">
                  <c:v>79.649313385414175</c:v>
                </c:pt>
                <c:pt idx="24">
                  <c:v>79.390725306921425</c:v>
                </c:pt>
                <c:pt idx="25">
                  <c:v>79.132137228428689</c:v>
                </c:pt>
                <c:pt idx="26">
                  <c:v>78.87354914993594</c:v>
                </c:pt>
                <c:pt idx="27">
                  <c:v>78.614961071443204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E-49B7-B910-E7F71C9B1F87}"/>
            </c:ext>
          </c:extLst>
        </c:ser>
        <c:ser>
          <c:idx val="2"/>
          <c:order val="2"/>
          <c:tx>
            <c:strRef>
              <c:f>'Renergy Share Forecast'!$G$1</c:f>
              <c:strCache>
                <c:ptCount val="1"/>
                <c:pt idx="0">
                  <c:v>Lower Confidence Bound(Renewable Energy Share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Forecast'!$G$2:$G$29</c:f>
              <c:numCache>
                <c:formatCode>General</c:formatCode>
                <c:ptCount val="28"/>
                <c:pt idx="16" formatCode="0.00">
                  <c:v>81.400000000000006</c:v>
                </c:pt>
                <c:pt idx="17" formatCode="0.00">
                  <c:v>78.442288386927359</c:v>
                </c:pt>
                <c:pt idx="18" formatCode="0.00">
                  <c:v>77.229153707600574</c:v>
                </c:pt>
                <c:pt idx="19" formatCode="0.00">
                  <c:v>76.213953498370444</c:v>
                </c:pt>
                <c:pt idx="20" formatCode="0.00">
                  <c:v>75.308117825561681</c:v>
                </c:pt>
                <c:pt idx="21" formatCode="0.00">
                  <c:v>74.474215962140022</c:v>
                </c:pt>
                <c:pt idx="22" formatCode="0.00">
                  <c:v>73.692240173617151</c:v>
                </c:pt>
                <c:pt idx="23" formatCode="0.00">
                  <c:v>72.950007969513209</c:v>
                </c:pt>
                <c:pt idx="24" formatCode="0.00">
                  <c:v>72.239450100953178</c:v>
                </c:pt>
                <c:pt idx="25" formatCode="0.00">
                  <c:v>71.554895478110183</c:v>
                </c:pt>
                <c:pt idx="26" formatCode="0.00">
                  <c:v>70.892178673095785</c:v>
                </c:pt>
                <c:pt idx="27" formatCode="0.00">
                  <c:v>70.248133791754213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E-49B7-B910-E7F71C9B1F87}"/>
            </c:ext>
          </c:extLst>
        </c:ser>
        <c:ser>
          <c:idx val="3"/>
          <c:order val="3"/>
          <c:tx>
            <c:strRef>
              <c:f>'Renergy Share Forecast'!$H$1</c:f>
              <c:strCache>
                <c:ptCount val="1"/>
                <c:pt idx="0">
                  <c:v>Upper Confidence Bound(Renewable Energy Share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3.4509445623193144E-3"/>
                  <c:y val="-7.0720338381505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45E-49B7-B910-E7F71C9B1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Forecast'!$H$2:$H$29</c:f>
              <c:numCache>
                <c:formatCode>General</c:formatCode>
                <c:ptCount val="28"/>
                <c:pt idx="16" formatCode="0.00">
                  <c:v>81.400000000000006</c:v>
                </c:pt>
                <c:pt idx="17" formatCode="0.00">
                  <c:v>83.959395325813873</c:v>
                </c:pt>
                <c:pt idx="18" formatCode="0.00">
                  <c:v>84.655353848155158</c:v>
                </c:pt>
                <c:pt idx="19" formatCode="0.00">
                  <c:v>85.153377900399818</c:v>
                </c:pt>
                <c:pt idx="20" formatCode="0.00">
                  <c:v>85.54203741622311</c:v>
                </c:pt>
                <c:pt idx="21" formatCode="0.00">
                  <c:v>85.858763122659269</c:v>
                </c:pt>
                <c:pt idx="22" formatCode="0.00">
                  <c:v>86.123562754196669</c:v>
                </c:pt>
                <c:pt idx="23" formatCode="0.00">
                  <c:v>86.348618801315141</c:v>
                </c:pt>
                <c:pt idx="24" formatCode="0.00">
                  <c:v>86.542000512889672</c:v>
                </c:pt>
                <c:pt idx="25" formatCode="0.00">
                  <c:v>86.709378978747196</c:v>
                </c:pt>
                <c:pt idx="26" formatCode="0.00">
                  <c:v>86.854919626776095</c:v>
                </c:pt>
                <c:pt idx="27" formatCode="0.00">
                  <c:v>86.981788351132195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E-49B7-B910-E7F71C9B1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5335264"/>
        <c:axId val="1385338176"/>
      </c:lineChart>
      <c:catAx>
        <c:axId val="138533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8176"/>
        <c:crosses val="autoZero"/>
        <c:auto val="1"/>
        <c:lblAlgn val="ctr"/>
        <c:lblOffset val="100"/>
        <c:noMultiLvlLbl val="0"/>
      </c:catAx>
      <c:valAx>
        <c:axId val="13853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Renergy share</a:t>
            </a:r>
            <a:r>
              <a:rPr lang="en-US" b="1" baseline="0">
                <a:solidFill>
                  <a:schemeClr val="tx1"/>
                </a:solidFill>
              </a:rPr>
              <a:t> Forcast</a:t>
            </a:r>
            <a:endParaRPr lang="en-US" b="1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35765524960678E-2"/>
          <c:y val="0.14545781049355988"/>
          <c:w val="0.93296644027002418"/>
          <c:h val="0.7494050902544418"/>
        </c:manualLayout>
      </c:layout>
      <c:lineChart>
        <c:grouping val="standard"/>
        <c:varyColors val="0"/>
        <c:ser>
          <c:idx val="0"/>
          <c:order val="0"/>
          <c:tx>
            <c:strRef>
              <c:f>'Renergy Share Forecast'!$E$1</c:f>
              <c:strCache>
                <c:ptCount val="1"/>
                <c:pt idx="0">
                  <c:v>Renewable Energy Share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'Renergy Share Forecast'!$E$2:$E$29</c:f>
              <c:numCache>
                <c:formatCode>General</c:formatCode>
                <c:ptCount val="28"/>
                <c:pt idx="0">
                  <c:v>82.95</c:v>
                </c:pt>
                <c:pt idx="1">
                  <c:v>84.05</c:v>
                </c:pt>
                <c:pt idx="2">
                  <c:v>84.01</c:v>
                </c:pt>
                <c:pt idx="3">
                  <c:v>85.93</c:v>
                </c:pt>
                <c:pt idx="4">
                  <c:v>87.28</c:v>
                </c:pt>
                <c:pt idx="5">
                  <c:v>86.25</c:v>
                </c:pt>
                <c:pt idx="6">
                  <c:v>88.68</c:v>
                </c:pt>
                <c:pt idx="7">
                  <c:v>86.46</c:v>
                </c:pt>
                <c:pt idx="8">
                  <c:v>84.63</c:v>
                </c:pt>
                <c:pt idx="9">
                  <c:v>84.57</c:v>
                </c:pt>
                <c:pt idx="10">
                  <c:v>82.19</c:v>
                </c:pt>
                <c:pt idx="11">
                  <c:v>80.64</c:v>
                </c:pt>
                <c:pt idx="12">
                  <c:v>82.15</c:v>
                </c:pt>
                <c:pt idx="13">
                  <c:v>82.02</c:v>
                </c:pt>
                <c:pt idx="14">
                  <c:v>82.32</c:v>
                </c:pt>
                <c:pt idx="15">
                  <c:v>82.28</c:v>
                </c:pt>
                <c:pt idx="16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D47-8606-461F0B5ADF97}"/>
            </c:ext>
          </c:extLst>
        </c:ser>
        <c:ser>
          <c:idx val="1"/>
          <c:order val="1"/>
          <c:tx>
            <c:strRef>
              <c:f>'Renergy Share Forecast'!$F$1</c:f>
              <c:strCache>
                <c:ptCount val="1"/>
                <c:pt idx="0">
                  <c:v>Forecast(Renewable Energy Share (%))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-4.1622676087631934E-2"/>
                  <c:y val="0.13921258806775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94-4D47-8606-461F0B5ADF9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b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Forecast'!$F$2:$F$29</c:f>
              <c:numCache>
                <c:formatCode>General</c:formatCode>
                <c:ptCount val="28"/>
                <c:pt idx="16">
                  <c:v>81.400000000000006</c:v>
                </c:pt>
                <c:pt idx="17">
                  <c:v>81.200841856370616</c:v>
                </c:pt>
                <c:pt idx="18">
                  <c:v>80.942253777877866</c:v>
                </c:pt>
                <c:pt idx="19">
                  <c:v>80.683665699385131</c:v>
                </c:pt>
                <c:pt idx="20">
                  <c:v>80.425077620892395</c:v>
                </c:pt>
                <c:pt idx="21">
                  <c:v>80.166489542399646</c:v>
                </c:pt>
                <c:pt idx="22">
                  <c:v>79.90790146390691</c:v>
                </c:pt>
                <c:pt idx="23">
                  <c:v>79.649313385414175</c:v>
                </c:pt>
                <c:pt idx="24">
                  <c:v>79.390725306921425</c:v>
                </c:pt>
                <c:pt idx="25">
                  <c:v>79.132137228428689</c:v>
                </c:pt>
                <c:pt idx="26">
                  <c:v>78.87354914993594</c:v>
                </c:pt>
                <c:pt idx="27">
                  <c:v>78.614961071443204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4-4D47-8606-461F0B5ADF97}"/>
            </c:ext>
          </c:extLst>
        </c:ser>
        <c:ser>
          <c:idx val="2"/>
          <c:order val="2"/>
          <c:tx>
            <c:strRef>
              <c:f>'Renergy Share Forecast'!$G$1</c:f>
              <c:strCache>
                <c:ptCount val="1"/>
                <c:pt idx="0">
                  <c:v>Lower Confidence Bound(Renewable Energy Share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Forecast'!$G$2:$G$29</c:f>
              <c:numCache>
                <c:formatCode>General</c:formatCode>
                <c:ptCount val="28"/>
                <c:pt idx="16" formatCode="0.00">
                  <c:v>81.400000000000006</c:v>
                </c:pt>
                <c:pt idx="17" formatCode="0.00">
                  <c:v>78.442288386927359</c:v>
                </c:pt>
                <c:pt idx="18" formatCode="0.00">
                  <c:v>77.229153707600574</c:v>
                </c:pt>
                <c:pt idx="19" formatCode="0.00">
                  <c:v>76.213953498370444</c:v>
                </c:pt>
                <c:pt idx="20" formatCode="0.00">
                  <c:v>75.308117825561681</c:v>
                </c:pt>
                <c:pt idx="21" formatCode="0.00">
                  <c:v>74.474215962140022</c:v>
                </c:pt>
                <c:pt idx="22" formatCode="0.00">
                  <c:v>73.692240173617151</c:v>
                </c:pt>
                <c:pt idx="23" formatCode="0.00">
                  <c:v>72.950007969513209</c:v>
                </c:pt>
                <c:pt idx="24" formatCode="0.00">
                  <c:v>72.239450100953178</c:v>
                </c:pt>
                <c:pt idx="25" formatCode="0.00">
                  <c:v>71.554895478110183</c:v>
                </c:pt>
                <c:pt idx="26" formatCode="0.00">
                  <c:v>70.892178673095785</c:v>
                </c:pt>
                <c:pt idx="27" formatCode="0.00">
                  <c:v>70.248133791754213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4-4D47-8606-461F0B5ADF97}"/>
            </c:ext>
          </c:extLst>
        </c:ser>
        <c:ser>
          <c:idx val="3"/>
          <c:order val="3"/>
          <c:tx>
            <c:strRef>
              <c:f>'Renergy Share Forecast'!$H$1</c:f>
              <c:strCache>
                <c:ptCount val="1"/>
                <c:pt idx="0">
                  <c:v>Upper Confidence Bound(Renewable Energy Share (%))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3.4509445623193144E-3"/>
                  <c:y val="-7.0720338381505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94-4D47-8606-461F0B5AD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Share Forecast'!$D$2:$D$29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Share Forecast'!$H$2:$H$29</c:f>
              <c:numCache>
                <c:formatCode>General</c:formatCode>
                <c:ptCount val="28"/>
                <c:pt idx="16" formatCode="0.00">
                  <c:v>81.400000000000006</c:v>
                </c:pt>
                <c:pt idx="17" formatCode="0.00">
                  <c:v>83.959395325813873</c:v>
                </c:pt>
                <c:pt idx="18" formatCode="0.00">
                  <c:v>84.655353848155158</c:v>
                </c:pt>
                <c:pt idx="19" formatCode="0.00">
                  <c:v>85.153377900399818</c:v>
                </c:pt>
                <c:pt idx="20" formatCode="0.00">
                  <c:v>85.54203741622311</c:v>
                </c:pt>
                <c:pt idx="21" formatCode="0.00">
                  <c:v>85.858763122659269</c:v>
                </c:pt>
                <c:pt idx="22" formatCode="0.00">
                  <c:v>86.123562754196669</c:v>
                </c:pt>
                <c:pt idx="23" formatCode="0.00">
                  <c:v>86.348618801315141</c:v>
                </c:pt>
                <c:pt idx="24" formatCode="0.00">
                  <c:v>86.542000512889672</c:v>
                </c:pt>
                <c:pt idx="25" formatCode="0.00">
                  <c:v>86.709378978747196</c:v>
                </c:pt>
                <c:pt idx="26" formatCode="0.00">
                  <c:v>86.854919626776095</c:v>
                </c:pt>
                <c:pt idx="27" formatCode="0.00">
                  <c:v>86.981788351132195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94-4D47-8606-461F0B5ADF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5335264"/>
        <c:axId val="1385338176"/>
      </c:lineChart>
      <c:catAx>
        <c:axId val="138533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8176"/>
        <c:crosses val="autoZero"/>
        <c:auto val="1"/>
        <c:lblAlgn val="ctr"/>
        <c:lblOffset val="100"/>
        <c:noMultiLvlLbl val="0"/>
      </c:catAx>
      <c:valAx>
        <c:axId val="1385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21641319679152E-2"/>
          <c:y val="4.7624636635324152E-2"/>
          <c:w val="0.96527814521304645"/>
          <c:h val="0.87262636943013183"/>
        </c:manualLayout>
      </c:layout>
      <c:lineChart>
        <c:grouping val="standard"/>
        <c:varyColors val="0"/>
        <c:ser>
          <c:idx val="0"/>
          <c:order val="0"/>
          <c:tx>
            <c:strRef>
              <c:f>'Exchange rate Forecast'!$E$1</c:f>
              <c:strCache>
                <c:ptCount val="1"/>
                <c:pt idx="0">
                  <c:v>Forex Data.Buying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2.926462477873781E-2"/>
                  <c:y val="-6.478021513781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D5-44CE-91F1-E6F44030D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'Exchange rate Forecast'!$E$2:$E$31</c:f>
              <c:numCache>
                <c:formatCode>General</c:formatCode>
                <c:ptCount val="30"/>
                <c:pt idx="0">
                  <c:v>125.9</c:v>
                </c:pt>
                <c:pt idx="1">
                  <c:v>136</c:v>
                </c:pt>
                <c:pt idx="2">
                  <c:v>131.85</c:v>
                </c:pt>
                <c:pt idx="3">
                  <c:v>128</c:v>
                </c:pt>
                <c:pt idx="4">
                  <c:v>126</c:v>
                </c:pt>
                <c:pt idx="5">
                  <c:v>115.8</c:v>
                </c:pt>
                <c:pt idx="6">
                  <c:v>130.25</c:v>
                </c:pt>
                <c:pt idx="7">
                  <c:v>146.6</c:v>
                </c:pt>
                <c:pt idx="8">
                  <c:v>148.16999999999999</c:v>
                </c:pt>
                <c:pt idx="9">
                  <c:v>155.69999999999999</c:v>
                </c:pt>
                <c:pt idx="10">
                  <c:v>154.77000000000001</c:v>
                </c:pt>
                <c:pt idx="11">
                  <c:v>154.69999999999999</c:v>
                </c:pt>
                <c:pt idx="12">
                  <c:v>167</c:v>
                </c:pt>
                <c:pt idx="13">
                  <c:v>196</c:v>
                </c:pt>
                <c:pt idx="14">
                  <c:v>304</c:v>
                </c:pt>
                <c:pt idx="15">
                  <c:v>305</c:v>
                </c:pt>
                <c:pt idx="16">
                  <c:v>305.95</c:v>
                </c:pt>
                <c:pt idx="1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5-44CE-91F1-E6F44030D055}"/>
            </c:ext>
          </c:extLst>
        </c:ser>
        <c:ser>
          <c:idx val="1"/>
          <c:order val="1"/>
          <c:tx>
            <c:strRef>
              <c:f>'Exchange rate Forecast'!$F$1</c:f>
              <c:strCache>
                <c:ptCount val="1"/>
                <c:pt idx="0">
                  <c:v>Forecast(Forex Data.Buying 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3.5081360686199394E-3"/>
                  <c:y val="-2.2079146263739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D5-44CE-91F1-E6F44030D055}"/>
                </c:ext>
              </c:extLst>
            </c:dLbl>
            <c:dLbl>
              <c:idx val="18"/>
              <c:layout>
                <c:manualLayout>
                  <c:x val="-7.8508218629186367E-3"/>
                  <c:y val="-1.5455402384617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D5-44CE-91F1-E6F44030D055}"/>
                </c:ext>
              </c:extLst>
            </c:dLbl>
            <c:dLbl>
              <c:idx val="19"/>
              <c:layout>
                <c:manualLayout>
                  <c:x val="-9.8391288841059285E-2"/>
                  <c:y val="0.24797050852433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D5-44CE-91F1-E6F44030D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Forecast'!$D$2:$D$31</c:f>
              <c:numCache>
                <c:formatCode>General</c:formatCode>
                <c:ptCount val="3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'Exchange rate Forecast'!$F$2:$F$31</c:f>
              <c:numCache>
                <c:formatCode>General</c:formatCode>
                <c:ptCount val="30"/>
                <c:pt idx="17">
                  <c:v>306</c:v>
                </c:pt>
                <c:pt idx="18">
                  <c:v>304.624582994283</c:v>
                </c:pt>
                <c:pt idx="19">
                  <c:v>315.8279231761565</c:v>
                </c:pt>
                <c:pt idx="20">
                  <c:v>327.03126335802995</c:v>
                </c:pt>
                <c:pt idx="21">
                  <c:v>338.23460353990339</c:v>
                </c:pt>
                <c:pt idx="22">
                  <c:v>349.43794372177683</c:v>
                </c:pt>
                <c:pt idx="23">
                  <c:v>360.64128390365033</c:v>
                </c:pt>
                <c:pt idx="24">
                  <c:v>371.84462408552378</c:v>
                </c:pt>
                <c:pt idx="25">
                  <c:v>383.04796426739722</c:v>
                </c:pt>
                <c:pt idx="26">
                  <c:v>394.25130444927072</c:v>
                </c:pt>
                <c:pt idx="27">
                  <c:v>405.45464463114416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5-44CE-91F1-E6F44030D055}"/>
            </c:ext>
          </c:extLst>
        </c:ser>
        <c:ser>
          <c:idx val="2"/>
          <c:order val="2"/>
          <c:tx>
            <c:strRef>
              <c:f>'Exchange rate Forecast'!$G$1</c:f>
              <c:strCache>
                <c:ptCount val="1"/>
                <c:pt idx="0">
                  <c:v>Lower Confidence Bound(Forex Data.Buying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1.9253468094193902E-2"/>
                  <c:y val="0.100443599603201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D5-44CE-91F1-E6F44030D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Forecast'!$D$2:$D$31</c:f>
              <c:numCache>
                <c:formatCode>General</c:formatCode>
                <c:ptCount val="3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'Exchange rate Forecast'!$G$2:$G$31</c:f>
              <c:numCache>
                <c:formatCode>General</c:formatCode>
                <c:ptCount val="30"/>
                <c:pt idx="17" formatCode="0.00">
                  <c:v>306</c:v>
                </c:pt>
                <c:pt idx="18" formatCode="0.00">
                  <c:v>232.70590126397053</c:v>
                </c:pt>
                <c:pt idx="19" formatCode="0.00">
                  <c:v>241.67836720056215</c:v>
                </c:pt>
                <c:pt idx="20" formatCode="0.00">
                  <c:v>250.69897539146314</c:v>
                </c:pt>
                <c:pt idx="21" formatCode="0.00">
                  <c:v>259.76364247201036</c:v>
                </c:pt>
                <c:pt idx="22" formatCode="0.00">
                  <c:v>268.86879559363126</c:v>
                </c:pt>
                <c:pt idx="23" formatCode="0.00">
                  <c:v>278.01128796795336</c:v>
                </c:pt>
                <c:pt idx="24" formatCode="0.00">
                  <c:v>287.18833152420825</c:v>
                </c:pt>
                <c:pt idx="25" formatCode="0.00">
                  <c:v>296.39744262805641</c:v>
                </c:pt>
                <c:pt idx="26" formatCode="0.00">
                  <c:v>305.6363978965054</c:v>
                </c:pt>
                <c:pt idx="27" formatCode="0.00">
                  <c:v>314.90319790732309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D5-44CE-91F1-E6F44030D055}"/>
            </c:ext>
          </c:extLst>
        </c:ser>
        <c:ser>
          <c:idx val="3"/>
          <c:order val="3"/>
          <c:tx>
            <c:strRef>
              <c:f>'Exchange rate Forecast'!$H$1</c:f>
              <c:strCache>
                <c:ptCount val="1"/>
                <c:pt idx="0">
                  <c:v>Upper Confidence Bound(Forex Data.Buying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2.2825239207844187E-2"/>
                  <c:y val="-0.135828026660132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D5-44CE-91F1-E6F44030D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Forecast'!$D$2:$D$31</c:f>
              <c:numCache>
                <c:formatCode>General</c:formatCode>
                <c:ptCount val="3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'Exchange rate Forecast'!$H$2:$H$31</c:f>
              <c:numCache>
                <c:formatCode>General</c:formatCode>
                <c:ptCount val="30"/>
                <c:pt idx="17" formatCode="0.00">
                  <c:v>306</c:v>
                </c:pt>
                <c:pt idx="18" formatCode="0.00">
                  <c:v>376.54326472459547</c:v>
                </c:pt>
                <c:pt idx="19" formatCode="0.00">
                  <c:v>389.97747915175086</c:v>
                </c:pt>
                <c:pt idx="20" formatCode="0.00">
                  <c:v>403.36355132459676</c:v>
                </c:pt>
                <c:pt idx="21" formatCode="0.00">
                  <c:v>416.70556460779642</c:v>
                </c:pt>
                <c:pt idx="22" formatCode="0.00">
                  <c:v>430.0070918499224</c:v>
                </c:pt>
                <c:pt idx="23" formatCode="0.00">
                  <c:v>443.2712798393473</c:v>
                </c:pt>
                <c:pt idx="24" formatCode="0.00">
                  <c:v>456.5009166468393</c:v>
                </c:pt>
                <c:pt idx="25" formatCode="0.00">
                  <c:v>469.69848590673803</c:v>
                </c:pt>
                <c:pt idx="26" formatCode="0.00">
                  <c:v>482.86621100203604</c:v>
                </c:pt>
                <c:pt idx="27" formatCode="0.00">
                  <c:v>496.00609135496524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D5-44CE-91F1-E6F44030D0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5380624"/>
        <c:axId val="1365379792"/>
      </c:lineChart>
      <c:catAx>
        <c:axId val="1365380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79792"/>
        <c:crosses val="autoZero"/>
        <c:auto val="1"/>
        <c:lblAlgn val="ctr"/>
        <c:lblOffset val="100"/>
        <c:noMultiLvlLbl val="0"/>
      </c:catAx>
      <c:valAx>
        <c:axId val="136537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Renewable Energy Share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Data'!$I$1</c:f>
              <c:strCache>
                <c:ptCount val="1"/>
                <c:pt idx="0">
                  <c:v>Renewable Energy Share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'Merged Data'!$I$2:$I$19</c:f>
              <c:numCache>
                <c:formatCode>General</c:formatCode>
                <c:ptCount val="18"/>
                <c:pt idx="0">
                  <c:v>82.95</c:v>
                </c:pt>
                <c:pt idx="1">
                  <c:v>84.05</c:v>
                </c:pt>
                <c:pt idx="2">
                  <c:v>84.01</c:v>
                </c:pt>
                <c:pt idx="3">
                  <c:v>85.93</c:v>
                </c:pt>
                <c:pt idx="4">
                  <c:v>87.28</c:v>
                </c:pt>
                <c:pt idx="5">
                  <c:v>86.25</c:v>
                </c:pt>
                <c:pt idx="6">
                  <c:v>88.68</c:v>
                </c:pt>
                <c:pt idx="7">
                  <c:v>86.46</c:v>
                </c:pt>
                <c:pt idx="8">
                  <c:v>84.63</c:v>
                </c:pt>
                <c:pt idx="9">
                  <c:v>84.57</c:v>
                </c:pt>
                <c:pt idx="10">
                  <c:v>82.19</c:v>
                </c:pt>
                <c:pt idx="11">
                  <c:v>80.64</c:v>
                </c:pt>
                <c:pt idx="12">
                  <c:v>82.15</c:v>
                </c:pt>
                <c:pt idx="13">
                  <c:v>82.02</c:v>
                </c:pt>
                <c:pt idx="14">
                  <c:v>82.32</c:v>
                </c:pt>
                <c:pt idx="15">
                  <c:v>82.28</c:v>
                </c:pt>
                <c:pt idx="16">
                  <c:v>81.400000000000006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8-4671-BEDD-CE9E0384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1680"/>
        <c:axId val="233094176"/>
      </c:lineChart>
      <c:catAx>
        <c:axId val="2330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4176"/>
        <c:crosses val="autoZero"/>
        <c:auto val="1"/>
        <c:lblAlgn val="ctr"/>
        <c:lblOffset val="100"/>
        <c:noMultiLvlLbl val="0"/>
      </c:catAx>
      <c:valAx>
        <c:axId val="233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ED7D3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Financial Flows (USD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29009097298707326"/>
          <c:y val="3.058094204820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Data'!$H$1</c:f>
              <c:strCache>
                <c:ptCount val="1"/>
                <c:pt idx="0">
                  <c:v>Financial Flows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'Merged Data'!$H$2:$H$18</c:f>
              <c:numCache>
                <c:formatCode>General</c:formatCode>
                <c:ptCount val="17"/>
                <c:pt idx="0">
                  <c:v>0</c:v>
                </c:pt>
                <c:pt idx="1">
                  <c:v>180000</c:v>
                </c:pt>
                <c:pt idx="2">
                  <c:v>18500000</c:v>
                </c:pt>
                <c:pt idx="3">
                  <c:v>1230000</c:v>
                </c:pt>
                <c:pt idx="4">
                  <c:v>550000</c:v>
                </c:pt>
                <c:pt idx="5">
                  <c:v>0</c:v>
                </c:pt>
                <c:pt idx="6">
                  <c:v>0</c:v>
                </c:pt>
                <c:pt idx="7">
                  <c:v>580000</c:v>
                </c:pt>
                <c:pt idx="8">
                  <c:v>18980000</c:v>
                </c:pt>
                <c:pt idx="9">
                  <c:v>20950000</c:v>
                </c:pt>
                <c:pt idx="10">
                  <c:v>974050000</c:v>
                </c:pt>
                <c:pt idx="11">
                  <c:v>24780000</c:v>
                </c:pt>
                <c:pt idx="12">
                  <c:v>46500000</c:v>
                </c:pt>
                <c:pt idx="13">
                  <c:v>61810000</c:v>
                </c:pt>
                <c:pt idx="14">
                  <c:v>5202310000</c:v>
                </c:pt>
                <c:pt idx="15">
                  <c:v>94760000</c:v>
                </c:pt>
                <c:pt idx="16">
                  <c:v>1172580000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4-4E8A-8553-53E62013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5856"/>
        <c:axId val="407697520"/>
      </c:lineChart>
      <c:catAx>
        <c:axId val="4076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7520"/>
        <c:crosses val="autoZero"/>
        <c:auto val="1"/>
        <c:lblAlgn val="ctr"/>
        <c:lblOffset val="100"/>
        <c:noMultiLvlLbl val="0"/>
      </c:catAx>
      <c:valAx>
        <c:axId val="4076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ED7D3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Renewable Capacity (per capita)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Data'!$F$1</c:f>
              <c:strCache>
                <c:ptCount val="1"/>
                <c:pt idx="0">
                  <c:v>Renewable Capacity (per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'Merged Data'!$F$2:$F$19</c:f>
              <c:numCache>
                <c:formatCode>General</c:formatCode>
                <c:ptCount val="18"/>
                <c:pt idx="0">
                  <c:v>15.81</c:v>
                </c:pt>
                <c:pt idx="1">
                  <c:v>15.41</c:v>
                </c:pt>
                <c:pt idx="2">
                  <c:v>15.02</c:v>
                </c:pt>
                <c:pt idx="3">
                  <c:v>14.63</c:v>
                </c:pt>
                <c:pt idx="4">
                  <c:v>14.25</c:v>
                </c:pt>
                <c:pt idx="5">
                  <c:v>13.88</c:v>
                </c:pt>
                <c:pt idx="6">
                  <c:v>13.51</c:v>
                </c:pt>
                <c:pt idx="7">
                  <c:v>13.16</c:v>
                </c:pt>
                <c:pt idx="8">
                  <c:v>13</c:v>
                </c:pt>
                <c:pt idx="9">
                  <c:v>12.75</c:v>
                </c:pt>
                <c:pt idx="10">
                  <c:v>12.42</c:v>
                </c:pt>
                <c:pt idx="11">
                  <c:v>12.1</c:v>
                </c:pt>
                <c:pt idx="12">
                  <c:v>11.8</c:v>
                </c:pt>
                <c:pt idx="13">
                  <c:v>11.51</c:v>
                </c:pt>
                <c:pt idx="14">
                  <c:v>11.21</c:v>
                </c:pt>
                <c:pt idx="15">
                  <c:v>10.93</c:v>
                </c:pt>
                <c:pt idx="16">
                  <c:v>10.69</c:v>
                </c:pt>
                <c:pt idx="17">
                  <c:v>10.44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B-44B7-99D1-7F253BCF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97104"/>
        <c:axId val="407694608"/>
      </c:lineChart>
      <c:catAx>
        <c:axId val="40769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4608"/>
        <c:crosses val="autoZero"/>
        <c:auto val="1"/>
        <c:lblAlgn val="ctr"/>
        <c:lblOffset val="100"/>
        <c:noMultiLvlLbl val="0"/>
      </c:catAx>
      <c:valAx>
        <c:axId val="407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ED7D3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baseline="0">
                <a:solidFill>
                  <a:schemeClr val="tx1"/>
                </a:solidFill>
              </a:rPr>
              <a:t>inflation influence on energy consumption</a:t>
            </a:r>
            <a:endParaRPr lang="en-US" sz="105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349769191818544"/>
          <c:y val="1.8409096509567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'Merged Data'!$N$1</c:f>
              <c:strCache>
                <c:ptCount val="1"/>
                <c:pt idx="0">
                  <c:v>Energy Consumption (kWh/person)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'Merged Data'!$N$2:$N$19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0-44F3-8EB8-CC033B257CF2}"/>
            </c:ext>
          </c:extLst>
        </c:ser>
        <c:ser>
          <c:idx val="1"/>
          <c:order val="1"/>
          <c:tx>
            <c:strRef>
              <c:f>'Merged Data'!$W$1</c:f>
              <c:strCache>
                <c:ptCount val="1"/>
                <c:pt idx="0">
                  <c:v>Inflation data.All Items (12 Months Avg. Change)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'Merged Data'!$W$2:$W$19</c:f>
              <c:numCache>
                <c:formatCode>General</c:formatCode>
                <c:ptCount val="18"/>
                <c:pt idx="0">
                  <c:v>12.3</c:v>
                </c:pt>
                <c:pt idx="1">
                  <c:v>15</c:v>
                </c:pt>
                <c:pt idx="2">
                  <c:v>14</c:v>
                </c:pt>
                <c:pt idx="3">
                  <c:v>17.899999999999999</c:v>
                </c:pt>
                <c:pt idx="4">
                  <c:v>8</c:v>
                </c:pt>
                <c:pt idx="5">
                  <c:v>5.5</c:v>
                </c:pt>
                <c:pt idx="6">
                  <c:v>12</c:v>
                </c:pt>
                <c:pt idx="7">
                  <c:v>12.6</c:v>
                </c:pt>
                <c:pt idx="8">
                  <c:v>13.5</c:v>
                </c:pt>
                <c:pt idx="9">
                  <c:v>10.9</c:v>
                </c:pt>
                <c:pt idx="10">
                  <c:v>11.9</c:v>
                </c:pt>
                <c:pt idx="11">
                  <c:v>8.4</c:v>
                </c:pt>
                <c:pt idx="12">
                  <c:v>8.1</c:v>
                </c:pt>
                <c:pt idx="13">
                  <c:v>9.1300000000000008</c:v>
                </c:pt>
                <c:pt idx="14">
                  <c:v>16.440000000000001</c:v>
                </c:pt>
                <c:pt idx="15">
                  <c:v>16.22</c:v>
                </c:pt>
                <c:pt idx="16">
                  <c:v>11.8</c:v>
                </c:pt>
                <c:pt idx="17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0-44F3-8EB8-CC033B2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99632"/>
        <c:axId val="1713495056"/>
      </c:lineChart>
      <c:catAx>
        <c:axId val="17134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5056"/>
        <c:crosses val="autoZero"/>
        <c:auto val="1"/>
        <c:lblAlgn val="ctr"/>
        <c:lblOffset val="100"/>
        <c:noMultiLvlLbl val="0"/>
      </c:catAx>
      <c:valAx>
        <c:axId val="171349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ED7D3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Energy Consumption on Forex</a:t>
            </a:r>
          </a:p>
        </c:rich>
      </c:tx>
      <c:layout>
        <c:manualLayout>
          <c:xMode val="edge"/>
          <c:yMode val="edge"/>
          <c:x val="0.19331095484146449"/>
          <c:y val="2.37362546993579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'Merged Data'!$N$1</c:f>
              <c:strCache>
                <c:ptCount val="1"/>
                <c:pt idx="0">
                  <c:v>Energy Consumption (kWh/person)</c:v>
                </c:pt>
              </c:strCache>
            </c:strRef>
          </c:tx>
          <c:marker>
            <c:symbol val="none"/>
          </c:marker>
          <c:val>
            <c:numRef>
              <c:f>'Merged Data'!$N$2:$N$19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7-4E06-8114-CE3D67DA5B82}"/>
            </c:ext>
          </c:extLst>
        </c:ser>
        <c:ser>
          <c:idx val="0"/>
          <c:order val="1"/>
          <c:tx>
            <c:strRef>
              <c:f>'Merged Data'!$O$1</c:f>
              <c:strCache>
                <c:ptCount val="1"/>
                <c:pt idx="0">
                  <c:v>Energy Consumption per Capita (3-Year Moving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'Merged Data'!$O$2:$O$19</c:f>
              <c:numCache>
                <c:formatCode>General</c:formatCode>
                <c:ptCount val="18"/>
                <c:pt idx="0">
                  <c:v>2160.7399999999998</c:v>
                </c:pt>
                <c:pt idx="1">
                  <c:v>2114.15</c:v>
                </c:pt>
                <c:pt idx="2">
                  <c:v>1989.96</c:v>
                </c:pt>
                <c:pt idx="3">
                  <c:v>1919.39</c:v>
                </c:pt>
                <c:pt idx="4">
                  <c:v>1682.57</c:v>
                </c:pt>
                <c:pt idx="5">
                  <c:v>1604.1</c:v>
                </c:pt>
                <c:pt idx="6">
                  <c:v>1620.04</c:v>
                </c:pt>
                <c:pt idx="7">
                  <c:v>1881.09</c:v>
                </c:pt>
                <c:pt idx="8">
                  <c:v>2225.1</c:v>
                </c:pt>
                <c:pt idx="9">
                  <c:v>2429.1799999999998</c:v>
                </c:pt>
                <c:pt idx="10">
                  <c:v>2583.2800000000002</c:v>
                </c:pt>
                <c:pt idx="11">
                  <c:v>2564.1999999999998</c:v>
                </c:pt>
                <c:pt idx="12">
                  <c:v>2447.85</c:v>
                </c:pt>
                <c:pt idx="13">
                  <c:v>2436.5100000000002</c:v>
                </c:pt>
                <c:pt idx="14">
                  <c:v>2434.4899999999998</c:v>
                </c:pt>
                <c:pt idx="15">
                  <c:v>2463.2399999999998</c:v>
                </c:pt>
                <c:pt idx="16">
                  <c:v>2463.9499999999998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7-4E06-8114-CE3D67DA5B82}"/>
            </c:ext>
          </c:extLst>
        </c:ser>
        <c:ser>
          <c:idx val="1"/>
          <c:order val="2"/>
          <c:tx>
            <c:strRef>
              <c:f>'Merged Data'!$AA$1</c:f>
              <c:strCache>
                <c:ptCount val="1"/>
                <c:pt idx="0">
                  <c:v>Forex Data.Buying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'Merged Data'!$AA$2:$AA$19</c:f>
              <c:numCache>
                <c:formatCode>General</c:formatCode>
                <c:ptCount val="18"/>
                <c:pt idx="0">
                  <c:v>125.9</c:v>
                </c:pt>
                <c:pt idx="1">
                  <c:v>136</c:v>
                </c:pt>
                <c:pt idx="2">
                  <c:v>131.85</c:v>
                </c:pt>
                <c:pt idx="3">
                  <c:v>128</c:v>
                </c:pt>
                <c:pt idx="4">
                  <c:v>126</c:v>
                </c:pt>
                <c:pt idx="5">
                  <c:v>115.8</c:v>
                </c:pt>
                <c:pt idx="6">
                  <c:v>130.25</c:v>
                </c:pt>
                <c:pt idx="7">
                  <c:v>146.6</c:v>
                </c:pt>
                <c:pt idx="8">
                  <c:v>148.16999999999999</c:v>
                </c:pt>
                <c:pt idx="9">
                  <c:v>155.69999999999999</c:v>
                </c:pt>
                <c:pt idx="10">
                  <c:v>154.77000000000001</c:v>
                </c:pt>
                <c:pt idx="11">
                  <c:v>154.69999999999999</c:v>
                </c:pt>
                <c:pt idx="12">
                  <c:v>167</c:v>
                </c:pt>
                <c:pt idx="13">
                  <c:v>196</c:v>
                </c:pt>
                <c:pt idx="14">
                  <c:v>304</c:v>
                </c:pt>
                <c:pt idx="15">
                  <c:v>305</c:v>
                </c:pt>
                <c:pt idx="16">
                  <c:v>305.95</c:v>
                </c:pt>
                <c:pt idx="1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7-4E06-8114-CE3D67DA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648656"/>
        <c:axId val="984646576"/>
      </c:lineChart>
      <c:catAx>
        <c:axId val="9846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6576"/>
        <c:crosses val="autoZero"/>
        <c:auto val="1"/>
        <c:lblAlgn val="ctr"/>
        <c:lblOffset val="100"/>
        <c:noMultiLvlLbl val="0"/>
      </c:catAx>
      <c:valAx>
        <c:axId val="984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8656"/>
        <c:crosses val="autoZero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accent4">
        <a:lumMod val="20000"/>
        <a:lumOff val="80000"/>
      </a:schemeClr>
    </a:solidFill>
    <a:ln>
      <a:solidFill>
        <a:srgbClr val="ED7D3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renewable (1).xlsx]Pivot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chemeClr val="tx1"/>
                </a:solidFill>
              </a:rPr>
              <a:t>Energy Consumption</a:t>
            </a:r>
            <a:r>
              <a:rPr lang="en-US" sz="1050" b="1" baseline="0">
                <a:solidFill>
                  <a:schemeClr val="tx1"/>
                </a:solidFill>
              </a:rPr>
              <a:t> / year</a:t>
            </a:r>
            <a:endParaRPr lang="en-US" sz="105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007127395744217"/>
          <c:y val="5.80825191854060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Table'!$C$3:$C$21</c:f>
              <c:strCach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'Pivot Table'!$D$3:$D$21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A-48E2-A232-031CA5B7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591968"/>
        <c:axId val="1627589472"/>
      </c:barChart>
      <c:catAx>
        <c:axId val="16275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9472"/>
        <c:crosses val="autoZero"/>
        <c:auto val="1"/>
        <c:lblAlgn val="ctr"/>
        <c:lblOffset val="100"/>
        <c:noMultiLvlLbl val="0"/>
      </c:catAx>
      <c:valAx>
        <c:axId val="162758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ED7D3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Renergy Consumption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'Renergy Consumption Forecast'!$D$1</c:f>
              <c:strCache>
                <c:ptCount val="1"/>
                <c:pt idx="0">
                  <c:v>Energy Consumption (kWh/person)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'Renergy Consumption Forecast'!$D$2:$D$29</c:f>
              <c:numCache>
                <c:formatCode>General</c:formatCode>
                <c:ptCount val="2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C-45BC-96EE-757E6D846A5D}"/>
            </c:ext>
          </c:extLst>
        </c:ser>
        <c:ser>
          <c:idx val="1"/>
          <c:order val="1"/>
          <c:tx>
            <c:strRef>
              <c:f>'Renergy Consumption Forecast'!$E$1</c:f>
              <c:strCache>
                <c:ptCount val="1"/>
                <c:pt idx="0">
                  <c:v>Forecast(Energy Consumption (kWh/person))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Forecast'!$E$2:$E$29</c:f>
              <c:numCache>
                <c:formatCode>0.00</c:formatCode>
                <c:ptCount val="28"/>
                <c:pt idx="17">
                  <c:v>2445.0700000000002</c:v>
                </c:pt>
                <c:pt idx="18">
                  <c:v>2532.1006703012768</c:v>
                </c:pt>
                <c:pt idx="19">
                  <c:v>2571.1688798098398</c:v>
                </c:pt>
                <c:pt idx="20">
                  <c:v>2610.2370893184034</c:v>
                </c:pt>
                <c:pt idx="21">
                  <c:v>2649.3052988269669</c:v>
                </c:pt>
                <c:pt idx="22">
                  <c:v>2688.37350833553</c:v>
                </c:pt>
                <c:pt idx="23">
                  <c:v>2727.4417178440935</c:v>
                </c:pt>
                <c:pt idx="24">
                  <c:v>2766.5099273526571</c:v>
                </c:pt>
                <c:pt idx="25">
                  <c:v>2805.5781368612206</c:v>
                </c:pt>
                <c:pt idx="26">
                  <c:v>2844.6463463697837</c:v>
                </c:pt>
                <c:pt idx="27">
                  <c:v>2883.7145558783473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C-45BC-96EE-757E6D846A5D}"/>
            </c:ext>
          </c:extLst>
        </c:ser>
        <c:ser>
          <c:idx val="2"/>
          <c:order val="2"/>
          <c:tx>
            <c:strRef>
              <c:f>'Renergy Consumption Forecast'!$F$1</c:f>
              <c:strCache>
                <c:ptCount val="1"/>
                <c:pt idx="0">
                  <c:v>Lower Confidence Bound(Energy Consumption (kWh/person))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Forecast'!$F$2:$F$29</c:f>
              <c:numCache>
                <c:formatCode>General</c:formatCode>
                <c:ptCount val="28"/>
                <c:pt idx="17" formatCode="0.00">
                  <c:v>2445.0700000000002</c:v>
                </c:pt>
                <c:pt idx="18" formatCode="0.00">
                  <c:v>1907.2780085018803</c:v>
                </c:pt>
                <c:pt idx="19" formatCode="0.00">
                  <c:v>1872.3162543338672</c:v>
                </c:pt>
                <c:pt idx="20" formatCode="0.00">
                  <c:v>1844.2225985024581</c:v>
                </c:pt>
                <c:pt idx="21" formatCode="0.00">
                  <c:v>1821.3235577717337</c:v>
                </c:pt>
                <c:pt idx="22" formatCode="0.00">
                  <c:v>1802.527887990818</c:v>
                </c:pt>
                <c:pt idx="23" formatCode="0.00">
                  <c:v>1787.0773843882325</c:v>
                </c:pt>
                <c:pt idx="24" formatCode="0.00">
                  <c:v>1774.4200151050279</c:v>
                </c:pt>
                <c:pt idx="25" formatCode="0.00">
                  <c:v>1764.139138679622</c:v>
                </c:pt>
                <c:pt idx="26" formatCode="0.00">
                  <c:v>1755.9111906535031</c:v>
                </c:pt>
                <c:pt idx="27" formatCode="0.00">
                  <c:v>1749.4789842851212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C-45BC-96EE-757E6D846A5D}"/>
            </c:ext>
          </c:extLst>
        </c:ser>
        <c:ser>
          <c:idx val="3"/>
          <c:order val="3"/>
          <c:tx>
            <c:strRef>
              <c:f>'Renergy Consumption Forecast'!$G$1</c:f>
              <c:strCache>
                <c:ptCount val="1"/>
                <c:pt idx="0">
                  <c:v>Upper Confidence Bound(Energy Consumption (kWh/person))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1.8546204959718818E-2"/>
                  <c:y val="-0.179521617595567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0C-45BC-96EE-757E6D846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Forecast'!$G$2:$G$29</c:f>
              <c:numCache>
                <c:formatCode>General</c:formatCode>
                <c:ptCount val="28"/>
                <c:pt idx="17" formatCode="0.00">
                  <c:v>2445.0700000000002</c:v>
                </c:pt>
                <c:pt idx="18" formatCode="0.00">
                  <c:v>3156.9233321006732</c:v>
                </c:pt>
                <c:pt idx="19" formatCode="0.00">
                  <c:v>3270.0215052858125</c:v>
                </c:pt>
                <c:pt idx="20" formatCode="0.00">
                  <c:v>3376.2515801343488</c:v>
                </c:pt>
                <c:pt idx="21" formatCode="0.00">
                  <c:v>3477.2870398822001</c:v>
                </c:pt>
                <c:pt idx="22" formatCode="0.00">
                  <c:v>3574.2191286802417</c:v>
                </c:pt>
                <c:pt idx="23" formatCode="0.00">
                  <c:v>3667.8060512999546</c:v>
                </c:pt>
                <c:pt idx="24" formatCode="0.00">
                  <c:v>3758.599839600286</c:v>
                </c:pt>
                <c:pt idx="25" formatCode="0.00">
                  <c:v>3847.0171350428191</c:v>
                </c:pt>
                <c:pt idx="26" formatCode="0.00">
                  <c:v>3933.3815020860643</c:v>
                </c:pt>
                <c:pt idx="27" formatCode="0.00">
                  <c:v>4017.9501274715731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C-45BC-96EE-757E6D846A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1444160"/>
        <c:axId val="2061444576"/>
      </c:lineChart>
      <c:catAx>
        <c:axId val="2061444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4576"/>
        <c:crosses val="autoZero"/>
        <c:auto val="1"/>
        <c:lblAlgn val="ctr"/>
        <c:lblOffset val="100"/>
        <c:noMultiLvlLbl val="0"/>
      </c:catAx>
      <c:valAx>
        <c:axId val="20614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Data'!$I$1</c:f>
              <c:strCache>
                <c:ptCount val="1"/>
                <c:pt idx="0">
                  <c:v>Renewable Energy Share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'Merged Data'!$I$2:$I$19</c:f>
              <c:numCache>
                <c:formatCode>General</c:formatCode>
                <c:ptCount val="18"/>
                <c:pt idx="0">
                  <c:v>82.95</c:v>
                </c:pt>
                <c:pt idx="1">
                  <c:v>84.05</c:v>
                </c:pt>
                <c:pt idx="2">
                  <c:v>84.01</c:v>
                </c:pt>
                <c:pt idx="3">
                  <c:v>85.93</c:v>
                </c:pt>
                <c:pt idx="4">
                  <c:v>87.28</c:v>
                </c:pt>
                <c:pt idx="5">
                  <c:v>86.25</c:v>
                </c:pt>
                <c:pt idx="6">
                  <c:v>88.68</c:v>
                </c:pt>
                <c:pt idx="7">
                  <c:v>86.46</c:v>
                </c:pt>
                <c:pt idx="8">
                  <c:v>84.63</c:v>
                </c:pt>
                <c:pt idx="9">
                  <c:v>84.57</c:v>
                </c:pt>
                <c:pt idx="10">
                  <c:v>82.19</c:v>
                </c:pt>
                <c:pt idx="11">
                  <c:v>80.64</c:v>
                </c:pt>
                <c:pt idx="12">
                  <c:v>82.15</c:v>
                </c:pt>
                <c:pt idx="13">
                  <c:v>82.02</c:v>
                </c:pt>
                <c:pt idx="14">
                  <c:v>82.32</c:v>
                </c:pt>
                <c:pt idx="15">
                  <c:v>82.28</c:v>
                </c:pt>
                <c:pt idx="16">
                  <c:v>81.400000000000006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C-4073-8211-F91953DC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1680"/>
        <c:axId val="233094176"/>
      </c:lineChart>
      <c:catAx>
        <c:axId val="2330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4176"/>
        <c:crosses val="autoZero"/>
        <c:auto val="1"/>
        <c:lblAlgn val="ctr"/>
        <c:lblOffset val="100"/>
        <c:noMultiLvlLbl val="0"/>
      </c:catAx>
      <c:valAx>
        <c:axId val="233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Data'!$H$1</c:f>
              <c:strCache>
                <c:ptCount val="1"/>
                <c:pt idx="0">
                  <c:v>Financial Flows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'Merged Data'!$H$2:$H$18</c:f>
              <c:numCache>
                <c:formatCode>General</c:formatCode>
                <c:ptCount val="17"/>
                <c:pt idx="0">
                  <c:v>0</c:v>
                </c:pt>
                <c:pt idx="1">
                  <c:v>180000</c:v>
                </c:pt>
                <c:pt idx="2">
                  <c:v>18500000</c:v>
                </c:pt>
                <c:pt idx="3">
                  <c:v>1230000</c:v>
                </c:pt>
                <c:pt idx="4">
                  <c:v>550000</c:v>
                </c:pt>
                <c:pt idx="5">
                  <c:v>0</c:v>
                </c:pt>
                <c:pt idx="6">
                  <c:v>0</c:v>
                </c:pt>
                <c:pt idx="7">
                  <c:v>580000</c:v>
                </c:pt>
                <c:pt idx="8">
                  <c:v>18980000</c:v>
                </c:pt>
                <c:pt idx="9">
                  <c:v>20950000</c:v>
                </c:pt>
                <c:pt idx="10">
                  <c:v>974050000</c:v>
                </c:pt>
                <c:pt idx="11">
                  <c:v>24780000</c:v>
                </c:pt>
                <c:pt idx="12">
                  <c:v>46500000</c:v>
                </c:pt>
                <c:pt idx="13">
                  <c:v>61810000</c:v>
                </c:pt>
                <c:pt idx="14">
                  <c:v>5202310000</c:v>
                </c:pt>
                <c:pt idx="15">
                  <c:v>94760000</c:v>
                </c:pt>
                <c:pt idx="16">
                  <c:v>1172580000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F-4A2A-80C4-C61D1F6C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5856"/>
        <c:axId val="407697520"/>
      </c:lineChart>
      <c:catAx>
        <c:axId val="4076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7520"/>
        <c:crosses val="autoZero"/>
        <c:auto val="1"/>
        <c:lblAlgn val="ctr"/>
        <c:lblOffset val="100"/>
        <c:noMultiLvlLbl val="0"/>
      </c:catAx>
      <c:valAx>
        <c:axId val="4076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Data'!$F$1</c:f>
              <c:strCache>
                <c:ptCount val="1"/>
                <c:pt idx="0">
                  <c:v>Renewable Capacity (per capita)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'Merged Data'!$F$2:$F$19</c:f>
              <c:numCache>
                <c:formatCode>General</c:formatCode>
                <c:ptCount val="18"/>
                <c:pt idx="0">
                  <c:v>15.81</c:v>
                </c:pt>
                <c:pt idx="1">
                  <c:v>15.41</c:v>
                </c:pt>
                <c:pt idx="2">
                  <c:v>15.02</c:v>
                </c:pt>
                <c:pt idx="3">
                  <c:v>14.63</c:v>
                </c:pt>
                <c:pt idx="4">
                  <c:v>14.25</c:v>
                </c:pt>
                <c:pt idx="5">
                  <c:v>13.88</c:v>
                </c:pt>
                <c:pt idx="6">
                  <c:v>13.51</c:v>
                </c:pt>
                <c:pt idx="7">
                  <c:v>13.16</c:v>
                </c:pt>
                <c:pt idx="8">
                  <c:v>13</c:v>
                </c:pt>
                <c:pt idx="9">
                  <c:v>12.75</c:v>
                </c:pt>
                <c:pt idx="10">
                  <c:v>12.42</c:v>
                </c:pt>
                <c:pt idx="11">
                  <c:v>12.1</c:v>
                </c:pt>
                <c:pt idx="12">
                  <c:v>11.8</c:v>
                </c:pt>
                <c:pt idx="13">
                  <c:v>11.51</c:v>
                </c:pt>
                <c:pt idx="14">
                  <c:v>11.21</c:v>
                </c:pt>
                <c:pt idx="15">
                  <c:v>10.93</c:v>
                </c:pt>
                <c:pt idx="16">
                  <c:v>10.69</c:v>
                </c:pt>
                <c:pt idx="17">
                  <c:v>10.44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47D1-B1E2-9C0820A9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97104"/>
        <c:axId val="407694608"/>
      </c:lineChart>
      <c:catAx>
        <c:axId val="40769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4608"/>
        <c:crosses val="autoZero"/>
        <c:auto val="1"/>
        <c:lblAlgn val="ctr"/>
        <c:lblOffset val="100"/>
        <c:noMultiLvlLbl val="0"/>
      </c:catAx>
      <c:valAx>
        <c:axId val="407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on Forex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'Merged Data'!$N$1</c:f>
              <c:strCache>
                <c:ptCount val="1"/>
                <c:pt idx="0">
                  <c:v>Energy Consumption (kWh/person)</c:v>
                </c:pt>
              </c:strCache>
            </c:strRef>
          </c:tx>
          <c:marker>
            <c:symbol val="none"/>
          </c:marker>
          <c:val>
            <c:numRef>
              <c:f>'Merged Data'!$N$2:$N$19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B-4679-9BC9-C0DDA22DC979}"/>
            </c:ext>
          </c:extLst>
        </c:ser>
        <c:ser>
          <c:idx val="0"/>
          <c:order val="1"/>
          <c:tx>
            <c:strRef>
              <c:f>'Merged Data'!$O$1</c:f>
              <c:strCache>
                <c:ptCount val="1"/>
                <c:pt idx="0">
                  <c:v>Energy Consumption per Capita (3-Year Moving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'Merged Data'!$O$2:$O$19</c:f>
              <c:numCache>
                <c:formatCode>General</c:formatCode>
                <c:ptCount val="18"/>
                <c:pt idx="0">
                  <c:v>2160.7399999999998</c:v>
                </c:pt>
                <c:pt idx="1">
                  <c:v>2114.15</c:v>
                </c:pt>
                <c:pt idx="2">
                  <c:v>1989.96</c:v>
                </c:pt>
                <c:pt idx="3">
                  <c:v>1919.39</c:v>
                </c:pt>
                <c:pt idx="4">
                  <c:v>1682.57</c:v>
                </c:pt>
                <c:pt idx="5">
                  <c:v>1604.1</c:v>
                </c:pt>
                <c:pt idx="6">
                  <c:v>1620.04</c:v>
                </c:pt>
                <c:pt idx="7">
                  <c:v>1881.09</c:v>
                </c:pt>
                <c:pt idx="8">
                  <c:v>2225.1</c:v>
                </c:pt>
                <c:pt idx="9">
                  <c:v>2429.1799999999998</c:v>
                </c:pt>
                <c:pt idx="10">
                  <c:v>2583.2800000000002</c:v>
                </c:pt>
                <c:pt idx="11">
                  <c:v>2564.1999999999998</c:v>
                </c:pt>
                <c:pt idx="12">
                  <c:v>2447.85</c:v>
                </c:pt>
                <c:pt idx="13">
                  <c:v>2436.5100000000002</c:v>
                </c:pt>
                <c:pt idx="14">
                  <c:v>2434.4899999999998</c:v>
                </c:pt>
                <c:pt idx="15">
                  <c:v>2463.2399999999998</c:v>
                </c:pt>
                <c:pt idx="16">
                  <c:v>2463.9499999999998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B-4679-9BC9-C0DDA22DC979}"/>
            </c:ext>
          </c:extLst>
        </c:ser>
        <c:ser>
          <c:idx val="1"/>
          <c:order val="2"/>
          <c:tx>
            <c:strRef>
              <c:f>'Merged Data'!$AA$1</c:f>
              <c:strCache>
                <c:ptCount val="1"/>
                <c:pt idx="0">
                  <c:v>Forex Data.Buying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'Merged Data'!$AA$2:$AA$19</c:f>
              <c:numCache>
                <c:formatCode>General</c:formatCode>
                <c:ptCount val="18"/>
                <c:pt idx="0">
                  <c:v>125.9</c:v>
                </c:pt>
                <c:pt idx="1">
                  <c:v>136</c:v>
                </c:pt>
                <c:pt idx="2">
                  <c:v>131.85</c:v>
                </c:pt>
                <c:pt idx="3">
                  <c:v>128</c:v>
                </c:pt>
                <c:pt idx="4">
                  <c:v>126</c:v>
                </c:pt>
                <c:pt idx="5">
                  <c:v>115.8</c:v>
                </c:pt>
                <c:pt idx="6">
                  <c:v>130.25</c:v>
                </c:pt>
                <c:pt idx="7">
                  <c:v>146.6</c:v>
                </c:pt>
                <c:pt idx="8">
                  <c:v>148.16999999999999</c:v>
                </c:pt>
                <c:pt idx="9">
                  <c:v>155.69999999999999</c:v>
                </c:pt>
                <c:pt idx="10">
                  <c:v>154.77000000000001</c:v>
                </c:pt>
                <c:pt idx="11">
                  <c:v>154.69999999999999</c:v>
                </c:pt>
                <c:pt idx="12">
                  <c:v>167</c:v>
                </c:pt>
                <c:pt idx="13">
                  <c:v>196</c:v>
                </c:pt>
                <c:pt idx="14">
                  <c:v>304</c:v>
                </c:pt>
                <c:pt idx="15">
                  <c:v>305</c:v>
                </c:pt>
                <c:pt idx="16">
                  <c:v>305.95</c:v>
                </c:pt>
                <c:pt idx="1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B-4679-9BC9-C0DDA22D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648656"/>
        <c:axId val="984646576"/>
      </c:lineChart>
      <c:catAx>
        <c:axId val="9846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6576"/>
        <c:crosses val="autoZero"/>
        <c:auto val="1"/>
        <c:lblAlgn val="ctr"/>
        <c:lblOffset val="100"/>
        <c:noMultiLvlLbl val="0"/>
      </c:catAx>
      <c:valAx>
        <c:axId val="984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8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  <a:r>
              <a:rPr lang="en-US" baseline="0"/>
              <a:t> influence on 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'Merged Data'!$N$1</c:f>
              <c:strCache>
                <c:ptCount val="1"/>
                <c:pt idx="0">
                  <c:v>Energy Consumption (kWh/person)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'Merged Data'!$N$2:$N$19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B-4A17-A6B0-5F57F740D13E}"/>
            </c:ext>
          </c:extLst>
        </c:ser>
        <c:ser>
          <c:idx val="1"/>
          <c:order val="1"/>
          <c:tx>
            <c:strRef>
              <c:f>'Merged Data'!$W$1</c:f>
              <c:strCache>
                <c:ptCount val="1"/>
                <c:pt idx="0">
                  <c:v>Inflation data.All Items (12 Months Avg. Change)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'Merged Data'!$W$2:$W$19</c:f>
              <c:numCache>
                <c:formatCode>General</c:formatCode>
                <c:ptCount val="18"/>
                <c:pt idx="0">
                  <c:v>12.3</c:v>
                </c:pt>
                <c:pt idx="1">
                  <c:v>15</c:v>
                </c:pt>
                <c:pt idx="2">
                  <c:v>14</c:v>
                </c:pt>
                <c:pt idx="3">
                  <c:v>17.899999999999999</c:v>
                </c:pt>
                <c:pt idx="4">
                  <c:v>8</c:v>
                </c:pt>
                <c:pt idx="5">
                  <c:v>5.5</c:v>
                </c:pt>
                <c:pt idx="6">
                  <c:v>12</c:v>
                </c:pt>
                <c:pt idx="7">
                  <c:v>12.6</c:v>
                </c:pt>
                <c:pt idx="8">
                  <c:v>13.5</c:v>
                </c:pt>
                <c:pt idx="9">
                  <c:v>10.9</c:v>
                </c:pt>
                <c:pt idx="10">
                  <c:v>11.9</c:v>
                </c:pt>
                <c:pt idx="11">
                  <c:v>8.4</c:v>
                </c:pt>
                <c:pt idx="12">
                  <c:v>8.1</c:v>
                </c:pt>
                <c:pt idx="13">
                  <c:v>9.1300000000000008</c:v>
                </c:pt>
                <c:pt idx="14">
                  <c:v>16.440000000000001</c:v>
                </c:pt>
                <c:pt idx="15">
                  <c:v>16.22</c:v>
                </c:pt>
                <c:pt idx="16">
                  <c:v>11.8</c:v>
                </c:pt>
                <c:pt idx="17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B-4A17-A6B0-5F57F740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99632"/>
        <c:axId val="1713495056"/>
      </c:lineChart>
      <c:catAx>
        <c:axId val="17134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5056"/>
        <c:crosses val="autoZero"/>
        <c:auto val="1"/>
        <c:lblAlgn val="ctr"/>
        <c:lblOffset val="100"/>
        <c:noMultiLvlLbl val="0"/>
      </c:catAx>
      <c:valAx>
        <c:axId val="171349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 renewable (1).xlsx]Pivot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  <a:r>
              <a:rPr lang="en-US" baseline="0"/>
              <a:t> / year</a:t>
            </a:r>
            <a:endParaRPr lang="en-US"/>
          </a:p>
        </c:rich>
      </c:tx>
      <c:layout>
        <c:manualLayout>
          <c:xMode val="edge"/>
          <c:yMode val="edge"/>
          <c:x val="0.21943676979991086"/>
          <c:y val="2.407891818034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Table'!$C$3:$C$21</c:f>
              <c:strCach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strCache>
            </c:strRef>
          </c:cat>
          <c:val>
            <c:numRef>
              <c:f>'Pivot Table'!$D$3:$D$21</c:f>
              <c:numCache>
                <c:formatCode>General</c:formatCode>
                <c:ptCount val="1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45CA-8861-F2AFA55585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7591968"/>
        <c:axId val="1627589472"/>
      </c:barChart>
      <c:catAx>
        <c:axId val="16275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9472"/>
        <c:crosses val="autoZero"/>
        <c:auto val="1"/>
        <c:lblAlgn val="ctr"/>
        <c:lblOffset val="100"/>
        <c:noMultiLvlLbl val="0"/>
      </c:catAx>
      <c:valAx>
        <c:axId val="16275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Renergy Consumption</a:t>
            </a:r>
            <a:r>
              <a:rPr lang="en-US" b="1" baseline="0">
                <a:solidFill>
                  <a:schemeClr val="tx1"/>
                </a:solidFill>
              </a:rPr>
              <a:t> Forecast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'Renergy Consumption Forecast'!$D$1</c:f>
              <c:strCache>
                <c:ptCount val="1"/>
                <c:pt idx="0">
                  <c:v>Energy Consumption (kWh/person)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'Renergy Consumption Forecast'!$D$2:$D$29</c:f>
              <c:numCache>
                <c:formatCode>General</c:formatCode>
                <c:ptCount val="28"/>
                <c:pt idx="0">
                  <c:v>2100.66</c:v>
                </c:pt>
                <c:pt idx="1">
                  <c:v>2122.1</c:v>
                </c:pt>
                <c:pt idx="2">
                  <c:v>2259.48</c:v>
                </c:pt>
                <c:pt idx="3">
                  <c:v>1960.88</c:v>
                </c:pt>
                <c:pt idx="4">
                  <c:v>1749.51</c:v>
                </c:pt>
                <c:pt idx="5">
                  <c:v>2047.78</c:v>
                </c:pt>
                <c:pt idx="6">
                  <c:v>1250.42</c:v>
                </c:pt>
                <c:pt idx="7">
                  <c:v>1514.1</c:v>
                </c:pt>
                <c:pt idx="8">
                  <c:v>2095.61</c:v>
                </c:pt>
                <c:pt idx="9">
                  <c:v>2033.54</c:v>
                </c:pt>
                <c:pt idx="10">
                  <c:v>2546.14</c:v>
                </c:pt>
                <c:pt idx="11">
                  <c:v>2707.86</c:v>
                </c:pt>
                <c:pt idx="12">
                  <c:v>2495.83</c:v>
                </c:pt>
                <c:pt idx="13">
                  <c:v>2488.91</c:v>
                </c:pt>
                <c:pt idx="14">
                  <c:v>2358.81</c:v>
                </c:pt>
                <c:pt idx="15">
                  <c:v>2461.8200000000002</c:v>
                </c:pt>
                <c:pt idx="16">
                  <c:v>2482.83</c:v>
                </c:pt>
                <c:pt idx="17">
                  <c:v>2445.0700000000002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85-A07F-33E6EDA72CE3}"/>
            </c:ext>
          </c:extLst>
        </c:ser>
        <c:ser>
          <c:idx val="1"/>
          <c:order val="1"/>
          <c:tx>
            <c:strRef>
              <c:f>'Renergy Consumption Forecast'!$E$1</c:f>
              <c:strCache>
                <c:ptCount val="1"/>
                <c:pt idx="0">
                  <c:v>Forecast(Energy Consumption (kWh/person))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4.4915823024339475E-2"/>
                  <c:y val="0.101150890048186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01-4735-9CD5-499C47217E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Forecast'!$E$2:$E$29</c:f>
              <c:numCache>
                <c:formatCode>0.00</c:formatCode>
                <c:ptCount val="28"/>
                <c:pt idx="17">
                  <c:v>2445.0700000000002</c:v>
                </c:pt>
                <c:pt idx="18">
                  <c:v>2532.1006703012768</c:v>
                </c:pt>
                <c:pt idx="19">
                  <c:v>2571.1688798098398</c:v>
                </c:pt>
                <c:pt idx="20">
                  <c:v>2610.2370893184034</c:v>
                </c:pt>
                <c:pt idx="21">
                  <c:v>2649.3052988269669</c:v>
                </c:pt>
                <c:pt idx="22">
                  <c:v>2688.37350833553</c:v>
                </c:pt>
                <c:pt idx="23">
                  <c:v>2727.4417178440935</c:v>
                </c:pt>
                <c:pt idx="24">
                  <c:v>2766.5099273526571</c:v>
                </c:pt>
                <c:pt idx="25">
                  <c:v>2805.5781368612206</c:v>
                </c:pt>
                <c:pt idx="26">
                  <c:v>2844.6463463697837</c:v>
                </c:pt>
                <c:pt idx="27">
                  <c:v>2883.7145558783473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485-A07F-33E6EDA72CE3}"/>
            </c:ext>
          </c:extLst>
        </c:ser>
        <c:ser>
          <c:idx val="2"/>
          <c:order val="2"/>
          <c:tx>
            <c:strRef>
              <c:f>'Renergy Consumption Forecast'!$F$1</c:f>
              <c:strCache>
                <c:ptCount val="1"/>
                <c:pt idx="0">
                  <c:v>Lower Confidence Bound(Energy Consumption (kWh/person))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Forecast'!$F$2:$F$29</c:f>
              <c:numCache>
                <c:formatCode>General</c:formatCode>
                <c:ptCount val="28"/>
                <c:pt idx="17" formatCode="0.00">
                  <c:v>2445.0700000000002</c:v>
                </c:pt>
                <c:pt idx="18" formatCode="0.00">
                  <c:v>1907.2780085018803</c:v>
                </c:pt>
                <c:pt idx="19" formatCode="0.00">
                  <c:v>1872.3162543338672</c:v>
                </c:pt>
                <c:pt idx="20" formatCode="0.00">
                  <c:v>1844.2225985024581</c:v>
                </c:pt>
                <c:pt idx="21" formatCode="0.00">
                  <c:v>1821.3235577717337</c:v>
                </c:pt>
                <c:pt idx="22" formatCode="0.00">
                  <c:v>1802.527887990818</c:v>
                </c:pt>
                <c:pt idx="23" formatCode="0.00">
                  <c:v>1787.0773843882325</c:v>
                </c:pt>
                <c:pt idx="24" formatCode="0.00">
                  <c:v>1774.4200151050279</c:v>
                </c:pt>
                <c:pt idx="25" formatCode="0.00">
                  <c:v>1764.139138679622</c:v>
                </c:pt>
                <c:pt idx="26" formatCode="0.00">
                  <c:v>1755.9111906535031</c:v>
                </c:pt>
                <c:pt idx="27" formatCode="0.00">
                  <c:v>1749.4789842851212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4-4485-A07F-33E6EDA72CE3}"/>
            </c:ext>
          </c:extLst>
        </c:ser>
        <c:ser>
          <c:idx val="3"/>
          <c:order val="3"/>
          <c:tx>
            <c:strRef>
              <c:f>'Renergy Consumption Forecast'!$G$1</c:f>
              <c:strCache>
                <c:ptCount val="1"/>
                <c:pt idx="0">
                  <c:v>Upper Confidence Bound(Energy Consumption (kWh/person))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1.5698970058018714E-3"/>
                  <c:y val="-0.2553847583396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74-4485-A07F-33E6EDA72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'Renergy Consumption Forecast'!$C$2:$C$29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'Renergy Consumption Forecast'!$G$2:$G$29</c:f>
              <c:numCache>
                <c:formatCode>General</c:formatCode>
                <c:ptCount val="28"/>
                <c:pt idx="17" formatCode="0.00">
                  <c:v>2445.0700000000002</c:v>
                </c:pt>
                <c:pt idx="18" formatCode="0.00">
                  <c:v>3156.9233321006732</c:v>
                </c:pt>
                <c:pt idx="19" formatCode="0.00">
                  <c:v>3270.0215052858125</c:v>
                </c:pt>
                <c:pt idx="20" formatCode="0.00">
                  <c:v>3376.2515801343488</c:v>
                </c:pt>
                <c:pt idx="21" formatCode="0.00">
                  <c:v>3477.2870398822001</c:v>
                </c:pt>
                <c:pt idx="22" formatCode="0.00">
                  <c:v>3574.2191286802417</c:v>
                </c:pt>
                <c:pt idx="23" formatCode="0.00">
                  <c:v>3667.8060512999546</c:v>
                </c:pt>
                <c:pt idx="24" formatCode="0.00">
                  <c:v>3758.599839600286</c:v>
                </c:pt>
                <c:pt idx="25" formatCode="0.00">
                  <c:v>3847.0171350428191</c:v>
                </c:pt>
                <c:pt idx="26" formatCode="0.00">
                  <c:v>3933.3815020860643</c:v>
                </c:pt>
                <c:pt idx="27" formatCode="0.00">
                  <c:v>4017.9501274715731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4-4485-A07F-33E6EDA72C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1444160"/>
        <c:axId val="2061444576"/>
      </c:lineChart>
      <c:catAx>
        <c:axId val="2061444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4576"/>
        <c:crosses val="autoZero"/>
        <c:auto val="1"/>
        <c:lblAlgn val="ctr"/>
        <c:lblOffset val="100"/>
        <c:noMultiLvlLbl val="0"/>
      </c:catAx>
      <c:valAx>
        <c:axId val="20614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180051</xdr:colOff>
      <xdr:row>9</xdr:row>
      <xdr:rowOff>95987</xdr:rowOff>
    </xdr:from>
    <xdr:to>
      <xdr:col>35</xdr:col>
      <xdr:colOff>332267</xdr:colOff>
      <xdr:row>50</xdr:row>
      <xdr:rowOff>139625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53113-9390-CE0A-DCBA-77A882A67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91268</xdr:colOff>
      <xdr:row>4</xdr:row>
      <xdr:rowOff>134463</xdr:rowOff>
    </xdr:from>
    <xdr:to>
      <xdr:col>27</xdr:col>
      <xdr:colOff>558983</xdr:colOff>
      <xdr:row>40</xdr:row>
      <xdr:rowOff>92185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71EAA-A991-A4C6-60AE-994FC2B9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38100</xdr:rowOff>
    </xdr:from>
    <xdr:to>
      <xdr:col>8</xdr:col>
      <xdr:colOff>320675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6078-6EC2-43C5-9D04-67660ADE1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377825</xdr:colOff>
      <xdr:row>1</xdr:row>
      <xdr:rowOff>177800</xdr:rowOff>
    </xdr:from>
    <xdr:to>
      <xdr:col>16</xdr:col>
      <xdr:colOff>73025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70AC0-53DC-4DBB-A307-798E77DF1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1</xdr:row>
      <xdr:rowOff>168275</xdr:rowOff>
    </xdr:from>
    <xdr:to>
      <xdr:col>23</xdr:col>
      <xdr:colOff>368300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EF366-FFEA-42C9-A9E9-EE58CC1C2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506758</xdr:colOff>
      <xdr:row>19</xdr:row>
      <xdr:rowOff>14218</xdr:rowOff>
    </xdr:from>
    <xdr:to>
      <xdr:col>25</xdr:col>
      <xdr:colOff>201957</xdr:colOff>
      <xdr:row>33</xdr:row>
      <xdr:rowOff>134868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F0300-D4D9-4FED-A1EC-E6CE26C48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159717</xdr:colOff>
      <xdr:row>18</xdr:row>
      <xdr:rowOff>102980</xdr:rowOff>
    </xdr:from>
    <xdr:to>
      <xdr:col>13</xdr:col>
      <xdr:colOff>464164</xdr:colOff>
      <xdr:row>33</xdr:row>
      <xdr:rowOff>31013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95024-68FC-457C-86DA-42A7DE5F8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462445</xdr:colOff>
      <xdr:row>30</xdr:row>
      <xdr:rowOff>172554</xdr:rowOff>
    </xdr:from>
    <xdr:to>
      <xdr:col>9</xdr:col>
      <xdr:colOff>575986</xdr:colOff>
      <xdr:row>47</xdr:row>
      <xdr:rowOff>169050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18E3DA-9A43-4E37-B948-558EFCB58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14201</xdr:colOff>
      <xdr:row>0</xdr:row>
      <xdr:rowOff>104030</xdr:rowOff>
    </xdr:from>
    <xdr:to>
      <xdr:col>18</xdr:col>
      <xdr:colOff>135755</xdr:colOff>
      <xdr:row>4</xdr:row>
      <xdr:rowOff>139701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1B31D61-7941-4E19-815E-A25C7FBB84B6}"/>
            </a:ext>
          </a:extLst>
        </xdr:cNvPr>
        <xdr:cNvSpPr/>
      </xdr:nvSpPr>
      <xdr:spPr>
        <a:xfrm>
          <a:off x="1474701" y="104030"/>
          <a:ext cx="10484754" cy="832596"/>
        </a:xfrm>
        <a:prstGeom prst="roundRect">
          <a:avLst/>
        </a:prstGeom>
        <a:solidFill>
          <a:srgbClr val="F4B1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470640</xdr:colOff>
      <xdr:row>1</xdr:row>
      <xdr:rowOff>39841</xdr:rowOff>
    </xdr:from>
    <xdr:to>
      <xdr:col>15</xdr:col>
      <xdr:colOff>463549</xdr:colOff>
      <xdr:row>4</xdr:row>
      <xdr:rowOff>47728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2E5411-40EF-4E75-81E6-D9307135AF75}"/>
            </a:ext>
          </a:extLst>
        </xdr:cNvPr>
        <xdr:cNvSpPr txBox="1"/>
      </xdr:nvSpPr>
      <xdr:spPr>
        <a:xfrm>
          <a:off x="3150340" y="274791"/>
          <a:ext cx="7308109" cy="569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R</a:t>
          </a:r>
          <a:r>
            <a:rPr lang="en-US" sz="2800" b="1" baseline="0"/>
            <a:t>ENERGY CONSUMPTION FORCAST 2003 - 2030</a:t>
          </a:r>
          <a:endParaRPr lang="en-US" sz="2800" b="1"/>
        </a:p>
      </xdr:txBody>
    </xdr:sp>
    <xdr:clientData/>
  </xdr:twoCellAnchor>
  <xdr:twoCellAnchor>
    <xdr:from>
      <xdr:col>1</xdr:col>
      <xdr:colOff>46957</xdr:colOff>
      <xdr:row>5</xdr:row>
      <xdr:rowOff>11215</xdr:rowOff>
    </xdr:from>
    <xdr:to>
      <xdr:col>4</xdr:col>
      <xdr:colOff>480402</xdr:colOff>
      <xdr:row>7</xdr:row>
      <xdr:rowOff>165100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24410ED-A3E5-D552-5976-A1461C9F3C87}"/>
            </a:ext>
          </a:extLst>
        </xdr:cNvPr>
        <xdr:cNvSpPr/>
      </xdr:nvSpPr>
      <xdr:spPr>
        <a:xfrm>
          <a:off x="1507457" y="995465"/>
          <a:ext cx="2262245" cy="576160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Consumption</a:t>
          </a:r>
          <a:r>
            <a:rPr lang="en-US" sz="1200" b="1" baseline="0">
              <a:solidFill>
                <a:schemeClr val="tx1"/>
              </a:solidFill>
            </a:rPr>
            <a:t> Growth by 2030</a:t>
          </a:r>
        </a:p>
        <a:p>
          <a:pPr algn="ctr"/>
          <a:r>
            <a:rPr lang="en-US" sz="1200" b="1" baseline="0">
              <a:solidFill>
                <a:schemeClr val="tx1"/>
              </a:solidFill>
            </a:rPr>
            <a:t>3.56%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346581</xdr:colOff>
      <xdr:row>5</xdr:row>
      <xdr:rowOff>10761</xdr:rowOff>
    </xdr:from>
    <xdr:to>
      <xdr:col>12</xdr:col>
      <xdr:colOff>284418</xdr:colOff>
      <xdr:row>7</xdr:row>
      <xdr:rowOff>174625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A742B69-00DB-BB0A-6A54-E4627875E444}"/>
            </a:ext>
          </a:extLst>
        </xdr:cNvPr>
        <xdr:cNvSpPr/>
      </xdr:nvSpPr>
      <xdr:spPr>
        <a:xfrm>
          <a:off x="5464681" y="995011"/>
          <a:ext cx="2985837" cy="586139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Renewable Energy share Forecast by 2030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-0.25%</a:t>
          </a:r>
          <a:endParaRPr lang="en-US" sz="12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14</xdr:col>
      <xdr:colOff>249652</xdr:colOff>
      <xdr:row>5</xdr:row>
      <xdr:rowOff>12733</xdr:rowOff>
    </xdr:from>
    <xdr:to>
      <xdr:col>18</xdr:col>
      <xdr:colOff>72521</xdr:colOff>
      <xdr:row>7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DA39DD0-992E-78F4-6014-046483CC342B}"/>
            </a:ext>
          </a:extLst>
        </xdr:cNvPr>
        <xdr:cNvSpPr/>
      </xdr:nvSpPr>
      <xdr:spPr>
        <a:xfrm>
          <a:off x="9634952" y="996983"/>
          <a:ext cx="2261269" cy="571467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Exchange Rate Forecast  (2030)</a:t>
          </a:r>
        </a:p>
        <a:p>
          <a:pPr algn="ctr"/>
          <a:r>
            <a:rPr lang="en-US" sz="1200" b="1">
              <a:solidFill>
                <a:schemeClr val="tx1"/>
              </a:solidFill>
            </a:rPr>
            <a:t>3.2%</a:t>
          </a:r>
        </a:p>
      </xdr:txBody>
    </xdr:sp>
    <xdr:clientData/>
  </xdr:twoCellAnchor>
  <xdr:twoCellAnchor>
    <xdr:from>
      <xdr:col>1</xdr:col>
      <xdr:colOff>53974</xdr:colOff>
      <xdr:row>8</xdr:row>
      <xdr:rowOff>65926</xdr:rowOff>
    </xdr:from>
    <xdr:to>
      <xdr:col>18</xdr:col>
      <xdr:colOff>63499</xdr:colOff>
      <xdr:row>22</xdr:row>
      <xdr:rowOff>190500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5ED6BEA-481E-D3D1-A581-CEC0AF3DCEA1}"/>
            </a:ext>
          </a:extLst>
        </xdr:cNvPr>
        <xdr:cNvSpPr/>
      </xdr:nvSpPr>
      <xdr:spPr>
        <a:xfrm>
          <a:off x="1514474" y="1707401"/>
          <a:ext cx="10372725" cy="3413874"/>
        </a:xfrm>
        <a:prstGeom prst="roundRect">
          <a:avLst>
            <a:gd name="adj" fmla="val 685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140460</xdr:colOff>
      <xdr:row>9</xdr:row>
      <xdr:rowOff>3248</xdr:rowOff>
    </xdr:from>
    <xdr:to>
      <xdr:col>17</xdr:col>
      <xdr:colOff>439334</xdr:colOff>
      <xdr:row>22</xdr:row>
      <xdr:rowOff>83648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66A6-F540-4D1B-B4F5-C5D10FC5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0</xdr:row>
      <xdr:rowOff>95249</xdr:rowOff>
    </xdr:from>
    <xdr:to>
      <xdr:col>18</xdr:col>
      <xdr:colOff>22225</xdr:colOff>
      <xdr:row>3</xdr:row>
      <xdr:rowOff>111124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543CA26-531E-4AF1-856C-8C0313CD8911}"/>
            </a:ext>
          </a:extLst>
        </xdr:cNvPr>
        <xdr:cNvSpPr/>
      </xdr:nvSpPr>
      <xdr:spPr>
        <a:xfrm>
          <a:off x="1495425" y="95249"/>
          <a:ext cx="10350500" cy="625475"/>
        </a:xfrm>
        <a:prstGeom prst="roundRect">
          <a:avLst/>
        </a:prstGeom>
        <a:solidFill>
          <a:srgbClr val="F4B1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RENEWABLE</a:t>
          </a:r>
          <a:r>
            <a:rPr lang="en-US" sz="2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SHARE FORCAST 2003 - 2030</a:t>
          </a:r>
          <a:endParaRPr lang="en-US" sz="2400" b="1">
            <a:solidFill>
              <a:schemeClr val="tx1"/>
            </a:solidFill>
            <a:effectLst/>
          </a:endParaRPr>
        </a:p>
        <a:p>
          <a:pPr algn="ctr"/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53443</xdr:colOff>
      <xdr:row>3</xdr:row>
      <xdr:rowOff>171628</xdr:rowOff>
    </xdr:from>
    <xdr:to>
      <xdr:col>4</xdr:col>
      <xdr:colOff>489449</xdr:colOff>
      <xdr:row>6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CA0D5F-F28B-4664-AF02-5B08C8B0C2B3}"/>
            </a:ext>
          </a:extLst>
        </xdr:cNvPr>
        <xdr:cNvSpPr/>
      </xdr:nvSpPr>
      <xdr:spPr>
        <a:xfrm>
          <a:off x="1513943" y="781228"/>
          <a:ext cx="2264806" cy="523697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Consumption</a:t>
          </a:r>
          <a:r>
            <a:rPr lang="en-US" sz="1200" b="1" baseline="0">
              <a:solidFill>
                <a:schemeClr val="tx1"/>
              </a:solidFill>
            </a:rPr>
            <a:t> Growth by 2030</a:t>
          </a:r>
        </a:p>
        <a:p>
          <a:pPr algn="ctr"/>
          <a:r>
            <a:rPr lang="en-US" sz="1200" b="1" baseline="0">
              <a:solidFill>
                <a:schemeClr val="tx1"/>
              </a:solidFill>
            </a:rPr>
            <a:t>3.56%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270555</xdr:colOff>
      <xdr:row>3</xdr:row>
      <xdr:rowOff>176829</xdr:rowOff>
    </xdr:from>
    <xdr:to>
      <xdr:col>12</xdr:col>
      <xdr:colOff>212299</xdr:colOff>
      <xdr:row>6</xdr:row>
      <xdr:rowOff>180976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B16DFF1-8102-4839-816C-EF4153F982EA}"/>
            </a:ext>
          </a:extLst>
        </xdr:cNvPr>
        <xdr:cNvSpPr/>
      </xdr:nvSpPr>
      <xdr:spPr>
        <a:xfrm>
          <a:off x="5388655" y="786429"/>
          <a:ext cx="2989744" cy="566122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Renewable Energy share Forecast by 2030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-0.25%</a:t>
          </a:r>
          <a:endParaRPr lang="en-US" sz="1200">
            <a:solidFill>
              <a:schemeClr val="tx1"/>
            </a:solidFill>
            <a:effectLst/>
          </a:endParaRPr>
        </a:p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192106</xdr:colOff>
      <xdr:row>3</xdr:row>
      <xdr:rowOff>174285</xdr:rowOff>
    </xdr:from>
    <xdr:to>
      <xdr:col>18</xdr:col>
      <xdr:colOff>19252</xdr:colOff>
      <xdr:row>6</xdr:row>
      <xdr:rowOff>171450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137704-EC2A-49FA-AC8F-B7DE9BD1A3E5}"/>
            </a:ext>
          </a:extLst>
        </xdr:cNvPr>
        <xdr:cNvSpPr/>
      </xdr:nvSpPr>
      <xdr:spPr>
        <a:xfrm>
          <a:off x="9577406" y="783885"/>
          <a:ext cx="2265546" cy="559140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Exchange Rate Forecast  (2030)</a:t>
          </a:r>
        </a:p>
        <a:p>
          <a:pPr algn="ctr"/>
          <a:r>
            <a:rPr lang="en-US" sz="1200" b="1">
              <a:solidFill>
                <a:schemeClr val="tx1"/>
              </a:solidFill>
            </a:rPr>
            <a:t>3.2%</a:t>
          </a:r>
        </a:p>
      </xdr:txBody>
    </xdr:sp>
    <xdr:clientData/>
  </xdr:twoCellAnchor>
  <xdr:twoCellAnchor>
    <xdr:from>
      <xdr:col>1</xdr:col>
      <xdr:colOff>60324</xdr:colOff>
      <xdr:row>7</xdr:row>
      <xdr:rowOff>86722</xdr:rowOff>
    </xdr:from>
    <xdr:to>
      <xdr:col>18</xdr:col>
      <xdr:colOff>38099</xdr:colOff>
      <xdr:row>22</xdr:row>
      <xdr:rowOff>220535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3E225C4-5794-4A56-AA49-7538250C7D83}"/>
            </a:ext>
          </a:extLst>
        </xdr:cNvPr>
        <xdr:cNvSpPr/>
      </xdr:nvSpPr>
      <xdr:spPr>
        <a:xfrm>
          <a:off x="1520824" y="1493247"/>
          <a:ext cx="10340975" cy="3658063"/>
        </a:xfrm>
        <a:prstGeom prst="roundRect">
          <a:avLst>
            <a:gd name="adj" fmla="val 685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107291</xdr:colOff>
      <xdr:row>7</xdr:row>
      <xdr:rowOff>180974</xdr:rowOff>
    </xdr:from>
    <xdr:to>
      <xdr:col>17</xdr:col>
      <xdr:colOff>447675</xdr:colOff>
      <xdr:row>22</xdr:row>
      <xdr:rowOff>209963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6546F3-8583-4E1F-889D-A38D29200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40217</xdr:colOff>
      <xdr:row>0</xdr:row>
      <xdr:rowOff>69714</xdr:rowOff>
    </xdr:from>
    <xdr:to>
      <xdr:col>18</xdr:col>
      <xdr:colOff>34925</xdr:colOff>
      <xdr:row>3</xdr:row>
      <xdr:rowOff>102721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9F8C35E-1206-4C75-810B-126580E57188}"/>
            </a:ext>
          </a:extLst>
        </xdr:cNvPr>
        <xdr:cNvSpPr/>
      </xdr:nvSpPr>
      <xdr:spPr>
        <a:xfrm>
          <a:off x="1500717" y="69714"/>
          <a:ext cx="10357908" cy="642607"/>
        </a:xfrm>
        <a:prstGeom prst="roundRect">
          <a:avLst/>
        </a:prstGeom>
        <a:solidFill>
          <a:srgbClr val="F4B1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EXCHANGE RATE FORCAST 2003 - 2030</a:t>
          </a:r>
          <a:endParaRPr lang="en-US" sz="2400" b="1">
            <a:solidFill>
              <a:schemeClr val="tx1"/>
            </a:solidFill>
            <a:effectLst/>
          </a:endParaRPr>
        </a:p>
        <a:p>
          <a:pPr algn="ctr"/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68970</xdr:colOff>
      <xdr:row>3</xdr:row>
      <xdr:rowOff>170492</xdr:rowOff>
    </xdr:from>
    <xdr:to>
      <xdr:col>4</xdr:col>
      <xdr:colOff>505347</xdr:colOff>
      <xdr:row>6</xdr:row>
      <xdr:rowOff>139700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65C8E59-6431-4194-8F69-8D9DC80A0CFE}"/>
            </a:ext>
          </a:extLst>
        </xdr:cNvPr>
        <xdr:cNvSpPr/>
      </xdr:nvSpPr>
      <xdr:spPr>
        <a:xfrm>
          <a:off x="1529470" y="780092"/>
          <a:ext cx="2265177" cy="531183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Consumption</a:t>
          </a:r>
          <a:r>
            <a:rPr lang="en-US" sz="1200" b="1" baseline="0">
              <a:solidFill>
                <a:schemeClr val="tx1"/>
              </a:solidFill>
            </a:rPr>
            <a:t> Growth by 2030</a:t>
          </a:r>
        </a:p>
        <a:p>
          <a:pPr algn="ctr"/>
          <a:r>
            <a:rPr lang="en-US" sz="1200" b="1" baseline="0">
              <a:solidFill>
                <a:schemeClr val="tx1"/>
              </a:solidFill>
            </a:rPr>
            <a:t>3.56%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7077</xdr:colOff>
      <xdr:row>3</xdr:row>
      <xdr:rowOff>186470</xdr:rowOff>
    </xdr:from>
    <xdr:to>
      <xdr:col>11</xdr:col>
      <xdr:colOff>556150</xdr:colOff>
      <xdr:row>6</xdr:row>
      <xdr:rowOff>177800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8285655-A389-4E7E-955A-EDD572C1BD04}"/>
            </a:ext>
          </a:extLst>
        </xdr:cNvPr>
        <xdr:cNvSpPr/>
      </xdr:nvSpPr>
      <xdr:spPr>
        <a:xfrm>
          <a:off x="5125177" y="796070"/>
          <a:ext cx="2987473" cy="553305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Renewable Energy share Forecast by 2030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-0.25%</a:t>
          </a:r>
          <a:endParaRPr lang="en-US" sz="1200">
            <a:solidFill>
              <a:schemeClr val="tx1"/>
            </a:solidFill>
            <a:effectLst/>
          </a:endParaRPr>
        </a:p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197464</xdr:colOff>
      <xdr:row>4</xdr:row>
      <xdr:rowOff>18929</xdr:rowOff>
    </xdr:from>
    <xdr:to>
      <xdr:col>18</xdr:col>
      <xdr:colOff>24240</xdr:colOff>
      <xdr:row>6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762D654-F1F4-4EFD-A39D-7A22E09F243D}"/>
            </a:ext>
          </a:extLst>
        </xdr:cNvPr>
        <xdr:cNvSpPr/>
      </xdr:nvSpPr>
      <xdr:spPr>
        <a:xfrm>
          <a:off x="9582764" y="815854"/>
          <a:ext cx="2265176" cy="546221"/>
        </a:xfrm>
        <a:prstGeom prst="roundRect">
          <a:avLst/>
        </a:prstGeom>
        <a:solidFill>
          <a:srgbClr val="F4B183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Exchange Rate Forecast  (2030)</a:t>
          </a:r>
        </a:p>
        <a:p>
          <a:pPr algn="ctr"/>
          <a:r>
            <a:rPr lang="en-US" sz="1200" b="1">
              <a:solidFill>
                <a:schemeClr val="tx1"/>
              </a:solidFill>
            </a:rPr>
            <a:t>3.2%</a:t>
          </a:r>
        </a:p>
      </xdr:txBody>
    </xdr:sp>
    <xdr:clientData/>
  </xdr:twoCellAnchor>
  <xdr:twoCellAnchor>
    <xdr:from>
      <xdr:col>1</xdr:col>
      <xdr:colOff>124071</xdr:colOff>
      <xdr:row>7</xdr:row>
      <xdr:rowOff>28574</xdr:rowOff>
    </xdr:from>
    <xdr:to>
      <xdr:col>18</xdr:col>
      <xdr:colOff>28575</xdr:colOff>
      <xdr:row>22</xdr:row>
      <xdr:rowOff>184149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E40ED0D-1DBD-4CF7-B649-758BB86A3AE6}"/>
            </a:ext>
          </a:extLst>
        </xdr:cNvPr>
        <xdr:cNvSpPr/>
      </xdr:nvSpPr>
      <xdr:spPr>
        <a:xfrm>
          <a:off x="1584571" y="1435099"/>
          <a:ext cx="10267704" cy="3679825"/>
        </a:xfrm>
        <a:prstGeom prst="roundRect">
          <a:avLst>
            <a:gd name="adj" fmla="val 685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227087</xdr:colOff>
      <xdr:row>8</xdr:row>
      <xdr:rowOff>16799</xdr:rowOff>
    </xdr:from>
    <xdr:to>
      <xdr:col>17</xdr:col>
      <xdr:colOff>580671</xdr:colOff>
      <xdr:row>22</xdr:row>
      <xdr:rowOff>58863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DFA2A-67AD-4D0A-BCDB-FA100903E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95030</xdr:colOff>
      <xdr:row>6</xdr:row>
      <xdr:rowOff>17639</xdr:rowOff>
    </xdr:from>
    <xdr:to>
      <xdr:col>4</xdr:col>
      <xdr:colOff>480057</xdr:colOff>
      <xdr:row>17</xdr:row>
      <xdr:rowOff>109269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C335-7E56-42EF-8922-26B63C0E5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374222</xdr:colOff>
      <xdr:row>6</xdr:row>
      <xdr:rowOff>7839</xdr:rowOff>
    </xdr:from>
    <xdr:to>
      <xdr:col>16</xdr:col>
      <xdr:colOff>17525</xdr:colOff>
      <xdr:row>17</xdr:row>
      <xdr:rowOff>129116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0678D-51BF-4DF9-A279-0A57AE69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97304</xdr:colOff>
      <xdr:row>17</xdr:row>
      <xdr:rowOff>86234</xdr:rowOff>
    </xdr:from>
    <xdr:to>
      <xdr:col>6</xdr:col>
      <xdr:colOff>9685</xdr:colOff>
      <xdr:row>28</xdr:row>
      <xdr:rowOff>78822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66A91-BC6E-4D56-9D81-47617056D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503575</xdr:colOff>
      <xdr:row>17</xdr:row>
      <xdr:rowOff>109754</xdr:rowOff>
    </xdr:from>
    <xdr:to>
      <xdr:col>16</xdr:col>
      <xdr:colOff>25366</xdr:colOff>
      <xdr:row>28</xdr:row>
      <xdr:rowOff>81064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424EDA-4319-4C18-AF2B-3BCE0B6C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423965</xdr:colOff>
      <xdr:row>6</xdr:row>
      <xdr:rowOff>17639</xdr:rowOff>
    </xdr:from>
    <xdr:to>
      <xdr:col>10</xdr:col>
      <xdr:colOff>374223</xdr:colOff>
      <xdr:row>17</xdr:row>
      <xdr:rowOff>88195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B08DC-066A-476E-B419-17AA89BB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1955</xdr:colOff>
      <xdr:row>17</xdr:row>
      <xdr:rowOff>88028</xdr:rowOff>
    </xdr:from>
    <xdr:to>
      <xdr:col>11</xdr:col>
      <xdr:colOff>526532</xdr:colOff>
      <xdr:row>28</xdr:row>
      <xdr:rowOff>75363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8DB623-D16D-4505-89DD-2EE674759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65492</xdr:colOff>
      <xdr:row>0</xdr:row>
      <xdr:rowOff>43363</xdr:rowOff>
    </xdr:from>
    <xdr:to>
      <xdr:col>16</xdr:col>
      <xdr:colOff>52971</xdr:colOff>
      <xdr:row>3</xdr:row>
      <xdr:rowOff>36994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15C8512-E43E-4E32-B0AF-67495C11D195}"/>
            </a:ext>
          </a:extLst>
        </xdr:cNvPr>
        <xdr:cNvSpPr/>
      </xdr:nvSpPr>
      <xdr:spPr>
        <a:xfrm>
          <a:off x="1527560" y="43363"/>
          <a:ext cx="9159701" cy="55807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96477</xdr:colOff>
      <xdr:row>3</xdr:row>
      <xdr:rowOff>39688</xdr:rowOff>
    </xdr:from>
    <xdr:to>
      <xdr:col>16</xdr:col>
      <xdr:colOff>28252</xdr:colOff>
      <xdr:row>6</xdr:row>
      <xdr:rowOff>11140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6C1B3B-0DF4-4FA5-A4DA-5E393AA36E8E}"/>
            </a:ext>
          </a:extLst>
        </xdr:cNvPr>
        <xdr:cNvSpPr/>
      </xdr:nvSpPr>
      <xdr:spPr>
        <a:xfrm>
          <a:off x="1558545" y="604132"/>
          <a:ext cx="9103997" cy="53589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327803</xdr:colOff>
      <xdr:row>0</xdr:row>
      <xdr:rowOff>151014</xdr:rowOff>
    </xdr:from>
    <xdr:to>
      <xdr:col>14</xdr:col>
      <xdr:colOff>600352</xdr:colOff>
      <xdr:row>2</xdr:row>
      <xdr:rowOff>177125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4B0B21-85FF-4F2F-88D5-3C72859D126C}"/>
            </a:ext>
          </a:extLst>
        </xdr:cNvPr>
        <xdr:cNvSpPr txBox="1"/>
      </xdr:nvSpPr>
      <xdr:spPr>
        <a:xfrm>
          <a:off x="2401352" y="151014"/>
          <a:ext cx="7610327" cy="40240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RENEWABLE ENERGY</a:t>
          </a:r>
          <a:r>
            <a:rPr lang="en-US" sz="2400" b="1" baseline="0">
              <a:solidFill>
                <a:schemeClr val="tx1"/>
              </a:solidFill>
            </a:rPr>
            <a:t> </a:t>
          </a:r>
          <a:r>
            <a:rPr lang="en-US" sz="2400" b="1">
              <a:solidFill>
                <a:schemeClr val="tx1"/>
              </a:solidFill>
            </a:rPr>
            <a:t>ANALYSIS</a:t>
          </a:r>
        </a:p>
      </xdr:txBody>
    </xdr:sp>
    <xdr:clientData/>
  </xdr:twoCellAnchor>
  <xdr:twoCellAnchor>
    <xdr:from>
      <xdr:col>2</xdr:col>
      <xdr:colOff>597647</xdr:colOff>
      <xdr:row>3</xdr:row>
      <xdr:rowOff>58797</xdr:rowOff>
    </xdr:from>
    <xdr:to>
      <xdr:col>5</xdr:col>
      <xdr:colOff>105142</xdr:colOff>
      <xdr:row>5</xdr:row>
      <xdr:rowOff>82316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47B6A4-FBD1-4508-BC7F-A056CCC95CB9}"/>
            </a:ext>
          </a:extLst>
        </xdr:cNvPr>
        <xdr:cNvSpPr txBox="1"/>
      </xdr:nvSpPr>
      <xdr:spPr>
        <a:xfrm>
          <a:off x="2671196" y="623241"/>
          <a:ext cx="1341940" cy="39981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Country</a:t>
          </a:r>
        </a:p>
      </xdr:txBody>
    </xdr:sp>
    <xdr:clientData/>
  </xdr:twoCellAnchor>
  <xdr:twoCellAnchor>
    <xdr:from>
      <xdr:col>12</xdr:col>
      <xdr:colOff>21443</xdr:colOff>
      <xdr:row>3</xdr:row>
      <xdr:rowOff>70555</xdr:rowOff>
    </xdr:from>
    <xdr:to>
      <xdr:col>13</xdr:col>
      <xdr:colOff>409498</xdr:colOff>
      <xdr:row>5</xdr:row>
      <xdr:rowOff>117591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97ABB2-75D5-4455-8FB4-FBC5BEC6DC7E}"/>
            </a:ext>
          </a:extLst>
        </xdr:cNvPr>
        <xdr:cNvSpPr txBox="1"/>
      </xdr:nvSpPr>
      <xdr:spPr>
        <a:xfrm>
          <a:off x="8209807" y="634999"/>
          <a:ext cx="999537" cy="42333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Year</a:t>
          </a:r>
        </a:p>
      </xdr:txBody>
    </xdr:sp>
    <xdr:clientData/>
  </xdr:twoCellAnchor>
  <xdr:twoCellAnchor>
    <xdr:from>
      <xdr:col>12</xdr:col>
      <xdr:colOff>162084</xdr:colOff>
      <xdr:row>4</xdr:row>
      <xdr:rowOff>176387</xdr:rowOff>
    </xdr:from>
    <xdr:to>
      <xdr:col>13</xdr:col>
      <xdr:colOff>550139</xdr:colOff>
      <xdr:row>5</xdr:row>
      <xdr:rowOff>176388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253BAB3-8ECB-4EB6-9D0A-D40BD0DA346B}"/>
            </a:ext>
          </a:extLst>
        </xdr:cNvPr>
        <xdr:cNvSpPr txBox="1"/>
      </xdr:nvSpPr>
      <xdr:spPr>
        <a:xfrm>
          <a:off x="8350448" y="928980"/>
          <a:ext cx="999537" cy="18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2003-2020</a:t>
          </a:r>
          <a:endParaRPr lang="en-US" sz="1400">
            <a:effectLst/>
          </a:endParaRPr>
        </a:p>
      </xdr:txBody>
    </xdr:sp>
    <xdr:clientData/>
  </xdr:twoCellAnchor>
  <xdr:twoCellAnchor>
    <xdr:from>
      <xdr:col>3</xdr:col>
      <xdr:colOff>104872</xdr:colOff>
      <xdr:row>4</xdr:row>
      <xdr:rowOff>142119</xdr:rowOff>
    </xdr:from>
    <xdr:to>
      <xdr:col>4</xdr:col>
      <xdr:colOff>491545</xdr:colOff>
      <xdr:row>5</xdr:row>
      <xdr:rowOff>153878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EA08010-7C68-4A19-8ACC-8F9B02D922FA}"/>
            </a:ext>
          </a:extLst>
        </xdr:cNvPr>
        <xdr:cNvSpPr txBox="1"/>
      </xdr:nvSpPr>
      <xdr:spPr>
        <a:xfrm>
          <a:off x="2786991" y="940405"/>
          <a:ext cx="997483" cy="19923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Nigeria</a:t>
          </a:r>
          <a:endParaRPr lang="en-US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PC" refreshedDate="45609.475401851851" createdVersion="8" refreshedVersion="8" minRefreshableVersion="3" recordCount="18" xr:uid="{848DBD69-2EEC-4BFD-BBEB-14892A51ADC9}">
  <cacheSource type="worksheet">
    <worksheetSource name="Merge2"/>
  </cacheSource>
  <cacheFields count="29">
    <cacheField name="Country (Entity)" numFmtId="0">
      <sharedItems/>
    </cacheField>
    <cacheField name="Year" numFmtId="0">
      <sharedItems containsSemiMixedTypes="0" containsString="0" containsNumber="1" containsInteger="1" minValue="2003" maxValue="2020" count="18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Electricity Access (%)" numFmtId="0">
      <sharedItems containsSemiMixedTypes="0" containsString="0" containsNumber="1" minValue="46.12" maxValue="59.3"/>
    </cacheField>
    <cacheField name="Electricity Access (%) (3-Year Moving Avg)" numFmtId="0">
      <sharedItems containsSemiMixedTypes="0" containsString="0" containsNumber="1" minValue="46.87" maxValue="56.73"/>
    </cacheField>
    <cacheField name="Renewable Capacity (per capita)" numFmtId="0">
      <sharedItems containsSemiMixedTypes="0" containsString="0" containsNumber="1" minValue="10.44" maxValue="15.81"/>
    </cacheField>
    <cacheField name="Renewable Capacity (3-Year Moving Avg" numFmtId="0">
      <sharedItems containsSemiMixedTypes="0" containsString="0" containsNumber="1" minValue="10.44" maxValue="15.41"/>
    </cacheField>
    <cacheField name="Financial Flows (USD)" numFmtId="0">
      <sharedItems containsString="0" containsBlank="1" containsNumber="1" containsInteger="1" minValue="0" maxValue="5202310000"/>
    </cacheField>
    <cacheField name="Renewable Energy Share (%)" numFmtId="0">
      <sharedItems containsSemiMixedTypes="0" containsString="0" containsNumber="1" minValue="0" maxValue="88.68"/>
    </cacheField>
    <cacheField name="Renewable Energy Share (3-Year Moving Avg)" numFmtId="0">
      <sharedItems containsSemiMixedTypes="0" containsString="0" containsNumber="1" minValue="0" maxValue="87.4"/>
    </cacheField>
    <cacheField name="Electricity from fossil fuels (TWh)" numFmtId="0">
      <sharedItems containsSemiMixedTypes="0" containsString="0" containsNumber="1" minValue="11.97" maxValue="25.26"/>
    </cacheField>
    <cacheField name="Electricity from Fossil Fuels (3-Year Moving Avg)" numFmtId="0">
      <sharedItems containsSemiMixedTypes="0" containsString="0" containsNumber="1" minValue="14" maxValue="24.75"/>
    </cacheField>
    <cacheField name="Electricity from renewables (TWh)" numFmtId="0">
      <sharedItems containsSemiMixedTypes="0" containsString="0" containsNumber="1" minValue="4.49" maxValue="8.49" count="18">
        <n v="7.38"/>
        <n v="8.0500000000000007"/>
        <n v="7.7"/>
        <n v="6.21"/>
        <n v="6.17"/>
        <n v="5.67"/>
        <n v="4.49"/>
        <n v="6.33"/>
        <n v="5.84"/>
        <n v="5.64"/>
        <n v="5.31"/>
        <n v="5.34"/>
        <n v="5.71"/>
        <n v="8.1199999999999992"/>
        <n v="7.72"/>
        <n v="7.74"/>
        <n v="8.49"/>
        <n v="7.75"/>
      </sharedItems>
    </cacheField>
    <cacheField name="Electricity from Renewables (3-Year Moving Avg)" numFmtId="0">
      <sharedItems containsSemiMixedTypes="0" containsString="0" containsNumber="1" minValue="5.43" maxValue="8.1199999999999992"/>
    </cacheField>
    <cacheField name="Electricity from Renewable" numFmtId="0">
      <sharedItems containsSemiMixedTypes="0" containsString="0" containsNumber="1" minValue="17.45" maxValue="38.14"/>
    </cacheField>
    <cacheField name="Energy Consumption (kWh/person)" numFmtId="0">
      <sharedItems containsSemiMixedTypes="0" containsString="0" containsNumber="1" minValue="1250.42" maxValue="2707.86" count="18">
        <n v="2100.66"/>
        <n v="2122.1"/>
        <n v="2259.48"/>
        <n v="1960.88"/>
        <n v="1749.51"/>
        <n v="2047.78"/>
        <n v="1250.42"/>
        <n v="1514.1"/>
        <n v="2095.61"/>
        <n v="2033.54"/>
        <n v="2546.14"/>
        <n v="2707.86"/>
        <n v="2495.83"/>
        <n v="2488.91"/>
        <n v="2358.81"/>
        <n v="2461.8200000000002"/>
        <n v="2482.83"/>
        <n v="2445.0700000000002"/>
      </sharedItems>
    </cacheField>
    <cacheField name="Energy Consumption per Capita (3-Year Moving Avg)" numFmtId="0">
      <sharedItems containsSemiMixedTypes="0" containsString="0" containsNumber="1" minValue="1604.1" maxValue="2583.2800000000002"/>
    </cacheField>
    <cacheField name="Energy Intensity (MJ/$GDP)" numFmtId="0">
      <sharedItems containsSemiMixedTypes="0" containsString="0" containsNumber="1" minValue="0" maxValue="8.6"/>
    </cacheField>
    <cacheField name="Energy Intensity (3-Year Moving Avg)" numFmtId="0">
      <sharedItems containsSemiMixedTypes="0" containsString="0" containsNumber="1" minValue="0" maxValue="8.18"/>
    </cacheField>
    <cacheField name="CO2 Emissions (kt)" numFmtId="0">
      <sharedItems containsSemiMixedTypes="0" containsString="0" containsNumber="1" containsInteger="1" minValue="0" maxValue="115280"/>
    </cacheField>
    <cacheField name="CO₂ Emissions (3-Year Moving Avg)" numFmtId="0">
      <sharedItems containsSemiMixedTypes="0" containsString="0" containsNumber="1" minValue="0" maxValue="111223.33"/>
    </cacheField>
    <cacheField name="Inflation data.Date" numFmtId="14">
      <sharedItems containsSemiMixedTypes="0" containsNonDate="0" containsDate="1" containsString="0" minDate="2003-01-01T00:00:00" maxDate="2020-01-02T00:00:00"/>
    </cacheField>
    <cacheField name="Inflation data.Year" numFmtId="0">
      <sharedItems containsSemiMixedTypes="0" containsString="0" containsNumber="1" containsInteger="1" minValue="2003" maxValue="2020"/>
    </cacheField>
    <cacheField name="Inflation data.All Items (Year on Change)" numFmtId="0">
      <sharedItems containsSemiMixedTypes="0" containsString="0" containsNumber="1" minValue="8" maxValue="22.4"/>
    </cacheField>
    <cacheField name="Inflation data.All Items (12 Months Avg. Change)" numFmtId="0">
      <sharedItems containsSemiMixedTypes="0" containsString="0" containsNumber="1" minValue="5.5" maxValue="17.899999999999999"/>
    </cacheField>
    <cacheField name="Inflation data.All Items Less Farm Produce and Energy (Year on Change)/3" numFmtId="0">
      <sharedItems containsSemiMixedTypes="0" containsString="0" containsNumber="1" minValue="1.2" maxValue="26.3"/>
    </cacheField>
    <cacheField name="Inflation data.All Items Less Farm Produce and Energy (12 Months Avg. Change)/3" numFmtId="0">
      <sharedItems containsSemiMixedTypes="0" containsString="0" containsNumber="1" minValue="2" maxValue="20.9"/>
    </cacheField>
    <cacheField name="Forex Data.Currency" numFmtId="0">
      <sharedItems/>
    </cacheField>
    <cacheField name="Forex Data.Buying Rate" numFmtId="0">
      <sharedItems containsSemiMixedTypes="0" containsString="0" containsNumber="1" minValue="115.8" maxValue="306"/>
    </cacheField>
    <cacheField name="Forex Data.Selling Rate" numFmtId="0">
      <sharedItems containsSemiMixedTypes="0" containsString="0" containsNumber="1" minValue="116.8" maxValue="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igeria"/>
    <x v="0"/>
    <n v="52.2"/>
    <n v="48.4"/>
    <n v="15.81"/>
    <n v="15.41"/>
    <n v="0"/>
    <n v="82.95"/>
    <n v="83.67"/>
    <n v="11.97"/>
    <n v="14"/>
    <x v="0"/>
    <n v="7.71"/>
    <n v="38.14"/>
    <x v="0"/>
    <n v="2160.7399999999998"/>
    <n v="8.6"/>
    <n v="8.18"/>
    <n v="101000"/>
    <n v="99483.33"/>
    <d v="2003-01-01T00:00:00"/>
    <n v="2003"/>
    <n v="10.6"/>
    <n v="12.3"/>
    <n v="13.6"/>
    <n v="8.6"/>
    <s v="USD/NGN"/>
    <n v="125.9"/>
    <n v="126.9"/>
  </r>
  <r>
    <s v="Nigeria"/>
    <x v="1"/>
    <n v="46.12"/>
    <n v="46.87"/>
    <n v="15.41"/>
    <n v="15.02"/>
    <n v="180000"/>
    <n v="84.05"/>
    <n v="84.66"/>
    <n v="15.2"/>
    <n v="15.29"/>
    <x v="1"/>
    <n v="7.32"/>
    <n v="34.619999999999997"/>
    <x v="1"/>
    <n v="2114.15"/>
    <n v="7.99"/>
    <n v="7.82"/>
    <n v="98730"/>
    <n v="95406.67"/>
    <d v="2004-01-01T00:00:00"/>
    <n v="2004"/>
    <n v="22.4"/>
    <n v="15"/>
    <n v="26.3"/>
    <n v="20.9"/>
    <s v="USD/NGN"/>
    <n v="136"/>
    <n v="137"/>
  </r>
  <r>
    <s v="Nigeria"/>
    <x v="2"/>
    <n v="46.87"/>
    <n v="48.2"/>
    <n v="15.02"/>
    <n v="14.63"/>
    <n v="18500000"/>
    <n v="84.01"/>
    <n v="85.74"/>
    <n v="14.83"/>
    <n v="15.47"/>
    <x v="2"/>
    <n v="6.69"/>
    <n v="34.18"/>
    <x v="2"/>
    <n v="1989.96"/>
    <n v="7.94"/>
    <n v="7.6"/>
    <n v="98720"/>
    <n v="89536.67"/>
    <d v="2005-01-01T00:00:00"/>
    <n v="2005"/>
    <n v="9.8000000000000007"/>
    <n v="14"/>
    <n v="1.2"/>
    <n v="11"/>
    <s v="USD/NGN"/>
    <n v="131.85"/>
    <n v="132.85"/>
  </r>
  <r>
    <s v="Nigeria"/>
    <x v="3"/>
    <n v="47.61"/>
    <n v="49.35"/>
    <n v="14.63"/>
    <n v="14.25"/>
    <n v="1230000"/>
    <n v="85.93"/>
    <n v="86.49"/>
    <n v="15.83"/>
    <n v="15.35"/>
    <x v="3"/>
    <n v="6.02"/>
    <n v="28.18"/>
    <x v="3"/>
    <n v="1919.39"/>
    <n v="7.53"/>
    <n v="7.31"/>
    <n v="88770"/>
    <n v="85606.67"/>
    <d v="2006-01-01T00:00:00"/>
    <n v="2006"/>
    <n v="10.7"/>
    <n v="17.899999999999999"/>
    <n v="11.7"/>
    <n v="11.4"/>
    <s v="USD/NGN"/>
    <n v="128"/>
    <n v="129"/>
  </r>
  <r>
    <s v="Nigeria"/>
    <x v="4"/>
    <n v="50.13"/>
    <n v="50.1"/>
    <n v="14.25"/>
    <n v="13.88"/>
    <n v="550000"/>
    <n v="87.28"/>
    <n v="87.4"/>
    <n v="15.74"/>
    <n v="14.85"/>
    <x v="4"/>
    <n v="5.44"/>
    <n v="28.16"/>
    <x v="4"/>
    <n v="1682.57"/>
    <n v="7.33"/>
    <n v="6.94"/>
    <n v="81120"/>
    <n v="81666.67"/>
    <d v="2007-01-01T00:00:00"/>
    <n v="2007"/>
    <n v="8"/>
    <n v="8"/>
    <n v="13.2"/>
    <n v="14"/>
    <s v="USD/NGN"/>
    <n v="126"/>
    <n v="127"/>
  </r>
  <r>
    <s v="Nigeria"/>
    <x v="5"/>
    <n v="50.3"/>
    <n v="49.39"/>
    <n v="13.88"/>
    <n v="13.52"/>
    <n v="0"/>
    <n v="86.25"/>
    <n v="87.13"/>
    <n v="14.47"/>
    <n v="15.79"/>
    <x v="5"/>
    <n v="5.5"/>
    <n v="28.15"/>
    <x v="5"/>
    <n v="1604.1"/>
    <n v="7.07"/>
    <n v="6.77"/>
    <n v="86930"/>
    <n v="84646.66"/>
    <d v="2008-01-01T00:00:00"/>
    <n v="2008"/>
    <n v="8.6"/>
    <n v="5.5"/>
    <n v="1.4"/>
    <n v="2"/>
    <s v="USD/NGN"/>
    <n v="115.8"/>
    <n v="116.8"/>
  </r>
  <r>
    <s v="Nigeria"/>
    <x v="6"/>
    <n v="49.88"/>
    <n v="51.26"/>
    <n v="13.51"/>
    <n v="13.22"/>
    <n v="0"/>
    <n v="88.68"/>
    <n v="86.59"/>
    <n v="14.33"/>
    <n v="17.59"/>
    <x v="6"/>
    <n v="5.55"/>
    <n v="23.86"/>
    <x v="6"/>
    <n v="1620.04"/>
    <n v="6.43"/>
    <n v="6.77"/>
    <n v="76950"/>
    <n v="87336.66"/>
    <d v="2009-01-01T00:00:00"/>
    <n v="2009"/>
    <n v="14"/>
    <n v="12"/>
    <n v="12.59"/>
    <n v="7.65"/>
    <s v="USD/NGN"/>
    <n v="130.25"/>
    <n v="131.25"/>
  </r>
  <r>
    <s v="Nigeria"/>
    <x v="7"/>
    <n v="48"/>
    <n v="52.38"/>
    <n v="13.16"/>
    <n v="12.97"/>
    <n v="580000"/>
    <n v="86.46"/>
    <n v="85.22"/>
    <n v="18.559999999999999"/>
    <n v="20.03"/>
    <x v="7"/>
    <n v="5.94"/>
    <n v="25.43"/>
    <x v="7"/>
    <n v="1881.09"/>
    <n v="6.82"/>
    <n v="6.91"/>
    <n v="90060"/>
    <n v="93466.66"/>
    <d v="2010-01-01T00:00:00"/>
    <n v="2010"/>
    <n v="14.4"/>
    <n v="12.6"/>
    <n v="10.8"/>
    <n v="11.01"/>
    <s v="USD/NGN"/>
    <n v="146.6"/>
    <n v="147.6"/>
  </r>
  <r>
    <s v="Nigeria"/>
    <x v="8"/>
    <n v="55.9"/>
    <n v="54.91"/>
    <n v="13"/>
    <n v="12.72"/>
    <n v="18980000"/>
    <n v="84.63"/>
    <n v="83.8"/>
    <n v="19.88"/>
    <n v="21.23"/>
    <x v="8"/>
    <n v="5.6"/>
    <n v="22.71"/>
    <x v="8"/>
    <n v="2225.1"/>
    <n v="7.06"/>
    <n v="6.81"/>
    <n v="95000"/>
    <n v="99490"/>
    <d v="2011-01-01T00:00:00"/>
    <n v="2011"/>
    <n v="12.1"/>
    <n v="13.5"/>
    <n v="10.1"/>
    <n v="11.9"/>
    <s v="USD/NGN"/>
    <n v="148.16999999999999"/>
    <n v="149.16999999999999"/>
  </r>
  <r>
    <s v="Nigeria"/>
    <x v="9"/>
    <n v="53.23"/>
    <n v="54.29"/>
    <n v="12.75"/>
    <n v="12.42"/>
    <n v="20950000"/>
    <n v="84.57"/>
    <n v="82.47"/>
    <n v="21.66"/>
    <n v="23.02"/>
    <x v="9"/>
    <n v="5.43"/>
    <n v="20.66"/>
    <x v="9"/>
    <n v="2429.1799999999998"/>
    <n v="6.84"/>
    <n v="6.56"/>
    <n v="95340"/>
    <n v="106100"/>
    <d v="2012-01-01T00:00:00"/>
    <n v="2012"/>
    <n v="12.6"/>
    <n v="10.9"/>
    <n v="14.3"/>
    <n v="11.01"/>
    <s v="USD/NGN"/>
    <n v="155.69999999999999"/>
    <n v="156.69999999999999"/>
  </r>
  <r>
    <s v="Nigeria"/>
    <x v="10"/>
    <n v="55.6"/>
    <n v="54.05"/>
    <n v="12.42"/>
    <n v="12.11"/>
    <n v="974050000"/>
    <n v="82.19"/>
    <n v="81.66"/>
    <n v="22.14"/>
    <n v="24.17"/>
    <x v="10"/>
    <n v="5.45"/>
    <n v="19.34"/>
    <x v="10"/>
    <n v="2583.2800000000002"/>
    <n v="6.54"/>
    <n v="6.29"/>
    <n v="108130"/>
    <n v="110240"/>
    <d v="2013-01-01T00:00:00"/>
    <n v="2013"/>
    <n v="9"/>
    <n v="11.9"/>
    <n v="8.59"/>
    <n v="12.75"/>
    <s v="USD/NGN"/>
    <n v="154.77000000000001"/>
    <n v="155.77000000000001"/>
  </r>
  <r>
    <s v="Nigeria"/>
    <x v="11"/>
    <n v="54.05"/>
    <n v="55.28"/>
    <n v="12.1"/>
    <n v="11.8"/>
    <n v="24780000"/>
    <n v="80.64"/>
    <n v="81.599999999999994"/>
    <n v="25.26"/>
    <n v="24.75"/>
    <x v="11"/>
    <n v="6.39"/>
    <n v="17.45"/>
    <x v="11"/>
    <n v="2564.1999999999998"/>
    <n v="6.3"/>
    <n v="6.23"/>
    <n v="114830"/>
    <n v="111140"/>
    <d v="2014-01-01T00:00:00"/>
    <n v="2014"/>
    <n v="8"/>
    <n v="8.4"/>
    <n v="7.4"/>
    <n v="6.7"/>
    <s v="USD/NGN"/>
    <n v="154.69999999999999"/>
    <n v="155.69999999999999"/>
  </r>
  <r>
    <s v="Nigeria"/>
    <x v="12"/>
    <n v="52.5"/>
    <n v="55.4"/>
    <n v="11.8"/>
    <n v="11.51"/>
    <n v="46500000"/>
    <n v="82.15"/>
    <n v="82.16"/>
    <n v="25.1"/>
    <n v="24.68"/>
    <x v="12"/>
    <n v="7.18"/>
    <n v="18.53"/>
    <x v="12"/>
    <n v="2447.85"/>
    <n v="6.03"/>
    <n v="6.23"/>
    <n v="107760"/>
    <n v="109030"/>
    <d v="2015-01-01T00:00:00"/>
    <n v="2015"/>
    <n v="8.1999999999999993"/>
    <n v="8.1"/>
    <n v="7.1"/>
    <n v="7.1"/>
    <s v="USD/NGN"/>
    <n v="167"/>
    <n v="168"/>
  </r>
  <r>
    <s v="Nigeria"/>
    <x v="13"/>
    <n v="59.3"/>
    <n v="56.73"/>
    <n v="11.51"/>
    <n v="11.22"/>
    <n v="61810000"/>
    <n v="82.02"/>
    <n v="82.21"/>
    <n v="23.89"/>
    <n v="24.35"/>
    <x v="13"/>
    <n v="7.86"/>
    <n v="25.37"/>
    <x v="13"/>
    <n v="2436.5100000000002"/>
    <n v="6.36"/>
    <n v="6.28"/>
    <n v="110830"/>
    <n v="109740"/>
    <d v="2016-01-01T00:00:00"/>
    <n v="2016"/>
    <n v="9.6199999999999992"/>
    <n v="9.1300000000000008"/>
    <n v="8.5299999999999994"/>
    <n v="8.2799999999999994"/>
    <s v="USD/NGN"/>
    <n v="196"/>
    <n v="197"/>
  </r>
  <r>
    <s v="Nigeria"/>
    <x v="14"/>
    <n v="54.4"/>
    <n v="55.43"/>
    <n v="11.21"/>
    <n v="10.94"/>
    <n v="5202310000"/>
    <n v="82.32"/>
    <n v="82"/>
    <n v="25.06"/>
    <n v="24.11"/>
    <x v="14"/>
    <n v="7.98"/>
    <n v="23.55"/>
    <x v="14"/>
    <n v="2434.4899999999998"/>
    <n v="6.31"/>
    <n v="6.29"/>
    <n v="108500"/>
    <n v="111223.33"/>
    <d v="2017-01-01T00:00:00"/>
    <n v="2017"/>
    <n v="18.72"/>
    <n v="16.440000000000001"/>
    <n v="14.54"/>
    <n v="13.08"/>
    <s v="USD/NGN"/>
    <n v="304"/>
    <n v="305"/>
  </r>
  <r>
    <s v="Nigeria"/>
    <x v="15"/>
    <n v="56.5"/>
    <n v="55.77"/>
    <n v="10.93"/>
    <n v="10.69"/>
    <n v="94760000"/>
    <n v="82.28"/>
    <n v="54.56"/>
    <n v="24.11"/>
    <n v="23.08"/>
    <x v="15"/>
    <n v="7.99"/>
    <n v="24.3"/>
    <x v="15"/>
    <n v="2463.2399999999998"/>
    <n v="6.16"/>
    <n v="4.18"/>
    <n v="109890"/>
    <n v="75056.67"/>
    <d v="2018-01-01T00:00:00"/>
    <n v="2018"/>
    <n v="15.13"/>
    <n v="16.22"/>
    <n v="12.68"/>
    <n v="12.82"/>
    <s v="USD/NGN"/>
    <n v="305"/>
    <n v="306"/>
  </r>
  <r>
    <s v="Nigeria"/>
    <x v="16"/>
    <n v="55.4"/>
    <n v="55.4"/>
    <n v="10.69"/>
    <n v="10.56"/>
    <n v="1172580000"/>
    <n v="81.400000000000006"/>
    <n v="40.700000000000003"/>
    <n v="23.16"/>
    <n v="22.57"/>
    <x v="16"/>
    <n v="8.1199999999999992"/>
    <n v="26.82"/>
    <x v="16"/>
    <n v="2463.9499999999998"/>
    <n v="6.39"/>
    <n v="3.19"/>
    <n v="115280"/>
    <n v="57640"/>
    <d v="2019-01-01T00:00:00"/>
    <n v="2019"/>
    <n v="11.37"/>
    <n v="11.8"/>
    <n v="10.62"/>
    <n v="11.02"/>
    <s v="USD/NGN"/>
    <n v="305.95"/>
    <n v="306.95"/>
  </r>
  <r>
    <s v="Nigeria"/>
    <x v="17"/>
    <n v="55.4"/>
    <n v="55.4"/>
    <n v="10.44"/>
    <n v="10.44"/>
    <m/>
    <n v="0"/>
    <n v="0"/>
    <n v="21.98"/>
    <n v="21.98"/>
    <x v="17"/>
    <n v="7.75"/>
    <n v="26.07"/>
    <x v="17"/>
    <n v="2445.0700000000002"/>
    <n v="0"/>
    <n v="0"/>
    <n v="0"/>
    <n v="0"/>
    <d v="2020-01-01T00:00:00"/>
    <n v="2020"/>
    <n v="12.13"/>
    <n v="11.46"/>
    <n v="9.81"/>
    <n v="9.6999999999999993"/>
    <s v="USD/NGN"/>
    <n v="306"/>
    <n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8006E-6EA3-4BF8-A5BB-B76FE25EDC1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">
  <location ref="C2:D21" firstHeaderRow="1" firstDataRow="1" firstDataCol="1"/>
  <pivotFields count="29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Energy Consumption (kWh/person)" fld="14" baseField="0" baseItem="0"/>
  </dataFields>
  <chartFormats count="2"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9C2C6C0-BD79-4408-AF85-DB8DBD37AF98}" autoFormatId="16" applyNumberFormats="0" applyBorderFormats="0" applyFontFormats="0" applyPatternFormats="0" applyAlignmentFormats="0" applyWidthHeightFormats="0">
  <queryTableRefresh nextId="31">
    <queryTableFields count="27">
      <queryTableField id="1" name="Country (Entity)" tableColumnId="1"/>
      <queryTableField id="2" name="Year" tableColumnId="2"/>
      <queryTableField id="3" name="Electricity Access (%)" tableColumnId="3"/>
      <queryTableField id="4" name="Electricity Access (%) (3-Year Moving Avg)" tableColumnId="4"/>
      <queryTableField id="5" name="Renewable Capacity (per capita)" tableColumnId="5"/>
      <queryTableField id="6" name="Renewable Capacity (3-Year Moving Avg" tableColumnId="6"/>
      <queryTableField id="7" name="Financial Flows (USD)" tableColumnId="7"/>
      <queryTableField id="8" name="Renewable Energy Share (%)" tableColumnId="8"/>
      <queryTableField id="9" name="Renewable Energy Share (3-Year Moving Avg)" tableColumnId="9"/>
      <queryTableField id="12" name="Electricity from renewables (TWh)" tableColumnId="12"/>
      <queryTableField id="13" name="Electricity from Renewables (3-Year Moving Avg)" tableColumnId="13"/>
      <queryTableField id="14" name="Electricity from Renewable" tableColumnId="14"/>
      <queryTableField id="15" name="Energy Consumption (kWh/person)" tableColumnId="15"/>
      <queryTableField id="16" name="Energy Consumption per Capita (3-Year Moving Avg)" tableColumnId="16"/>
      <queryTableField id="17" name="Energy Intensity (MJ/$GDP)" tableColumnId="17"/>
      <queryTableField id="18" name="Energy Intensity (3-Year Moving Avg)" tableColumnId="18"/>
      <queryTableField id="19" name="CO2 Emissions (kt)" tableColumnId="19"/>
      <queryTableField id="20" name="CO₂ Emissions (3-Year Moving Avg)" tableColumnId="20"/>
      <queryTableField id="29" name="Inflation data.Date" tableColumnId="29"/>
      <queryTableField id="21" name="Inflation data.Year" tableColumnId="21"/>
      <queryTableField id="22" name="Inflation data.All Items (Year on Change)" tableColumnId="22"/>
      <queryTableField id="23" name="Inflation data.All Items (12 Months Avg. Change)" tableColumnId="23"/>
      <queryTableField id="24" name="Inflation data.All Items Less Farm Produce and Energy (Year on Change)/3" tableColumnId="24"/>
      <queryTableField id="25" name="Inflation data.All Items Less Farm Produce and Energy (12 Months Avg. Change)/3" tableColumnId="25"/>
      <queryTableField id="26" name="Forex Data.Currency" tableColumnId="26"/>
      <queryTableField id="27" name="Forex Data.Buying Rate" tableColumnId="27"/>
      <queryTableField id="28" name="Forex Data.Selling Rate" tableColumnId="28"/>
    </queryTableFields>
  </queryTableRefresh>
  <extLst>
    <ext xmlns:x15="http://schemas.microsoft.com/office/spreadsheetml/2010/11/main" uri="{883FBD77-0823-4a55-B5E3-86C4891E6966}">
      <x15:queryTable sourceDataName="Query - Merge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712B1-175E-4AB5-80FD-C65B00CDBA61}" name="Merge2" displayName="Merge2" ref="B1:AB19" tableType="queryTable" totalsRowShown="0">
  <autoFilter ref="B1:AB19" xr:uid="{146712B1-175E-4AB5-80FD-C65B00CDBA61}"/>
  <tableColumns count="27">
    <tableColumn id="1" xr3:uid="{BB3262A9-C12B-44CE-8F54-F68F48F8F47B}" uniqueName="1" name="Country (Entity)" queryTableFieldId="1" dataDxfId="10"/>
    <tableColumn id="2" xr3:uid="{AA44AA67-CDA1-4372-88A4-B93B2969FA64}" uniqueName="2" name="Year" queryTableFieldId="2"/>
    <tableColumn id="3" xr3:uid="{A1666CB3-B9A7-4F59-A6DB-D41D594BE80E}" uniqueName="3" name="Electricity Access (%)" queryTableFieldId="3"/>
    <tableColumn id="4" xr3:uid="{BF830A17-D50E-48B0-90AF-94CFE854826B}" uniqueName="4" name="Electricity Access (%) (3-Year Moving Avg)" queryTableFieldId="4"/>
    <tableColumn id="5" xr3:uid="{96FA2895-9813-44AA-9232-70BFC5051E6F}" uniqueName="5" name="Renewable Capacity (per capita)" queryTableFieldId="5"/>
    <tableColumn id="6" xr3:uid="{4C7454B0-6B5E-4EB3-AE4D-B52E73F593F1}" uniqueName="6" name="Renewable Capacity (3-Year Moving Avg" queryTableFieldId="6"/>
    <tableColumn id="7" xr3:uid="{20CC225F-C878-4ECE-B0B4-44BF875F55CA}" uniqueName="7" name="Financial Flows (USD)" queryTableFieldId="7"/>
    <tableColumn id="8" xr3:uid="{48E4AA8F-52F8-42F3-8452-99335522869D}" uniqueName="8" name="Renewable Energy Share (%)" queryTableFieldId="8"/>
    <tableColumn id="9" xr3:uid="{917A35E4-EB2E-4F1D-9B1E-53E50E06BC55}" uniqueName="9" name="Renewable Energy Share (3-Year Moving Avg)" queryTableFieldId="9"/>
    <tableColumn id="12" xr3:uid="{559F6189-227E-4A59-BCA3-C6257B279CD5}" uniqueName="12" name="Electricity from renewables (TWh)" queryTableFieldId="12"/>
    <tableColumn id="13" xr3:uid="{95363898-0F96-4053-B8C1-732D6C838B4C}" uniqueName="13" name="Electricity from Renewables (3-Year Moving Avg)" queryTableFieldId="13"/>
    <tableColumn id="14" xr3:uid="{7068FA74-CB94-47B3-BB42-3479EE1D2E04}" uniqueName="14" name="Electricity from Renewable" queryTableFieldId="14"/>
    <tableColumn id="15" xr3:uid="{EA1980FA-22F3-4B0F-AD42-C5A0FB7AD4B8}" uniqueName="15" name="Energy Consumption (kWh/person)" queryTableFieldId="15"/>
    <tableColumn id="16" xr3:uid="{6046CF78-EDE0-43A4-A8D2-C7A34D4A56F4}" uniqueName="16" name="Energy Consumption per Capita (3-Year Moving Avg)" queryTableFieldId="16"/>
    <tableColumn id="17" xr3:uid="{2D4EE694-4EF3-479E-B9EC-31E7738116B0}" uniqueName="17" name="Energy Intensity (MJ/$GDP)" queryTableFieldId="17"/>
    <tableColumn id="18" xr3:uid="{DEEAC854-9DD4-468F-A593-ABB8A2E5A77E}" uniqueName="18" name="Energy Intensity (3-Year Moving Avg)" queryTableFieldId="18"/>
    <tableColumn id="19" xr3:uid="{A0D00EA3-6471-4D82-A189-22C551C2E805}" uniqueName="19" name="CO2 Emissions (kt)" queryTableFieldId="19"/>
    <tableColumn id="20" xr3:uid="{2654F2E4-1E53-4E48-959E-A356514BF637}" uniqueName="20" name="CO₂ Emissions (3-Year Moving Avg)" queryTableFieldId="20"/>
    <tableColumn id="29" xr3:uid="{CD95CF1F-E061-4AE8-8EE2-1F093A229B2F}" uniqueName="29" name="Inflation data.Date" queryTableFieldId="29" dataDxfId="9"/>
    <tableColumn id="21" xr3:uid="{62A93671-7465-4C9A-B11E-BAE3F6FC644F}" uniqueName="21" name="Inflation data.Year" queryTableFieldId="21"/>
    <tableColumn id="22" xr3:uid="{EE682980-F581-4663-9071-1D1ACB86DD09}" uniqueName="22" name="Inflation data.All Items (Year on Change)" queryTableFieldId="22"/>
    <tableColumn id="23" xr3:uid="{505DCCDF-E5D9-4861-A6FF-AF8100D65DA4}" uniqueName="23" name="Inflation data.All Items (12 Months Avg. Change)" queryTableFieldId="23"/>
    <tableColumn id="24" xr3:uid="{991A882C-D1A0-4E2E-8DC1-1D7DDDF3D544}" uniqueName="24" name="Inflation data.All Items Less Farm Produce and Energy (Year on Change)/3" queryTableFieldId="24"/>
    <tableColumn id="25" xr3:uid="{FD4DC96A-30D8-4822-B72A-4FF0091A8553}" uniqueName="25" name="Inflation data.All Items Less Farm Produce and Energy (12 Months Avg. Change)/3" queryTableFieldId="25"/>
    <tableColumn id="26" xr3:uid="{A5C65946-B07F-4B11-B6B6-E4AED4A94B06}" uniqueName="26" name="Forex Data.Currency" queryTableFieldId="26" dataDxfId="8"/>
    <tableColumn id="27" xr3:uid="{C3E5542A-A227-4A39-A5A7-D355550680C3}" uniqueName="27" name="Forex Data.Buying Rate" queryTableFieldId="27"/>
    <tableColumn id="28" xr3:uid="{95E801D7-E532-4C96-B5B6-3C0605387F25}" uniqueName="28" name="Forex Data.Selling Rate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96757-A9B3-4B3B-9E10-662272A0128D}" name="Table1" displayName="Table1" ref="D1:H29" totalsRowShown="0">
  <autoFilter ref="D1:H29" xr:uid="{3B196757-A9B3-4B3B-9E10-662272A0128D}"/>
  <tableColumns count="5">
    <tableColumn id="1" xr3:uid="{B08A7EB6-1E3F-4B9E-AED3-8484E0AF7F36}" name="Year"/>
    <tableColumn id="2" xr3:uid="{7B24723A-F01B-4ECD-8466-E4A925F73375}" name="Renewable Energy Share (%)"/>
    <tableColumn id="3" xr3:uid="{C988E0D4-2634-408F-9ED8-12B341B41514}" name="Forecast(Renewable Energy Share (%))">
      <calculatedColumnFormula>_xlfn.FORECAST.ETS(D2,$E$2:$E$18,$D$2:$D$18,1,0)</calculatedColumnFormula>
    </tableColumn>
    <tableColumn id="4" xr3:uid="{E09B2F1B-BB9C-442F-94DF-A099C4A06BDE}" name="Lower Confidence Bound(Renewable Energy Share (%))" dataDxfId="7"/>
    <tableColumn id="5" xr3:uid="{E50405E2-10A0-4452-BD03-8B43BF2E8163}" name="Upper Confidence Bound(Renewable Energy Share (%)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7F8603-223D-4815-B893-9F485BC67542}" name="Table2" displayName="Table2" ref="M1:N8" totalsRowShown="0">
  <autoFilter ref="M1:N8" xr:uid="{4F7F8603-223D-4815-B893-9F485BC67542}"/>
  <tableColumns count="2">
    <tableColumn id="1" xr3:uid="{E2BB0D08-E8F5-4412-ABF9-9C09292CB694}" name="Statistic"/>
    <tableColumn id="2" xr3:uid="{8E18BC85-B174-4971-8A2D-C7FB32195661}" name="Valu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BCCB4E-8CEA-499D-AC8B-35512238835A}" name="Table4" displayName="Table4" ref="C1:G29" totalsRowShown="0">
  <autoFilter ref="C1:G29" xr:uid="{0ABCCB4E-8CEA-499D-AC8B-35512238835A}"/>
  <tableColumns count="5">
    <tableColumn id="1" xr3:uid="{61C494D8-8F9F-4362-A09A-56C599BD98A2}" name="Timeline"/>
    <tableColumn id="2" xr3:uid="{DE48B789-D343-4DE4-971E-66255250B218}" name="Energy Consumption (kWh/person)"/>
    <tableColumn id="3" xr3:uid="{8AA9F514-73C4-474E-AC94-479BCF1DD42C}" name="Forecast(Energy Consumption (kWh/person))" dataDxfId="4"/>
    <tableColumn id="4" xr3:uid="{19E004D9-7618-4CEC-AB32-1B2B91189288}" name="Lower Confidence Bound(Energy Consumption (kWh/person))" dataDxfId="3"/>
    <tableColumn id="5" xr3:uid="{A0E0729D-F322-42B0-8B1D-340C57FA46B7}" name="Upper Confidence Bound(Energy Consumption (kWh/person))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5E628B-AFE6-4FAF-B4F4-F169C0CF1492}" name="Table6" displayName="Table6" ref="D1:H29" totalsRowShown="0">
  <autoFilter ref="D1:H29" xr:uid="{285E628B-AFE6-4FAF-B4F4-F169C0CF1492}"/>
  <tableColumns count="5">
    <tableColumn id="1" xr3:uid="{E6564078-A829-4C9F-AB33-37D6CFD5DE10}" name="Inflation data.Year"/>
    <tableColumn id="2" xr3:uid="{B4BCFB9F-6AEE-48AC-B8F6-12B22DD6DE26}" name="Forex Data.Buying Rate"/>
    <tableColumn id="3" xr3:uid="{F6C8B22C-8E77-496A-BB49-2E6D60CFF883}" name="Forecast(Forex Data.Buying Rate)">
      <calculatedColumnFormula>_xlfn.FORECAST.ETS(D2,$E$2:$E$19,$D$2:$D$19,1,1)</calculatedColumnFormula>
    </tableColumn>
    <tableColumn id="4" xr3:uid="{1D41B13A-5567-40D1-8996-E52CEDA9F323}" name="Lower Confidence Bound(Forex Data.Buying Rate)" dataDxfId="1"/>
    <tableColumn id="5" xr3:uid="{8EC5628F-F63A-415B-9D4B-B44E1B03F442}" name="Upper Confidence Bound(Forex Data.Buying Rat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7B6C-4CB6-4A4D-9A9F-5593D76691B7}">
  <dimension ref="A1:AB19"/>
  <sheetViews>
    <sheetView zoomScale="108" zoomScaleNormal="50" workbookViewId="0">
      <selection activeCell="D5" sqref="D5"/>
    </sheetView>
  </sheetViews>
  <sheetFormatPr defaultColWidth="18" defaultRowHeight="18.5" x14ac:dyDescent="0.9"/>
  <cols>
    <col min="1" max="1" width="20.90625" style="19" customWidth="1"/>
    <col min="2" max="2" width="10" customWidth="1"/>
    <col min="3" max="3" width="20.7265625" bestFit="1" customWidth="1"/>
    <col min="4" max="4" width="38.36328125" bestFit="1" customWidth="1"/>
    <col min="5" max="5" width="30.36328125" bestFit="1" customWidth="1"/>
    <col min="6" max="6" width="37.26953125" bestFit="1" customWidth="1"/>
    <col min="7" max="7" width="21.1796875" bestFit="1" customWidth="1"/>
    <col min="8" max="8" width="27.1796875" bestFit="1" customWidth="1"/>
    <col min="9" max="9" width="41.7265625" bestFit="1" customWidth="1"/>
    <col min="10" max="10" width="32" bestFit="1" customWidth="1"/>
    <col min="11" max="11" width="44.54296875" bestFit="1" customWidth="1"/>
    <col min="12" max="12" width="26" bestFit="1" customWidth="1"/>
    <col min="13" max="13" width="32.90625" bestFit="1" customWidth="1"/>
    <col min="14" max="14" width="47.453125" bestFit="1" customWidth="1"/>
    <col min="15" max="15" width="26.36328125" bestFit="1" customWidth="1"/>
    <col min="16" max="16" width="34.453125" bestFit="1" customWidth="1"/>
    <col min="17" max="17" width="18.7265625" bestFit="1" customWidth="1"/>
    <col min="18" max="18" width="32.7265625" bestFit="1" customWidth="1"/>
    <col min="19" max="19" width="19.1796875" bestFit="1" customWidth="1"/>
    <col min="20" max="20" width="19" bestFit="1" customWidth="1"/>
    <col min="21" max="21" width="37.54296875" bestFit="1" customWidth="1"/>
    <col min="22" max="22" width="44.36328125" bestFit="1" customWidth="1"/>
    <col min="23" max="23" width="65.54296875" bestFit="1" customWidth="1"/>
    <col min="24" max="24" width="72.26953125" bestFit="1" customWidth="1"/>
    <col min="25" max="25" width="20.36328125" bestFit="1" customWidth="1"/>
    <col min="26" max="26" width="22.90625" bestFit="1" customWidth="1"/>
    <col min="27" max="27" width="22.7265625" bestFit="1" customWidth="1"/>
    <col min="28" max="28" width="22.6328125" bestFit="1" customWidth="1"/>
    <col min="29" max="29" width="22.36328125" bestFit="1" customWidth="1"/>
  </cols>
  <sheetData>
    <row r="1" spans="1:28" x14ac:dyDescent="0.9">
      <c r="A1" s="16" t="s">
        <v>56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ht="14.75" x14ac:dyDescent="0.75">
      <c r="A2" s="17" t="s">
        <v>55</v>
      </c>
      <c r="B2" t="s">
        <v>2</v>
      </c>
      <c r="C2">
        <v>2003</v>
      </c>
      <c r="D2">
        <v>52.2</v>
      </c>
      <c r="E2">
        <v>48.4</v>
      </c>
      <c r="F2">
        <v>15.81</v>
      </c>
      <c r="G2">
        <v>15.41</v>
      </c>
      <c r="H2">
        <v>0</v>
      </c>
      <c r="I2">
        <v>82.95</v>
      </c>
      <c r="J2">
        <v>83.67</v>
      </c>
      <c r="K2">
        <v>7.38</v>
      </c>
      <c r="L2">
        <v>7.71</v>
      </c>
      <c r="M2">
        <v>38.14</v>
      </c>
      <c r="N2">
        <v>2100.66</v>
      </c>
      <c r="O2">
        <v>2160.7399999999998</v>
      </c>
      <c r="P2">
        <v>8.6</v>
      </c>
      <c r="Q2">
        <v>8.18</v>
      </c>
      <c r="R2">
        <v>101000</v>
      </c>
      <c r="S2">
        <v>99483.33</v>
      </c>
      <c r="T2" s="1">
        <v>37622</v>
      </c>
      <c r="U2">
        <v>2003</v>
      </c>
      <c r="V2">
        <v>10.6</v>
      </c>
      <c r="W2">
        <v>12.3</v>
      </c>
      <c r="X2">
        <v>13.6</v>
      </c>
      <c r="Y2">
        <v>8.6</v>
      </c>
      <c r="Z2" t="s">
        <v>27</v>
      </c>
      <c r="AA2">
        <v>125.9</v>
      </c>
      <c r="AB2">
        <v>126.9</v>
      </c>
    </row>
    <row r="3" spans="1:28" ht="14.75" x14ac:dyDescent="0.75">
      <c r="A3" s="17" t="s">
        <v>52</v>
      </c>
      <c r="B3" t="s">
        <v>2</v>
      </c>
      <c r="C3">
        <v>2004</v>
      </c>
      <c r="D3">
        <v>46.12</v>
      </c>
      <c r="E3">
        <v>46.87</v>
      </c>
      <c r="F3">
        <v>15.41</v>
      </c>
      <c r="G3">
        <v>15.02</v>
      </c>
      <c r="H3">
        <v>180000</v>
      </c>
      <c r="I3">
        <v>84.05</v>
      </c>
      <c r="J3">
        <v>84.66</v>
      </c>
      <c r="K3">
        <v>8.0500000000000007</v>
      </c>
      <c r="L3">
        <v>7.32</v>
      </c>
      <c r="M3">
        <v>34.619999999999997</v>
      </c>
      <c r="N3">
        <v>2122.1</v>
      </c>
      <c r="O3">
        <v>2114.15</v>
      </c>
      <c r="P3">
        <v>7.99</v>
      </c>
      <c r="Q3">
        <v>7.82</v>
      </c>
      <c r="R3">
        <v>98730</v>
      </c>
      <c r="S3">
        <v>95406.67</v>
      </c>
      <c r="T3" s="1">
        <v>37987</v>
      </c>
      <c r="U3">
        <v>2004</v>
      </c>
      <c r="V3">
        <v>22.4</v>
      </c>
      <c r="W3">
        <v>15</v>
      </c>
      <c r="X3">
        <v>26.3</v>
      </c>
      <c r="Y3">
        <v>20.9</v>
      </c>
      <c r="Z3" t="s">
        <v>27</v>
      </c>
      <c r="AA3">
        <v>136</v>
      </c>
      <c r="AB3">
        <v>137</v>
      </c>
    </row>
    <row r="4" spans="1:28" ht="14.75" x14ac:dyDescent="0.75">
      <c r="A4" s="17" t="s">
        <v>62</v>
      </c>
      <c r="B4" t="s">
        <v>2</v>
      </c>
      <c r="C4">
        <v>2005</v>
      </c>
      <c r="D4">
        <v>46.87</v>
      </c>
      <c r="E4">
        <v>48.2</v>
      </c>
      <c r="F4">
        <v>15.02</v>
      </c>
      <c r="G4">
        <v>14.63</v>
      </c>
      <c r="H4">
        <v>18500000</v>
      </c>
      <c r="I4">
        <v>84.01</v>
      </c>
      <c r="J4">
        <v>85.74</v>
      </c>
      <c r="K4">
        <v>7.7</v>
      </c>
      <c r="L4">
        <v>6.69</v>
      </c>
      <c r="M4">
        <v>34.18</v>
      </c>
      <c r="N4">
        <v>2259.48</v>
      </c>
      <c r="O4">
        <v>1989.96</v>
      </c>
      <c r="P4">
        <v>7.94</v>
      </c>
      <c r="Q4">
        <v>7.6</v>
      </c>
      <c r="R4">
        <v>98720</v>
      </c>
      <c r="S4">
        <v>89536.67</v>
      </c>
      <c r="T4" s="1">
        <v>38353</v>
      </c>
      <c r="U4">
        <v>2005</v>
      </c>
      <c r="V4">
        <v>9.8000000000000007</v>
      </c>
      <c r="W4">
        <v>14</v>
      </c>
      <c r="X4">
        <v>1.2</v>
      </c>
      <c r="Y4">
        <v>11</v>
      </c>
      <c r="Z4" t="s">
        <v>27</v>
      </c>
      <c r="AA4">
        <v>131.85</v>
      </c>
      <c r="AB4">
        <v>132.85</v>
      </c>
    </row>
    <row r="5" spans="1:28" ht="14.75" x14ac:dyDescent="0.75">
      <c r="A5" s="17" t="s">
        <v>63</v>
      </c>
      <c r="B5" t="s">
        <v>2</v>
      </c>
      <c r="C5">
        <v>2006</v>
      </c>
      <c r="D5">
        <v>47.61</v>
      </c>
      <c r="E5">
        <v>49.35</v>
      </c>
      <c r="F5">
        <v>14.63</v>
      </c>
      <c r="G5">
        <v>14.25</v>
      </c>
      <c r="H5">
        <v>1230000</v>
      </c>
      <c r="I5">
        <v>85.93</v>
      </c>
      <c r="J5">
        <v>86.49</v>
      </c>
      <c r="K5">
        <v>6.21</v>
      </c>
      <c r="L5">
        <v>6.02</v>
      </c>
      <c r="M5">
        <v>28.18</v>
      </c>
      <c r="N5">
        <v>1960.88</v>
      </c>
      <c r="O5">
        <v>1919.39</v>
      </c>
      <c r="P5">
        <v>7.53</v>
      </c>
      <c r="Q5">
        <v>7.31</v>
      </c>
      <c r="R5">
        <v>88770</v>
      </c>
      <c r="S5">
        <v>85606.67</v>
      </c>
      <c r="T5" s="1">
        <v>38718</v>
      </c>
      <c r="U5">
        <v>2006</v>
      </c>
      <c r="V5">
        <v>10.7</v>
      </c>
      <c r="W5">
        <v>17.899999999999999</v>
      </c>
      <c r="X5">
        <v>11.7</v>
      </c>
      <c r="Y5">
        <v>11.4</v>
      </c>
      <c r="Z5" t="s">
        <v>27</v>
      </c>
      <c r="AA5">
        <v>128</v>
      </c>
      <c r="AB5">
        <v>129</v>
      </c>
    </row>
    <row r="6" spans="1:28" ht="14.75" x14ac:dyDescent="0.75">
      <c r="A6" s="17" t="s">
        <v>64</v>
      </c>
      <c r="B6" t="s">
        <v>2</v>
      </c>
      <c r="C6">
        <v>2007</v>
      </c>
      <c r="D6">
        <v>50.13</v>
      </c>
      <c r="E6">
        <v>50.1</v>
      </c>
      <c r="F6">
        <v>14.25</v>
      </c>
      <c r="G6">
        <v>13.88</v>
      </c>
      <c r="H6">
        <v>550000</v>
      </c>
      <c r="I6">
        <v>87.28</v>
      </c>
      <c r="J6">
        <v>87.4</v>
      </c>
      <c r="K6">
        <v>6.17</v>
      </c>
      <c r="L6">
        <v>5.44</v>
      </c>
      <c r="M6">
        <v>28.16</v>
      </c>
      <c r="N6">
        <v>1749.51</v>
      </c>
      <c r="O6">
        <v>1682.57</v>
      </c>
      <c r="P6">
        <v>7.33</v>
      </c>
      <c r="Q6">
        <v>6.94</v>
      </c>
      <c r="R6">
        <v>81120</v>
      </c>
      <c r="S6">
        <v>81666.67</v>
      </c>
      <c r="T6" s="1">
        <v>39083</v>
      </c>
      <c r="U6">
        <v>2007</v>
      </c>
      <c r="V6">
        <v>8</v>
      </c>
      <c r="W6">
        <v>8</v>
      </c>
      <c r="X6">
        <v>13.2</v>
      </c>
      <c r="Y6">
        <v>14</v>
      </c>
      <c r="Z6" t="s">
        <v>27</v>
      </c>
      <c r="AA6">
        <v>126</v>
      </c>
      <c r="AB6">
        <v>127</v>
      </c>
    </row>
    <row r="7" spans="1:28" x14ac:dyDescent="0.9">
      <c r="A7" s="18"/>
      <c r="B7" t="s">
        <v>2</v>
      </c>
      <c r="C7">
        <v>2008</v>
      </c>
      <c r="D7">
        <v>50.3</v>
      </c>
      <c r="E7">
        <v>49.39</v>
      </c>
      <c r="F7">
        <v>13.88</v>
      </c>
      <c r="G7">
        <v>13.52</v>
      </c>
      <c r="H7">
        <v>0</v>
      </c>
      <c r="I7">
        <v>86.25</v>
      </c>
      <c r="J7">
        <v>87.13</v>
      </c>
      <c r="K7">
        <v>5.67</v>
      </c>
      <c r="L7">
        <v>5.5</v>
      </c>
      <c r="M7">
        <v>28.15</v>
      </c>
      <c r="N7">
        <v>2047.78</v>
      </c>
      <c r="O7">
        <v>1604.1</v>
      </c>
      <c r="P7">
        <v>7.07</v>
      </c>
      <c r="Q7">
        <v>6.77</v>
      </c>
      <c r="R7">
        <v>86930</v>
      </c>
      <c r="S7">
        <v>84646.66</v>
      </c>
      <c r="T7" s="1">
        <v>39448</v>
      </c>
      <c r="U7">
        <v>2008</v>
      </c>
      <c r="V7">
        <v>8.6</v>
      </c>
      <c r="W7">
        <v>5.5</v>
      </c>
      <c r="X7">
        <v>1.4</v>
      </c>
      <c r="Y7">
        <v>2</v>
      </c>
      <c r="Z7" t="s">
        <v>27</v>
      </c>
      <c r="AA7">
        <v>115.8</v>
      </c>
      <c r="AB7">
        <v>116.8</v>
      </c>
    </row>
    <row r="8" spans="1:28" x14ac:dyDescent="0.9">
      <c r="A8" s="18"/>
      <c r="B8" t="s">
        <v>2</v>
      </c>
      <c r="C8">
        <v>2009</v>
      </c>
      <c r="D8">
        <v>49.88</v>
      </c>
      <c r="E8">
        <v>51.26</v>
      </c>
      <c r="F8">
        <v>13.51</v>
      </c>
      <c r="G8">
        <v>13.22</v>
      </c>
      <c r="H8">
        <v>0</v>
      </c>
      <c r="I8">
        <v>88.68</v>
      </c>
      <c r="J8">
        <v>86.59</v>
      </c>
      <c r="K8">
        <v>4.49</v>
      </c>
      <c r="L8">
        <v>5.55</v>
      </c>
      <c r="M8">
        <v>23.86</v>
      </c>
      <c r="N8">
        <v>1250.42</v>
      </c>
      <c r="O8">
        <v>1620.04</v>
      </c>
      <c r="P8">
        <v>6.43</v>
      </c>
      <c r="Q8">
        <v>6.77</v>
      </c>
      <c r="R8">
        <v>76950</v>
      </c>
      <c r="S8">
        <v>87336.66</v>
      </c>
      <c r="T8" s="1">
        <v>39814</v>
      </c>
      <c r="U8">
        <v>2009</v>
      </c>
      <c r="V8">
        <v>14</v>
      </c>
      <c r="W8">
        <v>12</v>
      </c>
      <c r="X8">
        <v>12.59</v>
      </c>
      <c r="Y8">
        <v>7.65</v>
      </c>
      <c r="Z8" t="s">
        <v>27</v>
      </c>
      <c r="AA8">
        <v>130.25</v>
      </c>
      <c r="AB8">
        <v>131.25</v>
      </c>
    </row>
    <row r="9" spans="1:28" x14ac:dyDescent="0.9">
      <c r="B9" t="s">
        <v>2</v>
      </c>
      <c r="C9">
        <v>2010</v>
      </c>
      <c r="D9">
        <v>48</v>
      </c>
      <c r="E9">
        <v>52.38</v>
      </c>
      <c r="F9">
        <v>13.16</v>
      </c>
      <c r="G9">
        <v>12.97</v>
      </c>
      <c r="H9">
        <v>580000</v>
      </c>
      <c r="I9">
        <v>86.46</v>
      </c>
      <c r="J9">
        <v>85.22</v>
      </c>
      <c r="K9">
        <v>6.33</v>
      </c>
      <c r="L9">
        <v>5.94</v>
      </c>
      <c r="M9">
        <v>25.43</v>
      </c>
      <c r="N9">
        <v>1514.1</v>
      </c>
      <c r="O9">
        <v>1881.09</v>
      </c>
      <c r="P9">
        <v>6.82</v>
      </c>
      <c r="Q9">
        <v>6.91</v>
      </c>
      <c r="R9">
        <v>90060</v>
      </c>
      <c r="S9">
        <v>93466.66</v>
      </c>
      <c r="T9" s="1">
        <v>40179</v>
      </c>
      <c r="U9">
        <v>2010</v>
      </c>
      <c r="V9">
        <v>14.4</v>
      </c>
      <c r="W9">
        <v>12.6</v>
      </c>
      <c r="X9">
        <v>10.8</v>
      </c>
      <c r="Y9">
        <v>11.01</v>
      </c>
      <c r="Z9" t="s">
        <v>27</v>
      </c>
      <c r="AA9">
        <v>146.6</v>
      </c>
      <c r="AB9">
        <v>147.6</v>
      </c>
    </row>
    <row r="10" spans="1:28" x14ac:dyDescent="0.9">
      <c r="B10" t="s">
        <v>2</v>
      </c>
      <c r="C10">
        <v>2011</v>
      </c>
      <c r="D10">
        <v>55.9</v>
      </c>
      <c r="E10">
        <v>54.91</v>
      </c>
      <c r="F10">
        <v>13</v>
      </c>
      <c r="G10">
        <v>12.72</v>
      </c>
      <c r="H10">
        <v>18980000</v>
      </c>
      <c r="I10">
        <v>84.63</v>
      </c>
      <c r="J10">
        <v>83.8</v>
      </c>
      <c r="K10">
        <v>5.84</v>
      </c>
      <c r="L10">
        <v>5.6</v>
      </c>
      <c r="M10">
        <v>22.71</v>
      </c>
      <c r="N10">
        <v>2095.61</v>
      </c>
      <c r="O10">
        <v>2225.1</v>
      </c>
      <c r="P10">
        <v>7.06</v>
      </c>
      <c r="Q10">
        <v>6.81</v>
      </c>
      <c r="R10">
        <v>95000</v>
      </c>
      <c r="S10">
        <v>99490</v>
      </c>
      <c r="T10" s="1">
        <v>40544</v>
      </c>
      <c r="U10">
        <v>2011</v>
      </c>
      <c r="V10">
        <v>12.1</v>
      </c>
      <c r="W10">
        <v>13.5</v>
      </c>
      <c r="X10">
        <v>10.1</v>
      </c>
      <c r="Y10">
        <v>11.9</v>
      </c>
      <c r="Z10" t="s">
        <v>27</v>
      </c>
      <c r="AA10">
        <v>148.16999999999999</v>
      </c>
      <c r="AB10">
        <v>149.16999999999999</v>
      </c>
    </row>
    <row r="11" spans="1:28" x14ac:dyDescent="0.9">
      <c r="B11" t="s">
        <v>2</v>
      </c>
      <c r="C11">
        <v>2012</v>
      </c>
      <c r="D11">
        <v>53.23</v>
      </c>
      <c r="E11">
        <v>54.29</v>
      </c>
      <c r="F11">
        <v>12.75</v>
      </c>
      <c r="G11">
        <v>12.42</v>
      </c>
      <c r="H11">
        <v>20950000</v>
      </c>
      <c r="I11">
        <v>84.57</v>
      </c>
      <c r="J11">
        <v>82.47</v>
      </c>
      <c r="K11">
        <v>5.64</v>
      </c>
      <c r="L11">
        <v>5.43</v>
      </c>
      <c r="M11">
        <v>20.66</v>
      </c>
      <c r="N11">
        <v>2033.54</v>
      </c>
      <c r="O11">
        <v>2429.1799999999998</v>
      </c>
      <c r="P11">
        <v>6.84</v>
      </c>
      <c r="Q11">
        <v>6.56</v>
      </c>
      <c r="R11">
        <v>95340</v>
      </c>
      <c r="S11">
        <v>106100</v>
      </c>
      <c r="T11" s="1">
        <v>40909</v>
      </c>
      <c r="U11">
        <v>2012</v>
      </c>
      <c r="V11">
        <v>12.6</v>
      </c>
      <c r="W11">
        <v>10.9</v>
      </c>
      <c r="X11">
        <v>14.3</v>
      </c>
      <c r="Y11">
        <v>11.01</v>
      </c>
      <c r="Z11" t="s">
        <v>27</v>
      </c>
      <c r="AA11">
        <v>155.69999999999999</v>
      </c>
      <c r="AB11">
        <v>156.69999999999999</v>
      </c>
    </row>
    <row r="12" spans="1:28" x14ac:dyDescent="0.9">
      <c r="B12" t="s">
        <v>2</v>
      </c>
      <c r="C12">
        <v>2013</v>
      </c>
      <c r="D12">
        <v>55.6</v>
      </c>
      <c r="E12">
        <v>54.05</v>
      </c>
      <c r="F12">
        <v>12.42</v>
      </c>
      <c r="G12">
        <v>12.11</v>
      </c>
      <c r="H12">
        <v>974050000</v>
      </c>
      <c r="I12">
        <v>82.19</v>
      </c>
      <c r="J12">
        <v>81.66</v>
      </c>
      <c r="K12">
        <v>5.31</v>
      </c>
      <c r="L12">
        <v>5.45</v>
      </c>
      <c r="M12">
        <v>19.34</v>
      </c>
      <c r="N12">
        <v>2546.14</v>
      </c>
      <c r="O12">
        <v>2583.2800000000002</v>
      </c>
      <c r="P12">
        <v>6.54</v>
      </c>
      <c r="Q12">
        <v>6.29</v>
      </c>
      <c r="R12">
        <v>108130</v>
      </c>
      <c r="S12">
        <v>110240</v>
      </c>
      <c r="T12" s="1">
        <v>41275</v>
      </c>
      <c r="U12">
        <v>2013</v>
      </c>
      <c r="V12">
        <v>9</v>
      </c>
      <c r="W12">
        <v>11.9</v>
      </c>
      <c r="X12">
        <v>8.59</v>
      </c>
      <c r="Y12">
        <v>12.75</v>
      </c>
      <c r="Z12" t="s">
        <v>27</v>
      </c>
      <c r="AA12">
        <v>154.77000000000001</v>
      </c>
      <c r="AB12">
        <v>155.77000000000001</v>
      </c>
    </row>
    <row r="13" spans="1:28" x14ac:dyDescent="0.9">
      <c r="B13" t="s">
        <v>2</v>
      </c>
      <c r="C13">
        <v>2014</v>
      </c>
      <c r="D13">
        <v>54.05</v>
      </c>
      <c r="E13">
        <v>55.28</v>
      </c>
      <c r="F13">
        <v>12.1</v>
      </c>
      <c r="G13">
        <v>11.8</v>
      </c>
      <c r="H13">
        <v>24780000</v>
      </c>
      <c r="I13">
        <v>80.64</v>
      </c>
      <c r="J13">
        <v>81.599999999999994</v>
      </c>
      <c r="K13">
        <v>5.34</v>
      </c>
      <c r="L13">
        <v>6.39</v>
      </c>
      <c r="M13">
        <v>17.45</v>
      </c>
      <c r="N13">
        <v>2707.86</v>
      </c>
      <c r="O13">
        <v>2564.1999999999998</v>
      </c>
      <c r="P13">
        <v>6.3</v>
      </c>
      <c r="Q13">
        <v>6.23</v>
      </c>
      <c r="R13">
        <v>114830</v>
      </c>
      <c r="S13">
        <v>111140</v>
      </c>
      <c r="T13" s="1">
        <v>41640</v>
      </c>
      <c r="U13">
        <v>2014</v>
      </c>
      <c r="V13">
        <v>8</v>
      </c>
      <c r="W13">
        <v>8.4</v>
      </c>
      <c r="X13">
        <v>7.4</v>
      </c>
      <c r="Y13">
        <v>6.7</v>
      </c>
      <c r="Z13" t="s">
        <v>27</v>
      </c>
      <c r="AA13">
        <v>154.69999999999999</v>
      </c>
      <c r="AB13">
        <v>155.69999999999999</v>
      </c>
    </row>
    <row r="14" spans="1:28" x14ac:dyDescent="0.9">
      <c r="B14" t="s">
        <v>2</v>
      </c>
      <c r="C14">
        <v>2015</v>
      </c>
      <c r="D14">
        <v>52.5</v>
      </c>
      <c r="E14">
        <v>55.4</v>
      </c>
      <c r="F14">
        <v>11.8</v>
      </c>
      <c r="G14">
        <v>11.51</v>
      </c>
      <c r="H14">
        <v>46500000</v>
      </c>
      <c r="I14">
        <v>82.15</v>
      </c>
      <c r="J14">
        <v>82.16</v>
      </c>
      <c r="K14">
        <v>5.71</v>
      </c>
      <c r="L14">
        <v>7.18</v>
      </c>
      <c r="M14">
        <v>18.53</v>
      </c>
      <c r="N14">
        <v>2495.83</v>
      </c>
      <c r="O14">
        <v>2447.85</v>
      </c>
      <c r="P14">
        <v>6.03</v>
      </c>
      <c r="Q14">
        <v>6.23</v>
      </c>
      <c r="R14">
        <v>107760</v>
      </c>
      <c r="S14">
        <v>109030</v>
      </c>
      <c r="T14" s="1">
        <v>42005</v>
      </c>
      <c r="U14">
        <v>2015</v>
      </c>
      <c r="V14">
        <v>8.1999999999999993</v>
      </c>
      <c r="W14">
        <v>8.1</v>
      </c>
      <c r="X14">
        <v>7.1</v>
      </c>
      <c r="Y14">
        <v>7.1</v>
      </c>
      <c r="Z14" t="s">
        <v>27</v>
      </c>
      <c r="AA14">
        <v>167</v>
      </c>
      <c r="AB14">
        <v>168</v>
      </c>
    </row>
    <row r="15" spans="1:28" x14ac:dyDescent="0.9">
      <c r="B15" t="s">
        <v>2</v>
      </c>
      <c r="C15">
        <v>2016</v>
      </c>
      <c r="D15">
        <v>59.3</v>
      </c>
      <c r="E15">
        <v>56.73</v>
      </c>
      <c r="F15">
        <v>11.51</v>
      </c>
      <c r="G15">
        <v>11.22</v>
      </c>
      <c r="H15">
        <v>61810000</v>
      </c>
      <c r="I15">
        <v>82.02</v>
      </c>
      <c r="J15">
        <v>82.21</v>
      </c>
      <c r="K15">
        <v>8.1199999999999992</v>
      </c>
      <c r="L15">
        <v>7.86</v>
      </c>
      <c r="M15">
        <v>25.37</v>
      </c>
      <c r="N15">
        <v>2488.91</v>
      </c>
      <c r="O15">
        <v>2436.5100000000002</v>
      </c>
      <c r="P15">
        <v>6.36</v>
      </c>
      <c r="Q15">
        <v>6.28</v>
      </c>
      <c r="R15">
        <v>110830</v>
      </c>
      <c r="S15">
        <v>109740</v>
      </c>
      <c r="T15" s="1">
        <v>42370</v>
      </c>
      <c r="U15">
        <v>2016</v>
      </c>
      <c r="V15">
        <v>9.6199999999999992</v>
      </c>
      <c r="W15">
        <v>9.1300000000000008</v>
      </c>
      <c r="X15">
        <v>8.5299999999999994</v>
      </c>
      <c r="Y15">
        <v>8.2799999999999994</v>
      </c>
      <c r="Z15" t="s">
        <v>27</v>
      </c>
      <c r="AA15">
        <v>196</v>
      </c>
      <c r="AB15">
        <v>197</v>
      </c>
    </row>
    <row r="16" spans="1:28" x14ac:dyDescent="0.9">
      <c r="B16" t="s">
        <v>2</v>
      </c>
      <c r="C16">
        <v>2017</v>
      </c>
      <c r="D16">
        <v>54.4</v>
      </c>
      <c r="E16">
        <v>55.43</v>
      </c>
      <c r="F16">
        <v>11.21</v>
      </c>
      <c r="G16">
        <v>10.94</v>
      </c>
      <c r="H16">
        <v>5202310000</v>
      </c>
      <c r="I16">
        <v>82.32</v>
      </c>
      <c r="J16">
        <v>82</v>
      </c>
      <c r="K16">
        <v>7.72</v>
      </c>
      <c r="L16">
        <v>7.98</v>
      </c>
      <c r="M16">
        <v>23.55</v>
      </c>
      <c r="N16">
        <v>2358.81</v>
      </c>
      <c r="O16">
        <v>2434.4899999999998</v>
      </c>
      <c r="P16">
        <v>6.31</v>
      </c>
      <c r="Q16">
        <v>6.29</v>
      </c>
      <c r="R16">
        <v>108500</v>
      </c>
      <c r="S16">
        <v>111223.33</v>
      </c>
      <c r="T16" s="1">
        <v>42736</v>
      </c>
      <c r="U16">
        <v>2017</v>
      </c>
      <c r="V16">
        <v>18.72</v>
      </c>
      <c r="W16">
        <v>16.440000000000001</v>
      </c>
      <c r="X16">
        <v>14.54</v>
      </c>
      <c r="Y16">
        <v>13.08</v>
      </c>
      <c r="Z16" t="s">
        <v>27</v>
      </c>
      <c r="AA16">
        <v>304</v>
      </c>
      <c r="AB16">
        <v>305</v>
      </c>
    </row>
    <row r="17" spans="2:28" x14ac:dyDescent="0.9">
      <c r="B17" t="s">
        <v>2</v>
      </c>
      <c r="C17">
        <v>2018</v>
      </c>
      <c r="D17">
        <v>56.5</v>
      </c>
      <c r="E17">
        <v>55.77</v>
      </c>
      <c r="F17">
        <v>10.93</v>
      </c>
      <c r="G17">
        <v>10.69</v>
      </c>
      <c r="H17">
        <v>94760000</v>
      </c>
      <c r="I17">
        <v>82.28</v>
      </c>
      <c r="J17">
        <v>54.56</v>
      </c>
      <c r="K17">
        <v>7.74</v>
      </c>
      <c r="L17">
        <v>7.99</v>
      </c>
      <c r="M17">
        <v>24.3</v>
      </c>
      <c r="N17">
        <v>2461.8200000000002</v>
      </c>
      <c r="O17">
        <v>2463.2399999999998</v>
      </c>
      <c r="P17">
        <v>6.16</v>
      </c>
      <c r="Q17">
        <v>4.18</v>
      </c>
      <c r="R17">
        <v>109890</v>
      </c>
      <c r="S17">
        <v>75056.67</v>
      </c>
      <c r="T17" s="1">
        <v>43101</v>
      </c>
      <c r="U17">
        <v>2018</v>
      </c>
      <c r="V17">
        <v>15.13</v>
      </c>
      <c r="W17">
        <v>16.22</v>
      </c>
      <c r="X17">
        <v>12.68</v>
      </c>
      <c r="Y17">
        <v>12.82</v>
      </c>
      <c r="Z17" t="s">
        <v>27</v>
      </c>
      <c r="AA17">
        <v>305</v>
      </c>
      <c r="AB17">
        <v>306</v>
      </c>
    </row>
    <row r="18" spans="2:28" x14ac:dyDescent="0.9">
      <c r="B18" t="s">
        <v>2</v>
      </c>
      <c r="C18">
        <v>2019</v>
      </c>
      <c r="D18">
        <v>55.4</v>
      </c>
      <c r="E18">
        <v>55.4</v>
      </c>
      <c r="F18">
        <v>10.69</v>
      </c>
      <c r="G18">
        <v>10.56</v>
      </c>
      <c r="H18">
        <v>1172580000</v>
      </c>
      <c r="I18">
        <v>81.400000000000006</v>
      </c>
      <c r="J18">
        <v>40.700000000000003</v>
      </c>
      <c r="K18">
        <v>8.49</v>
      </c>
      <c r="L18">
        <v>8.1199999999999992</v>
      </c>
      <c r="M18">
        <v>26.82</v>
      </c>
      <c r="N18">
        <v>2482.83</v>
      </c>
      <c r="O18">
        <v>2463.9499999999998</v>
      </c>
      <c r="P18">
        <v>6.39</v>
      </c>
      <c r="Q18">
        <v>3.19</v>
      </c>
      <c r="R18">
        <v>115280</v>
      </c>
      <c r="S18">
        <v>57640</v>
      </c>
      <c r="T18" s="1">
        <v>43466</v>
      </c>
      <c r="U18">
        <v>2019</v>
      </c>
      <c r="V18">
        <v>11.37</v>
      </c>
      <c r="W18">
        <v>11.8</v>
      </c>
      <c r="X18">
        <v>10.62</v>
      </c>
      <c r="Y18">
        <v>11.02</v>
      </c>
      <c r="Z18" t="s">
        <v>27</v>
      </c>
      <c r="AA18">
        <v>305.95</v>
      </c>
      <c r="AB18">
        <v>306.95</v>
      </c>
    </row>
    <row r="19" spans="2:28" x14ac:dyDescent="0.9">
      <c r="B19" t="s">
        <v>2</v>
      </c>
      <c r="C19">
        <v>2020</v>
      </c>
      <c r="D19">
        <v>55.4</v>
      </c>
      <c r="E19">
        <v>55.4</v>
      </c>
      <c r="F19">
        <v>10.44</v>
      </c>
      <c r="G19">
        <v>10.44</v>
      </c>
      <c r="H19">
        <v>0</v>
      </c>
      <c r="I19">
        <v>0</v>
      </c>
      <c r="J19">
        <v>0</v>
      </c>
      <c r="K19">
        <v>7.75</v>
      </c>
      <c r="L19">
        <v>7.75</v>
      </c>
      <c r="M19">
        <v>26.07</v>
      </c>
      <c r="N19">
        <v>2445.0700000000002</v>
      </c>
      <c r="O19">
        <v>2445.0700000000002</v>
      </c>
      <c r="P19">
        <v>0</v>
      </c>
      <c r="Q19">
        <v>0</v>
      </c>
      <c r="R19">
        <v>0</v>
      </c>
      <c r="S19">
        <v>0</v>
      </c>
      <c r="T19" s="1">
        <v>43831</v>
      </c>
      <c r="U19">
        <v>2020</v>
      </c>
      <c r="V19">
        <v>12.13</v>
      </c>
      <c r="W19">
        <v>11.46</v>
      </c>
      <c r="X19">
        <v>9.81</v>
      </c>
      <c r="Y19">
        <v>9.6999999999999993</v>
      </c>
      <c r="Z19" t="s">
        <v>27</v>
      </c>
      <c r="AA19">
        <v>306</v>
      </c>
      <c r="AB19">
        <v>307</v>
      </c>
    </row>
  </sheetData>
  <hyperlinks>
    <hyperlink ref="A2" location="Dashboard!A1" display="Dashboard" xr:uid="{DFC9A909-4D0A-415F-A99E-DBDD1C74C948}"/>
    <hyperlink ref="A3" location="'Consumption Forecast'!A1" display="Consumption Forecast" xr:uid="{8D123542-1AEF-40E0-979A-D0A1BEA04CA1}"/>
    <hyperlink ref="A4" location="'Share Forcast Chart'!A1" display="Share Forecast" xr:uid="{ED74101C-EE77-4828-BBB4-8153DCDFEE09}"/>
    <hyperlink ref="A5" location="'Forex Forecast'!A1" display="Forex Forecast" xr:uid="{31A98FA1-580D-4635-8534-F8AB43741C99}"/>
    <hyperlink ref="A6" location="'Merged Data'!A1" display="Dataset" xr:uid="{DB349AA2-AAC1-4BD9-AAE9-FC0DF969D314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E976-1703-4675-9D82-CB41D1337FCD}">
  <dimension ref="A1:A8"/>
  <sheetViews>
    <sheetView showGridLines="0" showRowColHeaders="0" zoomScale="105" zoomScaleNormal="81" workbookViewId="0">
      <selection activeCell="Q18" sqref="Q18"/>
    </sheetView>
  </sheetViews>
  <sheetFormatPr defaultRowHeight="18.5" x14ac:dyDescent="0.9"/>
  <cols>
    <col min="1" max="1" width="20.90625" style="13" customWidth="1"/>
  </cols>
  <sheetData>
    <row r="1" spans="1:1" x14ac:dyDescent="0.9">
      <c r="A1" s="16" t="s">
        <v>56</v>
      </c>
    </row>
    <row r="2" spans="1:1" ht="14.75" x14ac:dyDescent="0.75">
      <c r="A2" s="17" t="s">
        <v>55</v>
      </c>
    </row>
    <row r="3" spans="1:1" ht="14.75" x14ac:dyDescent="0.75">
      <c r="A3" s="17" t="s">
        <v>52</v>
      </c>
    </row>
    <row r="4" spans="1:1" ht="14.75" x14ac:dyDescent="0.75">
      <c r="A4" s="17" t="s">
        <v>62</v>
      </c>
    </row>
    <row r="5" spans="1:1" ht="14.75" x14ac:dyDescent="0.75">
      <c r="A5" s="17" t="s">
        <v>63</v>
      </c>
    </row>
    <row r="6" spans="1:1" ht="14.75" x14ac:dyDescent="0.75">
      <c r="A6" s="17" t="s">
        <v>64</v>
      </c>
    </row>
    <row r="7" spans="1:1" x14ac:dyDescent="0.9">
      <c r="A7" s="14"/>
    </row>
    <row r="8" spans="1:1" x14ac:dyDescent="0.9">
      <c r="A8" s="14"/>
    </row>
  </sheetData>
  <hyperlinks>
    <hyperlink ref="A2" location="Dashboard!A1" display="Dashboard" xr:uid="{5F723DCC-F33F-494F-800E-2BC1FBB27D83}"/>
    <hyperlink ref="A3" location="'Consumption Forecast'!A1" display="Consumption Forecast" xr:uid="{3C6A3906-44E5-4705-96E7-86206F5CDA92}"/>
    <hyperlink ref="A4" location="'Share Forcast Chart'!A1" display="Share Forecast" xr:uid="{5C75C1CC-2DCE-4D99-B723-FE0EF67EA3F5}"/>
    <hyperlink ref="A5" location="'Forex Forecast'!A1" display="Forex Forecast" xr:uid="{B5390378-C515-4157-BF48-C87BC3A41F86}"/>
    <hyperlink ref="A6" location="'Merged Data'!A1" display="Dataset" xr:uid="{E2720D04-43FC-47CF-A812-3D9B1DAEA26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A58C-1FED-4069-8412-931C3F7EACA6}">
  <dimension ref="A1:D21"/>
  <sheetViews>
    <sheetView zoomScale="63" workbookViewId="0">
      <selection activeCell="A2" sqref="A2"/>
    </sheetView>
  </sheetViews>
  <sheetFormatPr defaultRowHeight="14.75" x14ac:dyDescent="0.75"/>
  <cols>
    <col min="1" max="1" width="20.90625" customWidth="1"/>
    <col min="2" max="2" width="36.90625" bestFit="1" customWidth="1"/>
    <col min="4" max="4" width="35.7265625" customWidth="1"/>
    <col min="5" max="5" width="35.7265625" bestFit="1" customWidth="1"/>
    <col min="6" max="6" width="6.6328125" bestFit="1" customWidth="1"/>
    <col min="7" max="12" width="7.6328125" bestFit="1" customWidth="1"/>
    <col min="13" max="13" width="6.6328125" bestFit="1" customWidth="1"/>
    <col min="14" max="22" width="7.6328125" bestFit="1" customWidth="1"/>
    <col min="23" max="23" width="10.54296875" bestFit="1" customWidth="1"/>
  </cols>
  <sheetData>
    <row r="1" spans="1:4" x14ac:dyDescent="0.75">
      <c r="A1" s="6" t="s">
        <v>56</v>
      </c>
    </row>
    <row r="2" spans="1:4" x14ac:dyDescent="0.75">
      <c r="A2" s="7" t="s">
        <v>50</v>
      </c>
      <c r="C2" s="2" t="s">
        <v>0</v>
      </c>
      <c r="D2" t="s">
        <v>30</v>
      </c>
    </row>
    <row r="3" spans="1:4" x14ac:dyDescent="0.75">
      <c r="A3" s="7" t="s">
        <v>51</v>
      </c>
      <c r="C3" s="3">
        <v>2003</v>
      </c>
      <c r="D3">
        <v>2100.66</v>
      </c>
    </row>
    <row r="4" spans="1:4" x14ac:dyDescent="0.75">
      <c r="A4" s="7" t="s">
        <v>52</v>
      </c>
      <c r="C4" s="3">
        <v>2004</v>
      </c>
      <c r="D4">
        <v>2122.1</v>
      </c>
    </row>
    <row r="5" spans="1:4" x14ac:dyDescent="0.75">
      <c r="A5" s="7" t="s">
        <v>53</v>
      </c>
      <c r="C5" s="3">
        <v>2005</v>
      </c>
      <c r="D5">
        <v>2259.48</v>
      </c>
    </row>
    <row r="6" spans="1:4" x14ac:dyDescent="0.75">
      <c r="A6" s="7" t="s">
        <v>54</v>
      </c>
      <c r="C6" s="3">
        <v>2006</v>
      </c>
      <c r="D6">
        <v>1960.88</v>
      </c>
    </row>
    <row r="7" spans="1:4" x14ac:dyDescent="0.75">
      <c r="A7" s="7" t="s">
        <v>55</v>
      </c>
      <c r="C7" s="3">
        <v>2007</v>
      </c>
      <c r="D7">
        <v>1749.51</v>
      </c>
    </row>
    <row r="8" spans="1:4" x14ac:dyDescent="0.75">
      <c r="A8" s="7" t="s">
        <v>57</v>
      </c>
      <c r="C8" s="3">
        <v>2008</v>
      </c>
      <c r="D8">
        <v>2047.78</v>
      </c>
    </row>
    <row r="9" spans="1:4" x14ac:dyDescent="0.75">
      <c r="C9" s="3">
        <v>2009</v>
      </c>
      <c r="D9">
        <v>1250.42</v>
      </c>
    </row>
    <row r="10" spans="1:4" x14ac:dyDescent="0.75">
      <c r="C10" s="3">
        <v>2010</v>
      </c>
      <c r="D10">
        <v>1514.1</v>
      </c>
    </row>
    <row r="11" spans="1:4" x14ac:dyDescent="0.75">
      <c r="C11" s="3">
        <v>2011</v>
      </c>
      <c r="D11">
        <v>2095.61</v>
      </c>
    </row>
    <row r="12" spans="1:4" x14ac:dyDescent="0.75">
      <c r="C12" s="3">
        <v>2012</v>
      </c>
      <c r="D12">
        <v>2033.54</v>
      </c>
    </row>
    <row r="13" spans="1:4" x14ac:dyDescent="0.75">
      <c r="C13" s="3">
        <v>2013</v>
      </c>
      <c r="D13">
        <v>2546.14</v>
      </c>
    </row>
    <row r="14" spans="1:4" x14ac:dyDescent="0.75">
      <c r="C14" s="3">
        <v>2014</v>
      </c>
      <c r="D14">
        <v>2707.86</v>
      </c>
    </row>
    <row r="15" spans="1:4" x14ac:dyDescent="0.75">
      <c r="C15" s="3">
        <v>2015</v>
      </c>
      <c r="D15">
        <v>2495.83</v>
      </c>
    </row>
    <row r="16" spans="1:4" x14ac:dyDescent="0.75">
      <c r="C16" s="3">
        <v>2016</v>
      </c>
      <c r="D16">
        <v>2488.91</v>
      </c>
    </row>
    <row r="17" spans="3:4" x14ac:dyDescent="0.75">
      <c r="C17" s="3">
        <v>2017</v>
      </c>
      <c r="D17">
        <v>2358.81</v>
      </c>
    </row>
    <row r="18" spans="3:4" x14ac:dyDescent="0.75">
      <c r="C18" s="3">
        <v>2018</v>
      </c>
      <c r="D18">
        <v>2461.8200000000002</v>
      </c>
    </row>
    <row r="19" spans="3:4" x14ac:dyDescent="0.75">
      <c r="C19" s="3">
        <v>2019</v>
      </c>
      <c r="D19">
        <v>2482.83</v>
      </c>
    </row>
    <row r="20" spans="3:4" x14ac:dyDescent="0.75">
      <c r="C20" s="3">
        <v>2020</v>
      </c>
      <c r="D20">
        <v>2445.0700000000002</v>
      </c>
    </row>
    <row r="21" spans="3:4" x14ac:dyDescent="0.75">
      <c r="C21" s="3" t="s">
        <v>29</v>
      </c>
      <c r="D21">
        <v>39121.350000000006</v>
      </c>
    </row>
  </sheetData>
  <hyperlinks>
    <hyperlink ref="A3" location="'Renergy Share Forecast'!A1" display="Renergy Share Forcast" xr:uid="{0AE2C391-916C-4456-833B-6400A50D94F8}"/>
    <hyperlink ref="A4" location="'Renergy Consumption Forecast'!A1" display="Consumption Forecast" xr:uid="{10572233-923E-4E7D-8D8D-0CD4C7A07B94}"/>
    <hyperlink ref="A5" location="'Exchange rate Forecast'!A1" display="Exchange Rate Forecast" xr:uid="{DDE46D4D-536B-4E0C-BB2E-607A96CA0190}"/>
    <hyperlink ref="A6" location="Charts!A1" display="Charts" xr:uid="{E000E2A8-579C-4B84-9566-C23DB90200D6}"/>
    <hyperlink ref="A7" location="Dashboard!A1" display="Dashboard" xr:uid="{AAA87B81-A6B6-487E-A3D7-EB71704F5D45}"/>
    <hyperlink ref="A2" location="'Pivot Table'!A1" display="Pivot Table" xr:uid="{0F0B701C-0BE3-4C3E-853C-7FEFEDA5A4BD}"/>
    <hyperlink ref="A8" location="'Merged Data'!A1" display="Merged Table" xr:uid="{111DB42E-D271-409D-A0D4-88C9D1E1DF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4BF5-AAEF-444F-B873-C34C1130CF97}">
  <dimension ref="A1:N32"/>
  <sheetViews>
    <sheetView topLeftCell="C12" zoomScale="43" workbookViewId="0">
      <selection activeCell="F32" sqref="F32"/>
    </sheetView>
  </sheetViews>
  <sheetFormatPr defaultRowHeight="14.75" x14ac:dyDescent="0.75"/>
  <cols>
    <col min="1" max="1" width="24.6328125" bestFit="1" customWidth="1"/>
    <col min="2" max="3" width="23.36328125" customWidth="1"/>
    <col min="4" max="4" width="11.1796875" bestFit="1" customWidth="1"/>
    <col min="5" max="5" width="39.54296875" bestFit="1" customWidth="1"/>
    <col min="6" max="6" width="51.36328125" bestFit="1" customWidth="1"/>
    <col min="7" max="7" width="70.6328125" bestFit="1" customWidth="1"/>
    <col min="8" max="8" width="70.81640625" bestFit="1" customWidth="1"/>
    <col min="13" max="13" width="15.1796875" bestFit="1" customWidth="1"/>
    <col min="14" max="14" width="12.453125" bestFit="1" customWidth="1"/>
  </cols>
  <sheetData>
    <row r="1" spans="1:14" x14ac:dyDescent="0.75">
      <c r="A1" s="6" t="s">
        <v>56</v>
      </c>
      <c r="D1" t="s">
        <v>0</v>
      </c>
      <c r="E1" t="s">
        <v>8</v>
      </c>
      <c r="F1" t="s">
        <v>31</v>
      </c>
      <c r="G1" t="s">
        <v>32</v>
      </c>
      <c r="H1" t="s">
        <v>33</v>
      </c>
      <c r="M1" t="s">
        <v>34</v>
      </c>
      <c r="N1" t="s">
        <v>35</v>
      </c>
    </row>
    <row r="2" spans="1:14" x14ac:dyDescent="0.75">
      <c r="A2" s="7" t="s">
        <v>50</v>
      </c>
      <c r="D2">
        <v>2003</v>
      </c>
      <c r="E2">
        <v>82.95</v>
      </c>
      <c r="M2" t="s">
        <v>36</v>
      </c>
      <c r="N2" s="5">
        <f>_xlfn.FORECAST.ETS.STAT($E$2:$E$18,$D$2:$D$18,1,1,0)</f>
        <v>0.9</v>
      </c>
    </row>
    <row r="3" spans="1:14" x14ac:dyDescent="0.75">
      <c r="A3" s="7" t="s">
        <v>51</v>
      </c>
      <c r="D3">
        <v>2004</v>
      </c>
      <c r="E3">
        <v>84.05</v>
      </c>
      <c r="M3" t="s">
        <v>37</v>
      </c>
      <c r="N3" s="5">
        <f>_xlfn.FORECAST.ETS.STAT($E$2:$E$18,$D$2:$D$18,2,1,0)</f>
        <v>1E-3</v>
      </c>
    </row>
    <row r="4" spans="1:14" x14ac:dyDescent="0.75">
      <c r="A4" s="7" t="s">
        <v>52</v>
      </c>
      <c r="D4">
        <v>2005</v>
      </c>
      <c r="E4">
        <v>84.01</v>
      </c>
      <c r="M4" t="s">
        <v>38</v>
      </c>
      <c r="N4" s="5">
        <f>_xlfn.FORECAST.ETS.STAT($E$2:$E$18,$D$2:$D$18,3,1,0)</f>
        <v>2.2204460492503131E-16</v>
      </c>
    </row>
    <row r="5" spans="1:14" x14ac:dyDescent="0.75">
      <c r="A5" s="7" t="s">
        <v>53</v>
      </c>
      <c r="D5">
        <v>2006</v>
      </c>
      <c r="E5">
        <v>85.93</v>
      </c>
      <c r="M5" t="s">
        <v>39</v>
      </c>
      <c r="N5" s="5">
        <f>_xlfn.FORECAST.ETS.STAT($E$2:$E$18,$D$2:$D$18,4,1,0)</f>
        <v>0.56567179829479075</v>
      </c>
    </row>
    <row r="6" spans="1:14" x14ac:dyDescent="0.75">
      <c r="A6" s="7" t="s">
        <v>54</v>
      </c>
      <c r="D6">
        <v>2007</v>
      </c>
      <c r="E6">
        <v>87.28</v>
      </c>
      <c r="M6" t="s">
        <v>40</v>
      </c>
      <c r="N6" s="5">
        <f>_xlfn.FORECAST.ETS.STAT($E$2:$E$18,$D$2:$D$18,5,1,0)</f>
        <v>9.9597667475203183E-3</v>
      </c>
    </row>
    <row r="7" spans="1:14" x14ac:dyDescent="0.75">
      <c r="A7" s="7" t="s">
        <v>55</v>
      </c>
      <c r="D7">
        <v>2008</v>
      </c>
      <c r="E7">
        <v>86.25</v>
      </c>
      <c r="M7" t="s">
        <v>41</v>
      </c>
      <c r="N7" s="5">
        <f>_xlfn.FORECAST.ETS.STAT($E$2:$E$18,$D$2:$D$18,6,1,0)</f>
        <v>0.81230470235131946</v>
      </c>
    </row>
    <row r="8" spans="1:14" x14ac:dyDescent="0.75">
      <c r="A8" s="7" t="s">
        <v>57</v>
      </c>
      <c r="D8">
        <v>2009</v>
      </c>
      <c r="E8">
        <v>88.68</v>
      </c>
      <c r="M8" t="s">
        <v>42</v>
      </c>
      <c r="N8" s="5">
        <f>_xlfn.FORECAST.ETS.STAT($E$2:$E$18,$D$2:$D$18,7,1,0)</f>
        <v>0.97850629510284715</v>
      </c>
    </row>
    <row r="9" spans="1:14" x14ac:dyDescent="0.75">
      <c r="D9">
        <v>2010</v>
      </c>
      <c r="E9">
        <v>86.46</v>
      </c>
    </row>
    <row r="10" spans="1:14" x14ac:dyDescent="0.75">
      <c r="D10">
        <v>2011</v>
      </c>
      <c r="E10">
        <v>84.63</v>
      </c>
    </row>
    <row r="11" spans="1:14" x14ac:dyDescent="0.75">
      <c r="D11">
        <v>2012</v>
      </c>
      <c r="E11">
        <v>84.57</v>
      </c>
    </row>
    <row r="12" spans="1:14" x14ac:dyDescent="0.75">
      <c r="D12">
        <v>2013</v>
      </c>
      <c r="E12">
        <v>82.19</v>
      </c>
    </row>
    <row r="13" spans="1:14" x14ac:dyDescent="0.75">
      <c r="D13">
        <v>2014</v>
      </c>
      <c r="E13">
        <v>80.64</v>
      </c>
    </row>
    <row r="14" spans="1:14" x14ac:dyDescent="0.75">
      <c r="D14">
        <v>2015</v>
      </c>
      <c r="E14">
        <v>82.15</v>
      </c>
    </row>
    <row r="15" spans="1:14" x14ac:dyDescent="0.75">
      <c r="D15">
        <v>2016</v>
      </c>
      <c r="E15">
        <v>82.02</v>
      </c>
    </row>
    <row r="16" spans="1:14" x14ac:dyDescent="0.75">
      <c r="D16">
        <v>2017</v>
      </c>
      <c r="E16">
        <v>82.32</v>
      </c>
    </row>
    <row r="17" spans="4:8" x14ac:dyDescent="0.75">
      <c r="D17">
        <v>2018</v>
      </c>
      <c r="E17">
        <v>82.28</v>
      </c>
    </row>
    <row r="18" spans="4:8" x14ac:dyDescent="0.75">
      <c r="D18">
        <v>2019</v>
      </c>
      <c r="E18">
        <v>81.400000000000006</v>
      </c>
      <c r="F18">
        <v>81.400000000000006</v>
      </c>
      <c r="G18" s="4">
        <v>81.400000000000006</v>
      </c>
      <c r="H18" s="4">
        <v>81.400000000000006</v>
      </c>
    </row>
    <row r="19" spans="4:8" x14ac:dyDescent="0.75">
      <c r="D19">
        <v>2020</v>
      </c>
      <c r="F19">
        <f t="shared" ref="F19:F29" si="0">_xlfn.FORECAST.ETS(D19,$E$2:$E$18,$D$2:$D$18,1,0)</f>
        <v>81.200841856370616</v>
      </c>
      <c r="G19" s="4">
        <f t="shared" ref="G19:G29" si="1">F19-_xlfn.FORECAST.ETS.CONFINT(D19,$E$2:$E$18,$D$2:$D$18,0.95,1,0)</f>
        <v>78.442288386927359</v>
      </c>
      <c r="H19" s="4">
        <f t="shared" ref="H19:H29" si="2">F19+_xlfn.FORECAST.ETS.CONFINT(D19,$E$2:$E$18,$D$2:$D$18,0.95,1,0)</f>
        <v>83.959395325813873</v>
      </c>
    </row>
    <row r="20" spans="4:8" x14ac:dyDescent="0.75">
      <c r="D20">
        <v>2021</v>
      </c>
      <c r="F20">
        <f t="shared" si="0"/>
        <v>80.942253777877866</v>
      </c>
      <c r="G20" s="4">
        <f t="shared" si="1"/>
        <v>77.229153707600574</v>
      </c>
      <c r="H20" s="4">
        <f t="shared" si="2"/>
        <v>84.655353848155158</v>
      </c>
    </row>
    <row r="21" spans="4:8" x14ac:dyDescent="0.75">
      <c r="D21">
        <v>2022</v>
      </c>
      <c r="F21">
        <f t="shared" si="0"/>
        <v>80.683665699385131</v>
      </c>
      <c r="G21" s="4">
        <f t="shared" si="1"/>
        <v>76.213953498370444</v>
      </c>
      <c r="H21" s="4">
        <f t="shared" si="2"/>
        <v>85.153377900399818</v>
      </c>
    </row>
    <row r="22" spans="4:8" x14ac:dyDescent="0.75">
      <c r="D22">
        <v>2023</v>
      </c>
      <c r="F22">
        <f t="shared" si="0"/>
        <v>80.425077620892395</v>
      </c>
      <c r="G22" s="4">
        <f t="shared" si="1"/>
        <v>75.308117825561681</v>
      </c>
      <c r="H22" s="4">
        <f t="shared" si="2"/>
        <v>85.54203741622311</v>
      </c>
    </row>
    <row r="23" spans="4:8" x14ac:dyDescent="0.75">
      <c r="D23">
        <v>2024</v>
      </c>
      <c r="F23">
        <f t="shared" si="0"/>
        <v>80.166489542399646</v>
      </c>
      <c r="G23" s="4">
        <f t="shared" si="1"/>
        <v>74.474215962140022</v>
      </c>
      <c r="H23" s="4">
        <f t="shared" si="2"/>
        <v>85.858763122659269</v>
      </c>
    </row>
    <row r="24" spans="4:8" x14ac:dyDescent="0.75">
      <c r="D24">
        <v>2025</v>
      </c>
      <c r="F24">
        <f t="shared" si="0"/>
        <v>79.90790146390691</v>
      </c>
      <c r="G24" s="4">
        <f t="shared" si="1"/>
        <v>73.692240173617151</v>
      </c>
      <c r="H24" s="4">
        <f t="shared" si="2"/>
        <v>86.123562754196669</v>
      </c>
    </row>
    <row r="25" spans="4:8" x14ac:dyDescent="0.75">
      <c r="D25">
        <v>2026</v>
      </c>
      <c r="F25">
        <f t="shared" si="0"/>
        <v>79.649313385414175</v>
      </c>
      <c r="G25" s="4">
        <f t="shared" si="1"/>
        <v>72.950007969513209</v>
      </c>
      <c r="H25" s="4">
        <f t="shared" si="2"/>
        <v>86.348618801315141</v>
      </c>
    </row>
    <row r="26" spans="4:8" x14ac:dyDescent="0.75">
      <c r="D26">
        <v>2027</v>
      </c>
      <c r="F26">
        <f t="shared" si="0"/>
        <v>79.390725306921425</v>
      </c>
      <c r="G26" s="4">
        <f t="shared" si="1"/>
        <v>72.239450100953178</v>
      </c>
      <c r="H26" s="4">
        <f t="shared" si="2"/>
        <v>86.542000512889672</v>
      </c>
    </row>
    <row r="27" spans="4:8" x14ac:dyDescent="0.75">
      <c r="D27">
        <v>2028</v>
      </c>
      <c r="F27">
        <f t="shared" si="0"/>
        <v>79.132137228428689</v>
      </c>
      <c r="G27" s="4">
        <f t="shared" si="1"/>
        <v>71.554895478110183</v>
      </c>
      <c r="H27" s="4">
        <f t="shared" si="2"/>
        <v>86.709378978747196</v>
      </c>
    </row>
    <row r="28" spans="4:8" x14ac:dyDescent="0.75">
      <c r="D28">
        <v>2029</v>
      </c>
      <c r="F28">
        <f t="shared" si="0"/>
        <v>78.87354914993594</v>
      </c>
      <c r="G28" s="4">
        <f t="shared" si="1"/>
        <v>70.892178673095785</v>
      </c>
      <c r="H28" s="4">
        <f t="shared" si="2"/>
        <v>86.854919626776095</v>
      </c>
    </row>
    <row r="29" spans="4:8" x14ac:dyDescent="0.75">
      <c r="D29">
        <v>2030</v>
      </c>
      <c r="F29">
        <f t="shared" si="0"/>
        <v>78.614961071443204</v>
      </c>
      <c r="G29" s="4">
        <f t="shared" si="1"/>
        <v>70.248133791754213</v>
      </c>
      <c r="H29" s="4">
        <f t="shared" si="2"/>
        <v>86.981788351132195</v>
      </c>
    </row>
    <row r="31" spans="4:8" x14ac:dyDescent="0.75">
      <c r="F31" s="9" t="s">
        <v>60</v>
      </c>
    </row>
    <row r="32" spans="4:8" x14ac:dyDescent="0.75">
      <c r="F32">
        <f>((F19-E18) /E18) *100</f>
        <v>-0.24466602411472954</v>
      </c>
    </row>
  </sheetData>
  <hyperlinks>
    <hyperlink ref="A3" location="'Renergy Share Forecast'!A1" display="Renergy Share Forcast" xr:uid="{A9C66623-B4AE-4C8E-9C08-9D52AA46D11C}"/>
    <hyperlink ref="A4" location="'Renergy Consumption Forecast'!A1" display="Consumption Forecast" xr:uid="{E429DB8B-505D-474A-9044-A85BE1C74110}"/>
    <hyperlink ref="A5" location="'Exchange rate Forecast'!A1" display="Exchange Rate Forecast" xr:uid="{570BAE37-34F2-40A9-A852-3D27D11EFB73}"/>
    <hyperlink ref="A6" location="Charts!A1" display="Charts" xr:uid="{16593140-FEA8-4578-8208-D20084149607}"/>
    <hyperlink ref="A7" location="Dashboard!A1" display="Dashboard" xr:uid="{2E00F9FB-F26D-4B30-A4AE-75FA961CA91C}"/>
    <hyperlink ref="A2" location="'Pivot Table'!A1" display="Pivot Table" xr:uid="{057EDDF7-B213-4764-A4F1-E72E2CE12AB6}"/>
    <hyperlink ref="A8" location="'Merged Data'!A1" display="Merged Table" xr:uid="{0EFB6778-7CAD-4F4B-A4CB-DE4530875DA9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8D00-6C55-4F20-856F-3218FCF4D2BD}">
  <dimension ref="A1:G33"/>
  <sheetViews>
    <sheetView topLeftCell="D25" zoomScale="77" zoomScaleNormal="35" workbookViewId="0">
      <selection activeCell="E34" sqref="E34"/>
    </sheetView>
  </sheetViews>
  <sheetFormatPr defaultRowHeight="14.75" x14ac:dyDescent="0.75"/>
  <cols>
    <col min="1" max="1" width="24.7265625" bestFit="1" customWidth="1"/>
    <col min="2" max="2" width="23.36328125" customWidth="1"/>
    <col min="3" max="3" width="16.90625" bestFit="1" customWidth="1"/>
    <col min="4" max="4" width="47.7265625" bestFit="1" customWidth="1"/>
    <col min="5" max="5" width="60.36328125" bestFit="1" customWidth="1"/>
    <col min="6" max="6" width="79.26953125" bestFit="1" customWidth="1"/>
    <col min="7" max="7" width="79" bestFit="1" customWidth="1"/>
  </cols>
  <sheetData>
    <row r="1" spans="1:7" x14ac:dyDescent="0.75">
      <c r="A1" s="6" t="s">
        <v>56</v>
      </c>
      <c r="C1" t="s">
        <v>43</v>
      </c>
      <c r="D1" t="s">
        <v>13</v>
      </c>
      <c r="E1" s="4" t="s">
        <v>44</v>
      </c>
      <c r="F1" t="s">
        <v>45</v>
      </c>
      <c r="G1" t="s">
        <v>46</v>
      </c>
    </row>
    <row r="2" spans="1:7" x14ac:dyDescent="0.75">
      <c r="A2" s="7" t="s">
        <v>50</v>
      </c>
      <c r="C2">
        <v>2003</v>
      </c>
      <c r="D2">
        <v>2100.66</v>
      </c>
      <c r="E2" s="4"/>
    </row>
    <row r="3" spans="1:7" x14ac:dyDescent="0.75">
      <c r="A3" s="7" t="s">
        <v>51</v>
      </c>
      <c r="C3">
        <v>2004</v>
      </c>
      <c r="D3">
        <v>2122.1</v>
      </c>
      <c r="E3" s="4"/>
    </row>
    <row r="4" spans="1:7" x14ac:dyDescent="0.75">
      <c r="A4" s="7" t="s">
        <v>52</v>
      </c>
      <c r="C4">
        <v>2005</v>
      </c>
      <c r="D4">
        <v>2259.48</v>
      </c>
      <c r="E4" s="4"/>
    </row>
    <row r="5" spans="1:7" x14ac:dyDescent="0.75">
      <c r="A5" s="7" t="s">
        <v>53</v>
      </c>
      <c r="C5">
        <v>2006</v>
      </c>
      <c r="D5">
        <v>1960.88</v>
      </c>
      <c r="E5" s="4"/>
    </row>
    <row r="6" spans="1:7" x14ac:dyDescent="0.75">
      <c r="A6" s="7" t="s">
        <v>54</v>
      </c>
      <c r="C6">
        <v>2007</v>
      </c>
      <c r="D6">
        <v>1749.51</v>
      </c>
      <c r="E6" s="4"/>
    </row>
    <row r="7" spans="1:7" x14ac:dyDescent="0.75">
      <c r="A7" s="7" t="s">
        <v>55</v>
      </c>
      <c r="C7">
        <v>2008</v>
      </c>
      <c r="D7">
        <v>2047.78</v>
      </c>
      <c r="E7" s="4"/>
    </row>
    <row r="8" spans="1:7" x14ac:dyDescent="0.75">
      <c r="A8" s="7" t="s">
        <v>57</v>
      </c>
      <c r="C8">
        <v>2009</v>
      </c>
      <c r="D8">
        <v>1250.42</v>
      </c>
      <c r="E8" s="4"/>
    </row>
    <row r="9" spans="1:7" x14ac:dyDescent="0.75">
      <c r="C9">
        <v>2010</v>
      </c>
      <c r="D9">
        <v>1514.1</v>
      </c>
      <c r="E9" s="4"/>
    </row>
    <row r="10" spans="1:7" x14ac:dyDescent="0.75">
      <c r="C10">
        <v>2011</v>
      </c>
      <c r="D10">
        <v>2095.61</v>
      </c>
      <c r="E10" s="4"/>
    </row>
    <row r="11" spans="1:7" x14ac:dyDescent="0.75">
      <c r="C11">
        <v>2012</v>
      </c>
      <c r="D11">
        <v>2033.54</v>
      </c>
      <c r="E11" s="4"/>
    </row>
    <row r="12" spans="1:7" x14ac:dyDescent="0.75">
      <c r="C12">
        <v>2013</v>
      </c>
      <c r="D12">
        <v>2546.14</v>
      </c>
      <c r="E12" s="4"/>
    </row>
    <row r="13" spans="1:7" x14ac:dyDescent="0.75">
      <c r="C13">
        <v>2014</v>
      </c>
      <c r="D13">
        <v>2707.86</v>
      </c>
      <c r="E13" s="4"/>
    </row>
    <row r="14" spans="1:7" x14ac:dyDescent="0.75">
      <c r="C14">
        <v>2015</v>
      </c>
      <c r="D14">
        <v>2495.83</v>
      </c>
      <c r="E14" s="4"/>
    </row>
    <row r="15" spans="1:7" x14ac:dyDescent="0.75">
      <c r="C15">
        <v>2016</v>
      </c>
      <c r="D15">
        <v>2488.91</v>
      </c>
      <c r="E15" s="4"/>
    </row>
    <row r="16" spans="1:7" x14ac:dyDescent="0.75">
      <c r="C16">
        <v>2017</v>
      </c>
      <c r="D16">
        <v>2358.81</v>
      </c>
      <c r="E16" s="4"/>
    </row>
    <row r="17" spans="3:7" x14ac:dyDescent="0.75">
      <c r="C17">
        <v>2018</v>
      </c>
      <c r="D17">
        <v>2461.8200000000002</v>
      </c>
      <c r="E17" s="4"/>
    </row>
    <row r="18" spans="3:7" x14ac:dyDescent="0.75">
      <c r="C18">
        <v>2019</v>
      </c>
      <c r="D18">
        <v>2482.83</v>
      </c>
      <c r="E18" s="4"/>
    </row>
    <row r="19" spans="3:7" x14ac:dyDescent="0.75">
      <c r="C19">
        <v>2020</v>
      </c>
      <c r="D19">
        <v>2445.0700000000002</v>
      </c>
      <c r="E19" s="4">
        <v>2445.0700000000002</v>
      </c>
      <c r="F19" s="4">
        <v>2445.0700000000002</v>
      </c>
      <c r="G19" s="4">
        <v>2445.0700000000002</v>
      </c>
    </row>
    <row r="20" spans="3:7" x14ac:dyDescent="0.75">
      <c r="C20">
        <v>2021</v>
      </c>
      <c r="E20" s="4">
        <f t="shared" ref="E20:E29" si="0">_xlfn.FORECAST.ETS(C20,$D$2:$D$19,$C$2:$C$19,1,1)</f>
        <v>2532.1006703012768</v>
      </c>
      <c r="F20" s="4">
        <f t="shared" ref="F20:F29" si="1">E20-_xlfn.FORECAST.ETS.CONFINT(C20,$D$2:$D$19,$C$2:$C$19,0.96,1,1)</f>
        <v>1907.2780085018803</v>
      </c>
      <c r="G20" s="4">
        <f t="shared" ref="G20:G29" si="2">E20+_xlfn.FORECAST.ETS.CONFINT(C20,$D$2:$D$19,$C$2:$C$19,0.96,1,1)</f>
        <v>3156.9233321006732</v>
      </c>
    </row>
    <row r="21" spans="3:7" x14ac:dyDescent="0.75">
      <c r="C21">
        <v>2022</v>
      </c>
      <c r="E21" s="4">
        <f t="shared" si="0"/>
        <v>2571.1688798098398</v>
      </c>
      <c r="F21" s="4">
        <f t="shared" si="1"/>
        <v>1872.3162543338672</v>
      </c>
      <c r="G21" s="4">
        <f t="shared" si="2"/>
        <v>3270.0215052858125</v>
      </c>
    </row>
    <row r="22" spans="3:7" x14ac:dyDescent="0.75">
      <c r="C22">
        <v>2023</v>
      </c>
      <c r="E22" s="4">
        <f t="shared" si="0"/>
        <v>2610.2370893184034</v>
      </c>
      <c r="F22" s="4">
        <f t="shared" si="1"/>
        <v>1844.2225985024581</v>
      </c>
      <c r="G22" s="4">
        <f t="shared" si="2"/>
        <v>3376.2515801343488</v>
      </c>
    </row>
    <row r="23" spans="3:7" x14ac:dyDescent="0.75">
      <c r="C23">
        <v>2024</v>
      </c>
      <c r="E23" s="4">
        <f t="shared" si="0"/>
        <v>2649.3052988269669</v>
      </c>
      <c r="F23" s="4">
        <f t="shared" si="1"/>
        <v>1821.3235577717337</v>
      </c>
      <c r="G23" s="4">
        <f t="shared" si="2"/>
        <v>3477.2870398822001</v>
      </c>
    </row>
    <row r="24" spans="3:7" x14ac:dyDescent="0.75">
      <c r="C24">
        <v>2025</v>
      </c>
      <c r="E24" s="4">
        <f t="shared" si="0"/>
        <v>2688.37350833553</v>
      </c>
      <c r="F24" s="4">
        <f t="shared" si="1"/>
        <v>1802.527887990818</v>
      </c>
      <c r="G24" s="4">
        <f t="shared" si="2"/>
        <v>3574.2191286802417</v>
      </c>
    </row>
    <row r="25" spans="3:7" x14ac:dyDescent="0.75">
      <c r="C25">
        <v>2026</v>
      </c>
      <c r="E25" s="4">
        <f t="shared" si="0"/>
        <v>2727.4417178440935</v>
      </c>
      <c r="F25" s="4">
        <f t="shared" si="1"/>
        <v>1787.0773843882325</v>
      </c>
      <c r="G25" s="4">
        <f t="shared" si="2"/>
        <v>3667.8060512999546</v>
      </c>
    </row>
    <row r="26" spans="3:7" x14ac:dyDescent="0.75">
      <c r="C26">
        <v>2027</v>
      </c>
      <c r="E26" s="4">
        <f t="shared" si="0"/>
        <v>2766.5099273526571</v>
      </c>
      <c r="F26" s="4">
        <f t="shared" si="1"/>
        <v>1774.4200151050279</v>
      </c>
      <c r="G26" s="4">
        <f t="shared" si="2"/>
        <v>3758.599839600286</v>
      </c>
    </row>
    <row r="27" spans="3:7" x14ac:dyDescent="0.75">
      <c r="C27">
        <v>2028</v>
      </c>
      <c r="E27" s="4">
        <f t="shared" si="0"/>
        <v>2805.5781368612206</v>
      </c>
      <c r="F27" s="4">
        <f t="shared" si="1"/>
        <v>1764.139138679622</v>
      </c>
      <c r="G27" s="4">
        <f t="shared" si="2"/>
        <v>3847.0171350428191</v>
      </c>
    </row>
    <row r="28" spans="3:7" x14ac:dyDescent="0.75">
      <c r="C28">
        <v>2029</v>
      </c>
      <c r="E28" s="4">
        <f t="shared" si="0"/>
        <v>2844.6463463697837</v>
      </c>
      <c r="F28" s="4">
        <f t="shared" si="1"/>
        <v>1755.9111906535031</v>
      </c>
      <c r="G28" s="4">
        <f t="shared" si="2"/>
        <v>3933.3815020860643</v>
      </c>
    </row>
    <row r="29" spans="3:7" x14ac:dyDescent="0.75">
      <c r="C29">
        <v>2030</v>
      </c>
      <c r="E29" s="4">
        <f t="shared" si="0"/>
        <v>2883.7145558783473</v>
      </c>
      <c r="F29" s="4">
        <f t="shared" si="1"/>
        <v>1749.4789842851212</v>
      </c>
      <c r="G29" s="4">
        <f t="shared" si="2"/>
        <v>4017.9501274715731</v>
      </c>
    </row>
    <row r="32" spans="3:7" x14ac:dyDescent="0.75">
      <c r="E32" s="8" t="s">
        <v>58</v>
      </c>
    </row>
    <row r="33" spans="5:5" x14ac:dyDescent="0.75">
      <c r="E33" s="4">
        <f>((E20-E19)/E19)*100</f>
        <v>3.5594347115328633</v>
      </c>
    </row>
  </sheetData>
  <hyperlinks>
    <hyperlink ref="A3" location="'Renergy Share Forecast'!A1" display="Renergy Share Forcast" xr:uid="{E60ED821-09BA-40B1-8235-12ADC04752B5}"/>
    <hyperlink ref="A4" location="'Renergy Consumption Forecast'!A1" display="Consumption Forecast" xr:uid="{78FB949C-35E0-490F-BF1D-B487D73712AF}"/>
    <hyperlink ref="A5" location="'Exchange rate Forecast'!A1" display="Exchange Rate Forecast" xr:uid="{2253A099-E107-4ED4-A6A6-D18B29E400F4}"/>
    <hyperlink ref="A6" location="Charts!A1" display="Charts" xr:uid="{DB54C65B-4B7A-4072-8A02-49B466797F1C}"/>
    <hyperlink ref="A7" location="Dashboard!A1" display="Dashboard" xr:uid="{B113F9E7-2696-4418-A677-BC8634C51136}"/>
    <hyperlink ref="A2" location="'Pivot Table'!A1" display="Pivot Table" xr:uid="{EC554BC7-2A86-4C46-A8EB-5D71C6C90E75}"/>
    <hyperlink ref="A8" location="'Merged Data'!A1" display="Merged Table" xr:uid="{66E29912-62D5-42EE-8AE5-823046B06B90}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F42F-F87F-4A5A-AFA6-4B0A153B58D7}">
  <dimension ref="A1:H32"/>
  <sheetViews>
    <sheetView topLeftCell="C1" zoomScale="46" workbookViewId="0">
      <selection activeCell="F32" sqref="F32"/>
    </sheetView>
  </sheetViews>
  <sheetFormatPr defaultRowHeight="14.75" x14ac:dyDescent="0.75"/>
  <cols>
    <col min="1" max="1" width="20.90625" customWidth="1"/>
    <col min="2" max="2" width="22.08984375" customWidth="1"/>
    <col min="3" max="5" width="23.36328125" customWidth="1"/>
    <col min="6" max="6" width="17.04296875" customWidth="1"/>
  </cols>
  <sheetData>
    <row r="1" spans="1:8" x14ac:dyDescent="0.75">
      <c r="A1" s="6" t="s">
        <v>56</v>
      </c>
      <c r="D1" t="s">
        <v>19</v>
      </c>
      <c r="E1" t="s">
        <v>25</v>
      </c>
      <c r="F1" t="s">
        <v>47</v>
      </c>
      <c r="G1" t="s">
        <v>48</v>
      </c>
      <c r="H1" t="s">
        <v>49</v>
      </c>
    </row>
    <row r="2" spans="1:8" x14ac:dyDescent="0.75">
      <c r="A2" s="7" t="s">
        <v>50</v>
      </c>
      <c r="D2">
        <v>2003</v>
      </c>
      <c r="E2">
        <v>125.9</v>
      </c>
    </row>
    <row r="3" spans="1:8" x14ac:dyDescent="0.75">
      <c r="A3" s="7" t="s">
        <v>51</v>
      </c>
      <c r="D3">
        <v>2004</v>
      </c>
      <c r="E3">
        <v>136</v>
      </c>
    </row>
    <row r="4" spans="1:8" x14ac:dyDescent="0.75">
      <c r="A4" s="7" t="s">
        <v>52</v>
      </c>
      <c r="D4">
        <v>2005</v>
      </c>
      <c r="E4">
        <v>131.85</v>
      </c>
    </row>
    <row r="5" spans="1:8" x14ac:dyDescent="0.75">
      <c r="A5" s="7" t="s">
        <v>53</v>
      </c>
      <c r="D5">
        <v>2006</v>
      </c>
      <c r="E5">
        <v>128</v>
      </c>
    </row>
    <row r="6" spans="1:8" x14ac:dyDescent="0.75">
      <c r="A6" s="7" t="s">
        <v>54</v>
      </c>
      <c r="D6">
        <v>2007</v>
      </c>
      <c r="E6">
        <v>126</v>
      </c>
    </row>
    <row r="7" spans="1:8" x14ac:dyDescent="0.75">
      <c r="A7" s="7" t="s">
        <v>55</v>
      </c>
      <c r="D7">
        <v>2008</v>
      </c>
      <c r="E7">
        <v>115.8</v>
      </c>
    </row>
    <row r="8" spans="1:8" x14ac:dyDescent="0.75">
      <c r="A8" s="7" t="s">
        <v>57</v>
      </c>
      <c r="D8">
        <v>2009</v>
      </c>
      <c r="E8">
        <v>130.25</v>
      </c>
    </row>
    <row r="9" spans="1:8" x14ac:dyDescent="0.75">
      <c r="D9">
        <v>2010</v>
      </c>
      <c r="E9">
        <v>146.6</v>
      </c>
    </row>
    <row r="10" spans="1:8" x14ac:dyDescent="0.75">
      <c r="D10">
        <v>2011</v>
      </c>
      <c r="E10">
        <v>148.16999999999999</v>
      </c>
    </row>
    <row r="11" spans="1:8" x14ac:dyDescent="0.75">
      <c r="D11">
        <v>2012</v>
      </c>
      <c r="E11">
        <v>155.69999999999999</v>
      </c>
    </row>
    <row r="12" spans="1:8" x14ac:dyDescent="0.75">
      <c r="D12">
        <v>2013</v>
      </c>
      <c r="E12">
        <v>154.77000000000001</v>
      </c>
    </row>
    <row r="13" spans="1:8" x14ac:dyDescent="0.75">
      <c r="D13">
        <v>2014</v>
      </c>
      <c r="E13">
        <v>154.69999999999999</v>
      </c>
    </row>
    <row r="14" spans="1:8" x14ac:dyDescent="0.75">
      <c r="D14">
        <v>2015</v>
      </c>
      <c r="E14">
        <v>167</v>
      </c>
    </row>
    <row r="15" spans="1:8" x14ac:dyDescent="0.75">
      <c r="D15">
        <v>2016</v>
      </c>
      <c r="E15">
        <v>196</v>
      </c>
    </row>
    <row r="16" spans="1:8" x14ac:dyDescent="0.75">
      <c r="D16">
        <v>2017</v>
      </c>
      <c r="E16">
        <v>304</v>
      </c>
    </row>
    <row r="17" spans="4:8" x14ac:dyDescent="0.75">
      <c r="D17">
        <v>2018</v>
      </c>
      <c r="E17">
        <v>305</v>
      </c>
    </row>
    <row r="18" spans="4:8" x14ac:dyDescent="0.75">
      <c r="D18">
        <v>2019</v>
      </c>
      <c r="E18">
        <v>305.95</v>
      </c>
    </row>
    <row r="19" spans="4:8" x14ac:dyDescent="0.75">
      <c r="D19">
        <v>2020</v>
      </c>
      <c r="E19">
        <v>306</v>
      </c>
      <c r="F19">
        <v>306</v>
      </c>
      <c r="G19" s="4">
        <v>306</v>
      </c>
      <c r="H19" s="4">
        <v>306</v>
      </c>
    </row>
    <row r="20" spans="4:8" x14ac:dyDescent="0.75">
      <c r="D20">
        <v>2021</v>
      </c>
      <c r="F20">
        <f t="shared" ref="F20:F29" si="0">_xlfn.FORECAST.ETS(D20,$E$2:$E$19,$D$2:$D$19,1,1)</f>
        <v>304.624582994283</v>
      </c>
      <c r="G20" s="4">
        <f t="shared" ref="G20:G29" si="1">F20-_xlfn.FORECAST.ETS.CONFINT(D20,$E$2:$E$19,$D$2:$D$19,0.95,1,1)</f>
        <v>232.70590126397053</v>
      </c>
      <c r="H20" s="4">
        <f t="shared" ref="H20:H29" si="2">F20+_xlfn.FORECAST.ETS.CONFINT(D20,$E$2:$E$19,$D$2:$D$19,0.95,1,1)</f>
        <v>376.54326472459547</v>
      </c>
    </row>
    <row r="21" spans="4:8" x14ac:dyDescent="0.75">
      <c r="D21">
        <v>2022</v>
      </c>
      <c r="F21">
        <f t="shared" si="0"/>
        <v>315.8279231761565</v>
      </c>
      <c r="G21" s="4">
        <f t="shared" si="1"/>
        <v>241.67836720056215</v>
      </c>
      <c r="H21" s="4">
        <f t="shared" si="2"/>
        <v>389.97747915175086</v>
      </c>
    </row>
    <row r="22" spans="4:8" x14ac:dyDescent="0.75">
      <c r="D22">
        <v>2023</v>
      </c>
      <c r="F22">
        <f t="shared" si="0"/>
        <v>327.03126335802995</v>
      </c>
      <c r="G22" s="4">
        <f t="shared" si="1"/>
        <v>250.69897539146314</v>
      </c>
      <c r="H22" s="4">
        <f t="shared" si="2"/>
        <v>403.36355132459676</v>
      </c>
    </row>
    <row r="23" spans="4:8" x14ac:dyDescent="0.75">
      <c r="D23">
        <v>2024</v>
      </c>
      <c r="F23">
        <f t="shared" si="0"/>
        <v>338.23460353990339</v>
      </c>
      <c r="G23" s="4">
        <f t="shared" si="1"/>
        <v>259.76364247201036</v>
      </c>
      <c r="H23" s="4">
        <f t="shared" si="2"/>
        <v>416.70556460779642</v>
      </c>
    </row>
    <row r="24" spans="4:8" x14ac:dyDescent="0.75">
      <c r="D24">
        <v>2025</v>
      </c>
      <c r="F24">
        <f t="shared" si="0"/>
        <v>349.43794372177683</v>
      </c>
      <c r="G24" s="4">
        <f t="shared" si="1"/>
        <v>268.86879559363126</v>
      </c>
      <c r="H24" s="4">
        <f t="shared" si="2"/>
        <v>430.0070918499224</v>
      </c>
    </row>
    <row r="25" spans="4:8" x14ac:dyDescent="0.75">
      <c r="D25">
        <v>2026</v>
      </c>
      <c r="F25">
        <f t="shared" si="0"/>
        <v>360.64128390365033</v>
      </c>
      <c r="G25" s="4">
        <f t="shared" si="1"/>
        <v>278.01128796795336</v>
      </c>
      <c r="H25" s="4">
        <f t="shared" si="2"/>
        <v>443.2712798393473</v>
      </c>
    </row>
    <row r="26" spans="4:8" x14ac:dyDescent="0.75">
      <c r="D26">
        <v>2027</v>
      </c>
      <c r="F26">
        <f t="shared" si="0"/>
        <v>371.84462408552378</v>
      </c>
      <c r="G26" s="4">
        <f t="shared" si="1"/>
        <v>287.18833152420825</v>
      </c>
      <c r="H26" s="4">
        <f t="shared" si="2"/>
        <v>456.5009166468393</v>
      </c>
    </row>
    <row r="27" spans="4:8" x14ac:dyDescent="0.75">
      <c r="D27">
        <v>2028</v>
      </c>
      <c r="F27">
        <f t="shared" si="0"/>
        <v>383.04796426739722</v>
      </c>
      <c r="G27" s="4">
        <f t="shared" si="1"/>
        <v>296.39744262805641</v>
      </c>
      <c r="H27" s="4">
        <f t="shared" si="2"/>
        <v>469.69848590673803</v>
      </c>
    </row>
    <row r="28" spans="4:8" x14ac:dyDescent="0.75">
      <c r="D28">
        <v>2029</v>
      </c>
      <c r="F28">
        <f t="shared" si="0"/>
        <v>394.25130444927072</v>
      </c>
      <c r="G28" s="4">
        <f t="shared" si="1"/>
        <v>305.6363978965054</v>
      </c>
      <c r="H28" s="4">
        <f t="shared" si="2"/>
        <v>482.86621100203604</v>
      </c>
    </row>
    <row r="29" spans="4:8" x14ac:dyDescent="0.75">
      <c r="D29">
        <v>2030</v>
      </c>
      <c r="F29">
        <f t="shared" si="0"/>
        <v>405.45464463114416</v>
      </c>
      <c r="G29" s="4">
        <f t="shared" si="1"/>
        <v>314.90319790732309</v>
      </c>
      <c r="H29" s="4">
        <f t="shared" si="2"/>
        <v>496.00609135496524</v>
      </c>
    </row>
    <row r="31" spans="4:8" x14ac:dyDescent="0.75">
      <c r="E31" s="9"/>
      <c r="F31" s="10" t="s">
        <v>59</v>
      </c>
    </row>
    <row r="32" spans="4:8" x14ac:dyDescent="0.75">
      <c r="F32" s="11">
        <v>3.2117396</v>
      </c>
    </row>
  </sheetData>
  <hyperlinks>
    <hyperlink ref="A3" location="'Renergy Share Forecast'!A1" display="Renergy Share Forcast" xr:uid="{520C69FF-F929-42D0-B767-16AE3E5B4F8D}"/>
    <hyperlink ref="A4" location="'Renergy Consumption Forecast'!A1" display="Consumption Forecast" xr:uid="{F8DC734B-5EF5-4CD5-9B02-B85F8F4B3A4C}"/>
    <hyperlink ref="A5" location="'Exchange rate Forecast'!A1" display="Exchange Rate Forecast" xr:uid="{116AE853-F417-4746-9AEC-5426095B8225}"/>
    <hyperlink ref="A6" location="Charts!A1" display="Charts" xr:uid="{E19FD96D-831B-481B-8F06-CB88FE055DD1}"/>
    <hyperlink ref="A7" location="Dashboard!A1" display="Dashboard" xr:uid="{0A0F85E0-E9D7-49C6-86CB-FCF428E099F4}"/>
    <hyperlink ref="A2" location="'Pivot Table'!A1" display="Pivot Table" xr:uid="{1B22EA3F-039E-44EF-82C4-E4949A9EDD45}"/>
    <hyperlink ref="A8" location="'Merged Data'!A1" display="Merged Table" xr:uid="{453DE471-6054-4184-8838-731607016880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DA36-E462-44D2-8735-DAF402FA8F85}">
  <dimension ref="A1:A8"/>
  <sheetViews>
    <sheetView showGridLines="0" zoomScale="46" workbookViewId="0">
      <selection activeCell="O34" sqref="O34"/>
    </sheetView>
  </sheetViews>
  <sheetFormatPr defaultRowHeight="14.75" x14ac:dyDescent="0.75"/>
  <cols>
    <col min="1" max="1" width="20.90625" customWidth="1"/>
  </cols>
  <sheetData>
    <row r="1" spans="1:1" x14ac:dyDescent="0.75">
      <c r="A1" s="6" t="s">
        <v>56</v>
      </c>
    </row>
    <row r="2" spans="1:1" x14ac:dyDescent="0.75">
      <c r="A2" s="7" t="s">
        <v>50</v>
      </c>
    </row>
    <row r="3" spans="1:1" x14ac:dyDescent="0.75">
      <c r="A3" s="7" t="s">
        <v>51</v>
      </c>
    </row>
    <row r="4" spans="1:1" x14ac:dyDescent="0.75">
      <c r="A4" s="7" t="s">
        <v>52</v>
      </c>
    </row>
    <row r="5" spans="1:1" x14ac:dyDescent="0.75">
      <c r="A5" s="7" t="s">
        <v>53</v>
      </c>
    </row>
    <row r="6" spans="1:1" x14ac:dyDescent="0.75">
      <c r="A6" s="7" t="s">
        <v>54</v>
      </c>
    </row>
    <row r="7" spans="1:1" x14ac:dyDescent="0.75">
      <c r="A7" s="7" t="s">
        <v>55</v>
      </c>
    </row>
    <row r="8" spans="1:1" x14ac:dyDescent="0.75">
      <c r="A8" s="7" t="s">
        <v>57</v>
      </c>
    </row>
  </sheetData>
  <hyperlinks>
    <hyperlink ref="A3" location="'Renergy Share Forecast'!A1" display="Renergy Share Forcast" xr:uid="{A12E6F5B-B4D9-4810-96D5-22381AF829D1}"/>
    <hyperlink ref="A4" location="'Renergy Consumption Forecast'!A1" display="Consumption Forecast" xr:uid="{A711C8BB-25BD-4193-96C0-08C607AEC027}"/>
    <hyperlink ref="A5" location="'Exchange rate Forecast'!A1" display="Exchange Rate Forecast" xr:uid="{F050B114-6321-4DA8-848A-DF1326C5EC5F}"/>
    <hyperlink ref="A6" location="Charts!A1" display="Charts" xr:uid="{8ECDC07E-7B4D-47D8-B63D-4EC7F7F57F2D}"/>
    <hyperlink ref="A7" location="Dashboard!A1" display="Dashboard" xr:uid="{2B8C9697-171F-4650-90D5-E33E9279CA93}"/>
    <hyperlink ref="A2" location="'Pivot Table'!A1" display="Pivot Table" xr:uid="{ACA65531-C4AC-4748-9FD0-FAC300AC9BAD}"/>
    <hyperlink ref="A8" location="'Merged Data'!A1" display="Merged Table" xr:uid="{20C1E0FC-12C1-4C5C-B4C2-1DEF47529081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6C78-B756-421B-9317-BEC6D0A31B67}">
  <dimension ref="A1:B8"/>
  <sheetViews>
    <sheetView showGridLines="0" showRowColHeaders="0" zoomScaleNormal="100" workbookViewId="0">
      <selection activeCell="B8" sqref="B8"/>
    </sheetView>
  </sheetViews>
  <sheetFormatPr defaultRowHeight="18.5" x14ac:dyDescent="0.9"/>
  <cols>
    <col min="1" max="1" width="20.90625" style="13" customWidth="1"/>
    <col min="2" max="2" width="8.7265625" style="15"/>
    <col min="3" max="16384" width="8.7265625" style="12"/>
  </cols>
  <sheetData>
    <row r="1" spans="1:1" x14ac:dyDescent="0.9">
      <c r="A1" s="16" t="s">
        <v>56</v>
      </c>
    </row>
    <row r="2" spans="1:1" ht="14.75" x14ac:dyDescent="0.75">
      <c r="A2" s="17" t="s">
        <v>55</v>
      </c>
    </row>
    <row r="3" spans="1:1" ht="14.75" x14ac:dyDescent="0.75">
      <c r="A3" s="17" t="s">
        <v>52</v>
      </c>
    </row>
    <row r="4" spans="1:1" ht="14.75" x14ac:dyDescent="0.75">
      <c r="A4" s="17" t="s">
        <v>62</v>
      </c>
    </row>
    <row r="5" spans="1:1" ht="14.75" x14ac:dyDescent="0.75">
      <c r="A5" s="17" t="s">
        <v>63</v>
      </c>
    </row>
    <row r="6" spans="1:1" ht="14.75" x14ac:dyDescent="0.75">
      <c r="A6" s="17" t="s">
        <v>64</v>
      </c>
    </row>
    <row r="7" spans="1:1" x14ac:dyDescent="0.9">
      <c r="A7" s="14"/>
    </row>
    <row r="8" spans="1:1" x14ac:dyDescent="0.9">
      <c r="A8" s="14"/>
    </row>
  </sheetData>
  <hyperlinks>
    <hyperlink ref="A2" location="Dashboard!A1" display="Dashboard" xr:uid="{34E164B1-645C-41BD-B832-2EB44CD71481}"/>
    <hyperlink ref="A3" location="'Consumption Forecast'!A1" display="Consumption Forecast" xr:uid="{6D90E06D-E171-4114-99E7-47AB235E3338}"/>
    <hyperlink ref="A4" location="'Share Forcast Chart'!A1" display="Share Forecast" xr:uid="{3683EC47-9DD6-4611-9727-F00D371C9E20}"/>
    <hyperlink ref="A5" location="'Forex Forecast'!A1" display="Forex Forecast" xr:uid="{3BF94219-FB9B-42B0-B7FE-AEEB7B27372D}"/>
    <hyperlink ref="A6" location="'Merged Data'!A1" display="Dataset" xr:uid="{BE476E48-240F-4E6A-A5F5-28163417F248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ABE4-A338-477D-B2D5-1D70F96E92D4}">
  <dimension ref="A1:A8"/>
  <sheetViews>
    <sheetView showGridLines="0" showRowColHeaders="0" zoomScaleNormal="100" workbookViewId="0">
      <selection activeCell="F7" sqref="F7"/>
    </sheetView>
  </sheetViews>
  <sheetFormatPr defaultRowHeight="18.5" x14ac:dyDescent="0.9"/>
  <cols>
    <col min="1" max="1" width="20.90625" style="13" customWidth="1"/>
    <col min="2" max="16384" width="8.7265625" style="12"/>
  </cols>
  <sheetData>
    <row r="1" spans="1:1" x14ac:dyDescent="0.9">
      <c r="A1" s="16" t="s">
        <v>56</v>
      </c>
    </row>
    <row r="2" spans="1:1" ht="14.75" x14ac:dyDescent="0.75">
      <c r="A2" s="17" t="s">
        <v>55</v>
      </c>
    </row>
    <row r="3" spans="1:1" ht="14.75" x14ac:dyDescent="0.75">
      <c r="A3" s="17" t="s">
        <v>52</v>
      </c>
    </row>
    <row r="4" spans="1:1" ht="14.75" x14ac:dyDescent="0.75">
      <c r="A4" s="17" t="s">
        <v>62</v>
      </c>
    </row>
    <row r="5" spans="1:1" ht="14.75" x14ac:dyDescent="0.75">
      <c r="A5" s="17" t="s">
        <v>63</v>
      </c>
    </row>
    <row r="6" spans="1:1" ht="14.75" x14ac:dyDescent="0.75">
      <c r="A6" s="17" t="s">
        <v>64</v>
      </c>
    </row>
    <row r="7" spans="1:1" x14ac:dyDescent="0.9">
      <c r="A7" s="14"/>
    </row>
    <row r="8" spans="1:1" x14ac:dyDescent="0.9">
      <c r="A8" s="14"/>
    </row>
  </sheetData>
  <hyperlinks>
    <hyperlink ref="A2" location="Dashboard!A1" display="Dashboard" xr:uid="{68290C50-3078-4B6D-ABFA-8362C60881A2}"/>
    <hyperlink ref="A3" location="'Consumption Forecast'!A1" display="Consumption Forecast" xr:uid="{E06283E1-3425-44F7-AAB6-E8587DE17E18}"/>
    <hyperlink ref="A4" location="'Share Forcast Chart'!A1" display="Share Forecast" xr:uid="{F92FF506-5246-422D-96DD-10F47A71B1CB}"/>
    <hyperlink ref="A5" location="'Forex Forecast'!A1" display="Forex Forecast" xr:uid="{33A19FEB-866B-426F-8A8B-D77167AB5C72}"/>
    <hyperlink ref="A6" location="'Merged Data'!A1" display="Dataset" xr:uid="{AD887948-0553-4BEF-A7B2-4C68CAB88599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201B-1C57-486F-AF4D-CA0634FFA1D7}">
  <dimension ref="A1:K29"/>
  <sheetViews>
    <sheetView showGridLines="0" showRowColHeaders="0" tabSelected="1" zoomScaleNormal="100" workbookViewId="0">
      <selection activeCell="C24" sqref="C24"/>
    </sheetView>
  </sheetViews>
  <sheetFormatPr defaultRowHeight="18.5" x14ac:dyDescent="0.9"/>
  <cols>
    <col min="1" max="1" width="20.90625" style="13" customWidth="1"/>
    <col min="2" max="16384" width="8.7265625" style="12"/>
  </cols>
  <sheetData>
    <row r="1" spans="1:1" x14ac:dyDescent="0.9">
      <c r="A1" s="16" t="s">
        <v>56</v>
      </c>
    </row>
    <row r="2" spans="1:1" ht="14.75" x14ac:dyDescent="0.75">
      <c r="A2" s="17" t="s">
        <v>55</v>
      </c>
    </row>
    <row r="3" spans="1:1" ht="14.75" x14ac:dyDescent="0.75">
      <c r="A3" s="17" t="s">
        <v>52</v>
      </c>
    </row>
    <row r="4" spans="1:1" ht="14.75" x14ac:dyDescent="0.75">
      <c r="A4" s="17" t="s">
        <v>62</v>
      </c>
    </row>
    <row r="5" spans="1:1" ht="14.75" x14ac:dyDescent="0.75">
      <c r="A5" s="17" t="s">
        <v>63</v>
      </c>
    </row>
    <row r="6" spans="1:1" ht="14.75" x14ac:dyDescent="0.75">
      <c r="A6" s="17" t="s">
        <v>64</v>
      </c>
    </row>
    <row r="7" spans="1:1" x14ac:dyDescent="0.9">
      <c r="A7" s="14"/>
    </row>
    <row r="8" spans="1:1" x14ac:dyDescent="0.9">
      <c r="A8" s="14"/>
    </row>
    <row r="29" spans="11:11" x14ac:dyDescent="0.9">
      <c r="K29" s="12" t="s">
        <v>61</v>
      </c>
    </row>
  </sheetData>
  <hyperlinks>
    <hyperlink ref="A2" location="Dashboard!A1" display="Dashboard" xr:uid="{1C37BC83-E059-480C-854F-88EB51D5581F}"/>
    <hyperlink ref="A3" location="'Consumption Forecast'!A1" display="Consumption Forecast" xr:uid="{57D3737C-BDF6-4866-AD2B-787CBBD58C39}"/>
    <hyperlink ref="A4" location="'Share Forcast Chart'!A1" display="Share Forecast" xr:uid="{E41B17BC-FFE9-43EA-AF01-BC2619DADE0D}"/>
    <hyperlink ref="A5" location="'Forex Forecast'!A1" display="Forex Forecast" xr:uid="{5B94F514-8F84-43CA-879F-1FE9BE6E0E48}"/>
    <hyperlink ref="A6" location="'Merged Data'!A1" display="Dataset" xr:uid="{1D45AED4-3E53-4316-94B7-93517E30A4C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 2 0 2 4 - 1 1 - 1 3 T 1 0 : 5 4 : 4 7 . 5 7 8 2 9 7 1 + 0 1 : 0 0 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D a t a M a s h u p   s q m i d = " 7 7 c 1 1 9 5 e - 8 6 c b - 4 6 8 7 - a 7 0 7 - b b f 6 9 3 e c 0 4 6 8 "   x m l n s = " h t t p : / / s c h e m a s . m i c r o s o f t . c o m / D a t a M a s h u p " > A A A A A A w I A A B Q S w M E F A A C A A g A d V x t W Y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V x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c b V k H w H D 8 B g U A A A c a A A A T A B w A R m 9 y b X V s Y X M v U 2 V j d G l v b j E u b S C i G A A o o B Q A A A A A A A A A A A A A A A A A A A A A A A A A A A C 9 W V t v 2 z Y U f g + Q / 0 B o G y A D q l M 7 X T e s y w D P l z Z d b r C T B U N i F I x M x 0 I o y i C p 1 E b g l / 7 U / p L y 4 g t l k b E s Z + l L j U O e 7 3 z n 6 F x I h q G Q R w k B P f 1 / 7 c P + 3 v 4 e G 0 G K B u A n r 5 N Q N A E t y K E H j g B G f H 8 P i H + 9 J K U h E p L 2 J E S 4 e p 3 Q h 7 s k e f A 7 E U b V Z k I 4 I p z 5 X v O P 2 y u G K L v 9 l M T o o n n b Q u y B J + N b i Q c a B O I p i x g Y C i V 2 q y z 5 Z x / P 3 l z 1 W p X q B L O J V w k A S T E O A K c p q g T a t k n q S 2 + E E J f U N K O n m 2 O O 4 i O T d v B P R A Z H n t 7 Y n 9 1 I Y X 8 J d U G T O O H C 1 U 8 I D g R T C X U J 7 4 Q X 8 5 W 5 3 L d Y D c D N f F M D 4 1 4 I M a T s S D L t r 6 g 2 R 5 D c C / j L 6 R i t s C 8 p J G y Y 0 L i Z 4 D Q m c l F a y J E J n p 6 8 L u R I W k X C H h c b w U D 8 n g X g y f s P Q S q E x 4 S / f 1 e V G E r a T C l F J J w u t n M 0 4 W r h 7 3 Q a k X v Q N a B I G t 8 h q l Z 7 C G P H 8 s y I f I Q 5 k p n R T b 4 a s R L K I n u k z F 9 z O Q A I h i P g 3 y x o 9 Y W S d 9 U D r f O T k 0 b X q w B I B m J Z + t I H f / 4 F 6 m / f 1 p Q s I 6 p X V h y 6 a I x h K A z 8 C 3 F q B H U u V 1 J / n W p g 2 J S / W w c i 0 7 x g r k M X y p c i W I E R w 1 l l f y 8 i D s v Z S j k m Q w x V J Q 1 e o V q W 1 p 4 t l C w n V 7 G s M X + x g r F a f 5 2 i s d Z L M 0 k J p 1 P g t w m P + L S S q x B 7 Q Q m e Q A a K A V 9 u A M I f T b B i K S N j c 6 0 O T s W 3 H T H Q e L y v F t I 5 Q Y y B D q Q x E F 4 N U p E z s h L a B N H 7 a c 7 6 w e E O W H Z y O c h s / m e + S z b 7 u 0 g D i 2 x m a T y W X / 3 / L o F 2 z q L f S H n S R W H y K A v / + R l i I e y q D 5 t v L 1 Y k b h 6 v U y m 6 F g q W Q l u 2 e R q F Q g M 0 w l B m m P + L L a X t G 4 F / + E Y l 8 W n y K G e N S D 2 b s g z J V + k I a M I x V B j + G F E Q w n H E Y V G N n C m L X i c i k I Q R x K C D x Z Q A v j x 6 5 N 1 e w c 9 z r i f T 3 u G 6 a 3 M h 1 8 2 4 D c X n A s O E s Q i D Y Y q w o H d 5 P S q k 1 d F a H a 1 V z j J d + L G F 3 a 6 h U 8 7 q E s G 2 O V c p w H + 4 H h 2 I 3 G A J s c L n N W Q i N V U i F a W o M Y 5 l i 2 I q s 0 4 / H / z 8 s X V R b H M h G 8 3 z O m j H k f h o g q l w i t s 3 f f / 2 z d x W D F q 1 g H p t s Q T J 1 J T X H f J D h / y d Q / 6 r Q / 7 e I f / N I f / d l L / I w V M 3 O H X s P I v u E Y 2 g l z l M x m J a D I A 2 z 8 z T p F y Y i / P H y U x g z W C a A T S D Z g b K D I 4 Z k F U Q D M + 7 4 t Q y E H b P h 0 N n h 9 e D J O u J a u 6 u f q 1 i c 6 a y p K o M + F 8 C U K / s 2 M g L o 2 7 u 8 D t B 2 V p / Y U D X T H A C b D M s S r h V Y I q U + p r u 8 V I e r s D c K Q 9 u G U j l w T Z O q h e A 3 g p l 4 2 z b B W r j 0 N s W 3 D 4 N d 0 D Z j Z V 1 f m 6 h X W S w F o K b 2 Y / m t Y 1 n c 7 P L y 8 7 t 6 k K L l 4 k S h 9 N Z 5 v I D Y / v U k w u r o Z J 1 I n N f y F + n Z + u v J V k j 5 o X x V D B F N e s F U R M 5 Q 0 z c V D 4 n E b H f k T z j k m J h E u Q f Z D Y p 5 P d L 6 / K a V z 1 B Q 3 6 e i v F v + K f 5 5 n y q F / N J + 7 + k p P i a b 5 b G Q l Z u 4 b T 8 q u 3 J G K o k y j 9 F a Q J 6 g / q t P 4 q v G d q c X 7 6 h L I P 2 7 D t I o Y e P n V 4 6 d n / a U O W S d b S 6 c H J N v P B 5 T f x 8 C N y b 3 R F x 6 p Q I U E k s d 7 w s q Z X 9 e 4 A r r d y 5 u J 7 P m f f q t S f q 7 J u 0 P p w t d a u m n i F e g z B W s m j 5 K 0 A r H e M o F I t G P 2 x F j E c k 5 L 4 9 B K s 6 L X G j s N g N i h 7 R S h y 9 1 p t z l u W H H 1 B L A Q I t A B Q A A g A I A H V c b V m N m H I o p A A A A P Y A A A A S A A A A A A A A A A A A A A A A A A A A A A B D b 2 5 m a W c v U G F j a 2 F n Z S 5 4 b W x Q S w E C L Q A U A A I A C A B 1 X G 1 Z D 8 r p q 6 Q A A A D p A A A A E w A A A A A A A A A A A A A A A A D w A A A A W 0 N v b n R l b n R f V H l w Z X N d L n h t b F B L A Q I t A B Q A A g A I A H V c b V k H w H D 8 B g U A A A c a A A A T A A A A A A A A A A A A A A A A A O E B A A B G b 3 J t d W x h c y 9 T Z W N 0 a W 9 u M S 5 t U E s F B g A A A A A D A A M A w g A A A D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s A A A A A A A A g 2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c m V 4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T E t M T N U M D k 6 M j Y 6 N T E u O D A 5 N T c 4 N 1 o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S Y X R l I E R h d G U m c X V v d D s s J n F 1 b 3 Q 7 W W V h c i Z x d W 9 0 O y w m c X V v d D t D d X J y Z W 5 j e S Z x d W 9 0 O y w m c X V v d D t C d X l p b m c g U m F 0 Z S Z x d W 9 0 O y w m c X V v d D t T Z W x s a W 5 n I F J h d G U m c X V v d D t d I i A v P j x F b n R y e S B U e X B l P S J G a W x s Q 2 9 s d W 1 u V H l w Z X M i I F Z h b H V l P S J z Q 1 F N R 0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V 4 I E R h d G E v Q 2 h h b m d l Z C B U e X B l L n t S Y X R l I E R h d G U s M H 0 m c X V v d D s s J n F 1 b 3 Q 7 U 2 V j d G l v b j E v R m 9 y Z X g g R G F 0 Y S 9 D a G F u Z 2 V k I F R 5 c G U u e 1 l l Y X I s M X 0 m c X V v d D s s J n F 1 b 3 Q 7 U 2 V j d G l v b j E v R m 9 y Z X g g R G F 0 Y S 9 S Z X B s Y W N l Z C B W Y W x 1 Z S 5 7 Q 3 V y c m V u Y 3 k s M n 0 m c X V v d D s s J n F 1 b 3 Q 7 U 2 V j d G l v b j E v R m 9 y Z X g g R G F 0 Y S 9 D a G F u Z 2 V k I F R 5 c G U u e 0 J 1 e W l u Z y B S Y X R l L D N 9 J n F 1 b 3 Q 7 L C Z x d W 9 0 O 1 N l Y 3 R p b 2 4 x L 0 Z v c m V 4 I E R h d G E v Q 2 h h b m d l Z C B U e X B l L n t T Z W x s a W 5 n I F J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9 y Z X g g R G F 0 Y S 9 D a G F u Z 2 V k I F R 5 c G U u e 1 J h d G U g R G F 0 Z S w w f S Z x d W 9 0 O y w m c X V v d D t T Z W N 0 a W 9 u M S 9 G b 3 J l e C B E Y X R h L 0 N o Y W 5 n Z W Q g V H l w Z S 5 7 W W V h c i w x f S Z x d W 9 0 O y w m c X V v d D t T Z W N 0 a W 9 u M S 9 G b 3 J l e C B E Y X R h L 1 J l c G x h Y 2 V k I F Z h b H V l L n t D d X J y Z W 5 j e S w y f S Z x d W 9 0 O y w m c X V v d D t T Z W N 0 a W 9 u M S 9 G b 3 J l e C B E Y X R h L 0 N o Y W 5 n Z W Q g V H l w Z S 5 7 Q n V 5 a W 5 n I F J h d G U s M 3 0 m c X V v d D s s J n F 1 b 3 Q 7 U 2 V j d G l v b j E v R m 9 y Z X g g R G F 0 Y S 9 D a G F u Z 2 V k I F R 5 c G U u e 1 N l b G x p b m c g U m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l F 1 Z X J 5 S U Q i I F Z h b H V l P S J z Y T k 4 N z F h O T Q t Z D B l N y 0 0 Y W J k L W E 0 Y W M t O D A 2 Z W E 1 N T Y 3 M m I 1 I i A v P j x F b n R y e S B U e X B l P S J G a W x s R X J y b 3 J D b 2 R l I i B W Y W x 1 Z T 0 i c 1 V u a 2 5 v d 2 4 i I C 8 + P E V u d H J 5 I F R 5 c G U 9 I k Z p b G x D b 3 V u d C I g V m F s d W U 9 I m w 1 M z Q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9 y Z X g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4 J T I w R G F 0 Y S 9 G b 3 J l e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e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X g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G F 0 a W 9 u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1 F Z R E J R V U Z C U T 0 9 I i A v P j x F b n R y e S B U e X B l P S J G a W x s T G F z d F V w Z G F 0 Z W Q i I F Z h b H V l P S J k M j A y N C 0 x M S 0 x M 1 Q w O T o w M j o y M i 4 2 O T A w M D Y z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y N j E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l F 1 Z X J 5 S U Q i I F Z h b H V l P S J z N j A 1 N m I 3 Z T M t N 2 Q y O C 0 0 Z T E z L T k 3 M W E t N W J h Y 2 Y 5 Z m I 1 Z m E z I i A v P j x F b n R y e S B U e X B l P S J G a W x s Q 2 9 s d W 1 u T m F t Z X M i I F Z h b H V l P S J z W y Z x d W 9 0 O 0 R h d G U m c X V v d D s s J n F 1 b 3 Q 7 Q 2 9 1 b n R y e S A o R W 5 0 a X R 5 K S Z x d W 9 0 O y w m c X V v d D t Z Z W F y J n F 1 b 3 Q 7 L C Z x d W 9 0 O 0 F s b C B J d G V t c y A o W W V h c i B v b i B D a G F u Z 2 U p J n F 1 b 3 Q 7 L C Z x d W 9 0 O 0 F s b C B J d G V t c y A o M T I g T W 9 u d G h z I E F 2 Z y 4 g Q 2 h h b m d l K S Z x d W 9 0 O y w m c X V v d D t B b G w g S X R l b X M g T G V z c y B G Y X J t I F B y b 2 R 1 Y 2 U g Y W 5 k I E V u Z X J n e S A o W W V h c i B v b i B D a G F u Z 2 U p L z M m c X V v d D s s J n F 1 b 3 Q 7 Q W x s I E l 0 Z W 1 z I E x l c 3 M g R m F y b S B Q c m 9 k d W N l I G F u Z C B F b m V y Z 3 k g K D E y I E 1 v b n R o c y B B d m c u I E N o Y W 5 n Z S k v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x h d G l v b i B k Y X R h L 0 N o Y W 5 n Z W Q g V H l w Z S 5 7 R G F 0 Z S w w f S Z x d W 9 0 O y w m c X V v d D t T Z W N 0 a W 9 u M S 9 J b m Z s Y X R p b 2 4 g Z G F 0 Y S 9 D a G F u Z 2 V k I F R 5 c G U u e 0 N v d W 5 0 c n k g K E V u d G l 0 e S k s M X 0 m c X V v d D s s J n F 1 b 3 Q 7 U 2 V j d G l v b j E v S W 5 m b G F 0 a W 9 u I G R h d G E v Q 2 h h b m d l Z C B U e X B l L n t Z Z W F y L D J 9 J n F 1 b 3 Q 7 L C Z x d W 9 0 O 1 N l Y 3 R p b 2 4 x L 0 l u Z m x h d G l v b i B k Y X R h L 0 N o Y W 5 n Z W Q g V H l w Z S 5 7 Q W x s I E l 0 Z W 1 z I C h Z Z W F y I G 9 u I E N o Y W 5 n Z S k s M 3 0 m c X V v d D s s J n F 1 b 3 Q 7 U 2 V j d G l v b j E v S W 5 m b G F 0 a W 9 u I G R h d G E v Q 2 h h b m d l Z C B U e X B l L n t B b G w g S X R l b X M g K D E y I E 1 v b n R o c y B B d m c u I E N o Y W 5 n Z S k s N H 0 m c X V v d D s s J n F 1 b 3 Q 7 U 2 V j d G l v b j E v S W 5 m b G F 0 a W 9 u I G R h d G E v Q 2 h h b m d l Z C B U e X B l L n t B b G w g S X R l b X M g T G V z c y B G Y X J t I F B y b 2 R 1 Y 2 U g Y W 5 k I E V u Z X J n e S A o W W V h c i B v b i B D a G F u Z 2 U p L z M s N X 0 m c X V v d D s s J n F 1 b 3 Q 7 U 2 V j d G l v b j E v S W 5 m b G F 0 a W 9 u I G R h d G E v Q 2 h h b m d l Z C B U e X B l L n t B b G w g S X R l b X M g T G V z c y B G Y X J t I F B y b 2 R 1 Y 2 U g Y W 5 k I E V u Z X J n e S A o M T I g T W 9 u d G h z I E F 2 Z y 4 g Q 2 h h b m d l K S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Z m x h d G l v b i B k Y X R h L 0 N o Y W 5 n Z W Q g V H l w Z S 5 7 R G F 0 Z S w w f S Z x d W 9 0 O y w m c X V v d D t T Z W N 0 a W 9 u M S 9 J b m Z s Y X R p b 2 4 g Z G F 0 Y S 9 D a G F u Z 2 V k I F R 5 c G U u e 0 N v d W 5 0 c n k g K E V u d G l 0 e S k s M X 0 m c X V v d D s s J n F 1 b 3 Q 7 U 2 V j d G l v b j E v S W 5 m b G F 0 a W 9 u I G R h d G E v Q 2 h h b m d l Z C B U e X B l L n t Z Z W F y L D J 9 J n F 1 b 3 Q 7 L C Z x d W 9 0 O 1 N l Y 3 R p b 2 4 x L 0 l u Z m x h d G l v b i B k Y X R h L 0 N o Y W 5 n Z W Q g V H l w Z S 5 7 Q W x s I E l 0 Z W 1 z I C h Z Z W F y I G 9 u I E N o Y W 5 n Z S k s M 3 0 m c X V v d D s s J n F 1 b 3 Q 7 U 2 V j d G l v b j E v S W 5 m b G F 0 a W 9 u I G R h d G E v Q 2 h h b m d l Z C B U e X B l L n t B b G w g S X R l b X M g K D E y I E 1 v b n R o c y B B d m c u I E N o Y W 5 n Z S k s N H 0 m c X V v d D s s J n F 1 b 3 Q 7 U 2 V j d G l v b j E v S W 5 m b G F 0 a W 9 u I G R h d G E v Q 2 h h b m d l Z C B U e X B l L n t B b G w g S X R l b X M g T G V z c y B G Y X J t I F B y b 2 R 1 Y 2 U g Y W 5 k I E V u Z X J n e S A o W W V h c i B v b i B D a G F u Z 2 U p L z M s N X 0 m c X V v d D s s J n F 1 b 3 Q 7 U 2 V j d G l v b j E v S W 5 m b G F 0 a W 9 u I G R h d G E v Q 2 h h b m d l Z C B U e X B l L n t B b G w g S X R l b X M g T G V z c y B G Y X J t I F B y b 2 R 1 Y 2 U g Y W 5 k I E V u Z X J n e S A o M T I g T W 9 u d G h z I E F 2 Z y 4 g Q 2 h h b m d l K S 8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Z s Y X R p b 2 4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x h d G l v b i U y M G R h d G E v S W 5 m b G F 0 a W 9 u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x h d G l v b i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G F 0 a W 9 u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V y Z 3 k l M j B D b 2 5 z d W 1 w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N C 0 x M S 0 x M 1 Q w O T o y N j o 1 M y 4 4 N j k x M D Q 2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0 1 G Q l F V R k V R V U Z C U V V G Q l F V R k J R V U Z C U V U 9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5 l c m d 5 I E N v b n N 1 b X B 0 a W 9 u L 0 N o Y W 5 n Z W Q g V H l w Z S 5 7 R W 5 0 a X R 5 L D B 9 J n F 1 b 3 Q 7 L C Z x d W 9 0 O 1 N l Y 3 R p b 2 4 x L 1 J l b m V y Z 3 k g Q 2 9 u c 3 V t c H R p b 2 4 v Q 2 h h b m d l Z C B U e X B l L n t Z Z W F y L D F 9 J n F 1 b 3 Q 7 L C Z x d W 9 0 O 1 N l Y 3 R p b 2 4 x L 1 J l b m V y Z 3 k g Q 2 9 u c 3 V t c H R p b 2 4 v U m 9 1 b m R l Z C B P Z m Y u e 0 V s Z W N 0 c m l j a X R 5 I E F j Y 2 V z c y A o J S k s M n 0 m c X V v d D s s J n F 1 b 3 Q 7 U 2 V j d G l v b j E v U m V u Z X J n e S B D b 2 5 z d W 1 w d G l v b i 9 S b 3 V u Z G V k I E 9 m Z i 5 7 R W x l Y 3 R y a W N p d H k g Q W N j Z X N z I C g l K S A o M y 1 Z Z W F y I E 1 v d m l u Z y B B d m c p L D N 9 J n F 1 b 3 Q 7 L C Z x d W 9 0 O 1 N l Y 3 R p b 2 4 x L 1 J l b m V y Z 3 k g Q 2 9 u c 3 V t c H R p b 2 4 v U m 9 1 b m R l Z C B P Z m Y u e 1 J l b m V 3 Y W J s Z S B D Y X B h Y 2 l 0 e S A o c G V y I G N h c G l 0 Y S k s N H 0 m c X V v d D s s J n F 1 b 3 Q 7 U 2 V j d G l v b j E v U m V u Z X J n e S B D b 2 5 z d W 1 w d G l v b i 9 S b 3 V u Z G V k I E 9 m Z i 5 7 U m V u Z X d h Y m x l I E N h c G F j a X R 5 I C g z L V l l Y X I g T W 9 2 a W 5 n I E F 2 Z y w 1 f S Z x d W 9 0 O y w m c X V v d D t T Z W N 0 a W 9 u M S 9 S Z W 5 l c m d 5 I E N v b n N 1 b X B 0 a W 9 u L 0 N o Y W 5 n Z W Q g V H l w Z T E u e 0 Z p b m F u Y 2 l h b C B G b G 9 3 c y A o V V N E K S w 2 f S Z x d W 9 0 O y w m c X V v d D t T Z W N 0 a W 9 u M S 9 S Z W 5 l c m d 5 I E N v b n N 1 b X B 0 a W 9 u L 0 N o Y W 5 n Z W Q g V H l w Z T E u e 1 J l b m V 3 Y W J s Z S B F b m V y Z 3 k g U 2 h h c m U g K C U p L D d 9 J n F 1 b 3 Q 7 L C Z x d W 9 0 O 1 N l Y 3 R p b 2 4 x L 1 J l b m V y Z 3 k g Q 2 9 u c 3 V t c H R p b 2 4 v U m 9 1 b m R l Z C B P Z m Y u e 1 J l b m V 3 Y W J s Z S B F b m V y Z 3 k g U 2 h h c m U g K D M t W W V h c i B N b 3 Z p b m c g Q X Z n K S w 4 f S Z x d W 9 0 O y w m c X V v d D t T Z W N 0 a W 9 u M S 9 S Z W 5 l c m d 5 I E N v b n N 1 b X B 0 a W 9 u L 1 J v d W 5 k Z W Q g T 2 Z m L n t F b G V j d H J p Y 2 l 0 e S B m c m 9 t I G Z v c 3 N p b C B m d W V s c y A o V F d o K S w 5 f S Z x d W 9 0 O y w m c X V v d D t T Z W N 0 a W 9 u M S 9 S Z W 5 l c m d 5 I E N v b n N 1 b X B 0 a W 9 u L 1 J v d W 5 k Z W Q g T 2 Z m L n t F b G V j d H J p Y 2 l 0 e S B m c m 9 t I E Z v c 3 N p b C B G d W V s c y A o M y 1 Z Z W F y I E 1 v d m l u Z y B B d m c p L D E w f S Z x d W 9 0 O y w m c X V v d D t T Z W N 0 a W 9 u M S 9 S Z W 5 l c m d 5 I E N v b n N 1 b X B 0 a W 9 u L 1 J v d W 5 k Z W Q g T 2 Z m L n t F b G V j d H J p Y 2 l 0 e S B m c m 9 t I H J l b m V 3 Y W J s Z X M g K F R X a C k s M T F 9 J n F 1 b 3 Q 7 L C Z x d W 9 0 O 1 N l Y 3 R p b 2 4 x L 1 J l b m V y Z 3 k g Q 2 9 u c 3 V t c H R p b 2 4 v U m 9 1 b m R l Z C B P Z m Y u e 0 V s Z W N 0 c m l j a X R 5 I G Z y b 2 0 g U m V u Z X d h Y m x l c y A o M y 1 Z Z W F y I E 1 v d m l u Z y B B d m c p L D E y f S Z x d W 9 0 O y w m c X V v d D t T Z W N 0 a W 9 u M S 9 S Z W 5 l c m d 5 I E N v b n N 1 b X B 0 a W 9 u L 1 J v d W 5 k Z W Q g T 2 Z m L n t F b G V j d H J p Y 2 l 0 e S B m c m 9 t I F J l b m V 3 Y W J s Z S w x M 3 0 m c X V v d D s s J n F 1 b 3 Q 7 U 2 V j d G l v b j E v U m V u Z X J n e S B D b 2 5 z d W 1 w d G l v b i 9 S b 3 V u Z G V k I E 9 m Z i 5 7 R W 5 l c m d 5 I E N v b n N 1 b X B 0 a W 9 u I C h r V 2 g v c G V y c 2 9 u K S w x N H 0 m c X V v d D s s J n F 1 b 3 Q 7 U 2 V j d G l v b j E v U m V u Z X J n e S B D b 2 5 z d W 1 w d G l v b i 9 S b 3 V u Z G V k I E 9 m Z i 5 7 R W 5 l c m d 5 I E N v b n N 1 b X B 0 a W 9 u I H B l c i B D Y X B p d G E g K D M t W W V h c i B N b 3 Z p b m c g Q X Z n K S w x N X 0 m c X V v d D s s J n F 1 b 3 Q 7 U 2 V j d G l v b j E v U m V u Z X J n e S B D b 2 5 z d W 1 w d G l v b i 9 S b 3 V u Z G V k I E 9 m Z i 5 7 R W 5 l c m d 5 I E l u d G V u c 2 l 0 e S A o T U o v J E d E U C k s M T Z 9 J n F 1 b 3 Q 7 L C Z x d W 9 0 O 1 N l Y 3 R p b 2 4 x L 1 J l b m V y Z 3 k g Q 2 9 u c 3 V t c H R p b 2 4 v U m 9 1 b m R l Z C B P Z m Y u e 0 V u Z X J n e S B J b n R l b n N p d H k g K D M t W W V h c i B N b 3 Z p b m c g Q X Z n K S w x N 3 0 m c X V v d D s s J n F 1 b 3 Q 7 U 2 V j d G l v b j E v U m V u Z X J n e S B D b 2 5 z d W 1 w d G l v b i 9 S b 3 V u Z G V k I E 9 m Z i 5 7 Q 0 8 y I E V t a X N z a W 9 u c y A o a 3 Q p L D E 4 f S Z x d W 9 0 O y w m c X V v d D t T Z W N 0 a W 9 u M S 9 S Z W 5 l c m d 5 I E N v b n N 1 b X B 0 a W 9 u L 1 J v d W 5 k Z W Q g T 2 Z m L n t D T + K C g i B F b W l z c 2 l v b n M g K D M t W W V h c i B N b 3 Z p b m c g Q X Z n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J l b m V y Z 3 k g Q 2 9 u c 3 V t c H R p b 2 4 v Q 2 h h b m d l Z C B U e X B l L n t F b n R p d H k s M H 0 m c X V v d D s s J n F 1 b 3 Q 7 U 2 V j d G l v b j E v U m V u Z X J n e S B D b 2 5 z d W 1 w d G l v b i 9 D a G F u Z 2 V k I F R 5 c G U u e 1 l l Y X I s M X 0 m c X V v d D s s J n F 1 b 3 Q 7 U 2 V j d G l v b j E v U m V u Z X J n e S B D b 2 5 z d W 1 w d G l v b i 9 S b 3 V u Z G V k I E 9 m Z i 5 7 R W x l Y 3 R y a W N p d H k g Q W N j Z X N z I C g l K S w y f S Z x d W 9 0 O y w m c X V v d D t T Z W N 0 a W 9 u M S 9 S Z W 5 l c m d 5 I E N v b n N 1 b X B 0 a W 9 u L 1 J v d W 5 k Z W Q g T 2 Z m L n t F b G V j d H J p Y 2 l 0 e S B B Y 2 N l c 3 M g K C U p I C g z L V l l Y X I g T W 9 2 a W 5 n I E F 2 Z y k s M 3 0 m c X V v d D s s J n F 1 b 3 Q 7 U 2 V j d G l v b j E v U m V u Z X J n e S B D b 2 5 z d W 1 w d G l v b i 9 S b 3 V u Z G V k I E 9 m Z i 5 7 U m V u Z X d h Y m x l I E N h c G F j a X R 5 I C h w Z X I g Y 2 F w a X R h K S w 0 f S Z x d W 9 0 O y w m c X V v d D t T Z W N 0 a W 9 u M S 9 S Z W 5 l c m d 5 I E N v b n N 1 b X B 0 a W 9 u L 1 J v d W 5 k Z W Q g T 2 Z m L n t S Z W 5 l d 2 F i b G U g Q 2 F w Y W N p d H k g K D M t W W V h c i B N b 3 Z p b m c g Q X Z n L D V 9 J n F 1 b 3 Q 7 L C Z x d W 9 0 O 1 N l Y 3 R p b 2 4 x L 1 J l b m V y Z 3 k g Q 2 9 u c 3 V t c H R p b 2 4 v Q 2 h h b m d l Z C B U e X B l M S 5 7 R m l u Y W 5 j a W F s I E Z s b 3 d z I C h V U 0 Q p L D Z 9 J n F 1 b 3 Q 7 L C Z x d W 9 0 O 1 N l Y 3 R p b 2 4 x L 1 J l b m V y Z 3 k g Q 2 9 u c 3 V t c H R p b 2 4 v Q 2 h h b m d l Z C B U e X B l M S 5 7 U m V u Z X d h Y m x l I E V u Z X J n e S B T a G F y Z S A o J S k s N 3 0 m c X V v d D s s J n F 1 b 3 Q 7 U 2 V j d G l v b j E v U m V u Z X J n e S B D b 2 5 z d W 1 w d G l v b i 9 S b 3 V u Z G V k I E 9 m Z i 5 7 U m V u Z X d h Y m x l I E V u Z X J n e S B T a G F y Z S A o M y 1 Z Z W F y I E 1 v d m l u Z y B B d m c p L D h 9 J n F 1 b 3 Q 7 L C Z x d W 9 0 O 1 N l Y 3 R p b 2 4 x L 1 J l b m V y Z 3 k g Q 2 9 u c 3 V t c H R p b 2 4 v U m 9 1 b m R l Z C B P Z m Y u e 0 V s Z W N 0 c m l j a X R 5 I G Z y b 2 0 g Z m 9 z c 2 l s I G Z 1 Z W x z I C h U V 2 g p L D l 9 J n F 1 b 3 Q 7 L C Z x d W 9 0 O 1 N l Y 3 R p b 2 4 x L 1 J l b m V y Z 3 k g Q 2 9 u c 3 V t c H R p b 2 4 v U m 9 1 b m R l Z C B P Z m Y u e 0 V s Z W N 0 c m l j a X R 5 I G Z y b 2 0 g R m 9 z c 2 l s I E Z 1 Z W x z I C g z L V l l Y X I g T W 9 2 a W 5 n I E F 2 Z y k s M T B 9 J n F 1 b 3 Q 7 L C Z x d W 9 0 O 1 N l Y 3 R p b 2 4 x L 1 J l b m V y Z 3 k g Q 2 9 u c 3 V t c H R p b 2 4 v U m 9 1 b m R l Z C B P Z m Y u e 0 V s Z W N 0 c m l j a X R 5 I G Z y b 2 0 g c m V u Z X d h Y m x l c y A o V F d o K S w x M X 0 m c X V v d D s s J n F 1 b 3 Q 7 U 2 V j d G l v b j E v U m V u Z X J n e S B D b 2 5 z d W 1 w d G l v b i 9 S b 3 V u Z G V k I E 9 m Z i 5 7 R W x l Y 3 R y a W N p d H k g Z n J v b S B S Z W 5 l d 2 F i b G V z I C g z L V l l Y X I g T W 9 2 a W 5 n I E F 2 Z y k s M T J 9 J n F 1 b 3 Q 7 L C Z x d W 9 0 O 1 N l Y 3 R p b 2 4 x L 1 J l b m V y Z 3 k g Q 2 9 u c 3 V t c H R p b 2 4 v U m 9 1 b m R l Z C B P Z m Y u e 0 V s Z W N 0 c m l j a X R 5 I G Z y b 2 0 g U m V u Z X d h Y m x l L D E z f S Z x d W 9 0 O y w m c X V v d D t T Z W N 0 a W 9 u M S 9 S Z W 5 l c m d 5 I E N v b n N 1 b X B 0 a W 9 u L 1 J v d W 5 k Z W Q g T 2 Z m L n t F b m V y Z 3 k g Q 2 9 u c 3 V t c H R p b 2 4 g K G t X a C 9 w Z X J z b 2 4 p L D E 0 f S Z x d W 9 0 O y w m c X V v d D t T Z W N 0 a W 9 u M S 9 S Z W 5 l c m d 5 I E N v b n N 1 b X B 0 a W 9 u L 1 J v d W 5 k Z W Q g T 2 Z m L n t F b m V y Z 3 k g Q 2 9 u c 3 V t c H R p b 2 4 g c G V y I E N h c G l 0 Y S A o M y 1 Z Z W F y I E 1 v d m l u Z y B B d m c p L D E 1 f S Z x d W 9 0 O y w m c X V v d D t T Z W N 0 a W 9 u M S 9 S Z W 5 l c m d 5 I E N v b n N 1 b X B 0 a W 9 u L 1 J v d W 5 k Z W Q g T 2 Z m L n t F b m V y Z 3 k g S W 5 0 Z W 5 z a X R 5 I C h N S i 8 k R 0 R Q K S w x N n 0 m c X V v d D s s J n F 1 b 3 Q 7 U 2 V j d G l v b j E v U m V u Z X J n e S B D b 2 5 z d W 1 w d G l v b i 9 S b 3 V u Z G V k I E 9 m Z i 5 7 R W 5 l c m d 5 I E l u d G V u c 2 l 0 e S A o M y 1 Z Z W F y I E 1 v d m l u Z y B B d m c p L D E 3 f S Z x d W 9 0 O y w m c X V v d D t T Z W N 0 a W 9 u M S 9 S Z W 5 l c m d 5 I E N v b n N 1 b X B 0 a W 9 u L 1 J v d W 5 k Z W Q g T 2 Z m L n t D T z I g R W 1 p c 3 N p b 2 5 z I C h r d C k s M T h 9 J n F 1 b 3 Q 7 L C Z x d W 9 0 O 1 N l Y 3 R p b 2 4 x L 1 J l b m V y Z 3 k g Q 2 9 u c 3 V t c H R p b 2 4 v U m 9 1 b m R l Z C B P Z m Y u e 0 N P 4 o K C I E V t a X N z a W 9 u c y A o M y 1 Z Z W F y I E 1 v d m l u Z y B B d m c p L D E 5 f S Z x d W 9 0 O 1 0 s J n F 1 b 3 Q 7 U m V s Y X R p b 2 5 z a G l w S W 5 m b y Z x d W 9 0 O z p b X X 0 i I C 8 + P E V u d H J 5 I F R 5 c G U 9 I k Z p b G x D b 2 x 1 b W 5 O Y W 1 l c y I g V m F s d W U 9 I n N b J n F 1 b 3 Q 7 Q 2 9 1 b n R y e S A o R W 5 0 a X R 5 K S Z x d W 9 0 O y w m c X V v d D t Z Z W F y J n F 1 b 3 Q 7 L C Z x d W 9 0 O 0 V s Z W N 0 c m l j a X R 5 I E F j Y 2 V z c y A o J S k m c X V v d D s s J n F 1 b 3 Q 7 R W x l Y 3 R y a W N p d H k g Q W N j Z X N z I C g l K S A o M y 1 Z Z W F y I E 1 v d m l u Z y B B d m c p J n F 1 b 3 Q 7 L C Z x d W 9 0 O 1 J l b m V 3 Y W J s Z S B D Y X B h Y 2 l 0 e S A o c G V y I G N h c G l 0 Y S k m c X V v d D s s J n F 1 b 3 Q 7 U m V u Z X d h Y m x l I E N h c G F j a X R 5 I C g z L V l l Y X I g T W 9 2 a W 5 n I E F 2 Z y Z x d W 9 0 O y w m c X V v d D t G a W 5 h b m N p Y W w g R m x v d 3 M g K F V T R C k m c X V v d D s s J n F 1 b 3 Q 7 U m V u Z X d h Y m x l I E V u Z X J n e S B T a G F y Z S A o J S k m c X V v d D s s J n F 1 b 3 Q 7 U m V u Z X d h Y m x l I E V u Z X J n e S B T a G F y Z S A o M y 1 Z Z W F y I E 1 v d m l u Z y B B d m c p J n F 1 b 3 Q 7 L C Z x d W 9 0 O 0 V s Z W N 0 c m l j a X R 5 I G Z y b 2 0 g Z m 9 z c 2 l s I G Z 1 Z W x z I C h U V 2 g p J n F 1 b 3 Q 7 L C Z x d W 9 0 O 0 V s Z W N 0 c m l j a X R 5 I G Z y b 2 0 g R m 9 z c 2 l s I E Z 1 Z W x z I C g z L V l l Y X I g T W 9 2 a W 5 n I E F 2 Z y k m c X V v d D s s J n F 1 b 3 Q 7 R W x l Y 3 R y a W N p d H k g Z n J v b S B y Z W 5 l d 2 F i b G V z I C h U V 2 g p J n F 1 b 3 Q 7 L C Z x d W 9 0 O 0 V s Z W N 0 c m l j a X R 5 I G Z y b 2 0 g U m V u Z X d h Y m x l c y A o M y 1 Z Z W F y I E 1 v d m l u Z y B B d m c p J n F 1 b 3 Q 7 L C Z x d W 9 0 O 0 V s Z W N 0 c m l j a X R 5 I G Z y b 2 0 g U m V u Z X d h Y m x l J n F 1 b 3 Q 7 L C Z x d W 9 0 O 0 V u Z X J n e S B D b 2 5 z d W 1 w d G l v b i A o a 1 d o L 3 B l c n N v b i k m c X V v d D s s J n F 1 b 3 Q 7 R W 5 l c m d 5 I E N v b n N 1 b X B 0 a W 9 u I H B l c i B D Y X B p d G E g K D M t W W V h c i B N b 3 Z p b m c g Q X Z n K S Z x d W 9 0 O y w m c X V v d D t F b m V y Z 3 k g S W 5 0 Z W 5 z a X R 5 I C h N S i 8 k R 0 R Q K S Z x d W 9 0 O y w m c X V v d D t F b m V y Z 3 k g S W 5 0 Z W 5 z a X R 5 I C g z L V l l Y X I g T W 9 2 a W 5 n I E F 2 Z y k m c X V v d D s s J n F 1 b 3 Q 7 Q 0 8 y I E V t a X N z a W 9 u c y A o a 3 Q p J n F 1 b 3 Q 7 L C Z x d W 9 0 O 0 N P 4 o K C I E V t a X N z a W 9 u c y A o M y 1 Z Z W F y I E 1 v d m l u Z y B B d m c p J n F 1 b 3 Q 7 X S I g L z 4 8 R W 5 0 c n k g V H l w Z T 0 i U X V l c n l J R C I g V m F s d W U 9 I n M 4 M T Y 3 O T h l O C 0 y O T U y L T Q 0 Y T E t O W U 1 Y y 0 2 N z c 4 Y W U 0 Y T U w M D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u Z X J n e S U y M E N v b n N 1 b X B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V y Z 3 k l M j B D b 2 5 z d W 1 w d G l v b i 9 S Z W 5 l c m d 5 J T I w Q 2 9 u c 3 V t c H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l c m d 5 J T I w Q 2 9 u c 3 V t c H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X J n e S U y M E N v b n N 1 b X B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X J n e S U y M E N v b n N 1 b X B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V y Z 3 k l M j B D b 2 5 z d W 1 w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V y Z 3 k l M j B D b 2 5 z d W 1 w d G l v b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X J n e S U y M E N v b n N 1 b X B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V y Z 3 k l M j B D b 2 5 z d W 1 w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4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e C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T o y N z o w M i 4 z N j g x M j k 0 W i I g L z 4 8 R W 5 0 c n k g V H l w Z T 0 i R m l s b E N v b H V t b l R 5 c G V z I i B W Y W x 1 Z T 0 i c 0 J n T U Z C U V V G R V F V R k J R V U Z C U V V G Q l F V R k J R V T 0 i I C 8 + P E V u d H J 5 I F R 5 c G U 9 I k Z p b G x D b 2 x 1 b W 5 O Y W 1 l c y I g V m F s d W U 9 I n N b J n F 1 b 3 Q 7 Q 2 9 1 b n R y e S A o R W 5 0 a X R 5 K S Z x d W 9 0 O y w m c X V v d D t Z Z W F y J n F 1 b 3 Q 7 L C Z x d W 9 0 O 0 V s Z W N 0 c m l j a X R 5 I E F j Y 2 V z c y A o J S k m c X V v d D s s J n F 1 b 3 Q 7 R W x l Y 3 R y a W N p d H k g Q W N j Z X N z I C g l K S A o M y 1 Z Z W F y I E 1 v d m l u Z y B B d m c p J n F 1 b 3 Q 7 L C Z x d W 9 0 O 1 J l b m V 3 Y W J s Z S B D Y X B h Y 2 l 0 e S A o c G V y I G N h c G l 0 Y S k m c X V v d D s s J n F 1 b 3 Q 7 U m V u Z X d h Y m x l I E N h c G F j a X R 5 I C g z L V l l Y X I g T W 9 2 a W 5 n I E F 2 Z y Z x d W 9 0 O y w m c X V v d D t G a W 5 h b m N p Y W w g R m x v d 3 M g K F V T R C k m c X V v d D s s J n F 1 b 3 Q 7 U m V u Z X d h Y m x l I E V u Z X J n e S B T a G F y Z S A o J S k m c X V v d D s s J n F 1 b 3 Q 7 U m V u Z X d h Y m x l I E V u Z X J n e S B T a G F y Z S A o M y 1 Z Z W F y I E 1 v d m l u Z y B B d m c p J n F 1 b 3 Q 7 L C Z x d W 9 0 O 0 V s Z W N 0 c m l j a X R 5 I G Z y b 2 0 g Z m 9 z c 2 l s I G Z 1 Z W x z I C h U V 2 g p J n F 1 b 3 Q 7 L C Z x d W 9 0 O 0 V s Z W N 0 c m l j a X R 5 I G Z y b 2 0 g R m 9 z c 2 l s I E Z 1 Z W x z I C g z L V l l Y X I g T W 9 2 a W 5 n I E F 2 Z y k m c X V v d D s s J n F 1 b 3 Q 7 R W x l Y 3 R y a W N p d H k g Z n J v b S B y Z W 5 l d 2 F i b G V z I C h U V 2 g p J n F 1 b 3 Q 7 L C Z x d W 9 0 O 0 V s Z W N 0 c m l j a X R 5 I G Z y b 2 0 g U m V u Z X d h Y m x l c y A o M y 1 Z Z W F y I E 1 v d m l u Z y B B d m c p J n F 1 b 3 Q 7 L C Z x d W 9 0 O 0 V s Z W N 0 c m l j a X R 5 I G Z y b 2 0 g U m V u Z X d h Y m x l J n F 1 b 3 Q 7 L C Z x d W 9 0 O 0 V u Z X J n e S B D b 2 5 z d W 1 w d G l v b i A o a 1 d o L 3 B l c n N v b i k m c X V v d D s s J n F 1 b 3 Q 7 R W 5 l c m d 5 I E N v b n N 1 b X B 0 a W 9 u I H B l c i B D Y X B p d G E g K D M t W W V h c i B N b 3 Z p b m c g Q X Z n K S Z x d W 9 0 O y w m c X V v d D t F b m V y Z 3 k g S W 5 0 Z W 5 z a X R 5 I C h N S i 8 k R 0 R Q K S Z x d W 9 0 O y w m c X V v d D t F b m V y Z 3 k g S W 5 0 Z W 5 z a X R 5 I C g z L V l l Y X I g T W 9 2 a W 5 n I E F 2 Z y k m c X V v d D s s J n F 1 b 3 Q 7 Q 0 8 y I E V t a X N z a W 9 u c y A o a 3 Q p J n F 1 b 3 Q 7 L C Z x d W 9 0 O 0 N P 4 o K C I E V t a X N z a W 9 u c y A o M y 1 Z Z W F y I E 1 v d m l u Z y B B d m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m V y Z 3 k g Q 2 9 u c 3 V t c H R p b 2 4 v Q 2 h h b m d l Z C B U e X B l L n t F b n R p d H k s M H 0 m c X V v d D s s J n F 1 b 3 Q 7 U 2 V j d G l v b j E v U m V u Z X J n e S B D b 2 5 z d W 1 w d G l v b i 9 D a G F u Z 2 V k I F R 5 c G U u e 1 l l Y X I s M X 0 m c X V v d D s s J n F 1 b 3 Q 7 U 2 V j d G l v b j E v U m V u Z X J n e S B D b 2 5 z d W 1 w d G l v b i 9 S b 3 V u Z G V k I E 9 m Z i 5 7 R W x l Y 3 R y a W N p d H k g Q W N j Z X N z I C g l K S w y f S Z x d W 9 0 O y w m c X V v d D t T Z W N 0 a W 9 u M S 9 S Z W 5 l c m d 5 I E N v b n N 1 b X B 0 a W 9 u L 1 J v d W 5 k Z W Q g T 2 Z m L n t F b G V j d H J p Y 2 l 0 e S B B Y 2 N l c 3 M g K C U p I C g z L V l l Y X I g T W 9 2 a W 5 n I E F 2 Z y k s M 3 0 m c X V v d D s s J n F 1 b 3 Q 7 U 2 V j d G l v b j E v U m V u Z X J n e S B D b 2 5 z d W 1 w d G l v b i 9 S b 3 V u Z G V k I E 9 m Z i 5 7 U m V u Z X d h Y m x l I E N h c G F j a X R 5 I C h w Z X I g Y 2 F w a X R h K S w 0 f S Z x d W 9 0 O y w m c X V v d D t T Z W N 0 a W 9 u M S 9 S Z W 5 l c m d 5 I E N v b n N 1 b X B 0 a W 9 u L 1 J v d W 5 k Z W Q g T 2 Z m L n t S Z W 5 l d 2 F i b G U g Q 2 F w Y W N p d H k g K D M t W W V h c i B N b 3 Z p b m c g Q X Z n L D V 9 J n F 1 b 3 Q 7 L C Z x d W 9 0 O 1 N l Y 3 R p b 2 4 x L 1 J l b m V y Z 3 k g Q 2 9 u c 3 V t c H R p b 2 4 v Q 2 h h b m d l Z C B U e X B l M S 5 7 R m l u Y W 5 j a W F s I E Z s b 3 d z I C h V U 0 Q p L D Z 9 J n F 1 b 3 Q 7 L C Z x d W 9 0 O 1 N l Y 3 R p b 2 4 x L 1 J l b m V y Z 3 k g Q 2 9 u c 3 V t c H R p b 2 4 v Q 2 h h b m d l Z C B U e X B l M S 5 7 U m V u Z X d h Y m x l I E V u Z X J n e S B T a G F y Z S A o J S k s N 3 0 m c X V v d D s s J n F 1 b 3 Q 7 U 2 V j d G l v b j E v U m V u Z X J n e S B D b 2 5 z d W 1 w d G l v b i 9 S b 3 V u Z G V k I E 9 m Z i 5 7 U m V u Z X d h Y m x l I E V u Z X J n e S B T a G F y Z S A o M y 1 Z Z W F y I E 1 v d m l u Z y B B d m c p L D h 9 J n F 1 b 3 Q 7 L C Z x d W 9 0 O 1 N l Y 3 R p b 2 4 x L 1 J l b m V y Z 3 k g Q 2 9 u c 3 V t c H R p b 2 4 v U m 9 1 b m R l Z C B P Z m Y u e 0 V s Z W N 0 c m l j a X R 5 I G Z y b 2 0 g Z m 9 z c 2 l s I G Z 1 Z W x z I C h U V 2 g p L D l 9 J n F 1 b 3 Q 7 L C Z x d W 9 0 O 1 N l Y 3 R p b 2 4 x L 1 J l b m V y Z 3 k g Q 2 9 u c 3 V t c H R p b 2 4 v U m 9 1 b m R l Z C B P Z m Y u e 0 V s Z W N 0 c m l j a X R 5 I G Z y b 2 0 g R m 9 z c 2 l s I E Z 1 Z W x z I C g z L V l l Y X I g T W 9 2 a W 5 n I E F 2 Z y k s M T B 9 J n F 1 b 3 Q 7 L C Z x d W 9 0 O 1 N l Y 3 R p b 2 4 x L 1 J l b m V y Z 3 k g Q 2 9 u c 3 V t c H R p b 2 4 v U m 9 1 b m R l Z C B P Z m Y u e 0 V s Z W N 0 c m l j a X R 5 I G Z y b 2 0 g c m V u Z X d h Y m x l c y A o V F d o K S w x M X 0 m c X V v d D s s J n F 1 b 3 Q 7 U 2 V j d G l v b j E v U m V u Z X J n e S B D b 2 5 z d W 1 w d G l v b i 9 S b 3 V u Z G V k I E 9 m Z i 5 7 R W x l Y 3 R y a W N p d H k g Z n J v b S B S Z W 5 l d 2 F i b G V z I C g z L V l l Y X I g T W 9 2 a W 5 n I E F 2 Z y k s M T J 9 J n F 1 b 3 Q 7 L C Z x d W 9 0 O 1 N l Y 3 R p b 2 4 x L 1 J l b m V y Z 3 k g Q 2 9 u c 3 V t c H R p b 2 4 v U m 9 1 b m R l Z C B P Z m Y u e 0 V s Z W N 0 c m l j a X R 5 I G Z y b 2 0 g U m V u Z X d h Y m x l L D E z f S Z x d W 9 0 O y w m c X V v d D t T Z W N 0 a W 9 u M S 9 S Z W 5 l c m d 5 I E N v b n N 1 b X B 0 a W 9 u L 1 J v d W 5 k Z W Q g T 2 Z m L n t F b m V y Z 3 k g Q 2 9 u c 3 V t c H R p b 2 4 g K G t X a C 9 w Z X J z b 2 4 p L D E 0 f S Z x d W 9 0 O y w m c X V v d D t T Z W N 0 a W 9 u M S 9 S Z W 5 l c m d 5 I E N v b n N 1 b X B 0 a W 9 u L 1 J v d W 5 k Z W Q g T 2 Z m L n t F b m V y Z 3 k g Q 2 9 u c 3 V t c H R p b 2 4 g c G V y I E N h c G l 0 Y S A o M y 1 Z Z W F y I E 1 v d m l u Z y B B d m c p L D E 1 f S Z x d W 9 0 O y w m c X V v d D t T Z W N 0 a W 9 u M S 9 S Z W 5 l c m d 5 I E N v b n N 1 b X B 0 a W 9 u L 1 J v d W 5 k Z W Q g T 2 Z m L n t F b m V y Z 3 k g S W 5 0 Z W 5 z a X R 5 I C h N S i 8 k R 0 R Q K S w x N n 0 m c X V v d D s s J n F 1 b 3 Q 7 U 2 V j d G l v b j E v U m V u Z X J n e S B D b 2 5 z d W 1 w d G l v b i 9 S b 3 V u Z G V k I E 9 m Z i 5 7 R W 5 l c m d 5 I E l u d G V u c 2 l 0 e S A o M y 1 Z Z W F y I E 1 v d m l u Z y B B d m c p L D E 3 f S Z x d W 9 0 O y w m c X V v d D t T Z W N 0 a W 9 u M S 9 S Z W 5 l c m d 5 I E N v b n N 1 b X B 0 a W 9 u L 1 J v d W 5 k Z W Q g T 2 Z m L n t D T z I g R W 1 p c 3 N p b 2 5 z I C h r d C k s M T h 9 J n F 1 b 3 Q 7 L C Z x d W 9 0 O 1 N l Y 3 R p b 2 4 x L 1 J l b m V y Z 3 k g Q 2 9 u c 3 V t c H R p b 2 4 v U m 9 1 b m R l Z C B P Z m Y u e 0 N P 4 o K C I E V t a X N z a W 9 u c y A o M y 1 Z Z W F y I E 1 v d m l u Z y B B d m c p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m V u Z X J n e S B D b 2 5 z d W 1 w d G l v b i 9 D a G F u Z 2 V k I F R 5 c G U u e 0 V u d G l 0 e S w w f S Z x d W 9 0 O y w m c X V v d D t T Z W N 0 a W 9 u M S 9 S Z W 5 l c m d 5 I E N v b n N 1 b X B 0 a W 9 u L 0 N o Y W 5 n Z W Q g V H l w Z S 5 7 W W V h c i w x f S Z x d W 9 0 O y w m c X V v d D t T Z W N 0 a W 9 u M S 9 S Z W 5 l c m d 5 I E N v b n N 1 b X B 0 a W 9 u L 1 J v d W 5 k Z W Q g T 2 Z m L n t F b G V j d H J p Y 2 l 0 e S B B Y 2 N l c 3 M g K C U p L D J 9 J n F 1 b 3 Q 7 L C Z x d W 9 0 O 1 N l Y 3 R p b 2 4 x L 1 J l b m V y Z 3 k g Q 2 9 u c 3 V t c H R p b 2 4 v U m 9 1 b m R l Z C B P Z m Y u e 0 V s Z W N 0 c m l j a X R 5 I E F j Y 2 V z c y A o J S k g K D M t W W V h c i B N b 3 Z p b m c g Q X Z n K S w z f S Z x d W 9 0 O y w m c X V v d D t T Z W N 0 a W 9 u M S 9 S Z W 5 l c m d 5 I E N v b n N 1 b X B 0 a W 9 u L 1 J v d W 5 k Z W Q g T 2 Z m L n t S Z W 5 l d 2 F i b G U g Q 2 F w Y W N p d H k g K H B l c i B j Y X B p d G E p L D R 9 J n F 1 b 3 Q 7 L C Z x d W 9 0 O 1 N l Y 3 R p b 2 4 x L 1 J l b m V y Z 3 k g Q 2 9 u c 3 V t c H R p b 2 4 v U m 9 1 b m R l Z C B P Z m Y u e 1 J l b m V 3 Y W J s Z S B D Y X B h Y 2 l 0 e S A o M y 1 Z Z W F y I E 1 v d m l u Z y B B d m c s N X 0 m c X V v d D s s J n F 1 b 3 Q 7 U 2 V j d G l v b j E v U m V u Z X J n e S B D b 2 5 z d W 1 w d G l v b i 9 D a G F u Z 2 V k I F R 5 c G U x L n t G a W 5 h b m N p Y W w g R m x v d 3 M g K F V T R C k s N n 0 m c X V v d D s s J n F 1 b 3 Q 7 U 2 V j d G l v b j E v U m V u Z X J n e S B D b 2 5 z d W 1 w d G l v b i 9 D a G F u Z 2 V k I F R 5 c G U x L n t S Z W 5 l d 2 F i b G U g R W 5 l c m d 5 I F N o Y X J l I C g l K S w 3 f S Z x d W 9 0 O y w m c X V v d D t T Z W N 0 a W 9 u M S 9 S Z W 5 l c m d 5 I E N v b n N 1 b X B 0 a W 9 u L 1 J v d W 5 k Z W Q g T 2 Z m L n t S Z W 5 l d 2 F i b G U g R W 5 l c m d 5 I F N o Y X J l I C g z L V l l Y X I g T W 9 2 a W 5 n I E F 2 Z y k s O H 0 m c X V v d D s s J n F 1 b 3 Q 7 U 2 V j d G l v b j E v U m V u Z X J n e S B D b 2 5 z d W 1 w d G l v b i 9 S b 3 V u Z G V k I E 9 m Z i 5 7 R W x l Y 3 R y a W N p d H k g Z n J v b S B m b 3 N z a W w g Z n V l b H M g K F R X a C k s O X 0 m c X V v d D s s J n F 1 b 3 Q 7 U 2 V j d G l v b j E v U m V u Z X J n e S B D b 2 5 z d W 1 w d G l v b i 9 S b 3 V u Z G V k I E 9 m Z i 5 7 R W x l Y 3 R y a W N p d H k g Z n J v b S B G b 3 N z a W w g R n V l b H M g K D M t W W V h c i B N b 3 Z p b m c g Q X Z n K S w x M H 0 m c X V v d D s s J n F 1 b 3 Q 7 U 2 V j d G l v b j E v U m V u Z X J n e S B D b 2 5 z d W 1 w d G l v b i 9 S b 3 V u Z G V k I E 9 m Z i 5 7 R W x l Y 3 R y a W N p d H k g Z n J v b S B y Z W 5 l d 2 F i b G V z I C h U V 2 g p L D E x f S Z x d W 9 0 O y w m c X V v d D t T Z W N 0 a W 9 u M S 9 S Z W 5 l c m d 5 I E N v b n N 1 b X B 0 a W 9 u L 1 J v d W 5 k Z W Q g T 2 Z m L n t F b G V j d H J p Y 2 l 0 e S B m c m 9 t I F J l b m V 3 Y W J s Z X M g K D M t W W V h c i B N b 3 Z p b m c g Q X Z n K S w x M n 0 m c X V v d D s s J n F 1 b 3 Q 7 U 2 V j d G l v b j E v U m V u Z X J n e S B D b 2 5 z d W 1 w d G l v b i 9 S b 3 V u Z G V k I E 9 m Z i 5 7 R W x l Y 3 R y a W N p d H k g Z n J v b S B S Z W 5 l d 2 F i b G U s M T N 9 J n F 1 b 3 Q 7 L C Z x d W 9 0 O 1 N l Y 3 R p b 2 4 x L 1 J l b m V y Z 3 k g Q 2 9 u c 3 V t c H R p b 2 4 v U m 9 1 b m R l Z C B P Z m Y u e 0 V u Z X J n e S B D b 2 5 z d W 1 w d G l v b i A o a 1 d o L 3 B l c n N v b i k s M T R 9 J n F 1 b 3 Q 7 L C Z x d W 9 0 O 1 N l Y 3 R p b 2 4 x L 1 J l b m V y Z 3 k g Q 2 9 u c 3 V t c H R p b 2 4 v U m 9 1 b m R l Z C B P Z m Y u e 0 V u Z X J n e S B D b 2 5 z d W 1 w d G l v b i B w Z X I g Q 2 F w a X R h I C g z L V l l Y X I g T W 9 2 a W 5 n I E F 2 Z y k s M T V 9 J n F 1 b 3 Q 7 L C Z x d W 9 0 O 1 N l Y 3 R p b 2 4 x L 1 J l b m V y Z 3 k g Q 2 9 u c 3 V t c H R p b 2 4 v U m 9 1 b m R l Z C B P Z m Y u e 0 V u Z X J n e S B J b n R l b n N p d H k g K E 1 K L y R H R F A p L D E 2 f S Z x d W 9 0 O y w m c X V v d D t T Z W N 0 a W 9 u M S 9 S Z W 5 l c m d 5 I E N v b n N 1 b X B 0 a W 9 u L 1 J v d W 5 k Z W Q g T 2 Z m L n t F b m V y Z 3 k g S W 5 0 Z W 5 z a X R 5 I C g z L V l l Y X I g T W 9 2 a W 5 n I E F 2 Z y k s M T d 9 J n F 1 b 3 Q 7 L C Z x d W 9 0 O 1 N l Y 3 R p b 2 4 x L 1 J l b m V y Z 3 k g Q 2 9 u c 3 V t c H R p b 2 4 v U m 9 1 b m R l Z C B P Z m Y u e 0 N P M i B F b W l z c 2 l v b n M g K G t 0 K S w x O H 0 m c X V v d D s s J n F 1 b 3 Q 7 U 2 V j d G l v b j E v U m V u Z X J n e S B D b 2 5 z d W 1 w d G l v b i 9 S b 3 V u Z G V k I E 9 m Z i 5 7 Q 0 / i g o I g R W 1 p c 3 N p b 2 5 z I C g z L V l l Y X I g T W 9 2 a W 5 n I E F 2 Z y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A o R W 5 0 a X R 5 K S Z x d W 9 0 O y w m c X V v d D t Z Z W F y J n F 1 b 3 Q 7 L C Z x d W 9 0 O 0 V s Z W N 0 c m l j a X R 5 I E F j Y 2 V z c y A o J S k m c X V v d D s s J n F 1 b 3 Q 7 R W x l Y 3 R y a W N p d H k g Q W N j Z X N z I C g l K S A o M y 1 Z Z W F y I E 1 v d m l u Z y B B d m c p J n F 1 b 3 Q 7 L C Z x d W 9 0 O 1 J l b m V 3 Y W J s Z S B D Y X B h Y 2 l 0 e S A o c G V y I G N h c G l 0 Y S k m c X V v d D s s J n F 1 b 3 Q 7 U m V u Z X d h Y m x l I E N h c G F j a X R 5 I C g z L V l l Y X I g T W 9 2 a W 5 n I E F 2 Z y Z x d W 9 0 O y w m c X V v d D t G a W 5 h b m N p Y W w g R m x v d 3 M g K F V T R C k m c X V v d D s s J n F 1 b 3 Q 7 U m V u Z X d h Y m x l I E V u Z X J n e S B T a G F y Z S A o J S k m c X V v d D s s J n F 1 b 3 Q 7 U m V u Z X d h Y m x l I E V u Z X J n e S B T a G F y Z S A o M y 1 Z Z W F y I E 1 v d m l u Z y B B d m c p J n F 1 b 3 Q 7 L C Z x d W 9 0 O 0 V s Z W N 0 c m l j a X R 5 I G Z y b 2 0 g c m V u Z X d h Y m x l c y A o V F d o K S Z x d W 9 0 O y w m c X V v d D t F b G V j d H J p Y 2 l 0 e S B m c m 9 t I F J l b m V 3 Y W J s Z X M g K D M t W W V h c i B N b 3 Z p b m c g Q X Z n K S Z x d W 9 0 O y w m c X V v d D t F b G V j d H J p Y 2 l 0 e S B m c m 9 t I F J l b m V 3 Y W J s Z S Z x d W 9 0 O y w m c X V v d D t F b m V y Z 3 k g Q 2 9 u c 3 V t c H R p b 2 4 g K G t X a C 9 w Z X J z b 2 4 p J n F 1 b 3 Q 7 L C Z x d W 9 0 O 0 V u Z X J n e S B D b 2 5 z d W 1 w d G l v b i B w Z X I g Q 2 F w a X R h I C g z L V l l Y X I g T W 9 2 a W 5 n I E F 2 Z y k m c X V v d D s s J n F 1 b 3 Q 7 R W 5 l c m d 5 I E l u d G V u c 2 l 0 e S A o T U o v J E d E U C k m c X V v d D s s J n F 1 b 3 Q 7 R W 5 l c m d 5 I E l u d G V u c 2 l 0 e S A o M y 1 Z Z W F y I E 1 v d m l u Z y B B d m c p J n F 1 b 3 Q 7 L C Z x d W 9 0 O 0 N P M i B F b W l z c 2 l v b n M g K G t 0 K S Z x d W 9 0 O y w m c X V v d D t D T + K C g i B F b W l z c 2 l v b n M g K D M t W W V h c i B N b 3 Z p b m c g Q X Z n K S Z x d W 9 0 O y w m c X V v d D t J b m Z s Y X R p b 2 4 g Z G F 0 Y S 5 E Y X R l J n F 1 b 3 Q 7 L C Z x d W 9 0 O 0 l u Z m x h d G l v b i B k Y X R h L l l l Y X I m c X V v d D s s J n F 1 b 3 Q 7 S W 5 m b G F 0 a W 9 u I G R h d G E u Q W x s I E l 0 Z W 1 z I C h Z Z W F y I G 9 u I E N o Y W 5 n Z S k m c X V v d D s s J n F 1 b 3 Q 7 S W 5 m b G F 0 a W 9 u I G R h d G E u Q W x s I E l 0 Z W 1 z I C g x M i B N b 2 5 0 a H M g Q X Z n L i B D a G F u Z 2 U p J n F 1 b 3 Q 7 L C Z x d W 9 0 O 0 l u Z m x h d G l v b i B k Y X R h L k F s b C B J d G V t c y B M Z X N z I E Z h c m 0 g U H J v Z H V j Z S B h b m Q g R W 5 l c m d 5 I C h Z Z W F y I G 9 u I E N o Y W 5 n Z S k v M y Z x d W 9 0 O y w m c X V v d D t J b m Z s Y X R p b 2 4 g Z G F 0 Y S 5 B b G w g S X R l b X M g T G V z c y B G Y X J t I F B y b 2 R 1 Y 2 U g Y W 5 k I E V u Z X J n e S A o M T I g T W 9 u d G h z I E F 2 Z y 4 g Q 2 h h b m d l K S 8 z J n F 1 b 3 Q 7 L C Z x d W 9 0 O 0 Z v c m V 4 I E R h d G E u Q 3 V y c m V u Y 3 k m c X V v d D s s J n F 1 b 3 Q 7 R m 9 y Z X g g R G F 0 Y S 5 C d X l p b m c g U m F 0 Z S Z x d W 9 0 O y w m c X V v d D t G b 3 J l e C B E Y X R h L l N l b G x p b m c g U m F 0 Z S Z x d W 9 0 O 1 0 i I C 8 + P E V u d H J 5 I F R 5 c G U 9 I k Z p b G x D b 2 x 1 b W 5 U e X B l c y I g V m F s d W U 9 I n N C Z 0 1 G Q l F V R k V R V U Z C U V V G Q l F V R k J R V U Z D U U 1 G Q l F V R k J n V U Y i I C 8 + P E V u d H J 5 I F R 5 c G U 9 I k Z p b G x M Y X N 0 V X B k Y X R l Z C I g V m F s d W U 9 I m Q y M D I 0 L T E x L T E z V D E w O j M 1 O j Q x L j M y N T I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x F b n R y e S B U e X B l P S J G a W x s V G F y Z 2 V 0 I i B W Y W x 1 Z T 0 i c 0 1 l c m d l M i I g L z 4 8 R W 5 0 c n k g V H l w Z T 0 i U m V j b 3 Z l c n l U Y X J n Z X R T a G V l d C I g V m F s d W U 9 I n N T a G V l d D Q i I C 8 + P E V u d H J 5 I F R 5 c G U 9 I l J l Y 2 9 2 Z X J 5 V G F y Z 2 V 0 Q 2 9 s d W 1 u I i B W Y W x 1 Z T 0 i b D E y I i A v P j x F b n R y e S B U e X B l P S J S Z W N v d m V y e V R h c m d l d F J v d y I g V m F s d W U 9 I m w z N y I g L z 4 8 R W 5 0 c n k g V H l w Z T 0 i U X V l c n l J R C I g V m F s d W U 9 I n M 4 Y j Y 4 M m Y 0 M i 0 w Z G U x L T R m N j E t O G Q 0 M S 0 z Y z R k Z T A z M 2 M y N D g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s m c X V v d D t Z Z W F y J n F 1 b 3 Q 7 X S w m c X V v d D t x d W V y e V J l b G F 0 a W 9 u c 2 h p c H M m c X V v d D s 6 W 1 0 s J n F 1 b 3 Q 7 Y 2 9 s d W 1 u S W R l b n R p d G l l c y Z x d W 9 0 O z p b J n F 1 b 3 Q 7 U 2 V j d G l v b j E v U m V u Z X J n e S B D b 2 5 z d W 1 w d G l v b i 9 D a G F u Z 2 V k I F R 5 c G U u e 0 V u d G l 0 e S w w f S Z x d W 9 0 O y w m c X V v d D t T Z W N 0 a W 9 u M S 9 S Z W 5 l c m d 5 I E N v b n N 1 b X B 0 a W 9 u L 0 N o Y W 5 n Z W Q g V H l w Z S 5 7 W W V h c i w x f S Z x d W 9 0 O y w m c X V v d D t T Z W N 0 a W 9 u M S 9 S Z W 5 l c m d 5 I E N v b n N 1 b X B 0 a W 9 u L 1 J v d W 5 k Z W Q g T 2 Z m L n t F b G V j d H J p Y 2 l 0 e S B B Y 2 N l c 3 M g K C U p L D J 9 J n F 1 b 3 Q 7 L C Z x d W 9 0 O 1 N l Y 3 R p b 2 4 x L 1 J l b m V y Z 3 k g Q 2 9 u c 3 V t c H R p b 2 4 v U m 9 1 b m R l Z C B P Z m Y u e 0 V s Z W N 0 c m l j a X R 5 I E F j Y 2 V z c y A o J S k g K D M t W W V h c i B N b 3 Z p b m c g Q X Z n K S w z f S Z x d W 9 0 O y w m c X V v d D t T Z W N 0 a W 9 u M S 9 S Z W 5 l c m d 5 I E N v b n N 1 b X B 0 a W 9 u L 1 J v d W 5 k Z W Q g T 2 Z m L n t S Z W 5 l d 2 F i b G U g Q 2 F w Y W N p d H k g K H B l c i B j Y X B p d G E p L D R 9 J n F 1 b 3 Q 7 L C Z x d W 9 0 O 1 N l Y 3 R p b 2 4 x L 1 J l b m V y Z 3 k g Q 2 9 u c 3 V t c H R p b 2 4 v U m 9 1 b m R l Z C B P Z m Y u e 1 J l b m V 3 Y W J s Z S B D Y X B h Y 2 l 0 e S A o M y 1 Z Z W F y I E 1 v d m l u Z y B B d m c s N X 0 m c X V v d D s s J n F 1 b 3 Q 7 U 2 V j d G l v b j E v U m V u Z X J n e S B D b 2 5 z d W 1 w d G l v b i 9 D a G F u Z 2 V k I F R 5 c G U x L n t G a W 5 h b m N p Y W w g R m x v d 3 M g K F V T R C k s N n 0 m c X V v d D s s J n F 1 b 3 Q 7 U 2 V j d G l v b j E v U m V u Z X J n e S B D b 2 5 z d W 1 w d G l v b i 9 D a G F u Z 2 V k I F R 5 c G U x L n t S Z W 5 l d 2 F i b G U g R W 5 l c m d 5 I F N o Y X J l I C g l K S w 3 f S Z x d W 9 0 O y w m c X V v d D t T Z W N 0 a W 9 u M S 9 S Z W 5 l c m d 5 I E N v b n N 1 b X B 0 a W 9 u L 1 J v d W 5 k Z W Q g T 2 Z m L n t S Z W 5 l d 2 F i b G U g R W 5 l c m d 5 I F N o Y X J l I C g z L V l l Y X I g T W 9 2 a W 5 n I E F 2 Z y k s O H 0 m c X V v d D s s J n F 1 b 3 Q 7 U 2 V j d G l v b j E v U m V u Z X J n e S B D b 2 5 z d W 1 w d G l v b i 9 S b 3 V u Z G V k I E 9 m Z i 5 7 R W x l Y 3 R y a W N p d H k g Z n J v b S B y Z W 5 l d 2 F i b G V z I C h U V 2 g p L D E x f S Z x d W 9 0 O y w m c X V v d D t T Z W N 0 a W 9 u M S 9 S Z W 5 l c m d 5 I E N v b n N 1 b X B 0 a W 9 u L 1 J v d W 5 k Z W Q g T 2 Z m L n t F b G V j d H J p Y 2 l 0 e S B m c m 9 t I F J l b m V 3 Y W J s Z X M g K D M t W W V h c i B N b 3 Z p b m c g Q X Z n K S w x M n 0 m c X V v d D s s J n F 1 b 3 Q 7 U 2 V j d G l v b j E v U m V u Z X J n e S B D b 2 5 z d W 1 w d G l v b i 9 S b 3 V u Z G V k I E 9 m Z i 5 7 R W x l Y 3 R y a W N p d H k g Z n J v b S B S Z W 5 l d 2 F i b G U s M T N 9 J n F 1 b 3 Q 7 L C Z x d W 9 0 O 1 N l Y 3 R p b 2 4 x L 1 J l b m V y Z 3 k g Q 2 9 u c 3 V t c H R p b 2 4 v U m 9 1 b m R l Z C B P Z m Y u e 0 V u Z X J n e S B D b 2 5 z d W 1 w d G l v b i A o a 1 d o L 3 B l c n N v b i k s M T R 9 J n F 1 b 3 Q 7 L C Z x d W 9 0 O 1 N l Y 3 R p b 2 4 x L 1 J l b m V y Z 3 k g Q 2 9 u c 3 V t c H R p b 2 4 v U m 9 1 b m R l Z C B P Z m Y u e 0 V u Z X J n e S B D b 2 5 z d W 1 w d G l v b i B w Z X I g Q 2 F w a X R h I C g z L V l l Y X I g T W 9 2 a W 5 n I E F 2 Z y k s M T V 9 J n F 1 b 3 Q 7 L C Z x d W 9 0 O 1 N l Y 3 R p b 2 4 x L 1 J l b m V y Z 3 k g Q 2 9 u c 3 V t c H R p b 2 4 v U m 9 1 b m R l Z C B P Z m Y u e 0 V u Z X J n e S B J b n R l b n N p d H k g K E 1 K L y R H R F A p L D E 2 f S Z x d W 9 0 O y w m c X V v d D t T Z W N 0 a W 9 u M S 9 S Z W 5 l c m d 5 I E N v b n N 1 b X B 0 a W 9 u L 1 J v d W 5 k Z W Q g T 2 Z m L n t F b m V y Z 3 k g S W 5 0 Z W 5 z a X R 5 I C g z L V l l Y X I g T W 9 2 a W 5 n I E F 2 Z y k s M T d 9 J n F 1 b 3 Q 7 L C Z x d W 9 0 O 1 N l Y 3 R p b 2 4 x L 1 J l b m V y Z 3 k g Q 2 9 u c 3 V t c H R p b 2 4 v U m 9 1 b m R l Z C B P Z m Y u e 0 N P M i B F b W l z c 2 l v b n M g K G t 0 K S w x O H 0 m c X V v d D s s J n F 1 b 3 Q 7 U 2 V j d G l v b j E v U m V u Z X J n e S B D b 2 5 z d W 1 w d G l v b i 9 S b 3 V u Z G V k I E 9 m Z i 5 7 Q 0 / i g o I g R W 1 p c 3 N p b 2 5 z I C g z L V l l Y X I g T W 9 2 a W 5 n I E F 2 Z y k s M T l 9 J n F 1 b 3 Q 7 L C Z x d W 9 0 O 1 N l Y 3 R p b 2 4 x L 0 l u Z m x h d G l v b i B k Y X R h L 0 N o Y W 5 n Z W Q g V H l w Z S 5 7 R G F 0 Z S w w f S Z x d W 9 0 O y w m c X V v d D t T Z W N 0 a W 9 u M S 9 J b m Z s Y X R p b 2 4 g Z G F 0 Y S 9 D a G F u Z 2 V k I F R 5 c G U u e 1 l l Y X I s M n 0 m c X V v d D s s J n F 1 b 3 Q 7 U 2 V j d G l v b j E v S W 5 m b G F 0 a W 9 u I G R h d G E v Q 2 h h b m d l Z C B U e X B l L n t B b G w g S X R l b X M g K F l l Y X I g b 2 4 g Q 2 h h b m d l K S w z f S Z x d W 9 0 O y w m c X V v d D t T Z W N 0 a W 9 u M S 9 J b m Z s Y X R p b 2 4 g Z G F 0 Y S 9 D a G F u Z 2 V k I F R 5 c G U u e 0 F s b C B J d G V t c y A o M T I g T W 9 u d G h z I E F 2 Z y 4 g Q 2 h h b m d l K S w 0 f S Z x d W 9 0 O y w m c X V v d D t T Z W N 0 a W 9 u M S 9 J b m Z s Y X R p b 2 4 g Z G F 0 Y S 9 D a G F u Z 2 V k I F R 5 c G U u e 0 F s b C B J d G V t c y B M Z X N z I E Z h c m 0 g U H J v Z H V j Z S B h b m Q g R W 5 l c m d 5 I C h Z Z W F y I G 9 u I E N o Y W 5 n Z S k v M y w 1 f S Z x d W 9 0 O y w m c X V v d D t T Z W N 0 a W 9 u M S 9 J b m Z s Y X R p b 2 4 g Z G F 0 Y S 9 D a G F u Z 2 V k I F R 5 c G U u e 0 F s b C B J d G V t c y B M Z X N z I E Z h c m 0 g U H J v Z H V j Z S B h b m Q g R W 5 l c m d 5 I C g x M i B N b 2 5 0 a H M g Q X Z n L i B D a G F u Z 2 U p L z M s N n 0 m c X V v d D s s J n F 1 b 3 Q 7 U 2 V j d G l v b j E v R m 9 y Z X g g R G F 0 Y S 9 S Z X B s Y W N l Z C B W Y W x 1 Z S 5 7 Q 3 V y c m V u Y 3 k s M n 0 m c X V v d D s s J n F 1 b 3 Q 7 U 2 V j d G l v b j E v R m 9 y Z X g g R G F 0 Y S 9 D a G F u Z 2 V k I F R 5 c G U u e 0 J 1 e W l u Z y B S Y X R l L D N 9 J n F 1 b 3 Q 7 L C Z x d W 9 0 O 1 N l Y 3 R p b 2 4 x L 0 Z v c m V 4 I E R h d G E v Q 2 h h b m d l Z C B U e X B l L n t T Z W x s a W 5 n I F J h d G U s N H 0 m c X V v d D t d L C Z x d W 9 0 O 0 N v b H V t b k N v d W 5 0 J n F 1 b 3 Q 7 O j I 3 L C Z x d W 9 0 O 0 t l e U N v b H V t b k 5 h b W V z J n F 1 b 3 Q 7 O l s m c X V v d D t Z Z W F y J n F 1 b 3 Q 7 X S w m c X V v d D t D b 2 x 1 b W 5 J Z G V u d G l 0 a W V z J n F 1 b 3 Q 7 O l s m c X V v d D t T Z W N 0 a W 9 u M S 9 S Z W 5 l c m d 5 I E N v b n N 1 b X B 0 a W 9 u L 0 N o Y W 5 n Z W Q g V H l w Z S 5 7 R W 5 0 a X R 5 L D B 9 J n F 1 b 3 Q 7 L C Z x d W 9 0 O 1 N l Y 3 R p b 2 4 x L 1 J l b m V y Z 3 k g Q 2 9 u c 3 V t c H R p b 2 4 v Q 2 h h b m d l Z C B U e X B l L n t Z Z W F y L D F 9 J n F 1 b 3 Q 7 L C Z x d W 9 0 O 1 N l Y 3 R p b 2 4 x L 1 J l b m V y Z 3 k g Q 2 9 u c 3 V t c H R p b 2 4 v U m 9 1 b m R l Z C B P Z m Y u e 0 V s Z W N 0 c m l j a X R 5 I E F j Y 2 V z c y A o J S k s M n 0 m c X V v d D s s J n F 1 b 3 Q 7 U 2 V j d G l v b j E v U m V u Z X J n e S B D b 2 5 z d W 1 w d G l v b i 9 S b 3 V u Z G V k I E 9 m Z i 5 7 R W x l Y 3 R y a W N p d H k g Q W N j Z X N z I C g l K S A o M y 1 Z Z W F y I E 1 v d m l u Z y B B d m c p L D N 9 J n F 1 b 3 Q 7 L C Z x d W 9 0 O 1 N l Y 3 R p b 2 4 x L 1 J l b m V y Z 3 k g Q 2 9 u c 3 V t c H R p b 2 4 v U m 9 1 b m R l Z C B P Z m Y u e 1 J l b m V 3 Y W J s Z S B D Y X B h Y 2 l 0 e S A o c G V y I G N h c G l 0 Y S k s N H 0 m c X V v d D s s J n F 1 b 3 Q 7 U 2 V j d G l v b j E v U m V u Z X J n e S B D b 2 5 z d W 1 w d G l v b i 9 S b 3 V u Z G V k I E 9 m Z i 5 7 U m V u Z X d h Y m x l I E N h c G F j a X R 5 I C g z L V l l Y X I g T W 9 2 a W 5 n I E F 2 Z y w 1 f S Z x d W 9 0 O y w m c X V v d D t T Z W N 0 a W 9 u M S 9 S Z W 5 l c m d 5 I E N v b n N 1 b X B 0 a W 9 u L 0 N o Y W 5 n Z W Q g V H l w Z T E u e 0 Z p b m F u Y 2 l h b C B G b G 9 3 c y A o V V N E K S w 2 f S Z x d W 9 0 O y w m c X V v d D t T Z W N 0 a W 9 u M S 9 S Z W 5 l c m d 5 I E N v b n N 1 b X B 0 a W 9 u L 0 N o Y W 5 n Z W Q g V H l w Z T E u e 1 J l b m V 3 Y W J s Z S B F b m V y Z 3 k g U 2 h h c m U g K C U p L D d 9 J n F 1 b 3 Q 7 L C Z x d W 9 0 O 1 N l Y 3 R p b 2 4 x L 1 J l b m V y Z 3 k g Q 2 9 u c 3 V t c H R p b 2 4 v U m 9 1 b m R l Z C B P Z m Y u e 1 J l b m V 3 Y W J s Z S B F b m V y Z 3 k g U 2 h h c m U g K D M t W W V h c i B N b 3 Z p b m c g Q X Z n K S w 4 f S Z x d W 9 0 O y w m c X V v d D t T Z W N 0 a W 9 u M S 9 S Z W 5 l c m d 5 I E N v b n N 1 b X B 0 a W 9 u L 1 J v d W 5 k Z W Q g T 2 Z m L n t F b G V j d H J p Y 2 l 0 e S B m c m 9 t I H J l b m V 3 Y W J s Z X M g K F R X a C k s M T F 9 J n F 1 b 3 Q 7 L C Z x d W 9 0 O 1 N l Y 3 R p b 2 4 x L 1 J l b m V y Z 3 k g Q 2 9 u c 3 V t c H R p b 2 4 v U m 9 1 b m R l Z C B P Z m Y u e 0 V s Z W N 0 c m l j a X R 5 I G Z y b 2 0 g U m V u Z X d h Y m x l c y A o M y 1 Z Z W F y I E 1 v d m l u Z y B B d m c p L D E y f S Z x d W 9 0 O y w m c X V v d D t T Z W N 0 a W 9 u M S 9 S Z W 5 l c m d 5 I E N v b n N 1 b X B 0 a W 9 u L 1 J v d W 5 k Z W Q g T 2 Z m L n t F b G V j d H J p Y 2 l 0 e S B m c m 9 t I F J l b m V 3 Y W J s Z S w x M 3 0 m c X V v d D s s J n F 1 b 3 Q 7 U 2 V j d G l v b j E v U m V u Z X J n e S B D b 2 5 z d W 1 w d G l v b i 9 S b 3 V u Z G V k I E 9 m Z i 5 7 R W 5 l c m d 5 I E N v b n N 1 b X B 0 a W 9 u I C h r V 2 g v c G V y c 2 9 u K S w x N H 0 m c X V v d D s s J n F 1 b 3 Q 7 U 2 V j d G l v b j E v U m V u Z X J n e S B D b 2 5 z d W 1 w d G l v b i 9 S b 3 V u Z G V k I E 9 m Z i 5 7 R W 5 l c m d 5 I E N v b n N 1 b X B 0 a W 9 u I H B l c i B D Y X B p d G E g K D M t W W V h c i B N b 3 Z p b m c g Q X Z n K S w x N X 0 m c X V v d D s s J n F 1 b 3 Q 7 U 2 V j d G l v b j E v U m V u Z X J n e S B D b 2 5 z d W 1 w d G l v b i 9 S b 3 V u Z G V k I E 9 m Z i 5 7 R W 5 l c m d 5 I E l u d G V u c 2 l 0 e S A o T U o v J E d E U C k s M T Z 9 J n F 1 b 3 Q 7 L C Z x d W 9 0 O 1 N l Y 3 R p b 2 4 x L 1 J l b m V y Z 3 k g Q 2 9 u c 3 V t c H R p b 2 4 v U m 9 1 b m R l Z C B P Z m Y u e 0 V u Z X J n e S B J b n R l b n N p d H k g K D M t W W V h c i B N b 3 Z p b m c g Q X Z n K S w x N 3 0 m c X V v d D s s J n F 1 b 3 Q 7 U 2 V j d G l v b j E v U m V u Z X J n e S B D b 2 5 z d W 1 w d G l v b i 9 S b 3 V u Z G V k I E 9 m Z i 5 7 Q 0 8 y I E V t a X N z a W 9 u c y A o a 3 Q p L D E 4 f S Z x d W 9 0 O y w m c X V v d D t T Z W N 0 a W 9 u M S 9 S Z W 5 l c m d 5 I E N v b n N 1 b X B 0 a W 9 u L 1 J v d W 5 k Z W Q g T 2 Z m L n t D T + K C g i B F b W l z c 2 l v b n M g K D M t W W V h c i B N b 3 Z p b m c g Q X Z n K S w x O X 0 m c X V v d D s s J n F 1 b 3 Q 7 U 2 V j d G l v b j E v S W 5 m b G F 0 a W 9 u I G R h d G E v Q 2 h h b m d l Z C B U e X B l L n t E Y X R l L D B 9 J n F 1 b 3 Q 7 L C Z x d W 9 0 O 1 N l Y 3 R p b 2 4 x L 0 l u Z m x h d G l v b i B k Y X R h L 0 N o Y W 5 n Z W Q g V H l w Z S 5 7 W W V h c i w y f S Z x d W 9 0 O y w m c X V v d D t T Z W N 0 a W 9 u M S 9 J b m Z s Y X R p b 2 4 g Z G F 0 Y S 9 D a G F u Z 2 V k I F R 5 c G U u e 0 F s b C B J d G V t c y A o W W V h c i B v b i B D a G F u Z 2 U p L D N 9 J n F 1 b 3 Q 7 L C Z x d W 9 0 O 1 N l Y 3 R p b 2 4 x L 0 l u Z m x h d G l v b i B k Y X R h L 0 N o Y W 5 n Z W Q g V H l w Z S 5 7 Q W x s I E l 0 Z W 1 z I C g x M i B N b 2 5 0 a H M g Q X Z n L i B D a G F u Z 2 U p L D R 9 J n F 1 b 3 Q 7 L C Z x d W 9 0 O 1 N l Y 3 R p b 2 4 x L 0 l u Z m x h d G l v b i B k Y X R h L 0 N o Y W 5 n Z W Q g V H l w Z S 5 7 Q W x s I E l 0 Z W 1 z I E x l c 3 M g R m F y b S B Q c m 9 k d W N l I G F u Z C B F b m V y Z 3 k g K F l l Y X I g b 2 4 g Q 2 h h b m d l K S 8 z L D V 9 J n F 1 b 3 Q 7 L C Z x d W 9 0 O 1 N l Y 3 R p b 2 4 x L 0 l u Z m x h d G l v b i B k Y X R h L 0 N o Y W 5 n Z W Q g V H l w Z S 5 7 Q W x s I E l 0 Z W 1 z I E x l c 3 M g R m F y b S B Q c m 9 k d W N l I G F u Z C B F b m V y Z 3 k g K D E y I E 1 v b n R o c y B B d m c u I E N o Y W 5 n Z S k v M y w 2 f S Z x d W 9 0 O y w m c X V v d D t T Z W N 0 a W 9 u M S 9 G b 3 J l e C B E Y X R h L 1 J l c G x h Y 2 V k I F Z h b H V l L n t D d X J y Z W 5 j e S w y f S Z x d W 9 0 O y w m c X V v d D t T Z W N 0 a W 9 u M S 9 G b 3 J l e C B E Y X R h L 0 N o Y W 5 n Z W Q g V H l w Z S 5 7 Q n V 5 a W 5 n I F J h d G U s M 3 0 m c X V v d D s s J n F 1 b 3 Q 7 U 2 V j d G l v b j E v R m 9 y Z X g g R G F 0 Y S 9 D a G F u Z 2 V k I F R 5 c G U u e 1 N l b G x p b m c g U m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E l u Z m x h d G l v b i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G b 3 J l e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3 x 9 d 9 x a 0 S j 2 M h 1 u K f X X w A A A A A C A A A A A A A Q Z g A A A A E A A C A A A A B z S a B J y f S 7 + i N y w T y n 0 g 9 M 1 / A w z 7 k 0 B O n Q Z M k + g N W w O A A A A A A O g A A A A A I A A C A A A A B g Z i 5 6 e j c + c 7 C 0 7 o o v 1 t X A E 0 P t G K B w q 3 9 e 8 q r x h D 7 B y l A A A A A y V C K I J A o M N + W k h u s J S X f T / + M F g l N K z y n / e 7 / F Z 8 j Q E P W z l h M Z v / C D 3 2 m 3 Q l c R + s x 0 u I P T o E c / H f V z 7 s g x z f J 2 / Y h U D l s 0 2 e z K / S j E 2 z i 2 E 0 A A A A D D i 1 H 8 S x d j Q C + w i w N / b Z a 4 v r n k s 4 8 K m Q k K T X s + X F B A k c z R / d n 4 M d p 7 8 k 9 n u c x 4 j t I + X z r w Z s 3 5 9 a F B M f L K S J W U < / D a t a M a s h u p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2A0FD89-BAE8-49C8-B722-F7ACFC5933D8}">
  <ds:schemaRefs/>
</ds:datastoreItem>
</file>

<file path=customXml/itemProps2.xml><?xml version="1.0" encoding="utf-8"?>
<ds:datastoreItem xmlns:ds="http://schemas.openxmlformats.org/officeDocument/2006/customXml" ds:itemID="{D4A984DE-AFB6-40AA-8FD9-0F505802D908}">
  <ds:schemaRefs/>
</ds:datastoreItem>
</file>

<file path=customXml/itemProps3.xml><?xml version="1.0" encoding="utf-8"?>
<ds:datastoreItem xmlns:ds="http://schemas.openxmlformats.org/officeDocument/2006/customXml" ds:itemID="{AB10BD1D-0779-4D1D-BBA3-7BA373D13218}">
  <ds:schemaRefs/>
</ds:datastoreItem>
</file>

<file path=customXml/itemProps4.xml><?xml version="1.0" encoding="utf-8"?>
<ds:datastoreItem xmlns:ds="http://schemas.openxmlformats.org/officeDocument/2006/customXml" ds:itemID="{D06BC3B0-6F63-4128-9ACC-9B18810C3121}">
  <ds:schemaRefs/>
</ds:datastoreItem>
</file>

<file path=customXml/itemProps5.xml><?xml version="1.0" encoding="utf-8"?>
<ds:datastoreItem xmlns:ds="http://schemas.openxmlformats.org/officeDocument/2006/customXml" ds:itemID="{BFDF253A-DB0D-4802-A924-30C5323004CD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DABF29E-82A7-400F-B31B-C467C798EA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Merged Data</vt:lpstr>
      <vt:lpstr>Pivot Table</vt:lpstr>
      <vt:lpstr>Renergy Share Forecast</vt:lpstr>
      <vt:lpstr>Renergy Consumption Forecast</vt:lpstr>
      <vt:lpstr>Exchange rate Forecast</vt:lpstr>
      <vt:lpstr>Charts</vt:lpstr>
      <vt:lpstr>Consumption Forecast</vt:lpstr>
      <vt:lpstr>Share Forcast Chart</vt:lpstr>
      <vt:lpstr>Forex Forecast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2024-11-13T08:55:28Z</dcterms:created>
  <dcterms:modified xsi:type="dcterms:W3CDTF">2024-11-14T09:09:44Z</dcterms:modified>
</cp:coreProperties>
</file>