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xr:revisionPtr revIDLastSave="4022" documentId="11_AD4DB114E441178AC67DF404CED2DF70693EDF19" xr6:coauthVersionLast="46" xr6:coauthVersionMax="47" xr10:uidLastSave="{8E2C10B4-3B47-4A46-9C67-4D848A9B617B}"/>
  <bookViews>
    <workbookView xWindow="5460" yWindow="1380" windowWidth="21600" windowHeight="11385" tabRatio="779" xr2:uid="{00000000-000D-0000-FFFF-FFFF00000000}"/>
  </bookViews>
  <sheets>
    <sheet name="A. Question and answer pairs" sheetId="1" r:id="rId1"/>
    <sheet name="B. 3rd iteration final ranking" sheetId="10" r:id="rId2"/>
    <sheet name="C. 2nd and 3rd iteration refine" sheetId="8" r:id="rId3"/>
    <sheet name="D. 1st iteration difference" sheetId="6" r:id="rId4"/>
    <sheet name="E. 1st iteration A" sheetId="3" r:id="rId5"/>
    <sheet name="F. 1st iteration B" sheetId="2" r:id="rId6"/>
  </sheets>
  <definedNames>
    <definedName name="_xlnm._FilterDatabase" localSheetId="2" hidden="1">'C. 2nd and 3rd iteration refine'!$A$1:$K$77</definedName>
    <definedName name="test_1" localSheetId="2" hidden="1">'C. 2nd and 3rd iteration refine'!$A$1:$I$77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0" i="8" l="1"/>
  <c r="I81" i="8"/>
  <c r="I83" i="8"/>
  <c r="I82" i="8"/>
  <c r="F32" i="6"/>
  <c r="F30" i="6"/>
  <c r="O42" i="10"/>
  <c r="N42" i="10"/>
  <c r="M42" i="10"/>
  <c r="L42" i="10"/>
  <c r="K42" i="10"/>
  <c r="J42" i="10"/>
  <c r="I42" i="10"/>
  <c r="H42" i="10"/>
  <c r="G42" i="10"/>
  <c r="F42" i="10"/>
  <c r="O41" i="10"/>
  <c r="N41" i="10"/>
  <c r="M41" i="10"/>
  <c r="L41" i="10"/>
  <c r="K41" i="10"/>
  <c r="J41" i="10"/>
  <c r="I41" i="10"/>
  <c r="H41" i="10"/>
  <c r="G41" i="10"/>
  <c r="F41" i="10"/>
  <c r="O40" i="10"/>
  <c r="N40" i="10"/>
  <c r="M40" i="10"/>
  <c r="L40" i="10"/>
  <c r="K40" i="10"/>
  <c r="J40" i="10"/>
  <c r="I40" i="10"/>
  <c r="H40" i="10"/>
  <c r="G40" i="10"/>
  <c r="F40" i="10"/>
  <c r="O37" i="10"/>
  <c r="N37" i="10"/>
  <c r="M37" i="10"/>
  <c r="L37" i="10"/>
  <c r="K37" i="10"/>
  <c r="J37" i="10"/>
  <c r="I37" i="10"/>
  <c r="H37" i="10"/>
  <c r="G37" i="10"/>
  <c r="F37" i="10"/>
  <c r="O36" i="10"/>
  <c r="N36" i="10"/>
  <c r="M36" i="10"/>
  <c r="L36" i="10"/>
  <c r="K36" i="10"/>
  <c r="J36" i="10"/>
  <c r="I36" i="10"/>
  <c r="H36" i="10"/>
  <c r="G36" i="10"/>
  <c r="F36" i="10"/>
  <c r="O35" i="10"/>
  <c r="N35" i="10"/>
  <c r="M35" i="10"/>
  <c r="L35" i="10"/>
  <c r="K35" i="10"/>
  <c r="J35" i="10"/>
  <c r="I35" i="10"/>
  <c r="H35" i="10"/>
  <c r="G35" i="10"/>
  <c r="F35" i="10"/>
  <c r="O32" i="10"/>
  <c r="N32" i="10"/>
  <c r="M32" i="10"/>
  <c r="L32" i="10"/>
  <c r="K32" i="10"/>
  <c r="J32" i="10"/>
  <c r="I32" i="10"/>
  <c r="H32" i="10"/>
  <c r="G32" i="10"/>
  <c r="F32" i="10"/>
  <c r="O31" i="10"/>
  <c r="N31" i="10"/>
  <c r="M31" i="10"/>
  <c r="L31" i="10"/>
  <c r="K31" i="10"/>
  <c r="J31" i="10"/>
  <c r="I31" i="10"/>
  <c r="H31" i="10"/>
  <c r="G31" i="10"/>
  <c r="F31" i="10"/>
  <c r="O30" i="10"/>
  <c r="N30" i="10"/>
  <c r="M30" i="10"/>
  <c r="L30" i="10"/>
  <c r="K30" i="10"/>
  <c r="J30" i="10"/>
  <c r="I30" i="10"/>
  <c r="H30" i="10"/>
  <c r="G30" i="10"/>
  <c r="F30" i="10"/>
  <c r="F30" i="2"/>
  <c r="O42" i="3"/>
  <c r="N42" i="3"/>
  <c r="M42" i="3"/>
  <c r="L42" i="3"/>
  <c r="K42" i="3"/>
  <c r="J42" i="3"/>
  <c r="I42" i="3"/>
  <c r="H42" i="3"/>
  <c r="G42" i="3"/>
  <c r="F42" i="3"/>
  <c r="O41" i="3"/>
  <c r="N41" i="3"/>
  <c r="M41" i="3"/>
  <c r="L41" i="3"/>
  <c r="K41" i="3"/>
  <c r="J41" i="3"/>
  <c r="I41" i="3"/>
  <c r="H41" i="3"/>
  <c r="G41" i="3"/>
  <c r="F41" i="3"/>
  <c r="O40" i="3"/>
  <c r="N40" i="3"/>
  <c r="M40" i="3"/>
  <c r="L40" i="3"/>
  <c r="K40" i="3"/>
  <c r="J40" i="3"/>
  <c r="I40" i="3"/>
  <c r="H40" i="3"/>
  <c r="G40" i="3"/>
  <c r="F40" i="3"/>
  <c r="O37" i="3"/>
  <c r="N37" i="3"/>
  <c r="M37" i="3"/>
  <c r="L37" i="3"/>
  <c r="K37" i="3"/>
  <c r="J37" i="3"/>
  <c r="I37" i="3"/>
  <c r="H37" i="3"/>
  <c r="G37" i="3"/>
  <c r="F37" i="3"/>
  <c r="O36" i="3"/>
  <c r="N36" i="3"/>
  <c r="M36" i="3"/>
  <c r="L36" i="3"/>
  <c r="K36" i="3"/>
  <c r="J36" i="3"/>
  <c r="I36" i="3"/>
  <c r="H36" i="3"/>
  <c r="G36" i="3"/>
  <c r="F36" i="3"/>
  <c r="O35" i="3"/>
  <c r="N35" i="3"/>
  <c r="M35" i="3"/>
  <c r="L35" i="3"/>
  <c r="K35" i="3"/>
  <c r="J35" i="3"/>
  <c r="I35" i="3"/>
  <c r="H35" i="3"/>
  <c r="G35" i="3"/>
  <c r="F35" i="3"/>
  <c r="O32" i="3"/>
  <c r="N32" i="3"/>
  <c r="M32" i="3"/>
  <c r="L32" i="3"/>
  <c r="K32" i="3"/>
  <c r="J32" i="3"/>
  <c r="I32" i="3"/>
  <c r="H32" i="3"/>
  <c r="G32" i="3"/>
  <c r="F32" i="3"/>
  <c r="O31" i="3"/>
  <c r="N31" i="3"/>
  <c r="M31" i="3"/>
  <c r="L31" i="3"/>
  <c r="K31" i="3"/>
  <c r="J31" i="3"/>
  <c r="I31" i="3"/>
  <c r="H31" i="3"/>
  <c r="G31" i="3"/>
  <c r="F31" i="3"/>
  <c r="O30" i="3"/>
  <c r="N30" i="3"/>
  <c r="M30" i="3"/>
  <c r="L30" i="3"/>
  <c r="K30" i="3"/>
  <c r="J30" i="3"/>
  <c r="I30" i="3"/>
  <c r="H30" i="3"/>
  <c r="G30" i="3"/>
  <c r="F30" i="3"/>
  <c r="F41" i="2"/>
  <c r="G41" i="2"/>
  <c r="H41" i="2"/>
  <c r="I41" i="2"/>
  <c r="J41" i="2"/>
  <c r="K41" i="2"/>
  <c r="L41" i="2"/>
  <c r="M41" i="2"/>
  <c r="N41" i="2"/>
  <c r="O41" i="2"/>
  <c r="F42" i="2"/>
  <c r="G42" i="2"/>
  <c r="H42" i="2"/>
  <c r="I42" i="2"/>
  <c r="J42" i="2"/>
  <c r="K42" i="2"/>
  <c r="L42" i="2"/>
  <c r="M42" i="2"/>
  <c r="N42" i="2"/>
  <c r="O42" i="2"/>
  <c r="F40" i="2"/>
  <c r="G40" i="2"/>
  <c r="H40" i="2"/>
  <c r="I40" i="2"/>
  <c r="J40" i="2"/>
  <c r="K40" i="2"/>
  <c r="L40" i="2"/>
  <c r="M40" i="2"/>
  <c r="N40" i="2"/>
  <c r="O40" i="2"/>
  <c r="F36" i="2"/>
  <c r="G36" i="2"/>
  <c r="H36" i="2"/>
  <c r="I36" i="2"/>
  <c r="J36" i="2"/>
  <c r="K36" i="2"/>
  <c r="L36" i="2"/>
  <c r="M36" i="2"/>
  <c r="N36" i="2"/>
  <c r="O36" i="2"/>
  <c r="F37" i="2"/>
  <c r="G37" i="2"/>
  <c r="H37" i="2"/>
  <c r="I37" i="2"/>
  <c r="J37" i="2"/>
  <c r="K37" i="2"/>
  <c r="L37" i="2"/>
  <c r="M37" i="2"/>
  <c r="N37" i="2"/>
  <c r="O37" i="2"/>
  <c r="F35" i="2"/>
  <c r="G35" i="2"/>
  <c r="H35" i="2"/>
  <c r="I35" i="2"/>
  <c r="J35" i="2"/>
  <c r="K35" i="2"/>
  <c r="L35" i="2"/>
  <c r="M35" i="2"/>
  <c r="N35" i="2"/>
  <c r="O35" i="2"/>
  <c r="F31" i="2"/>
  <c r="G31" i="2"/>
  <c r="H31" i="2"/>
  <c r="I31" i="2"/>
  <c r="J31" i="2"/>
  <c r="K31" i="2"/>
  <c r="L31" i="2"/>
  <c r="M31" i="2"/>
  <c r="N31" i="2"/>
  <c r="O31" i="2"/>
  <c r="F32" i="2"/>
  <c r="G32" i="2"/>
  <c r="H32" i="2"/>
  <c r="I32" i="2"/>
  <c r="J32" i="2"/>
  <c r="K32" i="2"/>
  <c r="L32" i="2"/>
  <c r="M32" i="2"/>
  <c r="N32" i="2"/>
  <c r="O32" i="2"/>
  <c r="G30" i="2"/>
  <c r="H30" i="2"/>
  <c r="I30" i="2"/>
  <c r="J30" i="2"/>
  <c r="K30" i="2"/>
  <c r="L30" i="2"/>
  <c r="M30" i="2"/>
  <c r="N30" i="2"/>
  <c r="O30" i="2"/>
  <c r="F3" i="6"/>
  <c r="G3" i="6"/>
  <c r="H3" i="6"/>
  <c r="I3" i="6"/>
  <c r="J3" i="6"/>
  <c r="K3" i="6"/>
  <c r="L3" i="6"/>
  <c r="M3" i="6"/>
  <c r="N3" i="6"/>
  <c r="O3" i="6"/>
  <c r="F4" i="6"/>
  <c r="G4" i="6"/>
  <c r="H4" i="6"/>
  <c r="I4" i="6"/>
  <c r="J4" i="6"/>
  <c r="K4" i="6"/>
  <c r="L4" i="6"/>
  <c r="M4" i="6"/>
  <c r="N4" i="6"/>
  <c r="O4" i="6"/>
  <c r="F5" i="6"/>
  <c r="G5" i="6"/>
  <c r="H5" i="6"/>
  <c r="I5" i="6"/>
  <c r="J5" i="6"/>
  <c r="K5" i="6"/>
  <c r="L5" i="6"/>
  <c r="M5" i="6"/>
  <c r="N5" i="6"/>
  <c r="O5" i="6"/>
  <c r="F6" i="6"/>
  <c r="G6" i="6"/>
  <c r="H6" i="6"/>
  <c r="I6" i="6"/>
  <c r="J6" i="6"/>
  <c r="K6" i="6"/>
  <c r="L6" i="6"/>
  <c r="M6" i="6"/>
  <c r="N6" i="6"/>
  <c r="O6" i="6"/>
  <c r="F7" i="6"/>
  <c r="G7" i="6"/>
  <c r="H7" i="6"/>
  <c r="I7" i="6"/>
  <c r="J7" i="6"/>
  <c r="K7" i="6"/>
  <c r="L7" i="6"/>
  <c r="M7" i="6"/>
  <c r="N7" i="6"/>
  <c r="O7" i="6"/>
  <c r="F8" i="6"/>
  <c r="G8" i="6"/>
  <c r="H8" i="6"/>
  <c r="I8" i="6"/>
  <c r="J8" i="6"/>
  <c r="K8" i="6"/>
  <c r="L8" i="6"/>
  <c r="M8" i="6"/>
  <c r="N8" i="6"/>
  <c r="O8" i="6"/>
  <c r="F9" i="6"/>
  <c r="G9" i="6"/>
  <c r="H9" i="6"/>
  <c r="I9" i="6"/>
  <c r="J9" i="6"/>
  <c r="K9" i="6"/>
  <c r="L9" i="6"/>
  <c r="M9" i="6"/>
  <c r="N9" i="6"/>
  <c r="O9" i="6"/>
  <c r="F10" i="6"/>
  <c r="G10" i="6"/>
  <c r="H10" i="6"/>
  <c r="I10" i="6"/>
  <c r="J10" i="6"/>
  <c r="K10" i="6"/>
  <c r="L10" i="6"/>
  <c r="M10" i="6"/>
  <c r="N10" i="6"/>
  <c r="O10" i="6"/>
  <c r="F11" i="6"/>
  <c r="G11" i="6"/>
  <c r="H11" i="6"/>
  <c r="I11" i="6"/>
  <c r="J11" i="6"/>
  <c r="K11" i="6"/>
  <c r="L11" i="6"/>
  <c r="M11" i="6"/>
  <c r="N11" i="6"/>
  <c r="O11" i="6"/>
  <c r="F12" i="6"/>
  <c r="G12" i="6"/>
  <c r="H12" i="6"/>
  <c r="I12" i="6"/>
  <c r="J12" i="6"/>
  <c r="K12" i="6"/>
  <c r="L12" i="6"/>
  <c r="M12" i="6"/>
  <c r="N12" i="6"/>
  <c r="O12" i="6"/>
  <c r="F13" i="6"/>
  <c r="G13" i="6"/>
  <c r="H13" i="6"/>
  <c r="I13" i="6"/>
  <c r="J13" i="6"/>
  <c r="K13" i="6"/>
  <c r="L13" i="6"/>
  <c r="M13" i="6"/>
  <c r="N13" i="6"/>
  <c r="O13" i="6"/>
  <c r="F14" i="6"/>
  <c r="G14" i="6"/>
  <c r="H14" i="6"/>
  <c r="I14" i="6"/>
  <c r="J14" i="6"/>
  <c r="K14" i="6"/>
  <c r="L14" i="6"/>
  <c r="M14" i="6"/>
  <c r="N14" i="6"/>
  <c r="O14" i="6"/>
  <c r="F15" i="6"/>
  <c r="G15" i="6"/>
  <c r="H15" i="6"/>
  <c r="I15" i="6"/>
  <c r="J15" i="6"/>
  <c r="K15" i="6"/>
  <c r="L15" i="6"/>
  <c r="M15" i="6"/>
  <c r="N15" i="6"/>
  <c r="O15" i="6"/>
  <c r="F16" i="6"/>
  <c r="G16" i="6"/>
  <c r="H16" i="6"/>
  <c r="I16" i="6"/>
  <c r="J16" i="6"/>
  <c r="K16" i="6"/>
  <c r="L16" i="6"/>
  <c r="M16" i="6"/>
  <c r="N16" i="6"/>
  <c r="O16" i="6"/>
  <c r="F17" i="6"/>
  <c r="G17" i="6"/>
  <c r="H17" i="6"/>
  <c r="I17" i="6"/>
  <c r="J17" i="6"/>
  <c r="K17" i="6"/>
  <c r="L17" i="6"/>
  <c r="M17" i="6"/>
  <c r="N17" i="6"/>
  <c r="O17" i="6"/>
  <c r="F18" i="6"/>
  <c r="G18" i="6"/>
  <c r="H18" i="6"/>
  <c r="I18" i="6"/>
  <c r="J18" i="6"/>
  <c r="K18" i="6"/>
  <c r="L18" i="6"/>
  <c r="M18" i="6"/>
  <c r="N18" i="6"/>
  <c r="O18" i="6"/>
  <c r="F19" i="6"/>
  <c r="G19" i="6"/>
  <c r="H19" i="6"/>
  <c r="I19" i="6"/>
  <c r="J19" i="6"/>
  <c r="K19" i="6"/>
  <c r="L19" i="6"/>
  <c r="M19" i="6"/>
  <c r="N19" i="6"/>
  <c r="O19" i="6"/>
  <c r="F20" i="6"/>
  <c r="G20" i="6"/>
  <c r="H20" i="6"/>
  <c r="I20" i="6"/>
  <c r="J20" i="6"/>
  <c r="K20" i="6"/>
  <c r="L20" i="6"/>
  <c r="M20" i="6"/>
  <c r="N20" i="6"/>
  <c r="O20" i="6"/>
  <c r="F21" i="6"/>
  <c r="G21" i="6"/>
  <c r="H21" i="6"/>
  <c r="I21" i="6"/>
  <c r="J21" i="6"/>
  <c r="K21" i="6"/>
  <c r="L21" i="6"/>
  <c r="M21" i="6"/>
  <c r="N21" i="6"/>
  <c r="O21" i="6"/>
  <c r="F22" i="6"/>
  <c r="G22" i="6"/>
  <c r="H22" i="6"/>
  <c r="I22" i="6"/>
  <c r="J22" i="6"/>
  <c r="K22" i="6"/>
  <c r="L22" i="6"/>
  <c r="M22" i="6"/>
  <c r="N22" i="6"/>
  <c r="O22" i="6"/>
  <c r="F23" i="6"/>
  <c r="G23" i="6"/>
  <c r="H23" i="6"/>
  <c r="I23" i="6"/>
  <c r="J23" i="6"/>
  <c r="K23" i="6"/>
  <c r="L23" i="6"/>
  <c r="M23" i="6"/>
  <c r="N23" i="6"/>
  <c r="O23" i="6"/>
  <c r="F24" i="6"/>
  <c r="G24" i="6"/>
  <c r="H24" i="6"/>
  <c r="I24" i="6"/>
  <c r="J24" i="6"/>
  <c r="K24" i="6"/>
  <c r="L24" i="6"/>
  <c r="M24" i="6"/>
  <c r="N24" i="6"/>
  <c r="O24" i="6"/>
  <c r="F25" i="6"/>
  <c r="G25" i="6"/>
  <c r="H25" i="6"/>
  <c r="I25" i="6"/>
  <c r="J25" i="6"/>
  <c r="K25" i="6"/>
  <c r="L25" i="6"/>
  <c r="M25" i="6"/>
  <c r="N25" i="6"/>
  <c r="O25" i="6"/>
  <c r="F26" i="6"/>
  <c r="G26" i="6"/>
  <c r="H26" i="6"/>
  <c r="I26" i="6"/>
  <c r="J26" i="6"/>
  <c r="K26" i="6"/>
  <c r="L26" i="6"/>
  <c r="M26" i="6"/>
  <c r="N26" i="6"/>
  <c r="O26" i="6"/>
  <c r="G2" i="6"/>
  <c r="H2" i="6"/>
  <c r="I2" i="6"/>
  <c r="J2" i="6"/>
  <c r="K2" i="6"/>
  <c r="L2" i="6"/>
  <c r="M2" i="6"/>
  <c r="N2" i="6"/>
  <c r="O2" i="6"/>
  <c r="F2" i="6"/>
  <c r="F29" i="6" l="1"/>
  <c r="F31" i="6" s="1"/>
  <c r="O47" i="3"/>
  <c r="O52" i="3" s="1"/>
  <c r="M48" i="3"/>
  <c r="M53" i="3" s="1"/>
  <c r="I46" i="3"/>
  <c r="I51" i="3" s="1"/>
  <c r="I46" i="10"/>
  <c r="I51" i="10" s="1"/>
  <c r="M48" i="10"/>
  <c r="M53" i="10" s="1"/>
  <c r="O47" i="10"/>
  <c r="O52" i="10" s="1"/>
  <c r="J46" i="10"/>
  <c r="J51" i="10" s="1"/>
  <c r="H47" i="10"/>
  <c r="H52" i="10" s="1"/>
  <c r="F48" i="10"/>
  <c r="F53" i="10" s="1"/>
  <c r="N48" i="10"/>
  <c r="N53" i="10" s="1"/>
  <c r="K46" i="10"/>
  <c r="K51" i="10" s="1"/>
  <c r="I47" i="10"/>
  <c r="I52" i="10" s="1"/>
  <c r="G48" i="10"/>
  <c r="G53" i="10" s="1"/>
  <c r="O48" i="10"/>
  <c r="O53" i="10" s="1"/>
  <c r="L46" i="10"/>
  <c r="L51" i="10" s="1"/>
  <c r="J47" i="10"/>
  <c r="J52" i="10" s="1"/>
  <c r="H48" i="10"/>
  <c r="H53" i="10" s="1"/>
  <c r="M46" i="10"/>
  <c r="M51" i="10" s="1"/>
  <c r="K47" i="10"/>
  <c r="K52" i="10" s="1"/>
  <c r="I48" i="10"/>
  <c r="I53" i="10" s="1"/>
  <c r="F46" i="10"/>
  <c r="F51" i="10" s="1"/>
  <c r="N46" i="10"/>
  <c r="N51" i="10" s="1"/>
  <c r="L47" i="10"/>
  <c r="L52" i="10" s="1"/>
  <c r="J48" i="10"/>
  <c r="J53" i="10" s="1"/>
  <c r="G46" i="10"/>
  <c r="G51" i="10" s="1"/>
  <c r="O46" i="10"/>
  <c r="O51" i="10" s="1"/>
  <c r="M47" i="10"/>
  <c r="M52" i="10" s="1"/>
  <c r="K48" i="10"/>
  <c r="K53" i="10" s="1"/>
  <c r="H46" i="10"/>
  <c r="H51" i="10" s="1"/>
  <c r="F47" i="10"/>
  <c r="F52" i="10" s="1"/>
  <c r="N47" i="10"/>
  <c r="N52" i="10" s="1"/>
  <c r="L48" i="10"/>
  <c r="L53" i="10" s="1"/>
  <c r="G47" i="10"/>
  <c r="G52" i="10" s="1"/>
  <c r="J46" i="3"/>
  <c r="J51" i="3" s="1"/>
  <c r="H47" i="3"/>
  <c r="H52" i="3" s="1"/>
  <c r="F48" i="3"/>
  <c r="F53" i="3" s="1"/>
  <c r="N48" i="3"/>
  <c r="N53" i="3" s="1"/>
  <c r="K46" i="3"/>
  <c r="K51" i="3" s="1"/>
  <c r="I47" i="3"/>
  <c r="I52" i="3" s="1"/>
  <c r="G48" i="3"/>
  <c r="G53" i="3" s="1"/>
  <c r="O48" i="3"/>
  <c r="O53" i="3" s="1"/>
  <c r="L46" i="3"/>
  <c r="L51" i="3" s="1"/>
  <c r="J47" i="3"/>
  <c r="J52" i="3" s="1"/>
  <c r="H48" i="3"/>
  <c r="H53" i="3" s="1"/>
  <c r="M46" i="3"/>
  <c r="M51" i="3" s="1"/>
  <c r="K47" i="3"/>
  <c r="K52" i="3" s="1"/>
  <c r="I48" i="3"/>
  <c r="I53" i="3" s="1"/>
  <c r="F46" i="3"/>
  <c r="F51" i="3" s="1"/>
  <c r="N46" i="3"/>
  <c r="N51" i="3" s="1"/>
  <c r="L47" i="3"/>
  <c r="L52" i="3" s="1"/>
  <c r="J48" i="3"/>
  <c r="J53" i="3" s="1"/>
  <c r="G46" i="3"/>
  <c r="G51" i="3" s="1"/>
  <c r="O46" i="3"/>
  <c r="O51" i="3" s="1"/>
  <c r="M47" i="3"/>
  <c r="M52" i="3" s="1"/>
  <c r="K48" i="3"/>
  <c r="K53" i="3" s="1"/>
  <c r="H46" i="3"/>
  <c r="H51" i="3" s="1"/>
  <c r="F47" i="3"/>
  <c r="F52" i="3" s="1"/>
  <c r="N47" i="3"/>
  <c r="N52" i="3" s="1"/>
  <c r="L48" i="3"/>
  <c r="L53" i="3" s="1"/>
  <c r="G47" i="3"/>
  <c r="G52" i="3" s="1"/>
  <c r="J48" i="2"/>
  <c r="J53" i="2" s="1"/>
  <c r="G48" i="2"/>
  <c r="G53" i="2" s="1"/>
  <c r="M47" i="2"/>
  <c r="M52" i="2" s="1"/>
  <c r="K46" i="2"/>
  <c r="K51" i="2" s="1"/>
  <c r="J46" i="2"/>
  <c r="J51" i="2" s="1"/>
  <c r="L47" i="2"/>
  <c r="L52" i="2" s="1"/>
  <c r="N48" i="2"/>
  <c r="N53" i="2" s="1"/>
  <c r="I46" i="2"/>
  <c r="I51" i="2" s="1"/>
  <c r="K47" i="2"/>
  <c r="K52" i="2" s="1"/>
  <c r="M48" i="2"/>
  <c r="M53" i="2" s="1"/>
  <c r="F46" i="2"/>
  <c r="F51" i="2" s="1"/>
  <c r="H46" i="2"/>
  <c r="H51" i="2" s="1"/>
  <c r="J47" i="2"/>
  <c r="J52" i="2" s="1"/>
  <c r="L48" i="2"/>
  <c r="L53" i="2" s="1"/>
  <c r="O46" i="2"/>
  <c r="O51" i="2" s="1"/>
  <c r="G46" i="2"/>
  <c r="G51" i="2" s="1"/>
  <c r="I47" i="2"/>
  <c r="I52" i="2" s="1"/>
  <c r="K48" i="2"/>
  <c r="K53" i="2" s="1"/>
  <c r="N46" i="2"/>
  <c r="N51" i="2" s="1"/>
  <c r="F47" i="2"/>
  <c r="F52" i="2" s="1"/>
  <c r="H47" i="2"/>
  <c r="H52" i="2" s="1"/>
  <c r="M46" i="2"/>
  <c r="M51" i="2" s="1"/>
  <c r="O47" i="2"/>
  <c r="O52" i="2" s="1"/>
  <c r="G47" i="2"/>
  <c r="G52" i="2" s="1"/>
  <c r="I48" i="2"/>
  <c r="I53" i="2" s="1"/>
  <c r="L46" i="2"/>
  <c r="L51" i="2" s="1"/>
  <c r="N47" i="2"/>
  <c r="N52" i="2" s="1"/>
  <c r="F48" i="2"/>
  <c r="F53" i="2" s="1"/>
  <c r="H48" i="2"/>
  <c r="H53" i="2" s="1"/>
  <c r="O48" i="2"/>
  <c r="O53" i="2" s="1"/>
</calcChain>
</file>

<file path=xl/sharedStrings.xml><?xml version="1.0" encoding="utf-8"?>
<sst xmlns="http://schemas.openxmlformats.org/spreadsheetml/2006/main" count="1290" uniqueCount="399">
  <si>
    <t>ID</t>
  </si>
  <si>
    <t>Subject</t>
  </si>
  <si>
    <t>Question</t>
  </si>
  <si>
    <t>Answer GT</t>
  </si>
  <si>
    <t>Answer 1</t>
  </si>
  <si>
    <t>Answer 2</t>
  </si>
  <si>
    <t>Answer 3</t>
  </si>
  <si>
    <t>Answer 4</t>
  </si>
  <si>
    <t>Answer 5</t>
  </si>
  <si>
    <t>Answer 6</t>
  </si>
  <si>
    <t>Answer 7</t>
  </si>
  <si>
    <t>Answer 8</t>
  </si>
  <si>
    <t>Answer 9</t>
  </si>
  <si>
    <t>Answer 10</t>
  </si>
  <si>
    <t>Q1</t>
  </si>
  <si>
    <t>origin</t>
  </si>
  <si>
    <t>Where did SARS-CoV-2 originate?</t>
  </si>
  <si>
    <t>Wuhan City, China</t>
  </si>
  <si>
    <t>China</t>
  </si>
  <si>
    <t>primary host bats</t>
  </si>
  <si>
    <t>Bronx Zoo in New York City</t>
  </si>
  <si>
    <t>Wuhan Seafood Market</t>
  </si>
  <si>
    <t>Netherlands and Denmark</t>
  </si>
  <si>
    <t>Bat-CoV RaTG13</t>
  </si>
  <si>
    <t>Bronx Zoo in New York City is the place of origin</t>
  </si>
  <si>
    <t>wildlife hosts</t>
  </si>
  <si>
    <t>Africa and South America</t>
  </si>
  <si>
    <t>bats</t>
  </si>
  <si>
    <t>Q2</t>
  </si>
  <si>
    <t>genetics</t>
  </si>
  <si>
    <t>What family of virus does SARS reside in?</t>
  </si>
  <si>
    <t>coronavirus</t>
  </si>
  <si>
    <t>single-stranded positive-sense RNA family</t>
  </si>
  <si>
    <t>family of coronavirus</t>
  </si>
  <si>
    <t>WU virus</t>
  </si>
  <si>
    <t>coronavirus family</t>
  </si>
  <si>
    <t>infects gastrointestinal tissues</t>
  </si>
  <si>
    <t>virus</t>
  </si>
  <si>
    <t>ocular secretions contain live virus</t>
  </si>
  <si>
    <t>SARS-CoV-2 does not reside in this type of tissue</t>
  </si>
  <si>
    <t>Q3</t>
  </si>
  <si>
    <t>vaccines</t>
  </si>
  <si>
    <t>What is the most effective treatment against influenza?</t>
  </si>
  <si>
    <t>Vaccination</t>
  </si>
  <si>
    <t>adamantanes</t>
  </si>
  <si>
    <t>influenza vaccination</t>
  </si>
  <si>
    <t>Vaccines, typically effective against seasonal influenza, are in general ineffective against novel strains</t>
  </si>
  <si>
    <t>Favipiravir </t>
  </si>
  <si>
    <t>Amantadine</t>
  </si>
  <si>
    <t>amantadine and rimantadine</t>
  </si>
  <si>
    <t>baloxavir marboxil</t>
  </si>
  <si>
    <t>vaccination</t>
  </si>
  <si>
    <t>Q4</t>
  </si>
  <si>
    <t>When was SARS-CoV-2 first identified?</t>
  </si>
  <si>
    <t>December 2019</t>
  </si>
  <si>
    <t>January 7, 2020</t>
  </si>
  <si>
    <t>November 2002</t>
  </si>
  <si>
    <t>late 2019</t>
  </si>
  <si>
    <t>25 February 2020</t>
  </si>
  <si>
    <t>December 31, 2019</t>
  </si>
  <si>
    <t>Q5</t>
  </si>
  <si>
    <t>history</t>
  </si>
  <si>
    <t>When was the first case of COVID19 confirmed in the USA?</t>
  </si>
  <si>
    <t>January 15, 2020</t>
  </si>
  <si>
    <t>19 January 2020</t>
  </si>
  <si>
    <t>January 20, 2020</t>
  </si>
  <si>
    <t>19th January</t>
  </si>
  <si>
    <t>30 January</t>
  </si>
  <si>
    <t>20 January 2020</t>
  </si>
  <si>
    <t>30 January 2020</t>
  </si>
  <si>
    <t>March 11, 2020</t>
  </si>
  <si>
    <t>Jan 23, 2020</t>
  </si>
  <si>
    <t>January 30, 2020</t>
  </si>
  <si>
    <t>January 21</t>
  </si>
  <si>
    <t>Q6</t>
  </si>
  <si>
    <t>What is the acronym SARS-CoV-2?</t>
  </si>
  <si>
    <t xml:space="preserve">severe acute respiratory syndrome coronavirus 2 </t>
  </si>
  <si>
    <t>PIM-TS</t>
  </si>
  <si>
    <t>LMPG, PDZ</t>
  </si>
  <si>
    <t>Severe Acute Respiratory Syndrome Coronavirus</t>
  </si>
  <si>
    <t>CoVCom9</t>
  </si>
  <si>
    <t>SARS-CoV</t>
  </si>
  <si>
    <t>persistence of SARS-CoV-2 on surfaces</t>
  </si>
  <si>
    <t>14 days</t>
  </si>
  <si>
    <t>Coronavirus-2</t>
  </si>
  <si>
    <t>immunoassay</t>
  </si>
  <si>
    <t>Q7</t>
  </si>
  <si>
    <t>How many people were infected during the 1918 Spanish Influenza epidemic?</t>
  </si>
  <si>
    <t>An estimated one third of the world’s population (or
z500 million persons) were infected and had clinical-
ly apparent illnesses</t>
  </si>
  <si>
    <t>20-40 million people</t>
  </si>
  <si>
    <t>40 to 50 million people</t>
  </si>
  <si>
    <t>between 30 and 60 million</t>
  </si>
  <si>
    <t>21.5 to 50 million people</t>
  </si>
  <si>
    <t>500 million</t>
  </si>
  <si>
    <t>174 per 100,000 inhabitants</t>
  </si>
  <si>
    <t>50 and 100 million victims 21</t>
  </si>
  <si>
    <t>20 million people</t>
  </si>
  <si>
    <t>600 million people</t>
  </si>
  <si>
    <t>Q8</t>
  </si>
  <si>
    <t>therapeutics</t>
  </si>
  <si>
    <t>What is the role of antibodies during infection?</t>
  </si>
  <si>
    <t>Antibodies against foreign antigens are a critical component of the overall immune response and can facilitate pathogen clearance during a primary infection and also protect against subsequent infections.</t>
  </si>
  <si>
    <t>neutralizing antibodies</t>
  </si>
  <si>
    <t>antibodies induced during primary infection play a role in clearance and recovery from certain acute viral diseases</t>
  </si>
  <si>
    <t>Mucosal antibodies play a key role in protection against SARS-CoV-2 exposure</t>
  </si>
  <si>
    <t>presence and/or production of neutralizing antibodies do not suffice for curing the infection but could regulate the spread of the virus</t>
  </si>
  <si>
    <t>Does the presence of antibodies confer complete protection against re-infection</t>
  </si>
  <si>
    <t>Antibodies generated during DENV infection play a key role not only in host protection</t>
  </si>
  <si>
    <t>neutralizing antibodies against LASV</t>
  </si>
  <si>
    <t>What role do NoV-specific antibodies play in infection and disease</t>
  </si>
  <si>
    <t>Antibody-mediated protection can be extraordinarily long-lived 34 and neutralizing antibodies present at the time of pathogen encounter can prevent rather than combat infection, achieving 'sterilizing' immunity</t>
  </si>
  <si>
    <t>important role for antibodies directed against minor glycoproteins</t>
  </si>
  <si>
    <t>Q9</t>
  </si>
  <si>
    <t>transmission</t>
  </si>
  <si>
    <t>How is 2019-nCOV transmitted?</t>
  </si>
  <si>
    <t>2019-nCoV was transmitted through respiratory tract and then induced pneumonia,</t>
  </si>
  <si>
    <t>droplets, fomites and closed contact</t>
  </si>
  <si>
    <t>through droplets, close contact, aerosol and maybe fecal-oral transmission</t>
  </si>
  <si>
    <t>through respiratory droplets and contact</t>
  </si>
  <si>
    <t>1 to 14 days</t>
  </si>
  <si>
    <t>transmitted mainly by respiratory droplets</t>
  </si>
  <si>
    <t>transmitted directly from bats</t>
  </si>
  <si>
    <t>nCoV is more readily transmitted from human to human</t>
  </si>
  <si>
    <t>2019-nCoV has the capacity to transmit from human to human</t>
  </si>
  <si>
    <t>2019-nCoV can be passed directly from person to person by respiratory droplets</t>
  </si>
  <si>
    <t>via an intermediate host</t>
  </si>
  <si>
    <t>Q10</t>
  </si>
  <si>
    <t>diagnostics</t>
  </si>
  <si>
    <t>What kind of test can diagnose COVID-19?</t>
  </si>
  <si>
    <t>rRT-PCR test</t>
  </si>
  <si>
    <t>nucleic acid amplification test</t>
  </si>
  <si>
    <t>PCR-based tests</t>
  </si>
  <si>
    <t>Q23-What are the various tests</t>
  </si>
  <si>
    <t>RT-PCR</t>
  </si>
  <si>
    <t>PCR tests</t>
  </si>
  <si>
    <t>prophylactic heparin therapy</t>
  </si>
  <si>
    <t>routine blood test</t>
  </si>
  <si>
    <t>CT images</t>
  </si>
  <si>
    <t>medical imaging</t>
  </si>
  <si>
    <t>RT-PCR test</t>
  </si>
  <si>
    <t>Q11</t>
  </si>
  <si>
    <t>social science</t>
  </si>
  <si>
    <t>Why might an organization like the WHO be necessary?</t>
  </si>
  <si>
    <t>to promote, set standards in, and evaluate progress toward better health for people in all countries</t>
  </si>
  <si>
    <t>antimicrobial stewardship</t>
  </si>
  <si>
    <t>study determinants of psychological ownership from the perspective of customers</t>
  </si>
  <si>
    <t>corticosteroid therapy should not be routinely recommended in cases of viral pneumonia because the steroids might exacerbate lung injury</t>
  </si>
  <si>
    <t>researchers who might be interested in the original, raw data without any processing applied to it</t>
  </si>
  <si>
    <t>blood tests</t>
  </si>
  <si>
    <t>leaders have failed to facilitate the sensemaking that is required for everyone to understand why change is imperative and why the chosen course of action is the best one for them and the organization</t>
  </si>
  <si>
    <t>If we were to imagine a roadmap for patient experience, and stages of maturity</t>
  </si>
  <si>
    <t>technology might be lacking</t>
  </si>
  <si>
    <t>trying to balance that might be kind of tricky sometimes</t>
  </si>
  <si>
    <t>WHO was willing to name and shame states</t>
  </si>
  <si>
    <t>Q12</t>
  </si>
  <si>
    <t>non-pharmaceutical interventions</t>
  </si>
  <si>
    <t>What has been demonstrated to  be  effective for prevention?</t>
  </si>
  <si>
    <t>hand hygiene, safe cough practice, and social distancing [</t>
  </si>
  <si>
    <t>Inhaled prophylactic UFH</t>
  </si>
  <si>
    <t>fluconazole</t>
  </si>
  <si>
    <t>Micafungin</t>
  </si>
  <si>
    <t>influenza vaccine</t>
  </si>
  <si>
    <t>limiting exposure to other cats</t>
  </si>
  <si>
    <t>preventing HAIs has been a major priority worldwide and in the Netherlands [25, 26] . Implementing infection prevention measures is vital to preventing HAIs</t>
  </si>
  <si>
    <t>Cool Versus Not Cool procedure</t>
  </si>
  <si>
    <t>Glove use</t>
  </si>
  <si>
    <t>methadone treatment programmes</t>
  </si>
  <si>
    <t>polymicrobial biofilms</t>
  </si>
  <si>
    <t>Q13</t>
  </si>
  <si>
    <t>What are examples of social distancing?</t>
  </si>
  <si>
    <t>banning large gatherings and advising individuals not to socialize outside
their households</t>
  </si>
  <si>
    <t>quarantine, self-isolation, social distancing, and travel restrictions</t>
  </si>
  <si>
    <t>work transitions, realized monetary losses and expected monetary losses</t>
  </si>
  <si>
    <t>age, female gender, educational level, income, self-rated health, depressive symptoms, and psychological distress)? 2) What are the associations between social distancing and environmental factors</t>
  </si>
  <si>
    <t>its functional form and its argument</t>
  </si>
  <si>
    <t>shutdown', 'social distancing', '#shelterinplace</t>
  </si>
  <si>
    <t>public health and economy costs of different stringency levels of social distancing</t>
  </si>
  <si>
    <t>seasonal viral infections</t>
  </si>
  <si>
    <t>operational measures put in place across the two countries</t>
  </si>
  <si>
    <t>different severity levels of lockdowns</t>
  </si>
  <si>
    <t>physical distancing are being used as synonyms</t>
  </si>
  <si>
    <t>Q14</t>
  </si>
  <si>
    <t>Why are serological tests vital?</t>
  </si>
  <si>
    <t>to understand the proportion of cases who are asymptomatic.</t>
  </si>
  <si>
    <t>to assess the prevalence of the infection in the targeted population</t>
  </si>
  <si>
    <t>serological testing cannot replace pathogenic testing</t>
  </si>
  <si>
    <t>vital to curb the epidemic</t>
  </si>
  <si>
    <t>detect anti-SARS-CoV-2 antibodies</t>
  </si>
  <si>
    <t>ELISA, CLIA, and rapid LFA antibody-based tests</t>
  </si>
  <si>
    <t>monitoring its effectiveness</t>
  </si>
  <si>
    <t>serological assays detecting anti-SARS-CoV-2 antibodies are vital tools for monitoring how a patient's anti-viral response evolves after the period of acute infection ends</t>
  </si>
  <si>
    <t>serological tests are less sensitive to the sampling time (Goodell et al. 2016) . However serological tests have limitations which include: they only provide information on historical exposure to SIV and do not provide viral genetic information or live viruses which are vital for evaluating the potential pandemic threat of strains</t>
  </si>
  <si>
    <t>insufficient data concerning, among others, the dynamics of immunological response to infection</t>
  </si>
  <si>
    <t>incorrect test outcomes are particularly problematic when the serological tests are used to determine the immune status of individuals</t>
  </si>
  <si>
    <t>Q15</t>
  </si>
  <si>
    <t>risk factors</t>
  </si>
  <si>
    <t>How does being a smoker impact COVID-19 patient outcomes?</t>
  </si>
  <si>
    <t>smokers were 1.4 times more likely (RR=1.4, 95% CI: 0.98–2.00) to have severe symptoms of COVID-19 and approximately 2.4 times more likely to be admitted to an ICU, need mechanical ventilation or die compared to non-smokers (RR=2.4, 95% CI: 1.43–4.04)</t>
  </si>
  <si>
    <t>ventilated uninterrupted in the prone position</t>
  </si>
  <si>
    <t>significantly augmented unfavorable health outcomes</t>
  </si>
  <si>
    <t>had no medical history other than being a current smoker</t>
  </si>
  <si>
    <t>increased the risk of hospitalisation or death from COVID-19</t>
  </si>
  <si>
    <t>associated with a reduced risk</t>
  </si>
  <si>
    <t>provision of information about erectile dysfunction to young male smoker or impaired workplace performance to working-aged patients may be an effective trigger of meaningful change for a patient</t>
  </si>
  <si>
    <t>"How does COVID-19 impact your daily functioning</t>
  </si>
  <si>
    <t>does not have known allergies to drugs</t>
  </si>
  <si>
    <t>transfer does not impact patient outcomes</t>
  </si>
  <si>
    <t>Does COVID-19 increase the risk of developing PD</t>
  </si>
  <si>
    <t>Q16</t>
  </si>
  <si>
    <t>medical care</t>
  </si>
  <si>
    <t>What kind of masks are recommended to protect healthcare workers from COVID-19 exposure?</t>
  </si>
  <si>
    <t>N95 mask</t>
  </si>
  <si>
    <t>Surgical masks</t>
  </si>
  <si>
    <t>surgical masks or N-95 respirators</t>
  </si>
  <si>
    <t>medical masks, protective eye gear, gloves, respirators, and gowns</t>
  </si>
  <si>
    <t>medical-grade masks and respirators</t>
  </si>
  <si>
    <t>face masks</t>
  </si>
  <si>
    <t>less restrictive surgical masks</t>
  </si>
  <si>
    <t>aerosol box</t>
  </si>
  <si>
    <t>gowns, and aprons </t>
  </si>
  <si>
    <t>medical masks are more protective than cloth masks</t>
  </si>
  <si>
    <t>Q17</t>
  </si>
  <si>
    <t>Where does the NLRP3 inflammasome activate after a SARS-CoV infection?</t>
  </si>
  <si>
    <t>in lipopolysaccharide-primed macrophages</t>
  </si>
  <si>
    <t>in the lungs</t>
  </si>
  <si>
    <t>lipopolysaccharide-primed macrophages</t>
  </si>
  <si>
    <t>complement cascade pathway</t>
  </si>
  <si>
    <t>target cells</t>
  </si>
  <si>
    <t>macrophages</t>
  </si>
  <si>
    <t>Ratajczak and Kucia, 2020</t>
  </si>
  <si>
    <t>host cells</t>
  </si>
  <si>
    <t>monocytic cells or macrophages</t>
  </si>
  <si>
    <t>NF-kB signaling</t>
  </si>
  <si>
    <t>human macrophage cell lineshuman macrophage cell lines</t>
  </si>
  <si>
    <t>Q18</t>
  </si>
  <si>
    <t xml:space="preserve">incubation </t>
  </si>
  <si>
    <t>How long is the incubation time for COVID19?</t>
  </si>
  <si>
    <t>between 2 and 14 days</t>
  </si>
  <si>
    <t>5 days</t>
  </si>
  <si>
    <t>5-6 days</t>
  </si>
  <si>
    <t>3-5 days</t>
  </si>
  <si>
    <t>very long</t>
  </si>
  <si>
    <t>10 days or more</t>
  </si>
  <si>
    <t>4-5 days</t>
  </si>
  <si>
    <t>4·4-7·5 days</t>
  </si>
  <si>
    <t>8 days and even 10 days</t>
  </si>
  <si>
    <t>7 days of incubation there is little or no bacterial growth. After 14 days</t>
  </si>
  <si>
    <t>Q19</t>
  </si>
  <si>
    <t>What is Carrageenan?</t>
  </si>
  <si>
    <t>a clinically proven and marketed compound for the treatment of viral upper respiratory tract infections</t>
  </si>
  <si>
    <t>2 ι-carrageenan</t>
  </si>
  <si>
    <t>poor water vapor permeability and water-resistance</t>
  </si>
  <si>
    <t>27.3% iota-carrageenan</t>
  </si>
  <si>
    <t>inexpensive, biocompatible and biodegradable</t>
  </si>
  <si>
    <t>κ-carrageenan to 28-30% in ι-carrageenan</t>
  </si>
  <si>
    <t>polymers</t>
  </si>
  <si>
    <t>nasal iota-carrageenan</t>
  </si>
  <si>
    <t>Iota-carrageenan</t>
  </si>
  <si>
    <t>carrageenan were not found adequate</t>
  </si>
  <si>
    <t>5 µg/mL iota-carrageenan</t>
  </si>
  <si>
    <t>Q20</t>
  </si>
  <si>
    <t>What is the effect of Glycyrrhizin in viral infections?</t>
  </si>
  <si>
    <t>interfere with replication and/or cytopathogenic effect (CPE) induction of many viruses</t>
  </si>
  <si>
    <t>inhibits the growth and cytopathology of several unrelated DNA and RNA viruses</t>
  </si>
  <si>
    <t>glycyrrhizin may improve the peptide production by keratinocytes indirectly</t>
  </si>
  <si>
    <t>inactivating more than 99% of the virus particles</t>
  </si>
  <si>
    <t>possible inhibitor of M pro</t>
  </si>
  <si>
    <t>exhibited a high antiviral activity against SARS-CoV-2. Next, we investigated the underlying mechanism how glycyrrhizin may interfere with the virus replication</t>
  </si>
  <si>
    <t>prevents the development of hepatic carcinoma from C hepatitis</t>
  </si>
  <si>
    <t>inhibits viral replication</t>
  </si>
  <si>
    <t>glycyrrhizin was most effective</t>
  </si>
  <si>
    <t>glycyrrhizic acid</t>
  </si>
  <si>
    <t>resisted a 20 LD 50 dose of P. aeruginosa skin infection</t>
  </si>
  <si>
    <t>Q21</t>
  </si>
  <si>
    <t>How do nonnucleoside NS5B polymerase inhibitors work?</t>
  </si>
  <si>
    <t>inhibit polymerase activity by allosteric mechanisms</t>
  </si>
  <si>
    <t>synthesize the same amount of ssRNA</t>
  </si>
  <si>
    <t>not work for SARS-CoV RdRp</t>
  </si>
  <si>
    <t>inhibited mostly single-stranded RNA (ssRNA) synthesis</t>
  </si>
  <si>
    <t>inhibitor of hepatitis C virus</t>
  </si>
  <si>
    <t>bind to allosteric binding sites within the polymerase</t>
  </si>
  <si>
    <t>may not work for SARS-CoV polymerase</t>
  </si>
  <si>
    <t>block the GTP activity</t>
  </si>
  <si>
    <t>screening programs or testing of nucleoside libraries, encompassing both purine and pyrimidine nucleosides</t>
  </si>
  <si>
    <t>kinetically in a non-competitive manner with respect to dNTP or rNTP substrates</t>
  </si>
  <si>
    <t>Q22</t>
  </si>
  <si>
    <t>9</t>
  </si>
  <si>
    <t>What social and economic factors  contributed to the large fatality rate in the 1918 influenza pandemic?</t>
  </si>
  <si>
    <t>Malnutrition weakened the human immune system and made a person more vulnerable to infectious diseases like tuberculosis and influenza, therefore, hunger and malnutrition were indirectly responsible for millions of deaths in the world in that period of time.</t>
  </si>
  <si>
    <t>higher risk for pulmonary disease, malnutrition, poor housing conditions, social and economic disparities, and inadequate access to care</t>
  </si>
  <si>
    <t>social factors at the local level, such as literacy, homeownership, and unemployment</t>
  </si>
  <si>
    <t>social trust</t>
  </si>
  <si>
    <t>morbidity rate and the mortality rate</t>
  </si>
  <si>
    <t>Environmental, biological, or demographic factors</t>
  </si>
  <si>
    <t>social and ethnic vulnerability factors should be explicitly included and addressed in current and future plans and responses in order to more effectively reduce pandemic burdens, reduce social disparities</t>
  </si>
  <si>
    <t>social distancing</t>
  </si>
  <si>
    <t>biological, social, environmental) that contributed to viral transmission and pathogenesis</t>
  </si>
  <si>
    <t>socioeconomic disparities</t>
  </si>
  <si>
    <t>2.5%</t>
  </si>
  <si>
    <t>Q23</t>
  </si>
  <si>
    <t>4</t>
  </si>
  <si>
    <t>What alternatives to classical vectored vaccines are needed?</t>
  </si>
  <si>
    <t>Recombinant virus-vectored vaccines</t>
  </si>
  <si>
    <t>chimeric VLPs, vectored VLPs and vectored vaccines</t>
  </si>
  <si>
    <t>CRISPR/Cas9</t>
  </si>
  <si>
    <t>recombinant live attenuated HMPV vaccines, and viral-vectored constructs</t>
  </si>
  <si>
    <t>Oxford/AstraZeneca's AZD1222 (simian adenoviral-vectored) and Russian Gamaleya Research Institute's Sputnik V (human Ad26 adenoviral-vectored) vaccines</t>
  </si>
  <si>
    <t>promising novel vaccine approaches, such as DNA vaccines or mRNA vaccines</t>
  </si>
  <si>
    <t>RNA or DNA vaccines and recombinant viral-vectored vaccines</t>
  </si>
  <si>
    <t>Inactivated vaccines, virally and bacterially vectored vaccines, recombinant protein and DNA vaccines</t>
  </si>
  <si>
    <t>inactivated virus, viruslike particles, nucleic acid based vaccines, live vectored vaccines, subunit vaccines, and live recombinant approaches</t>
  </si>
  <si>
    <t>prime-boost approach using both vaccines was evaluated, as well as immune interference</t>
  </si>
  <si>
    <t>Q24</t>
  </si>
  <si>
    <t>What age group has the highest rate of severe outcomes?</t>
  </si>
  <si>
    <t>people 85 years and older</t>
  </si>
  <si>
    <t>70-80 years age group (35.3%</t>
  </si>
  <si>
    <t>80 to 89 age group</t>
  </si>
  <si>
    <t>30 to 39 age group</t>
  </si>
  <si>
    <t>19 to 60 years of age</t>
  </si>
  <si>
    <t>61-70 years</t>
  </si>
  <si>
    <t>61:39 ± 12:87</t>
  </si>
  <si>
    <t>70-79 years</t>
  </si>
  <si>
    <t>Q25</t>
  </si>
  <si>
    <t>What viruses are similar to the COVID-19 coronavirus?</t>
  </si>
  <si>
    <t>MERS-CoV and SARS-CoV.</t>
  </si>
  <si>
    <t>SARS, MERS and Ebola</t>
  </si>
  <si>
    <t>SARS and MERS</t>
  </si>
  <si>
    <t>MERS, SARS, and COVID-19 have a similar viral structure, a similar infection pathway, and a similar structure of the S proteins</t>
  </si>
  <si>
    <t>bat SARS-like viruses</t>
  </si>
  <si>
    <t>SARS coronavirus and MERS coronavirus</t>
  </si>
  <si>
    <t>SARS-CoV-2, influenza, and respiratory syncytial viruses</t>
  </si>
  <si>
    <t>spike proteins" that appear like a crown on these enveloped viruses</t>
  </si>
  <si>
    <t>single-chain, positive polarity, and enveloped RNA viruses</t>
  </si>
  <si>
    <t>GBS</t>
  </si>
  <si>
    <t>RNA viruses</t>
  </si>
  <si>
    <t>K</t>
  </si>
  <si>
    <t>Ground truth</t>
  </si>
  <si>
    <t>System answer</t>
  </si>
  <si>
    <t>Rating A</t>
  </si>
  <si>
    <t>Rating B</t>
  </si>
  <si>
    <t>Comment</t>
  </si>
  <si>
    <t>Rating C</t>
  </si>
  <si>
    <t>reasoning for 3: not completly wrong; reasoning for 4: differentiation to answer 'bats'</t>
  </si>
  <si>
    <t>virustatic drug, no vaccination</t>
  </si>
  <si>
    <t xml:space="preserve">Source ranges between 31.12 (identified as pneumonia/reported to WHO in December 2019, declared as 2019 n COV on 7th January) </t>
  </si>
  <si>
    <t>Question was formulated more general</t>
  </si>
  <si>
    <t>first person to person transmission not first case in US</t>
  </si>
  <si>
    <t>first laboratory-confirmed case</t>
  </si>
  <si>
    <t>"protect against subsequent infections" missing</t>
  </si>
  <si>
    <t>Mapping: "could regulate the spread of the virus" is related to  "also protect against subsequent infections"</t>
  </si>
  <si>
    <t xml:space="preserve">Differing context (refers to MERS and SARS) </t>
  </si>
  <si>
    <t>Question too generic</t>
  </si>
  <si>
    <t>lockdowns imply social distancing</t>
  </si>
  <si>
    <t>refers to single patient instead of whole population</t>
  </si>
  <si>
    <t>Excellent answer (when including the context), but ground truth is very specific</t>
  </si>
  <si>
    <t>surgical masks and n95 masks are different classes of masks; surgical masks don't protect the wearer</t>
  </si>
  <si>
    <t xml:space="preserve">protect wearer and could be classified as mask </t>
  </si>
  <si>
    <t>mean instead of range gven, either subset or different context</t>
  </si>
  <si>
    <t>Does not refer to incubation time</t>
  </si>
  <si>
    <t xml:space="preserve">incubation time but not general </t>
  </si>
  <si>
    <t>Lack of medical knowledge</t>
  </si>
  <si>
    <t>Context contains answer in same sentence</t>
  </si>
  <si>
    <t>Answer not related to covid but question neither</t>
  </si>
  <si>
    <t>SARS and MERS in context, but separate sentence</t>
  </si>
  <si>
    <t>Operations</t>
  </si>
  <si>
    <t>=</t>
  </si>
  <si>
    <t>&gt;</t>
  </si>
  <si>
    <t>INCREMENTAL</t>
  </si>
  <si>
    <t>Classification</t>
  </si>
  <si>
    <t>SUM</t>
  </si>
  <si>
    <t>Total questions</t>
  </si>
  <si>
    <t>PERCENTAGE</t>
  </si>
  <si>
    <t>Needs C</t>
  </si>
  <si>
    <t>Absolute agreement after first run</t>
  </si>
  <si>
    <t>Relative agreement after first run</t>
  </si>
  <si>
    <t>Absolute disagreement after first run</t>
  </si>
  <si>
    <t>relative disagreement after first run</t>
  </si>
  <si>
    <t>Categories</t>
  </si>
  <si>
    <t>Explanation</t>
  </si>
  <si>
    <t>Coding</t>
  </si>
  <si>
    <t>Partial Match</t>
  </si>
  <si>
    <t>Exact match</t>
  </si>
  <si>
    <t>Non-GT match</t>
  </si>
  <si>
    <t>False</t>
  </si>
  <si>
    <t>Factually correct answer that encompasses all answer dimensions according to the ground truth. Doesn't require complete syntactical overlap</t>
  </si>
  <si>
    <t>Factually correct answer that lack some answer dimensions from the ground truth</t>
  </si>
  <si>
    <t>Task (WHO)</t>
  </si>
  <si>
    <t>Value</t>
  </si>
  <si>
    <t>Consensus</t>
  </si>
  <si>
    <t>False anwers</t>
  </si>
  <si>
    <t>Inter rater metrics</t>
  </si>
  <si>
    <t xml:space="preserve">Factually correct answer but different context compared to the ground truth </t>
  </si>
  <si>
    <t>Category</t>
  </si>
  <si>
    <t>Absolute agreement after second run</t>
  </si>
  <si>
    <t>Absolute disagreement after second run</t>
  </si>
  <si>
    <t>relative disagreement after second run</t>
  </si>
  <si>
    <t>Relative agreement after second run</t>
  </si>
  <si>
    <t>26.1%</t>
  </si>
  <si>
    <t>7.80%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</si>
</sst>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1"/>
      <color rgb="FF3F3F3F"/>
      <name val="Calibri"/>
      <family val="2"/>
      <scheme val="minor"/>
    </font>
    <font>
      <sz val="8"/>
      <name val="Calibri"/>
      <family val="2"/>
      <scheme val="minor"/>
    </font>
    <font>
      <sz val="12"/>
      <color rgb="FF212529"/>
      <name val="Segoe UI"/>
      <family val="2"/>
    </font>
    <font>
      <sz val="12"/>
      <color rgb="FF212529"/>
      <name val="Segoe UI"/>
    </font>
    <font>
      <sz val="11"/>
      <color rgb="FF212529"/>
      <name val="Calibri"/>
      <family val="2"/>
      <scheme val="minor"/>
    </font>
    <font>
      <b/>
      <sz val="11"/>
      <color theme="1"/>
      <name val="Calibri"/>
      <family val="2"/>
      <scheme val="minor"/>
    </font>
    <font>
      <sz val="11"/>
      <color rgb="FF006100"/>
      <name val="Calibri"/>
      <family val="2"/>
      <scheme val="minor"/>
    </font>
    <font>
      <b/>
      <sz val="11"/>
      <color rgb="FF000000"/>
      <name val="Calibri"/>
      <family val="2"/>
      <scheme val="minor"/>
    </font>
    <font>
      <sz val="11"/>
      <color rgb="FF000000"/>
      <name val="Calibri"/>
      <family val="2"/>
      <scheme val="minor"/>
    </font>
    <font>
      <sz val="11"/>
      <color rgb="FF9C5700"/>
      <name val="Calibri"/>
      <family val="2"/>
      <scheme val="minor"/>
    </font>
    <font>
      <i/>
      <sz val="11"/>
      <color rgb="FF7F7F7F"/>
      <name val="Calibri"/>
      <family val="2"/>
      <scheme val="minor"/>
    </font>
    <font>
      <b/>
      <sz val="12"/>
      <color rgb="FF3F3F3F"/>
      <name val="Calibri"/>
      <family val="2"/>
      <scheme val="minor"/>
    </font>
    <font>
      <sz val="12"/>
      <color theme="1"/>
      <name val="Calibri"/>
      <family val="2"/>
      <scheme val="minor"/>
    </font>
    <font>
      <sz val="11"/>
      <name val="Calibri"/>
      <family val="2"/>
      <scheme val="minor"/>
    </font>
    <font>
      <sz val="12"/>
      <color rgb="FF212529"/>
      <name val="Calibri"/>
      <family val="2"/>
      <scheme val="minor"/>
    </font>
  </fonts>
  <fills count="11">
    <fill>
      <patternFill patternType="none"/>
    </fill>
    <fill>
      <patternFill patternType="gray125"/>
    </fill>
    <fill>
      <patternFill patternType="solid">
        <fgColor rgb="FFF2F2F2"/>
      </patternFill>
    </fill>
    <fill>
      <patternFill patternType="solid">
        <fgColor rgb="FF00642D"/>
        <bgColor theme="9" tint="-0.499984740745262"/>
      </patternFill>
    </fill>
    <fill>
      <patternFill patternType="solid">
        <fgColor theme="0" tint="-0.249977111117893"/>
        <bgColor indexed="64"/>
      </patternFill>
    </fill>
    <fill>
      <patternFill patternType="solid">
        <fgColor rgb="FFC6EFCE"/>
      </patternFill>
    </fill>
    <fill>
      <patternFill patternType="solid">
        <fgColor rgb="FFFF0000"/>
        <bgColor indexed="64"/>
      </patternFill>
    </fill>
    <fill>
      <patternFill patternType="solid">
        <fgColor theme="0" tint="-0.14999847407452621"/>
        <bgColor indexed="64"/>
      </patternFill>
    </fill>
    <fill>
      <patternFill patternType="solid">
        <fgColor rgb="FFD9D9D9"/>
        <bgColor rgb="FF000000"/>
      </patternFill>
    </fill>
    <fill>
      <patternFill patternType="solid">
        <fgColor rgb="FFFFEB9C"/>
      </patternFill>
    </fill>
    <fill>
      <patternFill patternType="solid">
        <fgColor theme="4" tint="0.79998168889431442"/>
        <bgColor indexed="65"/>
      </patternFill>
    </fill>
  </fills>
  <borders count="4">
    <border>
      <left/>
      <right/>
      <top/>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s>
  <cellStyleXfs count="8">
    <xf numFmtId="0" fontId="0" fillId="0" borderId="0"/>
    <xf numFmtId="0" fontId="2" fillId="2" borderId="1" applyNumberFormat="0" applyAlignment="0" applyProtection="0"/>
    <xf numFmtId="0" fontId="1" fillId="3" borderId="0" applyNumberFormat="0" applyBorder="0" applyProtection="0"/>
    <xf numFmtId="0" fontId="8" fillId="5" borderId="0" applyNumberFormat="0" applyBorder="0" applyAlignment="0" applyProtection="0"/>
    <xf numFmtId="0" fontId="11" fillId="9" borderId="0" applyNumberFormat="0" applyBorder="0" applyAlignment="0" applyProtection="0"/>
    <xf numFmtId="0" fontId="1" fillId="10" borderId="0" applyNumberFormat="0" applyBorder="0" applyAlignment="0" applyProtection="0"/>
    <xf numFmtId="9" fontId="1" fillId="0" borderId="0" applyFont="0" applyFill="0" applyBorder="0" applyAlignment="0" applyProtection="0"/>
    <xf numFmtId="0" fontId="12" fillId="0" borderId="0" applyNumberFormat="0" applyFill="0" applyBorder="0" applyAlignment="0" applyProtection="0"/>
  </cellStyleXfs>
  <cellXfs count="44">
    <xf numFmtId="0" fontId="0" fillId="0" borderId="0" xfId="0"/>
    <xf numFmtId="49" fontId="0" fillId="0" borderId="0" xfId="0" applyNumberFormat="1"/>
    <xf numFmtId="0" fontId="2" fillId="2" borderId="1" xfId="1"/>
    <xf numFmtId="0" fontId="4" fillId="0" borderId="0" xfId="0" applyFont="1"/>
    <xf numFmtId="10" fontId="4" fillId="0" borderId="0" xfId="0" applyNumberFormat="1" applyFont="1"/>
    <xf numFmtId="49" fontId="2" fillId="2" borderId="1" xfId="1" applyNumberFormat="1"/>
    <xf numFmtId="49" fontId="4" fillId="0" borderId="0" xfId="0" applyNumberFormat="1" applyFont="1"/>
    <xf numFmtId="0" fontId="5" fillId="0" borderId="0" xfId="0" applyFont="1"/>
    <xf numFmtId="1" fontId="0" fillId="0" borderId="0" xfId="0" applyNumberFormat="1"/>
    <xf numFmtId="1" fontId="6" fillId="0" borderId="0" xfId="0" applyNumberFormat="1" applyFont="1"/>
    <xf numFmtId="0" fontId="7" fillId="4" borderId="0" xfId="0" applyFont="1" applyFill="1"/>
    <xf numFmtId="0" fontId="7" fillId="0" borderId="0" xfId="0" applyFont="1"/>
    <xf numFmtId="49" fontId="8" fillId="5" borderId="0" xfId="3" applyNumberFormat="1"/>
    <xf numFmtId="0" fontId="7" fillId="7" borderId="0" xfId="0" applyFont="1" applyFill="1"/>
    <xf numFmtId="1" fontId="7" fillId="7" borderId="0" xfId="0" applyNumberFormat="1" applyFont="1" applyFill="1"/>
    <xf numFmtId="0" fontId="0" fillId="7" borderId="0" xfId="0" applyFill="1"/>
    <xf numFmtId="49" fontId="7" fillId="7" borderId="0" xfId="0" applyNumberFormat="1" applyFont="1" applyFill="1"/>
    <xf numFmtId="0" fontId="9" fillId="8" borderId="0" xfId="0" applyFont="1" applyFill="1"/>
    <xf numFmtId="49" fontId="9" fillId="8" borderId="0" xfId="0" applyNumberFormat="1" applyFont="1" applyFill="1"/>
    <xf numFmtId="0" fontId="9" fillId="0" borderId="0" xfId="0" applyFont="1"/>
    <xf numFmtId="0" fontId="10" fillId="0" borderId="0" xfId="0" applyFont="1"/>
    <xf numFmtId="0" fontId="10" fillId="8" borderId="0" xfId="0" applyFont="1" applyFill="1"/>
    <xf numFmtId="1" fontId="9" fillId="8" borderId="0" xfId="0" applyNumberFormat="1" applyFont="1" applyFill="1"/>
    <xf numFmtId="0" fontId="11" fillId="9" borderId="0" xfId="4"/>
    <xf numFmtId="0" fontId="8" fillId="5" borderId="0" xfId="3"/>
    <xf numFmtId="0" fontId="1" fillId="10" borderId="0" xfId="5"/>
    <xf numFmtId="0" fontId="0" fillId="0" borderId="0" xfId="0" applyNumberFormat="1"/>
    <xf numFmtId="10" fontId="1" fillId="10" borderId="0" xfId="5" applyNumberFormat="1"/>
    <xf numFmtId="10" fontId="1" fillId="10" borderId="0" xfId="6" applyNumberFormat="1" applyFill="1"/>
    <xf numFmtId="0" fontId="12" fillId="0" borderId="0" xfId="7"/>
    <xf numFmtId="0" fontId="13" fillId="2" borderId="1" xfId="1" applyFont="1"/>
    <xf numFmtId="0" fontId="14" fillId="10" borderId="0" xfId="5" applyFont="1"/>
    <xf numFmtId="0" fontId="14" fillId="10" borderId="0" xfId="5" applyFont="1" applyAlignment="1">
      <alignment horizontal="center"/>
    </xf>
    <xf numFmtId="0" fontId="15" fillId="6" borderId="0" xfId="0" applyFont="1" applyFill="1"/>
    <xf numFmtId="49" fontId="16" fillId="0" borderId="0" xfId="0" applyNumberFormat="1" applyFont="1"/>
    <xf numFmtId="0" fontId="16" fillId="0" borderId="0" xfId="0" applyFont="1"/>
    <xf numFmtId="49" fontId="6" fillId="0" borderId="0" xfId="0" applyNumberFormat="1" applyFont="1"/>
    <xf numFmtId="0" fontId="6" fillId="0" borderId="0" xfId="0" applyFont="1"/>
    <xf numFmtId="49" fontId="2" fillId="2" borderId="1" xfId="1" applyNumberFormat="1" applyFont="1"/>
    <xf numFmtId="49" fontId="1" fillId="0" borderId="0" xfId="0" applyNumberFormat="1" applyFont="1"/>
    <xf numFmtId="0" fontId="1" fillId="0" borderId="0" xfId="0" applyFont="1"/>
    <xf numFmtId="0" fontId="13" fillId="2" borderId="1" xfId="1" applyFont="1" applyAlignment="1">
      <alignment horizontal="center"/>
    </xf>
    <xf numFmtId="0" fontId="2" fillId="2" borderId="2" xfId="1" applyBorder="1" applyAlignment="1">
      <alignment horizontal="center"/>
    </xf>
    <xf numFmtId="0" fontId="2" fillId="2" borderId="3" xfId="1" applyBorder="1" applyAlignment="1">
      <alignment horizontal="center"/>
    </xf>
  </cellXfs>
  <cellStyles count="8">
    <cellStyle name="20 % - Akzent1" xfId="5" builtinId="30"/>
    <cellStyle name="Ausgabe" xfId="1" builtinId="21"/>
    <cellStyle name="Erklärender Text" xfId="7" builtinId="53"/>
    <cellStyle name="Exact Match" xfId="2" xr:uid="{CE4BF32E-FF17-4195-BDC2-6B547F02CF80}"/>
    <cellStyle name="Gut" xfId="3" builtinId="26"/>
    <cellStyle name="Neutral" xfId="4" builtinId="28"/>
    <cellStyle name="Prozent" xfId="6" builtinId="5"/>
    <cellStyle name="Standard" xfId="0" builtinId="0"/>
  </cellStyles>
  <dxfs count="2">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00642D"/>
      <color rgb="FF041E02"/>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aclanthology.org/2020.nlpcovid19-acl.18/"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0</xdr:rowOff>
    </xdr:from>
    <xdr:to>
      <xdr:col>3</xdr:col>
      <xdr:colOff>5771504</xdr:colOff>
      <xdr:row>33</xdr:row>
      <xdr:rowOff>115981</xdr:rowOff>
    </xdr:to>
    <xdr:sp macro="" textlink="">
      <xdr:nvSpPr>
        <xdr:cNvPr id="4" name="Textfeld 3">
          <a:hlinkClick xmlns:r="http://schemas.openxmlformats.org/officeDocument/2006/relationships" r:id="rId1"/>
          <a:extLst>
            <a:ext uri="{FF2B5EF4-FFF2-40B4-BE49-F238E27FC236}">
              <a16:creationId xmlns:a16="http://schemas.microsoft.com/office/drawing/2014/main" id="{B15496E8-626F-478B-9320-24B9CE04EB02}"/>
            </a:ext>
          </a:extLst>
        </xdr:cNvPr>
        <xdr:cNvSpPr txBox="1"/>
      </xdr:nvSpPr>
      <xdr:spPr>
        <a:xfrm>
          <a:off x="0" y="5238750"/>
          <a:ext cx="9694512" cy="1278354"/>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t>This page contains the 25 questions from the annotated  </a:t>
          </a:r>
          <a:r>
            <a:rPr lang="en-US" sz="1200" b="1" i="0">
              <a:solidFill>
                <a:srgbClr val="002060"/>
              </a:solidFill>
            </a:rPr>
            <a:t>COVID QA dataset </a:t>
          </a:r>
          <a:r>
            <a:rPr lang="en-US" sz="1200" b="0" i="0"/>
            <a:t>with the corresponding ground truth. Columns F to O include our system's extracted top k= 10 answers (without context) for these 25 questions. The</a:t>
          </a:r>
          <a:r>
            <a:rPr lang="en-US" sz="1200" b="0" i="0" baseline="0"/>
            <a:t> ranking for these 250 question/answer pairs can be found in Sheet B.</a:t>
          </a:r>
        </a:p>
        <a:p>
          <a:endParaRPr lang="en-US" sz="1200" b="0" i="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13608</xdr:colOff>
      <xdr:row>6</xdr:row>
      <xdr:rowOff>149679</xdr:rowOff>
    </xdr:from>
    <xdr:to>
      <xdr:col>20</xdr:col>
      <xdr:colOff>22413</xdr:colOff>
      <xdr:row>15</xdr:row>
      <xdr:rowOff>176893</xdr:rowOff>
    </xdr:to>
    <xdr:sp macro="" textlink="">
      <xdr:nvSpPr>
        <xdr:cNvPr id="2" name="Textfeld 1">
          <a:extLst>
            <a:ext uri="{FF2B5EF4-FFF2-40B4-BE49-F238E27FC236}">
              <a16:creationId xmlns:a16="http://schemas.microsoft.com/office/drawing/2014/main" id="{61C0CA8F-014E-45BF-BFFC-D0F9A1DDB431}"/>
            </a:ext>
          </a:extLst>
        </xdr:cNvPr>
        <xdr:cNvSpPr txBox="1"/>
      </xdr:nvSpPr>
      <xdr:spPr>
        <a:xfrm>
          <a:off x="17136196" y="1348708"/>
          <a:ext cx="10598364" cy="1741714"/>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sheet shows the ranking for the 250 question-answer pairs from sheet A. </a:t>
          </a:r>
        </a:p>
        <a:p>
          <a:endParaRPr lang="en-US" sz="1100"/>
        </a:p>
        <a:p>
          <a:r>
            <a:rPr lang="en-US" sz="1100"/>
            <a:t>The process was as follows: first, raters A and B rated the 250 question/answer pairs independently (sheets E and F). Raters A and B could choose between the four categories exact match (1), partial match (2), non-GT match (3), false (4). After the first iteration, raters A and B reached 69.6% agreement (sheet D).</a:t>
          </a:r>
        </a:p>
        <a:p>
          <a:endParaRPr lang="en-US" sz="1100"/>
        </a:p>
        <a:p>
          <a:r>
            <a:rPr lang="en-US" sz="1100"/>
            <a:t>In the second iteration, both raters discussed the instances where they had differing ratings and reached an agreement of 87.2%. The remaining deviation was mainly due to a lack of medical knowledge. Therefore, rater C from a medical background rated these instances separately during the third iteration (sheet B).</a:t>
          </a:r>
        </a:p>
      </xdr:txBody>
    </xdr:sp>
    <xdr:clientData/>
  </xdr:twoCellAnchor>
  <xdr:twoCellAnchor>
    <xdr:from>
      <xdr:col>15</xdr:col>
      <xdr:colOff>355386</xdr:colOff>
      <xdr:row>39</xdr:row>
      <xdr:rowOff>135272</xdr:rowOff>
    </xdr:from>
    <xdr:to>
      <xdr:col>19</xdr:col>
      <xdr:colOff>8288775</xdr:colOff>
      <xdr:row>48</xdr:row>
      <xdr:rowOff>162486</xdr:rowOff>
    </xdr:to>
    <xdr:sp macro="" textlink="">
      <xdr:nvSpPr>
        <xdr:cNvPr id="3" name="Textfeld 2">
          <a:extLst>
            <a:ext uri="{FF2B5EF4-FFF2-40B4-BE49-F238E27FC236}">
              <a16:creationId xmlns:a16="http://schemas.microsoft.com/office/drawing/2014/main" id="{85391E69-4AC2-4E5C-B4B9-F51F176859C6}"/>
            </a:ext>
          </a:extLst>
        </xdr:cNvPr>
        <xdr:cNvSpPr txBox="1"/>
      </xdr:nvSpPr>
      <xdr:spPr>
        <a:xfrm>
          <a:off x="16689748" y="7755272"/>
          <a:ext cx="11226607" cy="175995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formula calculates the score for the QAS depending on the four previously defined answer categories and the given top k answers of the system. For example, considering the top 3 answers for the 25 questions (column H), 52% of these questions have at least one exact match, 80% have at least one partial match (or better), and 92% have at least one non-GT match (or better). </a:t>
          </a:r>
          <a:endParaRPr lang="en-US" sz="11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40822</xdr:colOff>
      <xdr:row>0</xdr:row>
      <xdr:rowOff>68036</xdr:rowOff>
    </xdr:from>
    <xdr:to>
      <xdr:col>21</xdr:col>
      <xdr:colOff>647960</xdr:colOff>
      <xdr:row>9</xdr:row>
      <xdr:rowOff>115008</xdr:rowOff>
    </xdr:to>
    <xdr:sp macro="" textlink="">
      <xdr:nvSpPr>
        <xdr:cNvPr id="2" name="Textfeld 1">
          <a:extLst>
            <a:ext uri="{FF2B5EF4-FFF2-40B4-BE49-F238E27FC236}">
              <a16:creationId xmlns:a16="http://schemas.microsoft.com/office/drawing/2014/main" id="{5ABF6C69-3FD3-43F3-8D87-46A4D51075E5}"/>
            </a:ext>
          </a:extLst>
        </xdr:cNvPr>
        <xdr:cNvSpPr txBox="1"/>
      </xdr:nvSpPr>
      <xdr:spPr>
        <a:xfrm>
          <a:off x="16233322" y="68036"/>
          <a:ext cx="8253056" cy="177054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sheet contains the question/answer pairs which needed refinement after the first iteration due to rating differences of raters A and B. </a:t>
          </a:r>
        </a:p>
        <a:p>
          <a:r>
            <a:rPr lang="en-US" sz="1100"/>
            <a:t>Column I shows the consensus, the final rating after raters A and B had a brief discussion of the given answer. </a:t>
          </a:r>
        </a:p>
        <a:p>
          <a:endParaRPr lang="en-US" sz="1100"/>
        </a:p>
        <a:p>
          <a:r>
            <a:rPr lang="en-US" sz="1100"/>
            <a:t>After this second iteration, the inter-rater agreement between A and B was 87.2%. In some cases, they couldn't reach a consensus or were unsure of the answers due to a lack of in-depth medical knowledge. In these cases, rater C with a medical background gave the final rating used to calculate the score in sheet B.</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176893</xdr:colOff>
      <xdr:row>0</xdr:row>
      <xdr:rowOff>40822</xdr:rowOff>
    </xdr:from>
    <xdr:to>
      <xdr:col>23</xdr:col>
      <xdr:colOff>330074</xdr:colOff>
      <xdr:row>11</xdr:row>
      <xdr:rowOff>37723</xdr:rowOff>
    </xdr:to>
    <xdr:sp macro="" textlink="">
      <xdr:nvSpPr>
        <xdr:cNvPr id="2" name="Textfeld 1">
          <a:extLst>
            <a:ext uri="{FF2B5EF4-FFF2-40B4-BE49-F238E27FC236}">
              <a16:creationId xmlns:a16="http://schemas.microsoft.com/office/drawing/2014/main" id="{87FE013B-5ACB-4207-99FD-5BFF3E7D175C}"/>
            </a:ext>
          </a:extLst>
        </xdr:cNvPr>
        <xdr:cNvSpPr txBox="1"/>
      </xdr:nvSpPr>
      <xdr:spPr>
        <a:xfrm>
          <a:off x="15388601" y="40822"/>
          <a:ext cx="6264270" cy="207165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sheet shows the rating differences between raters A and B for the 250 question/answer pairs.  During the first iteration, the raters scored the question/answer pairs independently between both raters.</a:t>
          </a:r>
        </a:p>
        <a:p>
          <a:endParaRPr lang="en-US" sz="1100"/>
        </a:p>
        <a:p>
          <a:r>
            <a:rPr lang="en-US" sz="1100"/>
            <a:t>A zero means that rater A and B had the same score for a question/answer pair. The red cells show question/answer pairs that rater B ranked lower (-1 for one category and -2 for two categories lower).</a:t>
          </a:r>
        </a:p>
        <a:p>
          <a:endParaRPr lang="en-US" sz="1100"/>
        </a:p>
        <a:p>
          <a:r>
            <a:rPr lang="en-US" sz="1100"/>
            <a:t>The yellow cells show the same score, but for question/answer pairs where ranker B had a more favorable rating.The overall agreement between raters A and B was 69.6% after the first iteration.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15</xdr:col>
      <xdr:colOff>129886</xdr:colOff>
      <xdr:row>0</xdr:row>
      <xdr:rowOff>115455</xdr:rowOff>
    </xdr:from>
    <xdr:to>
      <xdr:col>21</xdr:col>
      <xdr:colOff>15027</xdr:colOff>
      <xdr:row>10</xdr:row>
      <xdr:rowOff>11030</xdr:rowOff>
    </xdr:to>
    <xdr:sp macro="" textlink="">
      <xdr:nvSpPr>
        <xdr:cNvPr id="2" name="Textfeld 1">
          <a:extLst>
            <a:ext uri="{FF2B5EF4-FFF2-40B4-BE49-F238E27FC236}">
              <a16:creationId xmlns:a16="http://schemas.microsoft.com/office/drawing/2014/main" id="{56F52D7E-7F5B-4C5C-8AEB-FDED8968F8AA}"/>
            </a:ext>
          </a:extLst>
        </xdr:cNvPr>
        <xdr:cNvSpPr txBox="1"/>
      </xdr:nvSpPr>
      <xdr:spPr>
        <a:xfrm>
          <a:off x="20853977" y="115455"/>
          <a:ext cx="4474459" cy="177171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sheet shows the ratings from rater according to the categories defined in sheet B</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15</xdr:col>
      <xdr:colOff>101600</xdr:colOff>
      <xdr:row>1</xdr:row>
      <xdr:rowOff>38100</xdr:rowOff>
    </xdr:from>
    <xdr:to>
      <xdr:col>22</xdr:col>
      <xdr:colOff>269347</xdr:colOff>
      <xdr:row>10</xdr:row>
      <xdr:rowOff>161165</xdr:rowOff>
    </xdr:to>
    <xdr:sp macro="" textlink="">
      <xdr:nvSpPr>
        <xdr:cNvPr id="2" name="Textfeld 1">
          <a:extLst>
            <a:ext uri="{FF2B5EF4-FFF2-40B4-BE49-F238E27FC236}">
              <a16:creationId xmlns:a16="http://schemas.microsoft.com/office/drawing/2014/main" id="{18927CB7-2A34-4C72-BC49-A61DCEC2E796}"/>
            </a:ext>
          </a:extLst>
        </xdr:cNvPr>
        <xdr:cNvSpPr txBox="1"/>
      </xdr:nvSpPr>
      <xdr:spPr>
        <a:xfrm>
          <a:off x="17818100" y="228600"/>
          <a:ext cx="4434947" cy="183756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sheet shows the ratings from rater B according to the categories defined in sheet B</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9"/>
  <sheetViews>
    <sheetView tabSelected="1" topLeftCell="A24" zoomScale="118" zoomScaleNormal="85" workbookViewId="0">
      <selection activeCell="D24" sqref="A1:O26"/>
    </sheetView>
  </sheetViews>
  <sheetFormatPr baseColWidth="10" defaultColWidth="9.140625" defaultRowHeight="15" x14ac:dyDescent="0.25"/>
  <cols>
    <col min="1" max="1" width="14.7109375" customWidth="1"/>
    <col min="2" max="2" width="11.42578125"/>
    <col min="3" max="3" width="32.7109375" customWidth="1"/>
    <col min="4" max="4" width="93.5703125" customWidth="1"/>
    <col min="5" max="5" width="92.7109375" customWidth="1"/>
    <col min="6" max="6" width="34.140625" customWidth="1"/>
    <col min="7" max="7" width="32" customWidth="1"/>
    <col min="8" max="8" width="30.42578125" customWidth="1"/>
    <col min="9" max="9" width="59.42578125" customWidth="1"/>
    <col min="10" max="10" width="88.7109375" customWidth="1"/>
    <col min="11" max="11" width="46.42578125" customWidth="1"/>
    <col min="12" max="12" width="20.140625" customWidth="1"/>
    <col min="13" max="13" width="17.42578125" customWidth="1"/>
    <col min="14" max="14" width="19.7109375" customWidth="1"/>
    <col min="15" max="15" width="55.28515625" customWidth="1"/>
  </cols>
  <sheetData>
    <row r="1" spans="1:15" s="2" customFormat="1" x14ac:dyDescent="0.25">
      <c r="A1" s="38" t="s">
        <v>0</v>
      </c>
      <c r="B1" s="38" t="s">
        <v>386</v>
      </c>
      <c r="C1" s="38" t="s">
        <v>1</v>
      </c>
      <c r="D1" s="38" t="s">
        <v>2</v>
      </c>
      <c r="E1" s="38" t="s">
        <v>3</v>
      </c>
      <c r="F1" s="38" t="s">
        <v>4</v>
      </c>
      <c r="G1" s="38" t="s">
        <v>5</v>
      </c>
      <c r="H1" s="38" t="s">
        <v>6</v>
      </c>
      <c r="I1" s="38" t="s">
        <v>7</v>
      </c>
      <c r="J1" s="38" t="s">
        <v>8</v>
      </c>
      <c r="K1" s="38" t="s">
        <v>9</v>
      </c>
      <c r="L1" s="38" t="s">
        <v>10</v>
      </c>
      <c r="M1" s="38" t="s">
        <v>11</v>
      </c>
      <c r="N1" s="38" t="s">
        <v>12</v>
      </c>
      <c r="O1" s="38" t="s">
        <v>13</v>
      </c>
    </row>
    <row r="2" spans="1:15" x14ac:dyDescent="0.25">
      <c r="A2" s="39" t="s">
        <v>14</v>
      </c>
      <c r="B2" s="39">
        <v>3</v>
      </c>
      <c r="C2" s="39" t="s">
        <v>15</v>
      </c>
      <c r="D2" s="39" t="s">
        <v>16</v>
      </c>
      <c r="E2" s="40" t="s">
        <v>17</v>
      </c>
      <c r="F2" s="39" t="s">
        <v>18</v>
      </c>
      <c r="G2" s="39" t="s">
        <v>19</v>
      </c>
      <c r="H2" s="39" t="s">
        <v>20</v>
      </c>
      <c r="I2" s="39" t="s">
        <v>21</v>
      </c>
      <c r="J2" s="39" t="s">
        <v>22</v>
      </c>
      <c r="K2" s="39" t="s">
        <v>23</v>
      </c>
      <c r="L2" s="39" t="s">
        <v>24</v>
      </c>
      <c r="M2" s="40" t="s">
        <v>25</v>
      </c>
      <c r="N2" s="40" t="s">
        <v>26</v>
      </c>
      <c r="O2" s="40" t="s">
        <v>27</v>
      </c>
    </row>
    <row r="3" spans="1:15" x14ac:dyDescent="0.25">
      <c r="A3" s="39" t="s">
        <v>28</v>
      </c>
      <c r="B3" s="39">
        <v>3</v>
      </c>
      <c r="C3" s="39" t="s">
        <v>29</v>
      </c>
      <c r="D3" s="39" t="s">
        <v>30</v>
      </c>
      <c r="E3" s="40" t="s">
        <v>31</v>
      </c>
      <c r="F3" s="39" t="s">
        <v>27</v>
      </c>
      <c r="G3" s="39" t="s">
        <v>32</v>
      </c>
      <c r="H3" s="39" t="s">
        <v>33</v>
      </c>
      <c r="I3" s="39" t="s">
        <v>34</v>
      </c>
      <c r="J3" s="39" t="s">
        <v>35</v>
      </c>
      <c r="K3" s="39" t="s">
        <v>36</v>
      </c>
      <c r="L3" s="39" t="s">
        <v>37</v>
      </c>
      <c r="M3" s="40" t="s">
        <v>38</v>
      </c>
      <c r="N3" s="40" t="s">
        <v>31</v>
      </c>
      <c r="O3" s="40" t="s">
        <v>39</v>
      </c>
    </row>
    <row r="4" spans="1:15" x14ac:dyDescent="0.25">
      <c r="A4" s="39" t="s">
        <v>40</v>
      </c>
      <c r="B4" s="39">
        <v>4</v>
      </c>
      <c r="C4" s="39" t="s">
        <v>41</v>
      </c>
      <c r="D4" s="39" t="s">
        <v>42</v>
      </c>
      <c r="E4" s="40" t="s">
        <v>43</v>
      </c>
      <c r="F4" s="39" t="s">
        <v>44</v>
      </c>
      <c r="G4" s="39" t="s">
        <v>43</v>
      </c>
      <c r="H4" s="39" t="s">
        <v>43</v>
      </c>
      <c r="I4" s="39" t="s">
        <v>45</v>
      </c>
      <c r="J4" s="39" t="s">
        <v>46</v>
      </c>
      <c r="K4" s="39" t="s">
        <v>47</v>
      </c>
      <c r="L4" s="39" t="s">
        <v>48</v>
      </c>
      <c r="M4" s="40" t="s">
        <v>49</v>
      </c>
      <c r="N4" s="40" t="s">
        <v>50</v>
      </c>
      <c r="O4" s="40" t="s">
        <v>51</v>
      </c>
    </row>
    <row r="5" spans="1:15" ht="15.75" x14ac:dyDescent="0.25">
      <c r="A5" s="39" t="s">
        <v>52</v>
      </c>
      <c r="B5" s="39">
        <v>3</v>
      </c>
      <c r="C5" s="39" t="s">
        <v>15</v>
      </c>
      <c r="D5" s="39" t="s">
        <v>53</v>
      </c>
      <c r="E5" s="40" t="s">
        <v>54</v>
      </c>
      <c r="F5" s="39" t="s">
        <v>55</v>
      </c>
      <c r="G5" s="39" t="s">
        <v>56</v>
      </c>
      <c r="H5" s="39" t="s">
        <v>57</v>
      </c>
      <c r="I5" s="39" t="s">
        <v>54</v>
      </c>
      <c r="J5" s="35" t="s">
        <v>58</v>
      </c>
      <c r="K5" s="36">
        <v>2002</v>
      </c>
      <c r="L5" s="35" t="s">
        <v>59</v>
      </c>
      <c r="M5" s="40" t="s">
        <v>56</v>
      </c>
      <c r="N5" s="34">
        <v>2012</v>
      </c>
      <c r="O5" s="35" t="s">
        <v>54</v>
      </c>
    </row>
    <row r="6" spans="1:15" x14ac:dyDescent="0.25">
      <c r="A6" s="39" t="s">
        <v>60</v>
      </c>
      <c r="B6" s="39">
        <v>3</v>
      </c>
      <c r="C6" s="39" t="s">
        <v>61</v>
      </c>
      <c r="D6" s="39" t="s">
        <v>62</v>
      </c>
      <c r="E6" s="40" t="s">
        <v>63</v>
      </c>
      <c r="F6" s="39" t="s">
        <v>64</v>
      </c>
      <c r="G6" s="39" t="s">
        <v>65</v>
      </c>
      <c r="H6" s="39" t="s">
        <v>66</v>
      </c>
      <c r="I6" s="39" t="s">
        <v>67</v>
      </c>
      <c r="J6" s="39" t="s">
        <v>68</v>
      </c>
      <c r="K6" s="39" t="s">
        <v>69</v>
      </c>
      <c r="L6" s="39" t="s">
        <v>70</v>
      </c>
      <c r="M6" s="40" t="s">
        <v>71</v>
      </c>
      <c r="N6" s="40" t="s">
        <v>72</v>
      </c>
      <c r="O6" s="40" t="s">
        <v>73</v>
      </c>
    </row>
    <row r="7" spans="1:15" x14ac:dyDescent="0.25">
      <c r="A7" s="39" t="s">
        <v>74</v>
      </c>
      <c r="B7" s="39">
        <v>3</v>
      </c>
      <c r="C7" s="39" t="s">
        <v>29</v>
      </c>
      <c r="D7" s="39" t="s">
        <v>75</v>
      </c>
      <c r="E7" s="40" t="s">
        <v>76</v>
      </c>
      <c r="F7" s="39" t="s">
        <v>77</v>
      </c>
      <c r="G7" s="39" t="s">
        <v>78</v>
      </c>
      <c r="H7" s="39" t="s">
        <v>31</v>
      </c>
      <c r="I7" s="39" t="s">
        <v>79</v>
      </c>
      <c r="J7" s="39" t="s">
        <v>80</v>
      </c>
      <c r="K7" s="39" t="s">
        <v>81</v>
      </c>
      <c r="L7" s="39" t="s">
        <v>82</v>
      </c>
      <c r="M7" s="40" t="s">
        <v>83</v>
      </c>
      <c r="N7" s="40" t="s">
        <v>84</v>
      </c>
      <c r="O7" s="40" t="s">
        <v>85</v>
      </c>
    </row>
    <row r="8" spans="1:15" x14ac:dyDescent="0.25">
      <c r="A8" s="39" t="s">
        <v>86</v>
      </c>
      <c r="B8" s="39">
        <v>3</v>
      </c>
      <c r="C8" s="39" t="s">
        <v>61</v>
      </c>
      <c r="D8" s="39" t="s">
        <v>87</v>
      </c>
      <c r="E8" s="40" t="s">
        <v>88</v>
      </c>
      <c r="F8" s="39" t="s">
        <v>89</v>
      </c>
      <c r="G8" s="39" t="s">
        <v>90</v>
      </c>
      <c r="H8" s="39" t="s">
        <v>91</v>
      </c>
      <c r="I8" s="39" t="s">
        <v>92</v>
      </c>
      <c r="J8" s="39" t="s">
        <v>93</v>
      </c>
      <c r="K8" s="39" t="s">
        <v>94</v>
      </c>
      <c r="L8" s="39" t="s">
        <v>95</v>
      </c>
      <c r="M8" s="40" t="s">
        <v>96</v>
      </c>
      <c r="N8" s="40" t="s">
        <v>97</v>
      </c>
      <c r="O8" s="40" t="s">
        <v>93</v>
      </c>
    </row>
    <row r="9" spans="1:15" x14ac:dyDescent="0.25">
      <c r="A9" s="39" t="s">
        <v>98</v>
      </c>
      <c r="B9" s="39">
        <v>4</v>
      </c>
      <c r="C9" s="39" t="s">
        <v>99</v>
      </c>
      <c r="D9" s="39" t="s">
        <v>100</v>
      </c>
      <c r="E9" s="40" t="s">
        <v>101</v>
      </c>
      <c r="F9" s="39" t="s">
        <v>102</v>
      </c>
      <c r="G9" s="39" t="s">
        <v>103</v>
      </c>
      <c r="H9" s="39" t="s">
        <v>104</v>
      </c>
      <c r="I9" s="39" t="s">
        <v>105</v>
      </c>
      <c r="J9" s="39" t="s">
        <v>106</v>
      </c>
      <c r="K9" s="39" t="s">
        <v>107</v>
      </c>
      <c r="L9" s="39" t="s">
        <v>108</v>
      </c>
      <c r="M9" s="40" t="s">
        <v>109</v>
      </c>
      <c r="N9" s="40" t="s">
        <v>110</v>
      </c>
      <c r="O9" s="40" t="s">
        <v>111</v>
      </c>
    </row>
    <row r="10" spans="1:15" x14ac:dyDescent="0.25">
      <c r="A10" s="39" t="s">
        <v>112</v>
      </c>
      <c r="B10" s="39">
        <v>1</v>
      </c>
      <c r="C10" s="39" t="s">
        <v>113</v>
      </c>
      <c r="D10" s="39" t="s">
        <v>114</v>
      </c>
      <c r="E10" s="40" t="s">
        <v>115</v>
      </c>
      <c r="F10" s="39" t="s">
        <v>116</v>
      </c>
      <c r="G10" s="39" t="s">
        <v>117</v>
      </c>
      <c r="H10" s="39" t="s">
        <v>118</v>
      </c>
      <c r="I10" s="39" t="s">
        <v>119</v>
      </c>
      <c r="J10" s="39" t="s">
        <v>120</v>
      </c>
      <c r="K10" s="39" t="s">
        <v>121</v>
      </c>
      <c r="L10" s="39" t="s">
        <v>122</v>
      </c>
      <c r="M10" s="40" t="s">
        <v>123</v>
      </c>
      <c r="N10" s="40" t="s">
        <v>124</v>
      </c>
      <c r="O10" s="40" t="s">
        <v>125</v>
      </c>
    </row>
    <row r="11" spans="1:15" x14ac:dyDescent="0.25">
      <c r="A11" s="39" t="s">
        <v>126</v>
      </c>
      <c r="B11" s="39">
        <v>8</v>
      </c>
      <c r="C11" s="39" t="s">
        <v>127</v>
      </c>
      <c r="D11" s="39" t="s">
        <v>128</v>
      </c>
      <c r="E11" s="40" t="s">
        <v>129</v>
      </c>
      <c r="F11" s="39" t="s">
        <v>130</v>
      </c>
      <c r="G11" s="39" t="s">
        <v>131</v>
      </c>
      <c r="H11" s="39" t="s">
        <v>132</v>
      </c>
      <c r="I11" s="39" t="s">
        <v>133</v>
      </c>
      <c r="J11" s="39" t="s">
        <v>134</v>
      </c>
      <c r="K11" s="39" t="s">
        <v>135</v>
      </c>
      <c r="L11" s="39" t="s">
        <v>136</v>
      </c>
      <c r="M11" s="40" t="s">
        <v>137</v>
      </c>
      <c r="N11" s="40" t="s">
        <v>138</v>
      </c>
      <c r="O11" s="40" t="s">
        <v>139</v>
      </c>
    </row>
    <row r="12" spans="1:15" x14ac:dyDescent="0.25">
      <c r="A12" s="39" t="s">
        <v>140</v>
      </c>
      <c r="B12" s="39">
        <v>9</v>
      </c>
      <c r="C12" s="39" t="s">
        <v>141</v>
      </c>
      <c r="D12" s="39" t="s">
        <v>142</v>
      </c>
      <c r="E12" s="40" t="s">
        <v>143</v>
      </c>
      <c r="F12" s="39" t="s">
        <v>144</v>
      </c>
      <c r="G12" s="39" t="s">
        <v>145</v>
      </c>
      <c r="H12" s="39" t="s">
        <v>146</v>
      </c>
      <c r="I12" s="39" t="s">
        <v>147</v>
      </c>
      <c r="J12" s="39" t="s">
        <v>148</v>
      </c>
      <c r="K12" s="39" t="s">
        <v>149</v>
      </c>
      <c r="L12" s="39" t="s">
        <v>150</v>
      </c>
      <c r="M12" s="40" t="s">
        <v>151</v>
      </c>
      <c r="N12" s="40" t="s">
        <v>152</v>
      </c>
      <c r="O12" s="40" t="s">
        <v>153</v>
      </c>
    </row>
    <row r="13" spans="1:15" x14ac:dyDescent="0.25">
      <c r="A13" s="39" t="s">
        <v>154</v>
      </c>
      <c r="B13" s="39">
        <v>6</v>
      </c>
      <c r="C13" s="39" t="s">
        <v>155</v>
      </c>
      <c r="D13" s="39" t="s">
        <v>156</v>
      </c>
      <c r="E13" s="40" t="s">
        <v>157</v>
      </c>
      <c r="F13" s="39" t="s">
        <v>158</v>
      </c>
      <c r="G13" s="39" t="s">
        <v>159</v>
      </c>
      <c r="H13" s="39" t="s">
        <v>160</v>
      </c>
      <c r="I13" s="39" t="s">
        <v>161</v>
      </c>
      <c r="J13" s="39" t="s">
        <v>162</v>
      </c>
      <c r="K13" s="39" t="s">
        <v>163</v>
      </c>
      <c r="L13" s="39" t="s">
        <v>164</v>
      </c>
      <c r="M13" s="40" t="s">
        <v>165</v>
      </c>
      <c r="N13" s="40" t="s">
        <v>166</v>
      </c>
      <c r="O13" s="40" t="s">
        <v>167</v>
      </c>
    </row>
    <row r="14" spans="1:15" x14ac:dyDescent="0.25">
      <c r="A14" s="39" t="s">
        <v>168</v>
      </c>
      <c r="B14" s="39">
        <v>6</v>
      </c>
      <c r="C14" s="39" t="s">
        <v>155</v>
      </c>
      <c r="D14" s="39" t="s">
        <v>169</v>
      </c>
      <c r="E14" s="40" t="s">
        <v>170</v>
      </c>
      <c r="F14" s="39" t="s">
        <v>171</v>
      </c>
      <c r="G14" s="39" t="s">
        <v>172</v>
      </c>
      <c r="H14" s="39" t="s">
        <v>173</v>
      </c>
      <c r="I14" s="39" t="s">
        <v>174</v>
      </c>
      <c r="J14" s="39" t="s">
        <v>175</v>
      </c>
      <c r="K14" s="39" t="s">
        <v>176</v>
      </c>
      <c r="L14" s="39" t="s">
        <v>177</v>
      </c>
      <c r="M14" s="40" t="s">
        <v>178</v>
      </c>
      <c r="N14" s="40" t="s">
        <v>179</v>
      </c>
      <c r="O14" s="40" t="s">
        <v>180</v>
      </c>
    </row>
    <row r="15" spans="1:15" x14ac:dyDescent="0.25">
      <c r="A15" s="39" t="s">
        <v>181</v>
      </c>
      <c r="B15" s="39">
        <v>8</v>
      </c>
      <c r="C15" s="39" t="s">
        <v>127</v>
      </c>
      <c r="D15" s="39" t="s">
        <v>182</v>
      </c>
      <c r="E15" s="40" t="s">
        <v>183</v>
      </c>
      <c r="F15" s="39" t="s">
        <v>184</v>
      </c>
      <c r="G15" s="39" t="s">
        <v>185</v>
      </c>
      <c r="H15" s="39" t="s">
        <v>186</v>
      </c>
      <c r="I15" s="39" t="s">
        <v>187</v>
      </c>
      <c r="J15" s="39" t="s">
        <v>188</v>
      </c>
      <c r="K15" s="39" t="s">
        <v>189</v>
      </c>
      <c r="L15" s="39" t="s">
        <v>190</v>
      </c>
      <c r="M15" s="40" t="s">
        <v>191</v>
      </c>
      <c r="N15" s="40" t="s">
        <v>192</v>
      </c>
      <c r="O15" s="40" t="s">
        <v>193</v>
      </c>
    </row>
    <row r="16" spans="1:15" x14ac:dyDescent="0.25">
      <c r="A16" s="39" t="s">
        <v>194</v>
      </c>
      <c r="B16" s="39">
        <v>2</v>
      </c>
      <c r="C16" s="39" t="s">
        <v>195</v>
      </c>
      <c r="D16" s="39" t="s">
        <v>196</v>
      </c>
      <c r="E16" s="40" t="s">
        <v>197</v>
      </c>
      <c r="F16" s="39" t="s">
        <v>198</v>
      </c>
      <c r="G16" s="39" t="s">
        <v>199</v>
      </c>
      <c r="H16" s="39" t="s">
        <v>200</v>
      </c>
      <c r="I16" s="39" t="s">
        <v>201</v>
      </c>
      <c r="J16" s="39" t="s">
        <v>202</v>
      </c>
      <c r="K16" s="39" t="s">
        <v>203</v>
      </c>
      <c r="L16" s="39" t="s">
        <v>204</v>
      </c>
      <c r="M16" s="40" t="s">
        <v>205</v>
      </c>
      <c r="N16" s="40" t="s">
        <v>206</v>
      </c>
      <c r="O16" s="40" t="s">
        <v>207</v>
      </c>
    </row>
    <row r="17" spans="1:15" x14ac:dyDescent="0.25">
      <c r="A17" s="39" t="s">
        <v>208</v>
      </c>
      <c r="B17" s="39">
        <v>5</v>
      </c>
      <c r="C17" s="39" t="s">
        <v>209</v>
      </c>
      <c r="D17" s="39" t="s">
        <v>210</v>
      </c>
      <c r="E17" s="40" t="s">
        <v>211</v>
      </c>
      <c r="F17" s="39" t="s">
        <v>212</v>
      </c>
      <c r="G17" s="39" t="s">
        <v>212</v>
      </c>
      <c r="H17" s="39" t="s">
        <v>213</v>
      </c>
      <c r="I17" s="39" t="s">
        <v>214</v>
      </c>
      <c r="J17" s="39" t="s">
        <v>215</v>
      </c>
      <c r="K17" s="39" t="s">
        <v>216</v>
      </c>
      <c r="L17" s="39" t="s">
        <v>217</v>
      </c>
      <c r="M17" s="40" t="s">
        <v>218</v>
      </c>
      <c r="N17" s="40" t="s">
        <v>219</v>
      </c>
      <c r="O17" s="40" t="s">
        <v>220</v>
      </c>
    </row>
    <row r="18" spans="1:15" x14ac:dyDescent="0.25">
      <c r="A18" s="39" t="s">
        <v>221</v>
      </c>
      <c r="B18" s="39">
        <v>8</v>
      </c>
      <c r="C18" s="39" t="s">
        <v>127</v>
      </c>
      <c r="D18" s="39" t="s">
        <v>222</v>
      </c>
      <c r="E18" s="40" t="s">
        <v>223</v>
      </c>
      <c r="F18" s="39" t="s">
        <v>224</v>
      </c>
      <c r="G18" s="39" t="s">
        <v>225</v>
      </c>
      <c r="H18" s="39" t="s">
        <v>226</v>
      </c>
      <c r="I18" s="39" t="s">
        <v>227</v>
      </c>
      <c r="J18" s="39" t="s">
        <v>228</v>
      </c>
      <c r="K18" s="39" t="s">
        <v>229</v>
      </c>
      <c r="L18" s="39" t="s">
        <v>230</v>
      </c>
      <c r="M18" s="40" t="s">
        <v>231</v>
      </c>
      <c r="N18" s="40" t="s">
        <v>232</v>
      </c>
      <c r="O18" s="40" t="s">
        <v>233</v>
      </c>
    </row>
    <row r="19" spans="1:15" x14ac:dyDescent="0.25">
      <c r="A19" s="39" t="s">
        <v>234</v>
      </c>
      <c r="B19" s="39">
        <v>1</v>
      </c>
      <c r="C19" s="39" t="s">
        <v>235</v>
      </c>
      <c r="D19" s="39" t="s">
        <v>236</v>
      </c>
      <c r="E19" s="40" t="s">
        <v>237</v>
      </c>
      <c r="F19" s="39" t="s">
        <v>238</v>
      </c>
      <c r="G19" s="39" t="s">
        <v>239</v>
      </c>
      <c r="H19" s="39" t="s">
        <v>239</v>
      </c>
      <c r="I19" s="39" t="s">
        <v>240</v>
      </c>
      <c r="J19" s="39" t="s">
        <v>241</v>
      </c>
      <c r="K19" s="39" t="s">
        <v>242</v>
      </c>
      <c r="L19" s="39" t="s">
        <v>243</v>
      </c>
      <c r="M19" s="40" t="s">
        <v>244</v>
      </c>
      <c r="N19" s="40" t="s">
        <v>245</v>
      </c>
      <c r="O19" s="40" t="s">
        <v>246</v>
      </c>
    </row>
    <row r="20" spans="1:15" x14ac:dyDescent="0.25">
      <c r="A20" s="39" t="s">
        <v>247</v>
      </c>
      <c r="B20" s="39">
        <v>4</v>
      </c>
      <c r="C20" s="39" t="s">
        <v>99</v>
      </c>
      <c r="D20" s="39" t="s">
        <v>248</v>
      </c>
      <c r="E20" s="40" t="s">
        <v>249</v>
      </c>
      <c r="F20" s="39" t="s">
        <v>250</v>
      </c>
      <c r="G20" s="39" t="s">
        <v>251</v>
      </c>
      <c r="H20" s="39" t="s">
        <v>252</v>
      </c>
      <c r="I20" s="39" t="s">
        <v>253</v>
      </c>
      <c r="J20" s="39" t="s">
        <v>254</v>
      </c>
      <c r="K20" s="39" t="s">
        <v>255</v>
      </c>
      <c r="L20" s="39" t="s">
        <v>256</v>
      </c>
      <c r="M20" s="39" t="s">
        <v>257</v>
      </c>
      <c r="N20" s="39" t="s">
        <v>258</v>
      </c>
      <c r="O20" s="39" t="s">
        <v>259</v>
      </c>
    </row>
    <row r="21" spans="1:15" x14ac:dyDescent="0.25">
      <c r="A21" s="39" t="s">
        <v>260</v>
      </c>
      <c r="B21" s="39">
        <v>4</v>
      </c>
      <c r="C21" s="39" t="s">
        <v>99</v>
      </c>
      <c r="D21" s="39" t="s">
        <v>261</v>
      </c>
      <c r="E21" s="40" t="s">
        <v>262</v>
      </c>
      <c r="F21" s="39" t="s">
        <v>263</v>
      </c>
      <c r="G21" s="39" t="s">
        <v>264</v>
      </c>
      <c r="H21" s="39" t="s">
        <v>265</v>
      </c>
      <c r="I21" s="39" t="s">
        <v>266</v>
      </c>
      <c r="J21" s="39" t="s">
        <v>267</v>
      </c>
      <c r="K21" s="39" t="s">
        <v>268</v>
      </c>
      <c r="L21" s="39" t="s">
        <v>269</v>
      </c>
      <c r="M21" s="39" t="s">
        <v>270</v>
      </c>
      <c r="N21" s="39" t="s">
        <v>271</v>
      </c>
      <c r="O21" s="39" t="s">
        <v>272</v>
      </c>
    </row>
    <row r="22" spans="1:15" x14ac:dyDescent="0.25">
      <c r="A22" s="39" t="s">
        <v>273</v>
      </c>
      <c r="B22" s="39">
        <v>4</v>
      </c>
      <c r="C22" s="39" t="s">
        <v>99</v>
      </c>
      <c r="D22" s="39" t="s">
        <v>274</v>
      </c>
      <c r="E22" s="40" t="s">
        <v>275</v>
      </c>
      <c r="F22" s="39" t="s">
        <v>276</v>
      </c>
      <c r="G22" s="39" t="s">
        <v>277</v>
      </c>
      <c r="H22" s="39" t="s">
        <v>278</v>
      </c>
      <c r="I22" s="39" t="s">
        <v>279</v>
      </c>
      <c r="J22" s="39" t="s">
        <v>280</v>
      </c>
      <c r="K22" s="39" t="s">
        <v>281</v>
      </c>
      <c r="L22" s="39" t="s">
        <v>282</v>
      </c>
      <c r="M22" s="39" t="s">
        <v>283</v>
      </c>
      <c r="N22" s="39" t="s">
        <v>284</v>
      </c>
      <c r="O22" s="39" t="s">
        <v>275</v>
      </c>
    </row>
    <row r="23" spans="1:15" x14ac:dyDescent="0.25">
      <c r="A23" s="39" t="s">
        <v>285</v>
      </c>
      <c r="B23" s="39" t="s">
        <v>286</v>
      </c>
      <c r="C23" s="39" t="s">
        <v>141</v>
      </c>
      <c r="D23" s="39" t="s">
        <v>287</v>
      </c>
      <c r="E23" s="40" t="s">
        <v>288</v>
      </c>
      <c r="F23" s="36" t="s">
        <v>289</v>
      </c>
      <c r="G23" s="36" t="s">
        <v>290</v>
      </c>
      <c r="H23" s="36" t="s">
        <v>291</v>
      </c>
      <c r="I23" s="36" t="s">
        <v>292</v>
      </c>
      <c r="J23" s="36" t="s">
        <v>293</v>
      </c>
      <c r="K23" s="36" t="s">
        <v>294</v>
      </c>
      <c r="L23" s="36" t="s">
        <v>295</v>
      </c>
      <c r="M23" s="36" t="s">
        <v>296</v>
      </c>
      <c r="N23" s="36" t="s">
        <v>297</v>
      </c>
      <c r="O23" s="39" t="s">
        <v>298</v>
      </c>
    </row>
    <row r="24" spans="1:15" x14ac:dyDescent="0.25">
      <c r="A24" s="39" t="s">
        <v>299</v>
      </c>
      <c r="B24" s="39" t="s">
        <v>300</v>
      </c>
      <c r="C24" s="39" t="s">
        <v>41</v>
      </c>
      <c r="D24" s="40" t="s">
        <v>301</v>
      </c>
      <c r="E24" s="40" t="s">
        <v>302</v>
      </c>
      <c r="F24" s="37" t="s">
        <v>303</v>
      </c>
      <c r="G24" s="37" t="s">
        <v>304</v>
      </c>
      <c r="H24" s="37" t="s">
        <v>305</v>
      </c>
      <c r="I24" s="37" t="s">
        <v>306</v>
      </c>
      <c r="J24" s="37" t="s">
        <v>306</v>
      </c>
      <c r="K24" s="37" t="s">
        <v>307</v>
      </c>
      <c r="L24" s="37" t="s">
        <v>308</v>
      </c>
      <c r="M24" s="37" t="s">
        <v>309</v>
      </c>
      <c r="N24" s="37" t="s">
        <v>310</v>
      </c>
      <c r="O24" s="37" t="s">
        <v>311</v>
      </c>
    </row>
    <row r="25" spans="1:15" x14ac:dyDescent="0.25">
      <c r="A25" s="39" t="s">
        <v>312</v>
      </c>
      <c r="B25" s="39">
        <v>2</v>
      </c>
      <c r="C25" s="39" t="s">
        <v>195</v>
      </c>
      <c r="D25" s="39" t="s">
        <v>313</v>
      </c>
      <c r="E25" s="40" t="s">
        <v>314</v>
      </c>
      <c r="F25" s="37" t="s">
        <v>315</v>
      </c>
      <c r="G25" s="37" t="s">
        <v>316</v>
      </c>
      <c r="H25" s="37" t="s">
        <v>317</v>
      </c>
      <c r="I25" s="37" t="s">
        <v>318</v>
      </c>
      <c r="J25" s="36" t="s">
        <v>398</v>
      </c>
      <c r="K25" s="37" t="s">
        <v>319</v>
      </c>
      <c r="L25" s="36" t="s">
        <v>398</v>
      </c>
      <c r="M25" s="36" t="s">
        <v>397</v>
      </c>
      <c r="N25" s="37" t="s">
        <v>320</v>
      </c>
      <c r="O25" s="37" t="s">
        <v>321</v>
      </c>
    </row>
    <row r="26" spans="1:15" x14ac:dyDescent="0.25">
      <c r="A26" s="39" t="s">
        <v>322</v>
      </c>
      <c r="B26" s="39">
        <v>3</v>
      </c>
      <c r="C26" s="39" t="s">
        <v>15</v>
      </c>
      <c r="D26" s="39" t="s">
        <v>323</v>
      </c>
      <c r="E26" s="40" t="s">
        <v>324</v>
      </c>
      <c r="F26" s="37" t="s">
        <v>325</v>
      </c>
      <c r="G26" s="37" t="s">
        <v>326</v>
      </c>
      <c r="H26" s="37" t="s">
        <v>327</v>
      </c>
      <c r="I26" s="37" t="s">
        <v>328</v>
      </c>
      <c r="J26" s="37" t="s">
        <v>329</v>
      </c>
      <c r="K26" s="37" t="s">
        <v>330</v>
      </c>
      <c r="L26" s="37" t="s">
        <v>331</v>
      </c>
      <c r="M26" s="37" t="s">
        <v>332</v>
      </c>
      <c r="N26" s="37" t="s">
        <v>333</v>
      </c>
      <c r="O26" s="37" t="s">
        <v>334</v>
      </c>
    </row>
    <row r="29" spans="1:15" x14ac:dyDescent="0.25">
      <c r="A29" s="29"/>
      <c r="B29" s="29"/>
      <c r="C29" s="29"/>
      <c r="D29" s="29"/>
    </row>
  </sheetData>
  <phoneticPr fontId="3" type="noConversion"/>
  <pageMargins left="0.7" right="0.7" top="0.75" bottom="0.75" header="0.3" footer="0.3"/>
  <pageSetup orientation="portrait" r:id="rId1"/>
  <ignoredErrors>
    <ignoredError sqref="L25:M25 O23 J25"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59BD-DA52-4C39-8854-2C880D33B8F3}">
  <dimension ref="A1:T53"/>
  <sheetViews>
    <sheetView topLeftCell="D1" zoomScale="94" zoomScaleNormal="70" workbookViewId="0">
      <selection activeCell="T30" sqref="T30"/>
    </sheetView>
  </sheetViews>
  <sheetFormatPr baseColWidth="10" defaultColWidth="11.42578125" defaultRowHeight="15" x14ac:dyDescent="0.25"/>
  <cols>
    <col min="2" max="2" width="16.28515625" customWidth="1"/>
    <col min="3" max="3" width="32.7109375" customWidth="1"/>
    <col min="4" max="4" width="51.140625" customWidth="1"/>
    <col min="5" max="5" width="19.42578125" customWidth="1"/>
    <col min="17" max="17" width="15.140625" customWidth="1"/>
    <col min="20" max="20" width="124.5703125" customWidth="1"/>
  </cols>
  <sheetData>
    <row r="1" spans="1:20" ht="15.75" x14ac:dyDescent="0.25">
      <c r="A1" s="5" t="s">
        <v>0</v>
      </c>
      <c r="B1" s="5" t="s">
        <v>386</v>
      </c>
      <c r="C1" s="5" t="s">
        <v>1</v>
      </c>
      <c r="D1" s="5" t="s">
        <v>2</v>
      </c>
      <c r="E1" s="5" t="s">
        <v>3</v>
      </c>
      <c r="F1" s="5" t="s">
        <v>4</v>
      </c>
      <c r="G1" s="5" t="s">
        <v>5</v>
      </c>
      <c r="H1" s="5" t="s">
        <v>6</v>
      </c>
      <c r="I1" s="5" t="s">
        <v>7</v>
      </c>
      <c r="J1" s="5" t="s">
        <v>8</v>
      </c>
      <c r="K1" s="5" t="s">
        <v>9</v>
      </c>
      <c r="L1" s="5" t="s">
        <v>10</v>
      </c>
      <c r="M1" s="5" t="s">
        <v>11</v>
      </c>
      <c r="N1" s="5" t="s">
        <v>12</v>
      </c>
      <c r="O1" s="5" t="s">
        <v>13</v>
      </c>
      <c r="Q1" s="30" t="s">
        <v>377</v>
      </c>
      <c r="R1" s="30" t="s">
        <v>379</v>
      </c>
      <c r="S1" s="41" t="s">
        <v>378</v>
      </c>
      <c r="T1" s="41"/>
    </row>
    <row r="2" spans="1:20" ht="15.75" x14ac:dyDescent="0.25">
      <c r="A2" s="1" t="s">
        <v>14</v>
      </c>
      <c r="B2" s="1">
        <v>3</v>
      </c>
      <c r="C2" s="1" t="s">
        <v>15</v>
      </c>
      <c r="D2" s="1" t="s">
        <v>16</v>
      </c>
      <c r="E2" s="1" t="s">
        <v>17</v>
      </c>
      <c r="F2">
        <v>2</v>
      </c>
      <c r="G2">
        <v>3</v>
      </c>
      <c r="H2">
        <v>4</v>
      </c>
      <c r="I2">
        <v>1</v>
      </c>
      <c r="J2">
        <v>4</v>
      </c>
      <c r="K2">
        <v>3</v>
      </c>
      <c r="L2">
        <v>4</v>
      </c>
      <c r="M2" s="23">
        <v>3</v>
      </c>
      <c r="N2">
        <v>4</v>
      </c>
      <c r="O2">
        <v>3</v>
      </c>
      <c r="Q2" s="31" t="s">
        <v>381</v>
      </c>
      <c r="R2" s="32">
        <v>1</v>
      </c>
      <c r="S2" s="31" t="s">
        <v>384</v>
      </c>
      <c r="T2" s="31"/>
    </row>
    <row r="3" spans="1:20" ht="15.75" x14ac:dyDescent="0.25">
      <c r="A3" s="1" t="s">
        <v>28</v>
      </c>
      <c r="B3" s="1">
        <v>3</v>
      </c>
      <c r="C3" s="1" t="s">
        <v>29</v>
      </c>
      <c r="D3" s="1" t="s">
        <v>30</v>
      </c>
      <c r="E3" s="1" t="s">
        <v>31</v>
      </c>
      <c r="F3">
        <v>4</v>
      </c>
      <c r="G3">
        <v>3</v>
      </c>
      <c r="H3">
        <v>1</v>
      </c>
      <c r="I3">
        <v>4</v>
      </c>
      <c r="J3">
        <v>1</v>
      </c>
      <c r="K3">
        <v>4</v>
      </c>
      <c r="L3">
        <v>4</v>
      </c>
      <c r="M3">
        <v>4</v>
      </c>
      <c r="N3">
        <v>1</v>
      </c>
      <c r="O3">
        <v>4</v>
      </c>
      <c r="Q3" s="31" t="s">
        <v>380</v>
      </c>
      <c r="R3" s="32">
        <v>2</v>
      </c>
      <c r="S3" s="31" t="s">
        <v>385</v>
      </c>
      <c r="T3" s="31"/>
    </row>
    <row r="4" spans="1:20" ht="15.75" x14ac:dyDescent="0.25">
      <c r="A4" s="1" t="s">
        <v>40</v>
      </c>
      <c r="B4" s="1">
        <v>4</v>
      </c>
      <c r="C4" s="1" t="s">
        <v>41</v>
      </c>
      <c r="D4" s="1" t="s">
        <v>42</v>
      </c>
      <c r="E4" s="1" t="s">
        <v>43</v>
      </c>
      <c r="F4" s="23">
        <v>3</v>
      </c>
      <c r="G4">
        <v>1</v>
      </c>
      <c r="H4">
        <v>1</v>
      </c>
      <c r="I4">
        <v>1</v>
      </c>
      <c r="J4">
        <v>1</v>
      </c>
      <c r="K4" s="23">
        <v>3</v>
      </c>
      <c r="L4" s="23">
        <v>3</v>
      </c>
      <c r="M4" s="23">
        <v>3</v>
      </c>
      <c r="N4" s="23">
        <v>3</v>
      </c>
      <c r="O4">
        <v>1</v>
      </c>
      <c r="Q4" s="31" t="s">
        <v>382</v>
      </c>
      <c r="R4" s="32">
        <v>3</v>
      </c>
      <c r="S4" s="31" t="s">
        <v>391</v>
      </c>
      <c r="T4" s="31"/>
    </row>
    <row r="5" spans="1:20" ht="15.75" x14ac:dyDescent="0.25">
      <c r="A5" s="1" t="s">
        <v>52</v>
      </c>
      <c r="B5" s="1">
        <v>3</v>
      </c>
      <c r="C5" s="1" t="s">
        <v>15</v>
      </c>
      <c r="D5" s="1" t="s">
        <v>53</v>
      </c>
      <c r="E5" s="1" t="s">
        <v>54</v>
      </c>
      <c r="F5" s="23">
        <v>3</v>
      </c>
      <c r="G5">
        <v>4</v>
      </c>
      <c r="H5">
        <v>2</v>
      </c>
      <c r="I5">
        <v>1</v>
      </c>
      <c r="J5" s="23">
        <v>4</v>
      </c>
      <c r="K5">
        <v>4</v>
      </c>
      <c r="L5">
        <v>1</v>
      </c>
      <c r="M5">
        <v>4</v>
      </c>
      <c r="N5">
        <v>4</v>
      </c>
      <c r="O5">
        <v>1</v>
      </c>
      <c r="Q5" s="31" t="s">
        <v>383</v>
      </c>
      <c r="R5" s="32">
        <v>4</v>
      </c>
      <c r="S5" s="31" t="s">
        <v>389</v>
      </c>
      <c r="T5" s="31"/>
    </row>
    <row r="6" spans="1:20" x14ac:dyDescent="0.25">
      <c r="A6" s="1" t="s">
        <v>60</v>
      </c>
      <c r="B6" s="1">
        <v>3</v>
      </c>
      <c r="C6" s="1" t="s">
        <v>61</v>
      </c>
      <c r="D6" s="1" t="s">
        <v>62</v>
      </c>
      <c r="E6" s="1" t="s">
        <v>63</v>
      </c>
      <c r="F6">
        <v>2</v>
      </c>
      <c r="G6">
        <v>2</v>
      </c>
      <c r="H6">
        <v>2</v>
      </c>
      <c r="I6">
        <v>4</v>
      </c>
      <c r="J6">
        <v>2</v>
      </c>
      <c r="K6" s="23">
        <v>4</v>
      </c>
      <c r="L6">
        <v>4</v>
      </c>
      <c r="M6" s="23">
        <v>2</v>
      </c>
      <c r="N6">
        <v>4</v>
      </c>
      <c r="O6">
        <v>2</v>
      </c>
    </row>
    <row r="7" spans="1:20" x14ac:dyDescent="0.25">
      <c r="A7" s="1" t="s">
        <v>74</v>
      </c>
      <c r="B7" s="1">
        <v>3</v>
      </c>
      <c r="C7" s="1" t="s">
        <v>29</v>
      </c>
      <c r="D7" s="1" t="s">
        <v>75</v>
      </c>
      <c r="E7" s="1" t="s">
        <v>76</v>
      </c>
      <c r="F7">
        <v>4</v>
      </c>
      <c r="G7">
        <v>4</v>
      </c>
      <c r="H7">
        <v>2</v>
      </c>
      <c r="I7">
        <v>1</v>
      </c>
      <c r="J7">
        <v>4</v>
      </c>
      <c r="K7">
        <v>4</v>
      </c>
      <c r="L7">
        <v>4</v>
      </c>
      <c r="M7">
        <v>4</v>
      </c>
      <c r="N7">
        <v>2</v>
      </c>
      <c r="O7">
        <v>4</v>
      </c>
    </row>
    <row r="8" spans="1:20" x14ac:dyDescent="0.25">
      <c r="A8" s="1" t="s">
        <v>86</v>
      </c>
      <c r="B8" s="1">
        <v>3</v>
      </c>
      <c r="C8" s="1" t="s">
        <v>61</v>
      </c>
      <c r="D8" s="1" t="s">
        <v>87</v>
      </c>
      <c r="E8" s="1" t="s">
        <v>88</v>
      </c>
      <c r="F8">
        <v>4</v>
      </c>
      <c r="G8">
        <v>4</v>
      </c>
      <c r="H8">
        <v>4</v>
      </c>
      <c r="I8">
        <v>4</v>
      </c>
      <c r="J8">
        <v>1</v>
      </c>
      <c r="K8">
        <v>4</v>
      </c>
      <c r="L8">
        <v>4</v>
      </c>
      <c r="M8">
        <v>4</v>
      </c>
      <c r="N8">
        <v>2</v>
      </c>
      <c r="O8">
        <v>1</v>
      </c>
    </row>
    <row r="9" spans="1:20" x14ac:dyDescent="0.25">
      <c r="A9" s="1" t="s">
        <v>98</v>
      </c>
      <c r="B9" s="1">
        <v>4</v>
      </c>
      <c r="C9" s="1" t="s">
        <v>99</v>
      </c>
      <c r="D9" s="1" t="s">
        <v>100</v>
      </c>
      <c r="E9" s="1" t="s">
        <v>101</v>
      </c>
      <c r="F9">
        <v>4</v>
      </c>
      <c r="G9" s="24">
        <v>1</v>
      </c>
      <c r="H9">
        <v>2</v>
      </c>
      <c r="I9" s="23">
        <v>2</v>
      </c>
      <c r="J9">
        <v>4</v>
      </c>
      <c r="K9" s="24">
        <v>3</v>
      </c>
      <c r="L9">
        <v>4</v>
      </c>
      <c r="M9">
        <v>4</v>
      </c>
      <c r="N9">
        <v>3</v>
      </c>
      <c r="O9">
        <v>4</v>
      </c>
    </row>
    <row r="10" spans="1:20" x14ac:dyDescent="0.25">
      <c r="A10" s="1" t="s">
        <v>112</v>
      </c>
      <c r="B10" s="1">
        <v>1</v>
      </c>
      <c r="C10" s="1" t="s">
        <v>113</v>
      </c>
      <c r="D10" s="1" t="s">
        <v>114</v>
      </c>
      <c r="E10" s="1" t="s">
        <v>115</v>
      </c>
      <c r="F10">
        <v>2</v>
      </c>
      <c r="G10">
        <v>2</v>
      </c>
      <c r="H10" s="24">
        <v>1</v>
      </c>
      <c r="I10">
        <v>4</v>
      </c>
      <c r="J10" s="24">
        <v>2</v>
      </c>
      <c r="K10">
        <v>3</v>
      </c>
      <c r="L10">
        <v>3</v>
      </c>
      <c r="M10">
        <v>3</v>
      </c>
      <c r="N10" s="24">
        <v>1</v>
      </c>
      <c r="O10">
        <v>3</v>
      </c>
    </row>
    <row r="11" spans="1:20" x14ac:dyDescent="0.25">
      <c r="A11" s="1" t="s">
        <v>126</v>
      </c>
      <c r="B11" s="1">
        <v>8</v>
      </c>
      <c r="C11" s="1" t="s">
        <v>127</v>
      </c>
      <c r="D11" s="1" t="s">
        <v>128</v>
      </c>
      <c r="E11" s="1" t="s">
        <v>129</v>
      </c>
      <c r="F11">
        <v>2</v>
      </c>
      <c r="G11">
        <v>1</v>
      </c>
      <c r="H11">
        <v>4</v>
      </c>
      <c r="I11">
        <v>1</v>
      </c>
      <c r="J11">
        <v>1</v>
      </c>
      <c r="K11">
        <v>4</v>
      </c>
      <c r="L11">
        <v>3</v>
      </c>
      <c r="M11">
        <v>3</v>
      </c>
      <c r="N11">
        <v>3</v>
      </c>
      <c r="O11">
        <v>1</v>
      </c>
    </row>
    <row r="12" spans="1:20" x14ac:dyDescent="0.25">
      <c r="A12" s="1" t="s">
        <v>140</v>
      </c>
      <c r="B12" s="1">
        <v>9</v>
      </c>
      <c r="C12" s="1" t="s">
        <v>141</v>
      </c>
      <c r="D12" s="1" t="s">
        <v>142</v>
      </c>
      <c r="E12" s="1" t="s">
        <v>143</v>
      </c>
      <c r="F12" s="24">
        <v>3</v>
      </c>
      <c r="G12">
        <v>4</v>
      </c>
      <c r="H12">
        <v>4</v>
      </c>
      <c r="I12" s="24">
        <v>3</v>
      </c>
      <c r="J12">
        <v>4</v>
      </c>
      <c r="K12">
        <v>4</v>
      </c>
      <c r="L12">
        <v>4</v>
      </c>
      <c r="M12">
        <v>4</v>
      </c>
      <c r="N12">
        <v>4</v>
      </c>
      <c r="O12" s="24">
        <v>3</v>
      </c>
    </row>
    <row r="13" spans="1:20" x14ac:dyDescent="0.25">
      <c r="A13" s="1" t="s">
        <v>154</v>
      </c>
      <c r="B13" s="1">
        <v>6</v>
      </c>
      <c r="C13" s="1" t="s">
        <v>155</v>
      </c>
      <c r="D13" s="1" t="s">
        <v>156</v>
      </c>
      <c r="E13" s="1" t="s">
        <v>157</v>
      </c>
      <c r="F13">
        <v>3</v>
      </c>
      <c r="G13" s="23">
        <v>3</v>
      </c>
      <c r="H13" s="23">
        <v>3</v>
      </c>
      <c r="I13">
        <v>3</v>
      </c>
      <c r="J13" s="23">
        <v>3</v>
      </c>
      <c r="K13" s="23">
        <v>3</v>
      </c>
      <c r="L13">
        <v>4</v>
      </c>
      <c r="M13" s="24">
        <v>2</v>
      </c>
      <c r="N13" s="23">
        <v>3</v>
      </c>
      <c r="O13">
        <v>4</v>
      </c>
    </row>
    <row r="14" spans="1:20" x14ac:dyDescent="0.25">
      <c r="A14" s="1" t="s">
        <v>168</v>
      </c>
      <c r="B14" s="1">
        <v>6</v>
      </c>
      <c r="C14" s="1" t="s">
        <v>155</v>
      </c>
      <c r="D14" s="1" t="s">
        <v>169</v>
      </c>
      <c r="E14" s="1" t="s">
        <v>170</v>
      </c>
      <c r="F14" s="23">
        <v>2</v>
      </c>
      <c r="G14">
        <v>4</v>
      </c>
      <c r="H14">
        <v>4</v>
      </c>
      <c r="I14">
        <v>4</v>
      </c>
      <c r="J14">
        <v>4</v>
      </c>
      <c r="K14">
        <v>4</v>
      </c>
      <c r="L14">
        <v>4</v>
      </c>
      <c r="M14">
        <v>4</v>
      </c>
      <c r="N14" s="23">
        <v>3</v>
      </c>
      <c r="O14">
        <v>4</v>
      </c>
    </row>
    <row r="15" spans="1:20" x14ac:dyDescent="0.25">
      <c r="A15" s="1" t="s">
        <v>181</v>
      </c>
      <c r="B15" s="1">
        <v>8</v>
      </c>
      <c r="C15" s="1" t="s">
        <v>127</v>
      </c>
      <c r="D15" s="1" t="s">
        <v>182</v>
      </c>
      <c r="E15" s="1" t="s">
        <v>183</v>
      </c>
      <c r="F15" s="23">
        <v>1</v>
      </c>
      <c r="G15">
        <v>4</v>
      </c>
      <c r="H15">
        <v>3</v>
      </c>
      <c r="I15">
        <v>3</v>
      </c>
      <c r="J15">
        <v>4</v>
      </c>
      <c r="K15">
        <v>4</v>
      </c>
      <c r="L15" s="23">
        <v>3</v>
      </c>
      <c r="M15">
        <v>4</v>
      </c>
      <c r="N15">
        <v>4</v>
      </c>
      <c r="O15">
        <v>4</v>
      </c>
    </row>
    <row r="16" spans="1:20" x14ac:dyDescent="0.25">
      <c r="A16" s="1" t="s">
        <v>194</v>
      </c>
      <c r="B16" s="1">
        <v>2</v>
      </c>
      <c r="C16" s="1" t="s">
        <v>195</v>
      </c>
      <c r="D16" s="1" t="s">
        <v>196</v>
      </c>
      <c r="E16" s="1" t="s">
        <v>197</v>
      </c>
      <c r="F16">
        <v>4</v>
      </c>
      <c r="G16" s="23">
        <v>2</v>
      </c>
      <c r="H16">
        <v>4</v>
      </c>
      <c r="I16">
        <v>2</v>
      </c>
      <c r="J16">
        <v>4</v>
      </c>
      <c r="K16" s="23">
        <v>4</v>
      </c>
      <c r="L16">
        <v>4</v>
      </c>
      <c r="M16">
        <v>4</v>
      </c>
      <c r="N16">
        <v>4</v>
      </c>
      <c r="O16">
        <v>4</v>
      </c>
    </row>
    <row r="17" spans="1:15" x14ac:dyDescent="0.25">
      <c r="A17" s="1" t="s">
        <v>208</v>
      </c>
      <c r="B17" s="1">
        <v>5</v>
      </c>
      <c r="C17" s="1" t="s">
        <v>209</v>
      </c>
      <c r="D17" s="1" t="s">
        <v>210</v>
      </c>
      <c r="E17" s="1" t="s">
        <v>211</v>
      </c>
      <c r="F17" s="24">
        <v>4</v>
      </c>
      <c r="G17" s="24">
        <v>4</v>
      </c>
      <c r="H17">
        <v>1</v>
      </c>
      <c r="I17">
        <v>2</v>
      </c>
      <c r="J17">
        <v>2</v>
      </c>
      <c r="K17">
        <v>2</v>
      </c>
      <c r="L17" s="24">
        <v>4</v>
      </c>
      <c r="M17" s="24">
        <v>3</v>
      </c>
      <c r="N17" s="24">
        <v>3</v>
      </c>
      <c r="O17" s="24">
        <v>4</v>
      </c>
    </row>
    <row r="18" spans="1:15" x14ac:dyDescent="0.25">
      <c r="A18" s="1" t="s">
        <v>221</v>
      </c>
      <c r="B18" s="1">
        <v>8</v>
      </c>
      <c r="C18" s="1" t="s">
        <v>127</v>
      </c>
      <c r="D18" s="1" t="s">
        <v>222</v>
      </c>
      <c r="E18" s="1" t="s">
        <v>223</v>
      </c>
      <c r="F18">
        <v>3</v>
      </c>
      <c r="G18">
        <v>1</v>
      </c>
      <c r="H18" s="24">
        <v>4</v>
      </c>
      <c r="I18">
        <v>3</v>
      </c>
      <c r="J18">
        <v>2</v>
      </c>
      <c r="K18">
        <v>4</v>
      </c>
      <c r="L18">
        <v>3</v>
      </c>
      <c r="M18">
        <v>2</v>
      </c>
      <c r="N18">
        <v>4</v>
      </c>
      <c r="O18">
        <v>2</v>
      </c>
    </row>
    <row r="19" spans="1:15" x14ac:dyDescent="0.25">
      <c r="A19" s="1" t="s">
        <v>234</v>
      </c>
      <c r="B19" s="1">
        <v>1</v>
      </c>
      <c r="C19" s="1" t="s">
        <v>235</v>
      </c>
      <c r="D19" s="1" t="s">
        <v>236</v>
      </c>
      <c r="E19" s="1" t="s">
        <v>237</v>
      </c>
      <c r="F19" s="23">
        <v>2</v>
      </c>
      <c r="G19" s="23">
        <v>2</v>
      </c>
      <c r="H19" s="23">
        <v>2</v>
      </c>
      <c r="I19" s="23">
        <v>2</v>
      </c>
      <c r="J19">
        <v>4</v>
      </c>
      <c r="K19" s="23">
        <v>4</v>
      </c>
      <c r="L19" s="23">
        <v>4</v>
      </c>
      <c r="M19" s="23">
        <v>4</v>
      </c>
      <c r="N19" s="23">
        <v>3</v>
      </c>
      <c r="O19" s="23">
        <v>3</v>
      </c>
    </row>
    <row r="20" spans="1:15" x14ac:dyDescent="0.25">
      <c r="A20" s="1" t="s">
        <v>247</v>
      </c>
      <c r="B20" s="1">
        <v>4</v>
      </c>
      <c r="C20" s="1" t="s">
        <v>99</v>
      </c>
      <c r="D20" s="1" t="s">
        <v>248</v>
      </c>
      <c r="E20" s="1" t="s">
        <v>249</v>
      </c>
      <c r="F20">
        <v>4</v>
      </c>
      <c r="G20" s="23">
        <v>3</v>
      </c>
      <c r="H20">
        <v>4</v>
      </c>
      <c r="I20">
        <v>3</v>
      </c>
      <c r="J20">
        <v>4</v>
      </c>
      <c r="K20">
        <v>4</v>
      </c>
      <c r="L20">
        <v>4</v>
      </c>
      <c r="M20">
        <v>4</v>
      </c>
      <c r="N20">
        <v>4</v>
      </c>
      <c r="O20">
        <v>4</v>
      </c>
    </row>
    <row r="21" spans="1:15" x14ac:dyDescent="0.25">
      <c r="A21" s="1" t="s">
        <v>260</v>
      </c>
      <c r="B21" s="1">
        <v>4</v>
      </c>
      <c r="C21" s="1" t="s">
        <v>99</v>
      </c>
      <c r="D21" s="1" t="s">
        <v>261</v>
      </c>
      <c r="E21" s="1" t="s">
        <v>262</v>
      </c>
      <c r="F21">
        <v>1</v>
      </c>
      <c r="G21" s="24">
        <v>4</v>
      </c>
      <c r="H21" s="24">
        <v>2</v>
      </c>
      <c r="I21" s="24">
        <v>4</v>
      </c>
      <c r="J21" s="24">
        <v>2</v>
      </c>
      <c r="K21" s="24">
        <v>4</v>
      </c>
      <c r="L21">
        <v>2</v>
      </c>
      <c r="M21" s="24">
        <v>4</v>
      </c>
      <c r="N21" s="24">
        <v>4</v>
      </c>
      <c r="O21" s="24">
        <v>4</v>
      </c>
    </row>
    <row r="22" spans="1:15" x14ac:dyDescent="0.25">
      <c r="A22" s="1" t="s">
        <v>273</v>
      </c>
      <c r="B22" s="1">
        <v>4</v>
      </c>
      <c r="C22" s="1" t="s">
        <v>99</v>
      </c>
      <c r="D22" s="1" t="s">
        <v>274</v>
      </c>
      <c r="E22" s="1" t="s">
        <v>275</v>
      </c>
      <c r="F22" s="24">
        <v>4</v>
      </c>
      <c r="G22" s="24">
        <v>4</v>
      </c>
      <c r="H22" s="24">
        <v>4</v>
      </c>
      <c r="I22" s="24">
        <v>4</v>
      </c>
      <c r="J22">
        <v>1</v>
      </c>
      <c r="K22" s="24">
        <v>4</v>
      </c>
      <c r="L22" s="24">
        <v>4</v>
      </c>
      <c r="M22">
        <v>4</v>
      </c>
      <c r="N22" s="24">
        <v>4</v>
      </c>
      <c r="O22">
        <v>1</v>
      </c>
    </row>
    <row r="23" spans="1:15" ht="17.25" x14ac:dyDescent="0.3">
      <c r="A23" s="1" t="s">
        <v>285</v>
      </c>
      <c r="B23">
        <v>9</v>
      </c>
      <c r="C23" s="1" t="s">
        <v>141</v>
      </c>
      <c r="D23" s="1" t="s">
        <v>287</v>
      </c>
      <c r="E23" t="s">
        <v>288</v>
      </c>
      <c r="F23" s="23">
        <v>1</v>
      </c>
      <c r="G23" s="7">
        <v>3</v>
      </c>
      <c r="H23" s="7">
        <v>4</v>
      </c>
      <c r="I23" s="7">
        <v>4</v>
      </c>
      <c r="J23" s="23">
        <v>3</v>
      </c>
      <c r="K23" s="23">
        <v>3</v>
      </c>
      <c r="L23" s="7">
        <v>4</v>
      </c>
      <c r="M23" s="23">
        <v>3</v>
      </c>
      <c r="N23" s="7">
        <v>3</v>
      </c>
      <c r="O23" s="7">
        <v>4</v>
      </c>
    </row>
    <row r="24" spans="1:15" ht="17.25" x14ac:dyDescent="0.3">
      <c r="A24" s="1" t="s">
        <v>299</v>
      </c>
      <c r="B24">
        <v>4</v>
      </c>
      <c r="C24" s="1" t="s">
        <v>41</v>
      </c>
      <c r="D24" t="s">
        <v>301</v>
      </c>
      <c r="E24" t="s">
        <v>302</v>
      </c>
      <c r="F24" s="24">
        <v>2</v>
      </c>
      <c r="G24" s="7">
        <v>4</v>
      </c>
      <c r="H24" s="7">
        <v>1</v>
      </c>
      <c r="I24" s="7">
        <v>3</v>
      </c>
      <c r="J24" s="7">
        <v>3</v>
      </c>
      <c r="K24" s="24">
        <v>4</v>
      </c>
      <c r="L24" s="7">
        <v>1</v>
      </c>
      <c r="M24" s="7">
        <v>1</v>
      </c>
      <c r="N24" s="7">
        <v>1</v>
      </c>
      <c r="O24" s="7">
        <v>4</v>
      </c>
    </row>
    <row r="25" spans="1:15" x14ac:dyDescent="0.25">
      <c r="A25" s="1" t="s">
        <v>312</v>
      </c>
      <c r="B25" s="1">
        <v>2</v>
      </c>
      <c r="C25" s="1" t="s">
        <v>195</v>
      </c>
      <c r="D25" s="1" t="s">
        <v>313</v>
      </c>
      <c r="E25" s="1" t="s">
        <v>314</v>
      </c>
      <c r="F25">
        <v>3</v>
      </c>
      <c r="G25">
        <v>1</v>
      </c>
      <c r="H25">
        <v>4</v>
      </c>
      <c r="I25">
        <v>4</v>
      </c>
      <c r="J25" s="23">
        <v>3</v>
      </c>
      <c r="K25" s="23">
        <v>3</v>
      </c>
      <c r="L25" s="23">
        <v>3</v>
      </c>
      <c r="M25" s="24">
        <v>4</v>
      </c>
      <c r="N25">
        <v>3</v>
      </c>
      <c r="O25">
        <v>3</v>
      </c>
    </row>
    <row r="26" spans="1:15" x14ac:dyDescent="0.25">
      <c r="A26" s="1" t="s">
        <v>322</v>
      </c>
      <c r="B26" s="1">
        <v>3</v>
      </c>
      <c r="C26" s="1" t="s">
        <v>15</v>
      </c>
      <c r="D26" s="1" t="s">
        <v>323</v>
      </c>
      <c r="E26" s="1" t="s">
        <v>324</v>
      </c>
      <c r="F26">
        <v>1</v>
      </c>
      <c r="G26">
        <v>1</v>
      </c>
      <c r="H26">
        <v>1</v>
      </c>
      <c r="I26" s="23">
        <v>2</v>
      </c>
      <c r="J26">
        <v>1</v>
      </c>
      <c r="K26">
        <v>4</v>
      </c>
      <c r="L26" s="23">
        <v>2</v>
      </c>
      <c r="M26" s="24">
        <v>4</v>
      </c>
      <c r="N26">
        <v>3</v>
      </c>
      <c r="O26">
        <v>4</v>
      </c>
    </row>
    <row r="28" spans="1:15" x14ac:dyDescent="0.25">
      <c r="B28" s="17" t="s">
        <v>364</v>
      </c>
      <c r="C28" s="18" t="s">
        <v>365</v>
      </c>
      <c r="D28" s="18" t="s">
        <v>367</v>
      </c>
      <c r="E28" s="17"/>
      <c r="F28" s="20"/>
      <c r="G28" s="20"/>
      <c r="H28" s="20"/>
      <c r="I28" s="20"/>
      <c r="J28" s="20"/>
      <c r="K28" s="20"/>
      <c r="L28" s="20"/>
      <c r="M28" s="20"/>
      <c r="N28" s="20"/>
      <c r="O28" s="20"/>
    </row>
    <row r="29" spans="1:15" x14ac:dyDescent="0.25">
      <c r="B29" s="21"/>
      <c r="C29" s="18" t="s">
        <v>366</v>
      </c>
      <c r="D29" s="18" t="s">
        <v>392</v>
      </c>
      <c r="E29" s="22">
        <v>1</v>
      </c>
      <c r="F29" s="20"/>
      <c r="G29" s="20"/>
      <c r="H29" s="20"/>
      <c r="I29" s="20"/>
      <c r="J29" s="20"/>
      <c r="K29" s="20"/>
      <c r="L29" s="20"/>
      <c r="M29" s="20"/>
      <c r="N29" s="20"/>
      <c r="O29" s="20"/>
    </row>
    <row r="30" spans="1:15" x14ac:dyDescent="0.25">
      <c r="B30" s="19"/>
      <c r="C30" s="20"/>
      <c r="D30" s="18" t="s">
        <v>368</v>
      </c>
      <c r="E30" s="17">
        <v>1</v>
      </c>
      <c r="F30" s="20">
        <f>COUNTIFS(F$2:F$26,_xlfn.CONCAT($C$28,$E30))</f>
        <v>4</v>
      </c>
      <c r="G30" s="20">
        <f>COUNTIFS(G$2:G$26,_xlfn.CONCAT($C$28,$E30),F$2:F$26,_xlfn.CONCAT($C$29,MAX($E30,$E$29)))</f>
        <v>5</v>
      </c>
      <c r="H30" s="20">
        <f>COUNTIFS(H$2:H$26,_xlfn.CONCAT($C$28,$E30),G$2:G$26,_xlfn.CONCAT($C$29,MAX($E30,$E$29)),F$2:F$26,_xlfn.CONCAT($C$29,MAX($E30,$E$29)))</f>
        <v>4</v>
      </c>
      <c r="I30" s="20">
        <f>COUNTIFS(I$2:I$26,_xlfn.CONCAT($C$28,$E30),H$2:H$26,_xlfn.CONCAT($C$29,MAX($E30,$E$29)),G$2:G$26,_xlfn.CONCAT($C$29,MAX($E30,$E$29)),F$2:F$26,_xlfn.CONCAT($C$29,MAX($E30,$E$29)))</f>
        <v>3</v>
      </c>
      <c r="J30" s="20">
        <f>COUNTIFS(J$2:J$26,_xlfn.CONCAT($C$28,$E30), I$2:I$26,_xlfn.CONCAT($C$29,MAX($E30,$E$29)),H$2:H$26,_xlfn.CONCAT($C$29,MAX($E30,$E$29)),G$2:G$26,_xlfn.CONCAT($C$29,MAX($E30,$E$29)),F$2:F$26,_xlfn.CONCAT($C$29,MAX($E30,$E$29)))</f>
        <v>2</v>
      </c>
      <c r="K30" s="20">
        <f>COUNTIFS(K$2:K$26,_xlfn.CONCAT($C$28,$E30),J$2:J$26,_xlfn.CONCAT($C$29,MAX($E30,$E$29)), I$2:I$26,_xlfn.CONCAT($C$29,MAX($E30,$E$29)),H$2:H$26,_xlfn.CONCAT($C$29,MAX($E30,$E$29)),G$2:G$26,_xlfn.CONCAT($C$29,MAX($E30,$E$29)),F$2:F$26,_xlfn.CONCAT($C$29,MAX($E30,$E$29)))</f>
        <v>0</v>
      </c>
      <c r="L30" s="20">
        <f>COUNTIFS(L$2:L$26,_xlfn.CONCAT($C$28,$E30),K$2:K$26,_xlfn.CONCAT($C$29,MAX($E30,$E$29)),J$2:J$26,_xlfn.CONCAT($C$29,MAX($E30,$E$29)), I$2:I$26,_xlfn.CONCAT($C$29,MAX($E30,$E$29)),H$2:H$26,_xlfn.CONCAT($C$29,MAX($E30,$E$29)),G$2:G$26,_xlfn.CONCAT($C$29,MAX($E30,$E$29)),F$2:F$26,_xlfn.CONCAT($C$29,MAX($E30,$E$29)))</f>
        <v>0</v>
      </c>
      <c r="M30" s="20">
        <f>COUNTIFS(M$2:M$26,_xlfn.CONCAT($C$28,$E30),L$2:L$26,_xlfn.CONCAT($C$29,MAX($E30,$E$29)),K$2:K$26,_xlfn.CONCAT($C$29,MAX($E30,$E$29)),J$2:J$26,_xlfn.CONCAT($C$29,MAX($E30,$E$29)), I$2:I$26,_xlfn.CONCAT($C$29,MAX($E30,$E$29)),H$2:H$26,_xlfn.CONCAT($C$29,MAX($E30,$E$29)),G$2:G$26,_xlfn.CONCAT($C$29,MAX($E30,$E$29)),F$2:F$26,_xlfn.CONCAT($C$29,MAX($E30,$E$29)))</f>
        <v>0</v>
      </c>
      <c r="N30" s="20">
        <f>COUNTIFS(N$2:N$26,_xlfn.CONCAT($C$28,$E30),M$2:M$26,_xlfn.CONCAT($C$29,MAX($E30,$E$29)),L$2:L$26,_xlfn.CONCAT($C$29,MAX($E30,$E$29)),K$2:K$26,_xlfn.CONCAT($C$29,MAX($E30,$E$29)),J$2:J$26,_xlfn.CONCAT($C$29,MAX($E30,$E$29)), I$2:I$26,_xlfn.CONCAT($C$29,MAX($E30,$E$29)),H$2:H$26,_xlfn.CONCAT($C$29,MAX($E30,$E$29)),G$2:G$26,_xlfn.CONCAT($C$29,MAX($E30,$E$29)),F$2:F$26,_xlfn.CONCAT($C$29,MAX($E30,$E$29)))</f>
        <v>0</v>
      </c>
      <c r="O30" s="20">
        <f>COUNTIFS(O$2:O$26,_xlfn.CONCAT($C$28,$E30),N$2:N$26,_xlfn.CONCAT($C$29,MAX($E30,$E$29)),M$2:M$26,_xlfn.CONCAT($C$29,MAX($E30,$E$29)),L$2:L$26,_xlfn.CONCAT($C$29,MAX($E30,$E$29)),K$2:K$26,_xlfn.CONCAT($C$29,MAX($E30,$E$29)),J$2:J$26,_xlfn.CONCAT($C$29,MAX($E30,$E$29)), I$2:I$26,_xlfn.CONCAT($C$29,MAX($E30,$E$29)),H$2:H$26,_xlfn.CONCAT($C$29,MAX($E30,$E$29)),G$2:G$26,_xlfn.CONCAT($C$29,MAX($E30,$E$29)),F$2:F$26,_xlfn.CONCAT($C$29,MAX($E30,$E$29)))</f>
        <v>0</v>
      </c>
    </row>
    <row r="31" spans="1:15" x14ac:dyDescent="0.25">
      <c r="B31" s="17" t="s">
        <v>370</v>
      </c>
      <c r="C31" s="17">
        <v>25</v>
      </c>
      <c r="D31" s="17"/>
      <c r="E31" s="17">
        <v>2</v>
      </c>
      <c r="F31" s="20">
        <f>COUNTIFS(F$2:F$26,_xlfn.CONCAT($C$28,$E31))</f>
        <v>7</v>
      </c>
      <c r="G31" s="20">
        <f>COUNTIFS(G$2:G$26,_xlfn.CONCAT($C$28,$E31),F$2:F$26,_xlfn.CONCAT($C$29,MAX($E31,$E$29)))</f>
        <v>1</v>
      </c>
      <c r="H31" s="20">
        <f>COUNTIFS(H$2:H$26,_xlfn.CONCAT($C$28,$E31),G$2:G$26,_xlfn.CONCAT($C$29,MAX($E31,$E$29)),F$2:F$26,_xlfn.CONCAT($C$29,MAX($E31,$E$29)))</f>
        <v>2</v>
      </c>
      <c r="I31" s="20">
        <f>COUNTIFS(I$2:I$26,_xlfn.CONCAT($C$28,$E31),H$2:H$26,_xlfn.CONCAT($C$29,MAX($E31,$E$29)),G$2:G$26,_xlfn.CONCAT($C$29,MAX($E31,$E$29)),F$2:F$26,_xlfn.CONCAT($C$29,MAX($E31,$E$29)))</f>
        <v>0</v>
      </c>
      <c r="J31" s="20">
        <f>COUNTIFS(J$2:J$26,_xlfn.CONCAT($C$28,$E31), I$2:I$26,_xlfn.CONCAT($C$29,MAX($E31,$E$29)),H$2:H$26,_xlfn.CONCAT($C$29,MAX($E31,$E$29)),G$2:G$26,_xlfn.CONCAT($C$29,MAX($E31,$E$29)),F$2:F$26,_xlfn.CONCAT($C$29,MAX($E31,$E$29)))</f>
        <v>0</v>
      </c>
      <c r="K31" s="20">
        <f>COUNTIFS(K$2:K$26,_xlfn.CONCAT($C$28,$E31),J$2:J$26,_xlfn.CONCAT($C$29,MAX($E31,$E$29)), I$2:I$26,_xlfn.CONCAT($C$29,MAX($E31,$E$29)),H$2:H$26,_xlfn.CONCAT($C$29,MAX($E31,$E$29)),G$2:G$26,_xlfn.CONCAT($C$29,MAX($E31,$E$29)),F$2:F$26,_xlfn.CONCAT($C$29,MAX($E31,$E$29)))</f>
        <v>0</v>
      </c>
      <c r="L31" s="20">
        <f>COUNTIFS(L$2:L$26,_xlfn.CONCAT($C$28,$E31),K$2:K$26,_xlfn.CONCAT($C$29,MAX($E31,$E$29)),J$2:J$26,_xlfn.CONCAT($C$29,MAX($E31,$E$29)), I$2:I$26,_xlfn.CONCAT($C$29,MAX($E31,$E$29)),H$2:H$26,_xlfn.CONCAT($C$29,MAX($E31,$E$29)),G$2:G$26,_xlfn.CONCAT($C$29,MAX($E31,$E$29)),F$2:F$26,_xlfn.CONCAT($C$29,MAX($E31,$E$29)))</f>
        <v>0</v>
      </c>
      <c r="M31" s="20">
        <f>COUNTIFS(M$2:M$26,_xlfn.CONCAT($C$28,$E31),L$2:L$26,_xlfn.CONCAT($C$29,MAX($E31,$E$29)),K$2:K$26,_xlfn.CONCAT($C$29,MAX($E31,$E$29)),J$2:J$26,_xlfn.CONCAT($C$29,MAX($E31,$E$29)), I$2:I$26,_xlfn.CONCAT($C$29,MAX($E31,$E$29)),H$2:H$26,_xlfn.CONCAT($C$29,MAX($E31,$E$29)),G$2:G$26,_xlfn.CONCAT($C$29,MAX($E31,$E$29)),F$2:F$26,_xlfn.CONCAT($C$29,MAX($E31,$E$29)))</f>
        <v>1</v>
      </c>
      <c r="N31" s="20">
        <f>COUNTIFS(N$2:N$26,_xlfn.CONCAT($C$28,$E31),M$2:M$26,_xlfn.CONCAT($C$29,MAX($E31,$E$29)),L$2:L$26,_xlfn.CONCAT($C$29,MAX($E31,$E$29)),K$2:K$26,_xlfn.CONCAT($C$29,MAX($E31,$E$29)),J$2:J$26,_xlfn.CONCAT($C$29,MAX($E31,$E$29)), I$2:I$26,_xlfn.CONCAT($C$29,MAX($E31,$E$29)),H$2:H$26,_xlfn.CONCAT($C$29,MAX($E31,$E$29)),G$2:G$26,_xlfn.CONCAT($C$29,MAX($E31,$E$29)),F$2:F$26,_xlfn.CONCAT($C$29,MAX($E31,$E$29)))</f>
        <v>0</v>
      </c>
      <c r="O31" s="20">
        <f>COUNTIFS(O$2:O$26,_xlfn.CONCAT($C$28,$E31),N$2:N$26,_xlfn.CONCAT($C$29,MAX($E31,$E$29)),M$2:M$26,_xlfn.CONCAT($C$29,MAX($E31,$E$29)),L$2:L$26,_xlfn.CONCAT($C$29,MAX($E31,$E$29)),K$2:K$26,_xlfn.CONCAT($C$29,MAX($E31,$E$29)),J$2:J$26,_xlfn.CONCAT($C$29,MAX($E31,$E$29)), I$2:I$26,_xlfn.CONCAT($C$29,MAX($E31,$E$29)),H$2:H$26,_xlfn.CONCAT($C$29,MAX($E31,$E$29)),G$2:G$26,_xlfn.CONCAT($C$29,MAX($E31,$E$29)),F$2:F$26,_xlfn.CONCAT($C$29,MAX($E31,$E$29)))</f>
        <v>0</v>
      </c>
    </row>
    <row r="32" spans="1:15" x14ac:dyDescent="0.25">
      <c r="B32" s="19"/>
      <c r="C32" s="19"/>
      <c r="D32" s="17"/>
      <c r="E32" s="17">
        <v>3</v>
      </c>
      <c r="F32" s="20">
        <f>COUNTIFS(F$2:F$26,_xlfn.CONCAT($C$28,$E32))</f>
        <v>6</v>
      </c>
      <c r="G32" s="20">
        <f>COUNTIFS(G$2:G$26,_xlfn.CONCAT($C$28,$E32),F$2:F$26,_xlfn.CONCAT($C$29,MAX($E32,$E$29)))</f>
        <v>2</v>
      </c>
      <c r="H32" s="20">
        <f>COUNTIFS(H$2:H$26,_xlfn.CONCAT($C$28,$E32),G$2:G$26,_xlfn.CONCAT($C$29,MAX($E32,$E$29)),F$2:F$26,_xlfn.CONCAT($C$29,MAX($E32,$E$29)))</f>
        <v>0</v>
      </c>
      <c r="I32" s="20">
        <f>COUNTIFS(I$2:I$26,_xlfn.CONCAT($C$28,$E32),H$2:H$26,_xlfn.CONCAT($C$29,MAX($E32,$E$29)),G$2:G$26,_xlfn.CONCAT($C$29,MAX($E32,$E$29)),F$2:F$26,_xlfn.CONCAT($C$29,MAX($E32,$E$29)))</f>
        <v>0</v>
      </c>
      <c r="J32" s="20">
        <f>COUNTIFS(J$2:J$26,_xlfn.CONCAT($C$28,$E32), I$2:I$26,_xlfn.CONCAT($C$29,MAX($E32,$E$29)),H$2:H$26,_xlfn.CONCAT($C$29,MAX($E32,$E$29)),G$2:G$26,_xlfn.CONCAT($C$29,MAX($E32,$E$29)),F$2:F$26,_xlfn.CONCAT($C$29,MAX($E32,$E$29)))</f>
        <v>0</v>
      </c>
      <c r="K32" s="20">
        <f>COUNTIFS(K$2:K$26,_xlfn.CONCAT($C$28,$E32),J$2:J$26,_xlfn.CONCAT($C$29,MAX($E32,$E$29)), I$2:I$26,_xlfn.CONCAT($C$29,MAX($E32,$E$29)),H$2:H$26,_xlfn.CONCAT($C$29,MAX($E32,$E$29)),G$2:G$26,_xlfn.CONCAT($C$29,MAX($E32,$E$29)),F$2:F$26,_xlfn.CONCAT($C$29,MAX($E32,$E$29)))</f>
        <v>0</v>
      </c>
      <c r="L32" s="20">
        <f>COUNTIFS(L$2:L$26,_xlfn.CONCAT($C$28,$E32),K$2:K$26,_xlfn.CONCAT($C$29,MAX($E32,$E$29)),J$2:J$26,_xlfn.CONCAT($C$29,MAX($E32,$E$29)), I$2:I$26,_xlfn.CONCAT($C$29,MAX($E32,$E$29)),H$2:H$26,_xlfn.CONCAT($C$29,MAX($E32,$E$29)),G$2:G$26,_xlfn.CONCAT($C$29,MAX($E32,$E$29)),F$2:F$26,_xlfn.CONCAT($C$29,MAX($E32,$E$29)))</f>
        <v>0</v>
      </c>
      <c r="M32" s="20">
        <f>COUNTIFS(M$2:M$26,_xlfn.CONCAT($C$28,$E32),L$2:L$26,_xlfn.CONCAT($C$29,MAX($E32,$E$29)),K$2:K$26,_xlfn.CONCAT($C$29,MAX($E32,$E$29)),J$2:J$26,_xlfn.CONCAT($C$29,MAX($E32,$E$29)), I$2:I$26,_xlfn.CONCAT($C$29,MAX($E32,$E$29)),H$2:H$26,_xlfn.CONCAT($C$29,MAX($E32,$E$29)),G$2:G$26,_xlfn.CONCAT($C$29,MAX($E32,$E$29)),F$2:F$26,_xlfn.CONCAT($C$29,MAX($E32,$E$29)))</f>
        <v>0</v>
      </c>
      <c r="N32" s="20">
        <f>COUNTIFS(N$2:N$26,_xlfn.CONCAT($C$28,$E32),M$2:M$26,_xlfn.CONCAT($C$29,MAX($E32,$E$29)),L$2:L$26,_xlfn.CONCAT($C$29,MAX($E32,$E$29)),K$2:K$26,_xlfn.CONCAT($C$29,MAX($E32,$E$29)),J$2:J$26,_xlfn.CONCAT($C$29,MAX($E32,$E$29)), I$2:I$26,_xlfn.CONCAT($C$29,MAX($E32,$E$29)),H$2:H$26,_xlfn.CONCAT($C$29,MAX($E32,$E$29)),G$2:G$26,_xlfn.CONCAT($C$29,MAX($E32,$E$29)),F$2:F$26,_xlfn.CONCAT($C$29,MAX($E32,$E$29)))</f>
        <v>0</v>
      </c>
      <c r="O32" s="20">
        <f>COUNTIFS(O$2:O$26,_xlfn.CONCAT($C$28,$E32),N$2:N$26,_xlfn.CONCAT($C$29,MAX($E32,$E$29)),M$2:M$26,_xlfn.CONCAT($C$29,MAX($E32,$E$29)),L$2:L$26,_xlfn.CONCAT($C$29,MAX($E32,$E$29)),K$2:K$26,_xlfn.CONCAT($C$29,MAX($E32,$E$29)),J$2:J$26,_xlfn.CONCAT($C$29,MAX($E32,$E$29)), I$2:I$26,_xlfn.CONCAT($C$29,MAX($E32,$E$29)),H$2:H$26,_xlfn.CONCAT($C$29,MAX($E32,$E$29)),G$2:G$26,_xlfn.CONCAT($C$29,MAX($E32,$E$29)),F$2:F$26,_xlfn.CONCAT($C$29,MAX($E32,$E$29)))</f>
        <v>0</v>
      </c>
    </row>
    <row r="33" spans="2:15" x14ac:dyDescent="0.25">
      <c r="B33" s="19"/>
      <c r="C33" s="19"/>
      <c r="D33" s="19"/>
      <c r="E33" s="19"/>
      <c r="F33" s="20"/>
      <c r="G33" s="20"/>
      <c r="H33" s="20"/>
      <c r="I33" s="20"/>
      <c r="J33" s="20"/>
      <c r="K33" s="20"/>
      <c r="L33" s="20"/>
      <c r="M33" s="20"/>
      <c r="N33" s="20"/>
      <c r="O33" s="20"/>
    </row>
    <row r="34" spans="2:15" x14ac:dyDescent="0.25">
      <c r="B34" s="19"/>
      <c r="C34" s="19"/>
      <c r="D34" s="18" t="s">
        <v>392</v>
      </c>
      <c r="E34" s="22">
        <v>2</v>
      </c>
      <c r="F34" s="20"/>
      <c r="G34" s="20"/>
      <c r="H34" s="20"/>
      <c r="I34" s="20"/>
      <c r="J34" s="20"/>
      <c r="K34" s="20"/>
      <c r="L34" s="20"/>
      <c r="M34" s="20"/>
      <c r="N34" s="20"/>
      <c r="O34" s="20"/>
    </row>
    <row r="35" spans="2:15" x14ac:dyDescent="0.25">
      <c r="B35" s="19"/>
      <c r="C35" s="19"/>
      <c r="D35" s="17" t="s">
        <v>368</v>
      </c>
      <c r="E35" s="17">
        <v>1</v>
      </c>
      <c r="F35" s="20">
        <f>COUNTIFS(F$2:F$26,_xlfn.CONCAT($C$28,$E30))</f>
        <v>4</v>
      </c>
      <c r="G35" s="20">
        <f>COUNTIFS(G$2:G$26,_xlfn.CONCAT($C$28,$E30),F$2:F$26,_xlfn.CONCAT($C$29,MAX($E30,$E$34)))</f>
        <v>4</v>
      </c>
      <c r="H35" s="20">
        <f>COUNTIFS(H$2:H$26,_xlfn.CONCAT($C$28,$E30),G$2:G$26,_xlfn.CONCAT($C$29,MAX($E30,$E$34)),F$2:F$26,_xlfn.CONCAT($C$29,MAX($E30,$E$34)))</f>
        <v>2</v>
      </c>
      <c r="I35" s="20">
        <f>COUNTIFS(I$2:I$26,_xlfn.CONCAT($C$28,$E30),H$2:H$26,_xlfn.CONCAT($C$29,MAX($E30,$E$34)),G$2:G$26,_xlfn.CONCAT($C$29,MAX($E30,$E$34)),F$2:F$26,_xlfn.CONCAT($C$29,MAX($E30,$E$34)))</f>
        <v>0</v>
      </c>
      <c r="J35" s="20">
        <f>COUNTIFS(J$2:J$26,_xlfn.CONCAT($C$28,$E30), I$2:I$26,_xlfn.CONCAT($C$29,MAX($E30,$E$34)),H$2:H$26,_xlfn.CONCAT($C$29,MAX($E30,$E$34)),G$2:G$26,_xlfn.CONCAT($C$29,MAX($E30,$E$34)),F$2:F$26,_xlfn.CONCAT($C$29,MAX($E30,$E$34)))</f>
        <v>2</v>
      </c>
      <c r="K35" s="20">
        <f>COUNTIFS(K$2:K$26,_xlfn.CONCAT($C$28,$E30),J$2:J$26,_xlfn.CONCAT($C$29,MAX($E30,$E$34)), I$2:I$26,_xlfn.CONCAT($C$29,MAX($E30,$E$34)),H$2:H$26,_xlfn.CONCAT($C$29,MAX($E30,$E$34)),G$2:G$26,_xlfn.CONCAT($C$29,MAX($E30,$E$34)),F$2:F$26,_xlfn.CONCAT($C$29,MAX($E30,$E$34)))</f>
        <v>0</v>
      </c>
      <c r="L35" s="20">
        <f>COUNTIFS(L$2:L$26,_xlfn.CONCAT($C$28,$E30),K$2:K$26,_xlfn.CONCAT($C$29,MAX($E30,$E$34)),J$2:J$26,_xlfn.CONCAT($C$29,MAX($E30,$E$34)), I$2:I$26,_xlfn.CONCAT($C$29,MAX($E30,$E$34)),H$2:H$26,_xlfn.CONCAT($C$29,MAX($E30,$E$34)),G$2:G$26,_xlfn.CONCAT($C$29,MAX($E30,$E$34)),F$2:F$26,_xlfn.CONCAT($C$29,MAX($E30,$E$34)))</f>
        <v>0</v>
      </c>
      <c r="M35" s="20">
        <f>COUNTIFS(M$2:M$26,_xlfn.CONCAT($C$28,$E30),L$2:L$26,_xlfn.CONCAT($C$29,MAX($E30,$E$34)),K$2:K$26,_xlfn.CONCAT($C$29,MAX($E30,$E$34)),J$2:J$26,_xlfn.CONCAT($C$29,MAX($E30,$E$34)), I$2:I$26,_xlfn.CONCAT($C$29,MAX($E30,$E$34)),H$2:H$26,_xlfn.CONCAT($C$29,MAX($E30,$E$34)),G$2:G$26,_xlfn.CONCAT($C$29,MAX($E30,$E$34)),F$2:F$26,_xlfn.CONCAT($C$29,MAX($E30,$E$34)))</f>
        <v>0</v>
      </c>
      <c r="N35" s="20">
        <f>COUNTIFS(N$2:N$26,_xlfn.CONCAT($C$28,$E30),M$2:M$26,_xlfn.CONCAT($C$29,MAX($E30,$E$34)),L$2:L$26,_xlfn.CONCAT($C$29,MAX($E30,$E$34)),K$2:K$26,_xlfn.CONCAT($C$29,MAX($E30,$E$34)),J$2:J$26,_xlfn.CONCAT($C$29,MAX($E30,$E$34)), I$2:I$26,_xlfn.CONCAT($C$29,MAX($E30,$E$34)),H$2:H$26,_xlfn.CONCAT($C$29,MAX($E30,$E$34)),G$2:G$26,_xlfn.CONCAT($C$29,MAX($E30,$E$34)),F$2:F$26,_xlfn.CONCAT($C$29,MAX($E30,$E$34)))</f>
        <v>0</v>
      </c>
      <c r="O35" s="20">
        <f>COUNTIFS(O$2:O$26,_xlfn.CONCAT($C$28,$E30),N$2:N$26,_xlfn.CONCAT($C$29,MAX($E30,$E$34)),M$2:M$26,_xlfn.CONCAT($C$29,MAX($E30,$E$34)),L$2:L$26,_xlfn.CONCAT($C$29,MAX($E30,$E$34)),K$2:K$26,_xlfn.CONCAT($C$29,MAX($E30,$E$34)),J$2:J$26,_xlfn.CONCAT($C$29,MAX($E30,$E$34)), I$2:I$26,_xlfn.CONCAT($C$29,MAX($E30,$E$34)),H$2:H$26,_xlfn.CONCAT($C$29,MAX($E30,$E$34)),G$2:G$26,_xlfn.CONCAT($C$29,MAX($E30,$E$34)),F$2:F$26,_xlfn.CONCAT($C$29,MAX($E30,$E$34)))</f>
        <v>0</v>
      </c>
    </row>
    <row r="36" spans="2:15" x14ac:dyDescent="0.25">
      <c r="B36" s="19"/>
      <c r="C36" s="19"/>
      <c r="D36" s="17"/>
      <c r="E36" s="17">
        <v>2</v>
      </c>
      <c r="F36" s="20">
        <f>COUNTIFS(F$2:F$26,_xlfn.CONCAT($C$28,$E31))</f>
        <v>7</v>
      </c>
      <c r="G36" s="20">
        <f>COUNTIFS(G$2:G$26,_xlfn.CONCAT($C$28,$E31),F$2:F$26,_xlfn.CONCAT($C$29,MAX($E31,$E$34)))</f>
        <v>1</v>
      </c>
      <c r="H36" s="20">
        <f>COUNTIFS(H$2:H$26,_xlfn.CONCAT($C$28,$E31),G$2:G$26,_xlfn.CONCAT($C$29,MAX($E31,$E$34)),F$2:F$26,_xlfn.CONCAT($C$29,MAX($E31,$E$34)))</f>
        <v>2</v>
      </c>
      <c r="I36" s="20">
        <f>COUNTIFS(I$2:I$26,_xlfn.CONCAT($C$28,$E31),H$2:H$26,_xlfn.CONCAT($C$29,MAX($E31,$E$34)),G$2:G$26,_xlfn.CONCAT($C$29,MAX($E31,$E$34)),F$2:F$26,_xlfn.CONCAT($C$29,MAX($E31,$E$34)))</f>
        <v>0</v>
      </c>
      <c r="J36" s="20">
        <f>COUNTIFS(J$2:J$26,_xlfn.CONCAT($C$28,$E31), I$2:I$26,_xlfn.CONCAT($C$29,MAX($E31,$E$34)),H$2:H$26,_xlfn.CONCAT($C$29,MAX($E31,$E$34)),G$2:G$26,_xlfn.CONCAT($C$29,MAX($E31,$E$34)),F$2:F$26,_xlfn.CONCAT($C$29,MAX($E31,$E$34)))</f>
        <v>0</v>
      </c>
      <c r="K36" s="20">
        <f>COUNTIFS(K$2:K$26,_xlfn.CONCAT($C$28,$E31),J$2:J$26,_xlfn.CONCAT($C$29,MAX($E31,$E$34)), I$2:I$26,_xlfn.CONCAT($C$29,MAX($E31,$E$34)),H$2:H$26,_xlfn.CONCAT($C$29,MAX($E31,$E$34)),G$2:G$26,_xlfn.CONCAT($C$29,MAX($E31,$E$34)),F$2:F$26,_xlfn.CONCAT($C$29,MAX($E31,$E$34)))</f>
        <v>0</v>
      </c>
      <c r="L36" s="20">
        <f>COUNTIFS(L$2:L$26,_xlfn.CONCAT($C$28,$E31),K$2:K$26,_xlfn.CONCAT($C$29,MAX($E31,$E$34)),J$2:J$26,_xlfn.CONCAT($C$29,MAX($E31,$E$34)), I$2:I$26,_xlfn.CONCAT($C$29,MAX($E31,$E$34)),H$2:H$26,_xlfn.CONCAT($C$29,MAX($E31,$E$34)),G$2:G$26,_xlfn.CONCAT($C$29,MAX($E31,$E$34)),F$2:F$26,_xlfn.CONCAT($C$29,MAX($E31,$E$34)))</f>
        <v>0</v>
      </c>
      <c r="M36" s="20">
        <f>COUNTIFS(M$2:M$26,_xlfn.CONCAT($C$28,$E31),L$2:L$26,_xlfn.CONCAT($C$29,MAX($E31,$E$34)),K$2:K$26,_xlfn.CONCAT($C$29,MAX($E31,$E$34)),J$2:J$26,_xlfn.CONCAT($C$29,MAX($E31,$E$34)), I$2:I$26,_xlfn.CONCAT($C$29,MAX($E31,$E$34)),H$2:H$26,_xlfn.CONCAT($C$29,MAX($E31,$E$34)),G$2:G$26,_xlfn.CONCAT($C$29,MAX($E31,$E$34)),F$2:F$26,_xlfn.CONCAT($C$29,MAX($E31,$E$34)))</f>
        <v>1</v>
      </c>
      <c r="N36" s="20">
        <f>COUNTIFS(N$2:N$26,_xlfn.CONCAT($C$28,$E31),M$2:M$26,_xlfn.CONCAT($C$29,MAX($E31,$E$34)),L$2:L$26,_xlfn.CONCAT($C$29,MAX($E31,$E$34)),K$2:K$26,_xlfn.CONCAT($C$29,MAX($E31,$E$34)),J$2:J$26,_xlfn.CONCAT($C$29,MAX($E31,$E$34)), I$2:I$26,_xlfn.CONCAT($C$29,MAX($E31,$E$34)),H$2:H$26,_xlfn.CONCAT($C$29,MAX($E31,$E$34)),G$2:G$26,_xlfn.CONCAT($C$29,MAX($E31,$E$34)),F$2:F$26,_xlfn.CONCAT($C$29,MAX($E31,$E$34)))</f>
        <v>0</v>
      </c>
      <c r="O36" s="20">
        <f>COUNTIFS(O$2:O$26,_xlfn.CONCAT($C$28,$E31),N$2:N$26,_xlfn.CONCAT($C$29,MAX($E31,$E$34)),M$2:M$26,_xlfn.CONCAT($C$29,MAX($E31,$E$34)),L$2:L$26,_xlfn.CONCAT($C$29,MAX($E31,$E$34)),K$2:K$26,_xlfn.CONCAT($C$29,MAX($E31,$E$34)),J$2:J$26,_xlfn.CONCAT($C$29,MAX($E31,$E$34)), I$2:I$26,_xlfn.CONCAT($C$29,MAX($E31,$E$34)),H$2:H$26,_xlfn.CONCAT($C$29,MAX($E31,$E$34)),G$2:G$26,_xlfn.CONCAT($C$29,MAX($E31,$E$34)),F$2:F$26,_xlfn.CONCAT($C$29,MAX($E31,$E$34)))</f>
        <v>0</v>
      </c>
    </row>
    <row r="37" spans="2:15" x14ac:dyDescent="0.25">
      <c r="B37" s="19"/>
      <c r="C37" s="19"/>
      <c r="D37" s="17"/>
      <c r="E37" s="17">
        <v>3</v>
      </c>
      <c r="F37" s="20">
        <f>COUNTIFS(F$2:F$26,_xlfn.CONCAT($C$28,$E32))</f>
        <v>6</v>
      </c>
      <c r="G37" s="20">
        <f>COUNTIFS(G$2:G$26,_xlfn.CONCAT($C$28,$E32),F$2:F$26,_xlfn.CONCAT($C$29,MAX($E32,$E$34)))</f>
        <v>2</v>
      </c>
      <c r="H37" s="20">
        <f>COUNTIFS(H$2:H$26,_xlfn.CONCAT($C$28,$E32),G$2:G$26,_xlfn.CONCAT($C$29,MAX($E32,$E$34)),F$2:F$26,_xlfn.CONCAT($C$29,MAX($E32,$E$34)))</f>
        <v>0</v>
      </c>
      <c r="I37" s="20">
        <f>COUNTIFS(I$2:I$26,_xlfn.CONCAT($C$28,$E32),H$2:H$26,_xlfn.CONCAT($C$29,MAX($E32,$E$34)),G$2:G$26,_xlfn.CONCAT($C$29,MAX($E32,$E$34)),F$2:F$26,_xlfn.CONCAT($C$29,MAX($E32,$E$34)))</f>
        <v>0</v>
      </c>
      <c r="J37" s="20">
        <f>COUNTIFS(J$2:J$26,_xlfn.CONCAT($C$28,$E32), I$2:I$26,_xlfn.CONCAT($C$29,MAX($E32,$E$34)),H$2:H$26,_xlfn.CONCAT($C$29,MAX($E32,$E$34)),G$2:G$26,_xlfn.CONCAT($C$29,MAX($E32,$E$34)),F$2:F$26,_xlfn.CONCAT($C$29,MAX($E32,$E$34)))</f>
        <v>0</v>
      </c>
      <c r="K37" s="20">
        <f>COUNTIFS(K$2:K$26,_xlfn.CONCAT($C$28,$E32),J$2:J$26,_xlfn.CONCAT($C$29,MAX($E32,$E$34)), I$2:I$26,_xlfn.CONCAT($C$29,MAX($E32,$E$34)),H$2:H$26,_xlfn.CONCAT($C$29,MAX($E32,$E$34)),G$2:G$26,_xlfn.CONCAT($C$29,MAX($E32,$E$34)),F$2:F$26,_xlfn.CONCAT($C$29,MAX($E32,$E$34)))</f>
        <v>0</v>
      </c>
      <c r="L37" s="20">
        <f>COUNTIFS(L$2:L$26,_xlfn.CONCAT($C$28,$E32),K$2:K$26,_xlfn.CONCAT($C$29,MAX($E32,$E$34)),J$2:J$26,_xlfn.CONCAT($C$29,MAX($E32,$E$34)), I$2:I$26,_xlfn.CONCAT($C$29,MAX($E32,$E$34)),H$2:H$26,_xlfn.CONCAT($C$29,MAX($E32,$E$34)),G$2:G$26,_xlfn.CONCAT($C$29,MAX($E32,$E$34)),F$2:F$26,_xlfn.CONCAT($C$29,MAX($E32,$E$34)))</f>
        <v>0</v>
      </c>
      <c r="M37" s="20">
        <f>COUNTIFS(M$2:M$26,_xlfn.CONCAT($C$28,$E32),L$2:L$26,_xlfn.CONCAT($C$29,MAX($E32,$E$34)),K$2:K$26,_xlfn.CONCAT($C$29,MAX($E32,$E$34)),J$2:J$26,_xlfn.CONCAT($C$29,MAX($E32,$E$34)), I$2:I$26,_xlfn.CONCAT($C$29,MAX($E32,$E$34)),H$2:H$26,_xlfn.CONCAT($C$29,MAX($E32,$E$34)),G$2:G$26,_xlfn.CONCAT($C$29,MAX($E32,$E$34)),F$2:F$26,_xlfn.CONCAT($C$29,MAX($E32,$E$34)))</f>
        <v>0</v>
      </c>
      <c r="N37" s="20">
        <f>COUNTIFS(N$2:N$26,_xlfn.CONCAT($C$28,$E32),M$2:M$26,_xlfn.CONCAT($C$29,MAX($E32,$E$34)),L$2:L$26,_xlfn.CONCAT($C$29,MAX($E32,$E$34)),K$2:K$26,_xlfn.CONCAT($C$29,MAX($E32,$E$34)),J$2:J$26,_xlfn.CONCAT($C$29,MAX($E32,$E$34)), I$2:I$26,_xlfn.CONCAT($C$29,MAX($E32,$E$34)),H$2:H$26,_xlfn.CONCAT($C$29,MAX($E32,$E$34)),G$2:G$26,_xlfn.CONCAT($C$29,MAX($E32,$E$34)),F$2:F$26,_xlfn.CONCAT($C$29,MAX($E32,$E$34)))</f>
        <v>0</v>
      </c>
      <c r="O37" s="20">
        <f>COUNTIFS(O$2:O$26,_xlfn.CONCAT($C$28,$E32),N$2:N$26,_xlfn.CONCAT($C$29,MAX($E32,$E$34)),M$2:M$26,_xlfn.CONCAT($C$29,MAX($E32,$E$34)),L$2:L$26,_xlfn.CONCAT($C$29,MAX($E32,$E$34)),K$2:K$26,_xlfn.CONCAT($C$29,MAX($E32,$E$34)),J$2:J$26,_xlfn.CONCAT($C$29,MAX($E32,$E$34)), I$2:I$26,_xlfn.CONCAT($C$29,MAX($E32,$E$34)),H$2:H$26,_xlfn.CONCAT($C$29,MAX($E32,$E$34)),G$2:G$26,_xlfn.CONCAT($C$29,MAX($E32,$E$34)),F$2:F$26,_xlfn.CONCAT($C$29,MAX($E32,$E$34)))</f>
        <v>0</v>
      </c>
    </row>
    <row r="38" spans="2:15" x14ac:dyDescent="0.25">
      <c r="B38" s="19"/>
      <c r="C38" s="19"/>
      <c r="D38" s="19"/>
      <c r="E38" s="19"/>
      <c r="F38" s="20"/>
      <c r="G38" s="20"/>
      <c r="H38" s="20"/>
      <c r="I38" s="20"/>
      <c r="J38" s="20"/>
      <c r="K38" s="20"/>
      <c r="L38" s="20"/>
      <c r="M38" s="20"/>
      <c r="N38" s="20"/>
      <c r="O38" s="20"/>
    </row>
    <row r="39" spans="2:15" x14ac:dyDescent="0.25">
      <c r="B39" s="19"/>
      <c r="C39" s="19"/>
      <c r="D39" s="18" t="s">
        <v>392</v>
      </c>
      <c r="E39" s="22">
        <v>3</v>
      </c>
      <c r="F39" s="20"/>
      <c r="G39" s="20"/>
      <c r="H39" s="20"/>
      <c r="I39" s="20"/>
      <c r="J39" s="20"/>
      <c r="K39" s="20"/>
      <c r="L39" s="20"/>
      <c r="M39" s="20"/>
      <c r="N39" s="20"/>
      <c r="O39" s="20"/>
    </row>
    <row r="40" spans="2:15" x14ac:dyDescent="0.25">
      <c r="B40" s="19"/>
      <c r="C40" s="19"/>
      <c r="D40" s="17" t="s">
        <v>368</v>
      </c>
      <c r="E40" s="17">
        <v>1</v>
      </c>
      <c r="F40" s="20">
        <f>COUNTIFS(F$2:F$26,_xlfn.CONCAT($C$28,$E30))</f>
        <v>4</v>
      </c>
      <c r="G40" s="20">
        <f>COUNTIFS(G$2:G$26,_xlfn.CONCAT($C$28,$E30),F$2:F$26,_xlfn.CONCAT($C$29,MAX($E30,$E$39)))</f>
        <v>1</v>
      </c>
      <c r="H40" s="20">
        <f>COUNTIFS(H$2:H$26,_xlfn.CONCAT($C$28,$E30),G$2:G$26,_xlfn.CONCAT($C$29,MAX($E30,$E$39)),F$2:F$26,_xlfn.CONCAT($C$29,MAX($E30,$E$39)))</f>
        <v>1</v>
      </c>
      <c r="I40" s="20">
        <f>COUNTIFS(I$2:I$26,_xlfn.CONCAT($C$28,$E30),H$2:H$26,_xlfn.CONCAT($C$29,MAX($E30,$E$39)),G$2:G$26,_xlfn.CONCAT($C$29,MAX($E30,$E$39)),F$2:F$26,_xlfn.CONCAT($C$29,MAX($E30,$E$39)))</f>
        <v>0</v>
      </c>
      <c r="J40" s="20">
        <f>COUNTIFS(J$2:J$26,_xlfn.CONCAT($C$28,$E30), I$2:I$26,_xlfn.CONCAT($C$29,MAX($E30,$E$39)),H$2:H$26,_xlfn.CONCAT($C$29,MAX($E30,$E$39)),G$2:G$26,_xlfn.CONCAT($C$29,MAX($E30,$E$39)),F$2:F$26,_xlfn.CONCAT($C$29,MAX($E30,$E$39)))</f>
        <v>2</v>
      </c>
      <c r="K40" s="20">
        <f>COUNTIFS(K$2:K$26,_xlfn.CONCAT($C$28,$E30),J$2:J$26,_xlfn.CONCAT($C$29,MAX($E30,$E$39)), I$2:I$26,_xlfn.CONCAT($C$29,MAX($E30,$E$39)),H$2:H$26,_xlfn.CONCAT($C$29,MAX($E30,$E$39)),G$2:G$26,_xlfn.CONCAT($C$29,MAX($E30,$E$39)),F$2:F$26,_xlfn.CONCAT($C$29,MAX($E30,$E$39)))</f>
        <v>0</v>
      </c>
      <c r="L40" s="20">
        <f>COUNTIFS(L$2:L$26,_xlfn.CONCAT($C$28,$E30),K$2:K$26,_xlfn.CONCAT($C$29,MAX($E30,$E$39)),J$2:J$26,_xlfn.CONCAT($C$29,MAX($E30,$E$39)), I$2:I$26,_xlfn.CONCAT($C$29,MAX($E30,$E$39)),H$2:H$26,_xlfn.CONCAT($C$29,MAX($E30,$E$39)),G$2:G$26,_xlfn.CONCAT($C$29,MAX($E30,$E$39)),F$2:F$26,_xlfn.CONCAT($C$29,MAX($E30,$E$39)))</f>
        <v>0</v>
      </c>
      <c r="M40" s="20">
        <f>COUNTIFS(M$2:M$26,_xlfn.CONCAT($C$28,$E30),L$2:L$26,_xlfn.CONCAT($C$29,MAX($E30,$E$39)),K$2:K$26,_xlfn.CONCAT($C$29,MAX($E30,$E$39)),J$2:J$26,_xlfn.CONCAT($C$29,MAX($E30,$E$39)), I$2:I$26,_xlfn.CONCAT($C$29,MAX($E30,$E$39)),H$2:H$26,_xlfn.CONCAT($C$29,MAX($E30,$E$39)),G$2:G$26,_xlfn.CONCAT($C$29,MAX($E30,$E$39)),F$2:F$26,_xlfn.CONCAT($C$29,MAX($E30,$E$39)))</f>
        <v>0</v>
      </c>
      <c r="N40" s="20">
        <f>COUNTIFS(N$2:N$26,_xlfn.CONCAT($C$28,$E30),M$2:M$26,_xlfn.CONCAT($C$29,MAX($E30,$E$39)),L$2:L$26,_xlfn.CONCAT($C$29,MAX($E30,$E$39)),K$2:K$26,_xlfn.CONCAT($C$29,MAX($E30,$E$39)),J$2:J$26,_xlfn.CONCAT($C$29,MAX($E30,$E$39)), I$2:I$26,_xlfn.CONCAT($C$29,MAX($E30,$E$39)),H$2:H$26,_xlfn.CONCAT($C$29,MAX($E30,$E$39)),G$2:G$26,_xlfn.CONCAT($C$29,MAX($E30,$E$39)),F$2:F$26,_xlfn.CONCAT($C$29,MAX($E30,$E$39)))</f>
        <v>0</v>
      </c>
      <c r="O40" s="20">
        <f>COUNTIFS(O$2:O$26,_xlfn.CONCAT($C$28,$E30),N$2:N$26,_xlfn.CONCAT($C$29,MAX($E30,$E$39)),M$2:M$26,_xlfn.CONCAT($C$29,MAX($E30,$E$39)),L$2:L$26,_xlfn.CONCAT($C$29,MAX($E30,$E$39)),K$2:K$26,_xlfn.CONCAT($C$29,MAX($E30,$E$39)),J$2:J$26,_xlfn.CONCAT($C$29,MAX($E30,$E$39)), I$2:I$26,_xlfn.CONCAT($C$29,MAX($E30,$E$39)),H$2:H$26,_xlfn.CONCAT($C$29,MAX($E30,$E$39)),G$2:G$26,_xlfn.CONCAT($C$29,MAX($E30,$E$39)),F$2:F$26,_xlfn.CONCAT($C$29,MAX($E30,$E$39)))</f>
        <v>0</v>
      </c>
    </row>
    <row r="41" spans="2:15" x14ac:dyDescent="0.25">
      <c r="B41" s="19"/>
      <c r="C41" s="19"/>
      <c r="D41" s="17"/>
      <c r="E41" s="17">
        <v>2</v>
      </c>
      <c r="F41" s="20">
        <f>COUNTIFS(F$2:F$26,_xlfn.CONCAT($C$28,$E31))</f>
        <v>7</v>
      </c>
      <c r="G41" s="20">
        <f>COUNTIFS(G$2:G$26,_xlfn.CONCAT($C$28,$E31),F$2:F$26,_xlfn.CONCAT($C$29,MAX($E31,$E$39)))</f>
        <v>1</v>
      </c>
      <c r="H41" s="20">
        <f>COUNTIFS(H$2:H$26,_xlfn.CONCAT($C$28,$E31),G$2:G$26,_xlfn.CONCAT($C$29,MAX($E31,$E$39)),F$2:F$26,_xlfn.CONCAT($C$29,MAX($E31,$E$39)))</f>
        <v>1</v>
      </c>
      <c r="I41" s="20">
        <f>COUNTIFS(I$2:I$26,_xlfn.CONCAT($C$28,$E31),H$2:H$26,_xlfn.CONCAT($C$29,MAX($E31,$E$39)),G$2:G$26,_xlfn.CONCAT($C$29,MAX($E31,$E$39)),F$2:F$26,_xlfn.CONCAT($C$29,MAX($E31,$E$39)))</f>
        <v>0</v>
      </c>
      <c r="J41" s="20">
        <f>COUNTIFS(J$2:J$26,_xlfn.CONCAT($C$28,$E31), I$2:I$26,_xlfn.CONCAT($C$29,MAX($E31,$E$39)),H$2:H$26,_xlfn.CONCAT($C$29,MAX($E31,$E$39)),G$2:G$26,_xlfn.CONCAT($C$29,MAX($E31,$E$39)),F$2:F$26,_xlfn.CONCAT($C$29,MAX($E31,$E$39)))</f>
        <v>0</v>
      </c>
      <c r="K41" s="20">
        <f>COUNTIFS(K$2:K$26,_xlfn.CONCAT($C$28,$E31),J$2:J$26,_xlfn.CONCAT($C$29,MAX($E31,$E$39)), I$2:I$26,_xlfn.CONCAT($C$29,MAX($E31,$E$39)),H$2:H$26,_xlfn.CONCAT($C$29,MAX($E31,$E$39)),G$2:G$26,_xlfn.CONCAT($C$29,MAX($E31,$E$39)),F$2:F$26,_xlfn.CONCAT($C$29,MAX($E31,$E$39)))</f>
        <v>0</v>
      </c>
      <c r="L41" s="20">
        <f>COUNTIFS(L$2:L$26,_xlfn.CONCAT($C$28,$E31),K$2:K$26,_xlfn.CONCAT($C$29,MAX($E31,$E$39)),J$2:J$26,_xlfn.CONCAT($C$29,MAX($E31,$E$39)), I$2:I$26,_xlfn.CONCAT($C$29,MAX($E31,$E$39)),H$2:H$26,_xlfn.CONCAT($C$29,MAX($E31,$E$39)),G$2:G$26,_xlfn.CONCAT($C$29,MAX($E31,$E$39)),F$2:F$26,_xlfn.CONCAT($C$29,MAX($E31,$E$39)))</f>
        <v>0</v>
      </c>
      <c r="M41" s="20">
        <f>COUNTIFS(M$2:M$26,_xlfn.CONCAT($C$28,$E31),L$2:L$26,_xlfn.CONCAT($C$29,MAX($E31,$E$39)),K$2:K$26,_xlfn.CONCAT($C$29,MAX($E31,$E$39)),J$2:J$26,_xlfn.CONCAT($C$29,MAX($E31,$E$39)), I$2:I$26,_xlfn.CONCAT($C$29,MAX($E31,$E$39)),H$2:H$26,_xlfn.CONCAT($C$29,MAX($E31,$E$39)),G$2:G$26,_xlfn.CONCAT($C$29,MAX($E31,$E$39)),F$2:F$26,_xlfn.CONCAT($C$29,MAX($E31,$E$39)))</f>
        <v>0</v>
      </c>
      <c r="N41" s="20">
        <f>COUNTIFS(N$2:N$26,_xlfn.CONCAT($C$28,$E31),M$2:M$26,_xlfn.CONCAT($C$29,MAX($E31,$E$39)),L$2:L$26,_xlfn.CONCAT($C$29,MAX($E31,$E$39)),K$2:K$26,_xlfn.CONCAT($C$29,MAX($E31,$E$39)),J$2:J$26,_xlfn.CONCAT($C$29,MAX($E31,$E$39)), I$2:I$26,_xlfn.CONCAT($C$29,MAX($E31,$E$39)),H$2:H$26,_xlfn.CONCAT($C$29,MAX($E31,$E$39)),G$2:G$26,_xlfn.CONCAT($C$29,MAX($E31,$E$39)),F$2:F$26,_xlfn.CONCAT($C$29,MAX($E31,$E$39)))</f>
        <v>0</v>
      </c>
      <c r="O41" s="20">
        <f>COUNTIFS(O$2:O$26,_xlfn.CONCAT($C$28,$E31),N$2:N$26,_xlfn.CONCAT($C$29,MAX($E31,$E$39)),M$2:M$26,_xlfn.CONCAT($C$29,MAX($E31,$E$39)),L$2:L$26,_xlfn.CONCAT($C$29,MAX($E31,$E$39)),K$2:K$26,_xlfn.CONCAT($C$29,MAX($E31,$E$39)),J$2:J$26,_xlfn.CONCAT($C$29,MAX($E31,$E$39)), I$2:I$26,_xlfn.CONCAT($C$29,MAX($E31,$E$39)),H$2:H$26,_xlfn.CONCAT($C$29,MAX($E31,$E$39)),G$2:G$26,_xlfn.CONCAT($C$29,MAX($E31,$E$39)),F$2:F$26,_xlfn.CONCAT($C$29,MAX($E31,$E$39)))</f>
        <v>0</v>
      </c>
    </row>
    <row r="42" spans="2:15" x14ac:dyDescent="0.25">
      <c r="B42" s="20"/>
      <c r="C42" s="20"/>
      <c r="D42" s="17"/>
      <c r="E42" s="17">
        <v>3</v>
      </c>
      <c r="F42" s="20">
        <f>COUNTIFS(F$2:F$26,_xlfn.CONCAT($C$28,$E32))</f>
        <v>6</v>
      </c>
      <c r="G42" s="20">
        <f>COUNTIFS(G$2:G$26,_xlfn.CONCAT($C$28,$E32),F$2:F$26,_xlfn.CONCAT($C$29,MAX($E32,$E$39)))</f>
        <v>2</v>
      </c>
      <c r="H42" s="20">
        <f>COUNTIFS(H$2:H$26,_xlfn.CONCAT($C$28,$E32),G$2:G$26,_xlfn.CONCAT($C$29,MAX($E32,$E$39)),F$2:F$26,_xlfn.CONCAT($C$29,MAX($E32,$E$39)))</f>
        <v>0</v>
      </c>
      <c r="I42" s="20">
        <f>COUNTIFS(I$2:I$26,_xlfn.CONCAT($C$28,$E32),H$2:H$26,_xlfn.CONCAT($C$29,MAX($E32,$E$39)),G$2:G$26,_xlfn.CONCAT($C$29,MAX($E32,$E$39)),F$2:F$26,_xlfn.CONCAT($C$29,MAX($E32,$E$39)))</f>
        <v>0</v>
      </c>
      <c r="J42" s="20">
        <f>COUNTIFS(J$2:J$26,_xlfn.CONCAT($C$28,$E32), I$2:I$26,_xlfn.CONCAT($C$29,MAX($E32,$E$39)),H$2:H$26,_xlfn.CONCAT($C$29,MAX($E32,$E$39)),G$2:G$26,_xlfn.CONCAT($C$29,MAX($E32,$E$39)),F$2:F$26,_xlfn.CONCAT($C$29,MAX($E32,$E$39)))</f>
        <v>0</v>
      </c>
      <c r="K42" s="20">
        <f>COUNTIFS(K$2:K$26,_xlfn.CONCAT($C$28,$E32),J$2:J$26,_xlfn.CONCAT($C$29,MAX($E32,$E$39)), I$2:I$26,_xlfn.CONCAT($C$29,MAX($E32,$E$39)),H$2:H$26,_xlfn.CONCAT($C$29,MAX($E32,$E$39)),G$2:G$26,_xlfn.CONCAT($C$29,MAX($E32,$E$39)),F$2:F$26,_xlfn.CONCAT($C$29,MAX($E32,$E$39)))</f>
        <v>0</v>
      </c>
      <c r="L42" s="20">
        <f>COUNTIFS(L$2:L$26,_xlfn.CONCAT($C$28,$E32),K$2:K$26,_xlfn.CONCAT($C$29,MAX($E32,$E$39)),J$2:J$26,_xlfn.CONCAT($C$29,MAX($E32,$E$39)), I$2:I$26,_xlfn.CONCAT($C$29,MAX($E32,$E$39)),H$2:H$26,_xlfn.CONCAT($C$29,MAX($E32,$E$39)),G$2:G$26,_xlfn.CONCAT($C$29,MAX($E32,$E$39)),F$2:F$26,_xlfn.CONCAT($C$29,MAX($E32,$E$39)))</f>
        <v>0</v>
      </c>
      <c r="M42" s="20">
        <f>COUNTIFS(M$2:M$26,_xlfn.CONCAT($C$28,$E32),L$2:L$26,_xlfn.CONCAT($C$29,MAX($E32,$E$39)),K$2:K$26,_xlfn.CONCAT($C$29,MAX($E32,$E$39)),J$2:J$26,_xlfn.CONCAT($C$29,MAX($E32,$E$39)), I$2:I$26,_xlfn.CONCAT($C$29,MAX($E32,$E$39)),H$2:H$26,_xlfn.CONCAT($C$29,MAX($E32,$E$39)),G$2:G$26,_xlfn.CONCAT($C$29,MAX($E32,$E$39)),F$2:F$26,_xlfn.CONCAT($C$29,MAX($E32,$E$39)))</f>
        <v>0</v>
      </c>
      <c r="N42" s="20">
        <f>COUNTIFS(N$2:N$26,_xlfn.CONCAT($C$28,$E32),M$2:M$26,_xlfn.CONCAT($C$29,MAX($E32,$E$39)),L$2:L$26,_xlfn.CONCAT($C$29,MAX($E32,$E$39)),K$2:K$26,_xlfn.CONCAT($C$29,MAX($E32,$E$39)),J$2:J$26,_xlfn.CONCAT($C$29,MAX($E32,$E$39)), I$2:I$26,_xlfn.CONCAT($C$29,MAX($E32,$E$39)),H$2:H$26,_xlfn.CONCAT($C$29,MAX($E32,$E$39)),G$2:G$26,_xlfn.CONCAT($C$29,MAX($E32,$E$39)),F$2:F$26,_xlfn.CONCAT($C$29,MAX($E32,$E$39)))</f>
        <v>0</v>
      </c>
      <c r="O42" s="20">
        <f>COUNTIFS(O$2:O$26,_xlfn.CONCAT($C$28,$E32),N$2:N$26,_xlfn.CONCAT($C$29,MAX($E32,$E$39)),M$2:M$26,_xlfn.CONCAT($C$29,MAX($E32,$E$39)),L$2:L$26,_xlfn.CONCAT($C$29,MAX($E32,$E$39)),K$2:K$26,_xlfn.CONCAT($C$29,MAX($E32,$E$39)),J$2:J$26,_xlfn.CONCAT($C$29,MAX($E32,$E$39)), I$2:I$26,_xlfn.CONCAT($C$29,MAX($E32,$E$39)),H$2:H$26,_xlfn.CONCAT($C$29,MAX($E32,$E$39)),G$2:G$26,_xlfn.CONCAT($C$29,MAX($E32,$E$39)),F$2:F$26,_xlfn.CONCAT($C$29,MAX($E32,$E$39)))</f>
        <v>0</v>
      </c>
    </row>
    <row r="43" spans="2:15" x14ac:dyDescent="0.25">
      <c r="B43" s="20"/>
      <c r="C43" s="20"/>
      <c r="D43" s="20"/>
      <c r="E43" s="20"/>
      <c r="F43" s="20"/>
      <c r="G43" s="20"/>
      <c r="H43" s="20"/>
      <c r="I43" s="20"/>
      <c r="J43" s="20"/>
      <c r="K43" s="20"/>
      <c r="L43" s="20"/>
      <c r="M43" s="20"/>
      <c r="N43" s="20"/>
      <c r="O43" s="20"/>
    </row>
    <row r="44" spans="2:15" x14ac:dyDescent="0.25">
      <c r="B44" s="20"/>
      <c r="C44" s="20"/>
      <c r="D44" s="20"/>
      <c r="E44" s="20"/>
      <c r="F44" s="20"/>
      <c r="G44" s="20"/>
      <c r="H44" s="20"/>
      <c r="I44" s="20"/>
      <c r="J44" s="20"/>
      <c r="K44" s="20"/>
      <c r="L44" s="20"/>
      <c r="M44" s="20"/>
      <c r="N44" s="20"/>
      <c r="O44" s="20"/>
    </row>
    <row r="45" spans="2:15" x14ac:dyDescent="0.25">
      <c r="B45" s="20"/>
      <c r="C45" s="20"/>
      <c r="D45" s="17" t="s">
        <v>369</v>
      </c>
      <c r="E45" s="21"/>
      <c r="F45" s="19"/>
      <c r="G45" s="20"/>
      <c r="H45" s="20"/>
      <c r="I45" s="20"/>
      <c r="J45" s="20"/>
      <c r="K45" s="20"/>
      <c r="L45" s="20"/>
      <c r="M45" s="20"/>
      <c r="N45" s="20"/>
      <c r="O45" s="20"/>
    </row>
    <row r="46" spans="2:15" x14ac:dyDescent="0.25">
      <c r="B46" s="20"/>
      <c r="C46" s="20"/>
      <c r="D46" s="18" t="s">
        <v>392</v>
      </c>
      <c r="E46" s="17">
        <v>1</v>
      </c>
      <c r="F46" s="19">
        <f>SUM($F$30:F30)</f>
        <v>4</v>
      </c>
      <c r="G46" s="19">
        <f>SUM($F$30:G30)</f>
        <v>9</v>
      </c>
      <c r="H46" s="19">
        <f>SUM($F$30:H30)</f>
        <v>13</v>
      </c>
      <c r="I46" s="19">
        <f>SUM($F$30:I30)</f>
        <v>16</v>
      </c>
      <c r="J46" s="19">
        <f>SUM($F$30:J30)</f>
        <v>18</v>
      </c>
      <c r="K46" s="19">
        <f>SUM($F$30:K30)</f>
        <v>18</v>
      </c>
      <c r="L46" s="19">
        <f>SUM($F$30:L30)</f>
        <v>18</v>
      </c>
      <c r="M46" s="19">
        <f>SUM($F$30:M30)</f>
        <v>18</v>
      </c>
      <c r="N46" s="19">
        <f>SUM($F$30:N30)</f>
        <v>18</v>
      </c>
      <c r="O46" s="19">
        <f>SUM($F$30:O30)</f>
        <v>18</v>
      </c>
    </row>
    <row r="47" spans="2:15" x14ac:dyDescent="0.25">
      <c r="B47" s="20"/>
      <c r="C47" s="20"/>
      <c r="D47" s="21"/>
      <c r="E47" s="17">
        <v>2</v>
      </c>
      <c r="F47" s="19">
        <f>SUM($F35:F$36)</f>
        <v>11</v>
      </c>
      <c r="G47" s="19">
        <f>SUM($F35:G$36)</f>
        <v>16</v>
      </c>
      <c r="H47" s="19">
        <f>SUM($F35:H$36)</f>
        <v>20</v>
      </c>
      <c r="I47" s="19">
        <f>SUM($F35:I$36)</f>
        <v>20</v>
      </c>
      <c r="J47" s="19">
        <f>SUM($F35:J$36)</f>
        <v>22</v>
      </c>
      <c r="K47" s="19">
        <f>SUM($F35:K$36)</f>
        <v>22</v>
      </c>
      <c r="L47" s="19">
        <f>SUM($F35:L$36)</f>
        <v>22</v>
      </c>
      <c r="M47" s="19">
        <f>SUM($F35:M$36)</f>
        <v>23</v>
      </c>
      <c r="N47" s="19">
        <f>SUM($F35:N$36)</f>
        <v>23</v>
      </c>
      <c r="O47" s="19">
        <f>SUM($F35:O$36)</f>
        <v>23</v>
      </c>
    </row>
    <row r="48" spans="2:15" x14ac:dyDescent="0.25">
      <c r="B48" s="20"/>
      <c r="C48" s="20"/>
      <c r="D48" s="21"/>
      <c r="E48" s="17">
        <v>3</v>
      </c>
      <c r="F48" s="19">
        <f>SUM($F$40:F42)</f>
        <v>17</v>
      </c>
      <c r="G48" s="19">
        <f>SUM($F$40:G42)</f>
        <v>21</v>
      </c>
      <c r="H48" s="19">
        <f>SUM($F$40:H42)</f>
        <v>23</v>
      </c>
      <c r="I48" s="19">
        <f>SUM($F$40:I42)</f>
        <v>23</v>
      </c>
      <c r="J48" s="19">
        <f>SUM($F$40:J42)</f>
        <v>25</v>
      </c>
      <c r="K48" s="19">
        <f>SUM($F$40:K42)</f>
        <v>25</v>
      </c>
      <c r="L48" s="19">
        <f>SUM($F$40:L42)</f>
        <v>25</v>
      </c>
      <c r="M48" s="19">
        <f>SUM($F$40:M42)</f>
        <v>25</v>
      </c>
      <c r="N48" s="19">
        <f>SUM($F$40:N42)</f>
        <v>25</v>
      </c>
      <c r="O48" s="19">
        <f>SUM($F$40:O42)</f>
        <v>25</v>
      </c>
    </row>
    <row r="49" spans="2:15" x14ac:dyDescent="0.25">
      <c r="B49" s="20"/>
      <c r="C49" s="20"/>
      <c r="D49" s="20"/>
      <c r="E49" s="20"/>
      <c r="F49" s="20"/>
      <c r="G49" s="20"/>
      <c r="H49" s="20"/>
      <c r="I49" s="20"/>
      <c r="J49" s="20"/>
      <c r="K49" s="20"/>
      <c r="L49" s="20"/>
      <c r="M49" s="20"/>
      <c r="N49" s="20"/>
      <c r="O49" s="20"/>
    </row>
    <row r="50" spans="2:15" x14ac:dyDescent="0.25">
      <c r="B50" s="20"/>
      <c r="C50" s="20"/>
      <c r="D50" s="17" t="s">
        <v>371</v>
      </c>
      <c r="E50" s="21"/>
      <c r="F50" s="20"/>
      <c r="G50" s="20"/>
      <c r="H50" s="20"/>
      <c r="I50" s="20"/>
      <c r="J50" s="20"/>
      <c r="K50" s="20"/>
      <c r="L50" s="20"/>
      <c r="M50" s="20"/>
      <c r="N50" s="20"/>
      <c r="O50" s="20"/>
    </row>
    <row r="51" spans="2:15" x14ac:dyDescent="0.25">
      <c r="B51" s="20"/>
      <c r="C51" s="20"/>
      <c r="D51" s="18" t="s">
        <v>392</v>
      </c>
      <c r="E51" s="17">
        <v>1</v>
      </c>
      <c r="F51" s="19">
        <f t="shared" ref="F51:O51" si="0">F46/$C$31</f>
        <v>0.16</v>
      </c>
      <c r="G51" s="19">
        <f t="shared" si="0"/>
        <v>0.36</v>
      </c>
      <c r="H51" s="19">
        <f t="shared" si="0"/>
        <v>0.52</v>
      </c>
      <c r="I51" s="19">
        <f t="shared" si="0"/>
        <v>0.64</v>
      </c>
      <c r="J51" s="19">
        <f t="shared" si="0"/>
        <v>0.72</v>
      </c>
      <c r="K51" s="19">
        <f t="shared" si="0"/>
        <v>0.72</v>
      </c>
      <c r="L51" s="19">
        <f t="shared" si="0"/>
        <v>0.72</v>
      </c>
      <c r="M51" s="19">
        <f t="shared" si="0"/>
        <v>0.72</v>
      </c>
      <c r="N51" s="19">
        <f t="shared" si="0"/>
        <v>0.72</v>
      </c>
      <c r="O51" s="19">
        <f t="shared" si="0"/>
        <v>0.72</v>
      </c>
    </row>
    <row r="52" spans="2:15" x14ac:dyDescent="0.25">
      <c r="B52" s="20"/>
      <c r="C52" s="20"/>
      <c r="D52" s="21"/>
      <c r="E52" s="17">
        <v>2</v>
      </c>
      <c r="F52" s="19">
        <f t="shared" ref="F52:O52" si="1">F47/$C$31</f>
        <v>0.44</v>
      </c>
      <c r="G52" s="19">
        <f t="shared" si="1"/>
        <v>0.64</v>
      </c>
      <c r="H52" s="19">
        <f t="shared" si="1"/>
        <v>0.8</v>
      </c>
      <c r="I52" s="19">
        <f t="shared" si="1"/>
        <v>0.8</v>
      </c>
      <c r="J52" s="19">
        <f t="shared" si="1"/>
        <v>0.88</v>
      </c>
      <c r="K52" s="19">
        <f t="shared" si="1"/>
        <v>0.88</v>
      </c>
      <c r="L52" s="19">
        <f t="shared" si="1"/>
        <v>0.88</v>
      </c>
      <c r="M52" s="19">
        <f t="shared" si="1"/>
        <v>0.92</v>
      </c>
      <c r="N52" s="19">
        <f t="shared" si="1"/>
        <v>0.92</v>
      </c>
      <c r="O52" s="19">
        <f t="shared" si="1"/>
        <v>0.92</v>
      </c>
    </row>
    <row r="53" spans="2:15" x14ac:dyDescent="0.25">
      <c r="B53" s="20"/>
      <c r="C53" s="20"/>
      <c r="D53" s="21"/>
      <c r="E53" s="17">
        <v>3</v>
      </c>
      <c r="F53" s="19">
        <f t="shared" ref="F53:O53" si="2">F48/$C$31</f>
        <v>0.68</v>
      </c>
      <c r="G53" s="19">
        <f t="shared" si="2"/>
        <v>0.84</v>
      </c>
      <c r="H53" s="19">
        <f t="shared" si="2"/>
        <v>0.92</v>
      </c>
      <c r="I53" s="19">
        <f t="shared" si="2"/>
        <v>0.92</v>
      </c>
      <c r="J53" s="19">
        <f t="shared" si="2"/>
        <v>1</v>
      </c>
      <c r="K53" s="19">
        <f t="shared" si="2"/>
        <v>1</v>
      </c>
      <c r="L53" s="19">
        <f t="shared" si="2"/>
        <v>1</v>
      </c>
      <c r="M53" s="19">
        <f t="shared" si="2"/>
        <v>1</v>
      </c>
      <c r="N53" s="19">
        <f t="shared" si="2"/>
        <v>1</v>
      </c>
      <c r="O53" s="19">
        <f t="shared" si="2"/>
        <v>1</v>
      </c>
    </row>
  </sheetData>
  <mergeCells count="1">
    <mergeCell ref="S1:T1"/>
  </mergeCells>
  <conditionalFormatting sqref="F51:O53">
    <cfRule type="colorScale" priority="1">
      <colorScale>
        <cfvo type="min"/>
        <cfvo type="percentile" val="50"/>
        <cfvo type="max"/>
        <color rgb="FFF8696B"/>
        <color rgb="FFFFEB84"/>
        <color rgb="FF63BE7B"/>
      </colorScale>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F5E5E-1D77-2C4A-825B-9EE7336C8D49}">
  <dimension ref="A1:M83"/>
  <sheetViews>
    <sheetView topLeftCell="D58" zoomScale="111" zoomScaleNormal="115" workbookViewId="0">
      <selection activeCell="H3" sqref="H3"/>
    </sheetView>
  </sheetViews>
  <sheetFormatPr baseColWidth="10" defaultColWidth="11.42578125" defaultRowHeight="15" x14ac:dyDescent="0.25"/>
  <cols>
    <col min="3" max="3" width="54.28515625" customWidth="1"/>
    <col min="4" max="4" width="20" customWidth="1"/>
    <col min="5" max="5" width="24.42578125" customWidth="1"/>
    <col min="8" max="8" width="52.5703125" customWidth="1"/>
    <col min="11" max="11" width="22.7109375" customWidth="1"/>
  </cols>
  <sheetData>
    <row r="1" spans="1:11" x14ac:dyDescent="0.25">
      <c r="A1" s="10" t="s">
        <v>0</v>
      </c>
      <c r="B1" s="10" t="s">
        <v>335</v>
      </c>
      <c r="C1" s="10" t="s">
        <v>2</v>
      </c>
      <c r="D1" s="10" t="s">
        <v>336</v>
      </c>
      <c r="E1" s="10" t="s">
        <v>337</v>
      </c>
      <c r="F1" s="10" t="s">
        <v>338</v>
      </c>
      <c r="G1" s="10" t="s">
        <v>339</v>
      </c>
      <c r="H1" s="10" t="s">
        <v>340</v>
      </c>
      <c r="I1" s="10" t="s">
        <v>388</v>
      </c>
      <c r="J1" s="10" t="s">
        <v>372</v>
      </c>
      <c r="K1" s="2" t="s">
        <v>341</v>
      </c>
    </row>
    <row r="2" spans="1:11" x14ac:dyDescent="0.25">
      <c r="A2" s="1" t="s">
        <v>14</v>
      </c>
      <c r="B2" s="26">
        <v>8</v>
      </c>
      <c r="C2" s="1" t="s">
        <v>16</v>
      </c>
      <c r="D2" s="1" t="s">
        <v>17</v>
      </c>
      <c r="E2" s="1" t="s">
        <v>25</v>
      </c>
      <c r="F2">
        <v>3</v>
      </c>
      <c r="G2">
        <v>4</v>
      </c>
      <c r="H2" s="1" t="s">
        <v>342</v>
      </c>
      <c r="I2">
        <v>3</v>
      </c>
      <c r="J2">
        <v>0</v>
      </c>
    </row>
    <row r="3" spans="1:11" x14ac:dyDescent="0.25">
      <c r="A3" s="1" t="s">
        <v>40</v>
      </c>
      <c r="B3" s="26">
        <v>1</v>
      </c>
      <c r="C3" s="1" t="s">
        <v>42</v>
      </c>
      <c r="D3" s="1" t="s">
        <v>43</v>
      </c>
      <c r="E3" s="1" t="s">
        <v>44</v>
      </c>
      <c r="F3">
        <v>3</v>
      </c>
      <c r="G3">
        <v>2</v>
      </c>
      <c r="H3" s="1"/>
      <c r="I3">
        <v>3</v>
      </c>
      <c r="J3">
        <v>0</v>
      </c>
    </row>
    <row r="4" spans="1:11" x14ac:dyDescent="0.25">
      <c r="A4" s="1" t="s">
        <v>40</v>
      </c>
      <c r="B4">
        <v>6</v>
      </c>
      <c r="C4" s="1" t="s">
        <v>42</v>
      </c>
      <c r="D4" s="1" t="s">
        <v>43</v>
      </c>
      <c r="E4" s="1" t="s">
        <v>47</v>
      </c>
      <c r="F4">
        <v>3</v>
      </c>
      <c r="G4">
        <v>2</v>
      </c>
      <c r="H4" s="1" t="s">
        <v>343</v>
      </c>
      <c r="I4">
        <v>3</v>
      </c>
      <c r="J4">
        <v>0</v>
      </c>
    </row>
    <row r="5" spans="1:11" x14ac:dyDescent="0.25">
      <c r="A5" s="1" t="s">
        <v>40</v>
      </c>
      <c r="B5">
        <v>7</v>
      </c>
      <c r="C5" s="1" t="s">
        <v>42</v>
      </c>
      <c r="D5" s="1" t="s">
        <v>43</v>
      </c>
      <c r="E5" s="1" t="s">
        <v>48</v>
      </c>
      <c r="F5">
        <v>3</v>
      </c>
      <c r="G5">
        <v>2</v>
      </c>
      <c r="H5" s="1" t="s">
        <v>343</v>
      </c>
      <c r="I5">
        <v>3</v>
      </c>
      <c r="J5">
        <v>0</v>
      </c>
    </row>
    <row r="6" spans="1:11" x14ac:dyDescent="0.25">
      <c r="A6" s="1" t="s">
        <v>40</v>
      </c>
      <c r="B6">
        <v>8</v>
      </c>
      <c r="C6" s="1" t="s">
        <v>42</v>
      </c>
      <c r="D6" s="1" t="s">
        <v>43</v>
      </c>
      <c r="E6" s="1" t="s">
        <v>49</v>
      </c>
      <c r="F6">
        <v>3</v>
      </c>
      <c r="G6">
        <v>2</v>
      </c>
      <c r="H6" s="1" t="s">
        <v>343</v>
      </c>
      <c r="I6">
        <v>3</v>
      </c>
      <c r="J6">
        <v>0</v>
      </c>
    </row>
    <row r="7" spans="1:11" x14ac:dyDescent="0.25">
      <c r="A7" s="1" t="s">
        <v>40</v>
      </c>
      <c r="B7">
        <v>9</v>
      </c>
      <c r="C7" s="1" t="s">
        <v>42</v>
      </c>
      <c r="D7" s="1" t="s">
        <v>43</v>
      </c>
      <c r="E7" s="1" t="s">
        <v>50</v>
      </c>
      <c r="F7">
        <v>3</v>
      </c>
      <c r="G7">
        <v>2</v>
      </c>
      <c r="H7" s="1" t="s">
        <v>343</v>
      </c>
      <c r="I7">
        <v>3</v>
      </c>
      <c r="J7">
        <v>0</v>
      </c>
    </row>
    <row r="8" spans="1:11" x14ac:dyDescent="0.25">
      <c r="A8" s="1" t="s">
        <v>52</v>
      </c>
      <c r="B8">
        <v>1</v>
      </c>
      <c r="C8" s="1" t="s">
        <v>53</v>
      </c>
      <c r="D8" s="1" t="s">
        <v>54</v>
      </c>
      <c r="E8" s="1" t="s">
        <v>55</v>
      </c>
      <c r="F8">
        <v>2</v>
      </c>
      <c r="G8">
        <v>4</v>
      </c>
      <c r="H8" s="12" t="s">
        <v>344</v>
      </c>
      <c r="I8">
        <v>3</v>
      </c>
      <c r="J8">
        <v>0</v>
      </c>
    </row>
    <row r="9" spans="1:11" ht="17.25" x14ac:dyDescent="0.3">
      <c r="A9" s="1" t="s">
        <v>52</v>
      </c>
      <c r="B9">
        <v>5</v>
      </c>
      <c r="C9" s="1" t="s">
        <v>53</v>
      </c>
      <c r="D9" s="1" t="s">
        <v>54</v>
      </c>
      <c r="E9" s="3" t="s">
        <v>58</v>
      </c>
      <c r="F9">
        <v>3</v>
      </c>
      <c r="G9">
        <v>4</v>
      </c>
      <c r="H9" s="1" t="s">
        <v>345</v>
      </c>
      <c r="I9">
        <v>4</v>
      </c>
      <c r="J9">
        <v>0</v>
      </c>
    </row>
    <row r="10" spans="1:11" x14ac:dyDescent="0.25">
      <c r="A10" s="1" t="s">
        <v>60</v>
      </c>
      <c r="B10">
        <v>6</v>
      </c>
      <c r="C10" s="1" t="s">
        <v>62</v>
      </c>
      <c r="D10" s="1" t="s">
        <v>63</v>
      </c>
      <c r="E10" s="1" t="s">
        <v>69</v>
      </c>
      <c r="F10">
        <v>3</v>
      </c>
      <c r="G10">
        <v>4</v>
      </c>
      <c r="H10" s="1" t="s">
        <v>346</v>
      </c>
      <c r="I10">
        <v>4</v>
      </c>
      <c r="J10">
        <v>0</v>
      </c>
    </row>
    <row r="11" spans="1:11" x14ac:dyDescent="0.25">
      <c r="A11" s="1" t="s">
        <v>60</v>
      </c>
      <c r="B11">
        <v>8</v>
      </c>
      <c r="C11" s="1" t="s">
        <v>62</v>
      </c>
      <c r="D11" s="1" t="s">
        <v>63</v>
      </c>
      <c r="E11" t="s">
        <v>71</v>
      </c>
      <c r="F11">
        <v>1</v>
      </c>
      <c r="G11">
        <v>2</v>
      </c>
      <c r="H11" s="1" t="s">
        <v>347</v>
      </c>
      <c r="I11">
        <v>2</v>
      </c>
      <c r="J11">
        <v>0</v>
      </c>
    </row>
    <row r="12" spans="1:11" x14ac:dyDescent="0.25">
      <c r="A12" s="1" t="s">
        <v>98</v>
      </c>
      <c r="B12">
        <v>2</v>
      </c>
      <c r="C12" s="1" t="s">
        <v>100</v>
      </c>
      <c r="D12" t="s">
        <v>101</v>
      </c>
      <c r="E12" s="1" t="s">
        <v>103</v>
      </c>
      <c r="F12">
        <v>1</v>
      </c>
      <c r="G12">
        <v>2</v>
      </c>
      <c r="H12" s="1" t="s">
        <v>348</v>
      </c>
      <c r="I12" s="33" t="s">
        <v>372</v>
      </c>
      <c r="J12">
        <v>1</v>
      </c>
      <c r="K12">
        <v>1</v>
      </c>
    </row>
    <row r="13" spans="1:11" x14ac:dyDescent="0.25">
      <c r="A13" s="1" t="s">
        <v>98</v>
      </c>
      <c r="B13">
        <v>4</v>
      </c>
      <c r="C13" s="1" t="s">
        <v>100</v>
      </c>
      <c r="D13" t="s">
        <v>101</v>
      </c>
      <c r="E13" s="1" t="s">
        <v>105</v>
      </c>
      <c r="F13">
        <v>3</v>
      </c>
      <c r="G13">
        <v>2</v>
      </c>
      <c r="H13" s="1" t="s">
        <v>349</v>
      </c>
      <c r="I13">
        <v>2</v>
      </c>
      <c r="J13">
        <v>0</v>
      </c>
    </row>
    <row r="14" spans="1:11" x14ac:dyDescent="0.25">
      <c r="A14" s="1" t="s">
        <v>98</v>
      </c>
      <c r="B14">
        <v>6</v>
      </c>
      <c r="C14" s="1" t="s">
        <v>100</v>
      </c>
      <c r="D14" t="s">
        <v>101</v>
      </c>
      <c r="E14" s="1" t="s">
        <v>107</v>
      </c>
      <c r="F14">
        <v>3</v>
      </c>
      <c r="G14">
        <v>4</v>
      </c>
      <c r="I14" s="33" t="s">
        <v>372</v>
      </c>
      <c r="J14">
        <v>1</v>
      </c>
      <c r="K14">
        <v>3</v>
      </c>
    </row>
    <row r="15" spans="1:11" x14ac:dyDescent="0.25">
      <c r="A15" s="1" t="s">
        <v>112</v>
      </c>
      <c r="B15">
        <v>3</v>
      </c>
      <c r="C15" s="1" t="s">
        <v>114</v>
      </c>
      <c r="D15" s="1" t="s">
        <v>115</v>
      </c>
      <c r="E15" s="1" t="s">
        <v>118</v>
      </c>
      <c r="F15">
        <v>1</v>
      </c>
      <c r="G15">
        <v>2</v>
      </c>
      <c r="I15" s="33" t="s">
        <v>372</v>
      </c>
      <c r="J15">
        <v>1</v>
      </c>
      <c r="K15">
        <v>1</v>
      </c>
    </row>
    <row r="16" spans="1:11" x14ac:dyDescent="0.25">
      <c r="A16" s="1" t="s">
        <v>112</v>
      </c>
      <c r="B16">
        <v>5</v>
      </c>
      <c r="C16" s="1" t="s">
        <v>114</v>
      </c>
      <c r="D16" s="1" t="s">
        <v>115</v>
      </c>
      <c r="E16" s="1" t="s">
        <v>120</v>
      </c>
      <c r="F16">
        <v>3</v>
      </c>
      <c r="G16">
        <v>2</v>
      </c>
      <c r="H16" s="1" t="s">
        <v>350</v>
      </c>
      <c r="I16" s="33" t="s">
        <v>372</v>
      </c>
      <c r="J16">
        <v>1</v>
      </c>
      <c r="K16">
        <v>2</v>
      </c>
    </row>
    <row r="17" spans="1:13" x14ac:dyDescent="0.25">
      <c r="A17" s="1" t="s">
        <v>112</v>
      </c>
      <c r="B17">
        <v>9</v>
      </c>
      <c r="C17" s="1" t="s">
        <v>114</v>
      </c>
      <c r="D17" s="1" t="s">
        <v>115</v>
      </c>
      <c r="E17" t="s">
        <v>124</v>
      </c>
      <c r="F17">
        <v>1</v>
      </c>
      <c r="G17">
        <v>2</v>
      </c>
      <c r="I17" s="33" t="s">
        <v>372</v>
      </c>
      <c r="J17">
        <v>1</v>
      </c>
      <c r="K17">
        <v>1</v>
      </c>
    </row>
    <row r="18" spans="1:13" x14ac:dyDescent="0.25">
      <c r="A18" s="1" t="s">
        <v>140</v>
      </c>
      <c r="B18">
        <v>1</v>
      </c>
      <c r="C18" s="1" t="s">
        <v>142</v>
      </c>
      <c r="D18" s="1" t="s">
        <v>143</v>
      </c>
      <c r="E18" s="1" t="s">
        <v>144</v>
      </c>
      <c r="F18">
        <v>3</v>
      </c>
      <c r="G18">
        <v>4</v>
      </c>
      <c r="I18">
        <v>3</v>
      </c>
      <c r="J18">
        <v>0</v>
      </c>
    </row>
    <row r="19" spans="1:13" x14ac:dyDescent="0.25">
      <c r="A19" s="1" t="s">
        <v>140</v>
      </c>
      <c r="B19">
        <v>4</v>
      </c>
      <c r="C19" s="1" t="s">
        <v>142</v>
      </c>
      <c r="D19" s="1" t="s">
        <v>143</v>
      </c>
      <c r="E19" s="1" t="s">
        <v>147</v>
      </c>
      <c r="F19">
        <v>4</v>
      </c>
      <c r="G19">
        <v>3</v>
      </c>
      <c r="I19">
        <v>3</v>
      </c>
      <c r="J19">
        <v>0</v>
      </c>
    </row>
    <row r="20" spans="1:13" x14ac:dyDescent="0.25">
      <c r="A20" s="1" t="s">
        <v>140</v>
      </c>
      <c r="B20">
        <v>10</v>
      </c>
      <c r="C20" s="1" t="s">
        <v>142</v>
      </c>
      <c r="D20" s="1" t="s">
        <v>143</v>
      </c>
      <c r="E20" t="s">
        <v>153</v>
      </c>
      <c r="F20">
        <v>4</v>
      </c>
      <c r="G20">
        <v>3</v>
      </c>
      <c r="I20">
        <v>3</v>
      </c>
      <c r="J20">
        <v>0</v>
      </c>
    </row>
    <row r="21" spans="1:13" x14ac:dyDescent="0.25">
      <c r="A21" s="1" t="s">
        <v>154</v>
      </c>
      <c r="B21">
        <v>2</v>
      </c>
      <c r="C21" s="1" t="s">
        <v>156</v>
      </c>
      <c r="D21" t="s">
        <v>157</v>
      </c>
      <c r="E21" s="1" t="s">
        <v>159</v>
      </c>
      <c r="F21">
        <v>3</v>
      </c>
      <c r="G21">
        <v>4</v>
      </c>
      <c r="H21" t="s">
        <v>351</v>
      </c>
      <c r="I21">
        <v>3</v>
      </c>
      <c r="J21">
        <v>0</v>
      </c>
    </row>
    <row r="22" spans="1:13" x14ac:dyDescent="0.25">
      <c r="A22" s="1" t="s">
        <v>154</v>
      </c>
      <c r="B22">
        <v>3</v>
      </c>
      <c r="C22" s="1" t="s">
        <v>156</v>
      </c>
      <c r="D22" t="s">
        <v>157</v>
      </c>
      <c r="E22" s="1" t="s">
        <v>160</v>
      </c>
      <c r="F22">
        <v>3</v>
      </c>
      <c r="G22">
        <v>4</v>
      </c>
      <c r="H22" t="s">
        <v>351</v>
      </c>
      <c r="I22">
        <v>3</v>
      </c>
      <c r="J22">
        <v>0</v>
      </c>
    </row>
    <row r="23" spans="1:13" x14ac:dyDescent="0.25">
      <c r="A23" s="1" t="s">
        <v>154</v>
      </c>
      <c r="B23">
        <v>5</v>
      </c>
      <c r="C23" s="1" t="s">
        <v>156</v>
      </c>
      <c r="D23" t="s">
        <v>157</v>
      </c>
      <c r="E23" s="1" t="s">
        <v>162</v>
      </c>
      <c r="F23">
        <v>3</v>
      </c>
      <c r="G23">
        <v>4</v>
      </c>
      <c r="H23" t="s">
        <v>351</v>
      </c>
      <c r="I23">
        <v>3</v>
      </c>
      <c r="J23">
        <v>0</v>
      </c>
    </row>
    <row r="24" spans="1:13" x14ac:dyDescent="0.25">
      <c r="A24" s="1" t="s">
        <v>154</v>
      </c>
      <c r="B24">
        <v>6</v>
      </c>
      <c r="C24" s="1" t="s">
        <v>156</v>
      </c>
      <c r="D24" t="s">
        <v>157</v>
      </c>
      <c r="E24" s="1" t="s">
        <v>163</v>
      </c>
      <c r="F24">
        <v>3</v>
      </c>
      <c r="G24">
        <v>4</v>
      </c>
      <c r="H24" t="s">
        <v>351</v>
      </c>
      <c r="I24">
        <v>3</v>
      </c>
      <c r="J24">
        <v>0</v>
      </c>
    </row>
    <row r="25" spans="1:13" x14ac:dyDescent="0.25">
      <c r="A25" s="1" t="s">
        <v>154</v>
      </c>
      <c r="B25">
        <v>8</v>
      </c>
      <c r="C25" s="1" t="s">
        <v>156</v>
      </c>
      <c r="D25" t="s">
        <v>157</v>
      </c>
      <c r="E25" t="s">
        <v>165</v>
      </c>
      <c r="F25">
        <v>2</v>
      </c>
      <c r="G25">
        <v>4</v>
      </c>
      <c r="H25" t="s">
        <v>351</v>
      </c>
      <c r="I25" s="33" t="s">
        <v>372</v>
      </c>
      <c r="J25">
        <v>1</v>
      </c>
      <c r="K25">
        <v>2</v>
      </c>
    </row>
    <row r="26" spans="1:13" x14ac:dyDescent="0.25">
      <c r="A26" s="1" t="s">
        <v>154</v>
      </c>
      <c r="B26">
        <v>9</v>
      </c>
      <c r="C26" s="1" t="s">
        <v>156</v>
      </c>
      <c r="D26" t="s">
        <v>157</v>
      </c>
      <c r="E26" t="s">
        <v>166</v>
      </c>
      <c r="F26">
        <v>3</v>
      </c>
      <c r="G26">
        <v>4</v>
      </c>
      <c r="H26" t="s">
        <v>351</v>
      </c>
      <c r="I26">
        <v>3</v>
      </c>
      <c r="J26">
        <v>0</v>
      </c>
    </row>
    <row r="27" spans="1:13" x14ac:dyDescent="0.25">
      <c r="A27" s="1" t="s">
        <v>168</v>
      </c>
      <c r="B27">
        <v>1</v>
      </c>
      <c r="C27" s="1" t="s">
        <v>169</v>
      </c>
      <c r="D27" t="s">
        <v>170</v>
      </c>
      <c r="E27" s="1" t="s">
        <v>171</v>
      </c>
      <c r="F27">
        <v>4</v>
      </c>
      <c r="G27">
        <v>2</v>
      </c>
      <c r="I27">
        <v>2</v>
      </c>
      <c r="J27">
        <v>0</v>
      </c>
    </row>
    <row r="28" spans="1:13" x14ac:dyDescent="0.25">
      <c r="A28" s="1" t="s">
        <v>168</v>
      </c>
      <c r="B28">
        <v>9</v>
      </c>
      <c r="C28" s="1" t="s">
        <v>169</v>
      </c>
      <c r="D28" t="s">
        <v>170</v>
      </c>
      <c r="E28" t="s">
        <v>179</v>
      </c>
      <c r="F28">
        <v>4</v>
      </c>
      <c r="G28">
        <v>3</v>
      </c>
      <c r="H28" t="s">
        <v>352</v>
      </c>
      <c r="I28">
        <v>3</v>
      </c>
      <c r="J28">
        <v>0</v>
      </c>
    </row>
    <row r="29" spans="1:13" x14ac:dyDescent="0.25">
      <c r="A29" s="1" t="s">
        <v>181</v>
      </c>
      <c r="B29">
        <v>1</v>
      </c>
      <c r="C29" t="s">
        <v>182</v>
      </c>
      <c r="D29" t="s">
        <v>183</v>
      </c>
      <c r="E29" s="1" t="s">
        <v>184</v>
      </c>
      <c r="F29">
        <v>2</v>
      </c>
      <c r="G29">
        <v>1</v>
      </c>
      <c r="I29">
        <v>1</v>
      </c>
      <c r="J29">
        <v>0</v>
      </c>
      <c r="M29" s="9"/>
    </row>
    <row r="30" spans="1:13" x14ac:dyDescent="0.25">
      <c r="A30" s="1" t="s">
        <v>181</v>
      </c>
      <c r="B30">
        <v>7</v>
      </c>
      <c r="C30" t="s">
        <v>182</v>
      </c>
      <c r="D30" t="s">
        <v>183</v>
      </c>
      <c r="E30" s="1" t="s">
        <v>190</v>
      </c>
      <c r="F30">
        <v>1</v>
      </c>
      <c r="G30">
        <v>3</v>
      </c>
      <c r="H30" t="s">
        <v>353</v>
      </c>
      <c r="I30">
        <v>3</v>
      </c>
      <c r="J30">
        <v>0</v>
      </c>
      <c r="M30" s="9"/>
    </row>
    <row r="31" spans="1:13" x14ac:dyDescent="0.25">
      <c r="A31" s="1" t="s">
        <v>194</v>
      </c>
      <c r="B31">
        <v>2</v>
      </c>
      <c r="C31" s="1" t="s">
        <v>196</v>
      </c>
      <c r="D31" s="1" t="s">
        <v>197</v>
      </c>
      <c r="E31" s="1" t="s">
        <v>199</v>
      </c>
      <c r="F31">
        <v>1</v>
      </c>
      <c r="G31">
        <v>2</v>
      </c>
      <c r="H31" s="12" t="s">
        <v>354</v>
      </c>
      <c r="I31">
        <v>2</v>
      </c>
      <c r="J31">
        <v>0</v>
      </c>
    </row>
    <row r="32" spans="1:13" x14ac:dyDescent="0.25">
      <c r="A32" s="1" t="s">
        <v>194</v>
      </c>
      <c r="B32">
        <v>6</v>
      </c>
      <c r="C32" s="1" t="s">
        <v>196</v>
      </c>
      <c r="D32" s="1" t="s">
        <v>197</v>
      </c>
      <c r="E32" s="1" t="s">
        <v>203</v>
      </c>
      <c r="F32">
        <v>4</v>
      </c>
      <c r="G32">
        <v>3</v>
      </c>
      <c r="I32">
        <v>4</v>
      </c>
      <c r="J32">
        <v>0</v>
      </c>
    </row>
    <row r="33" spans="1:11" x14ac:dyDescent="0.25">
      <c r="A33" s="1" t="s">
        <v>208</v>
      </c>
      <c r="B33">
        <v>1</v>
      </c>
      <c r="C33" s="1" t="s">
        <v>210</v>
      </c>
      <c r="D33" s="1" t="s">
        <v>211</v>
      </c>
      <c r="E33" s="1" t="s">
        <v>212</v>
      </c>
      <c r="F33">
        <v>2</v>
      </c>
      <c r="G33" s="8">
        <v>4</v>
      </c>
      <c r="H33" s="1" t="s">
        <v>355</v>
      </c>
      <c r="I33" s="33" t="s">
        <v>372</v>
      </c>
      <c r="J33">
        <v>1</v>
      </c>
      <c r="K33">
        <v>4</v>
      </c>
    </row>
    <row r="34" spans="1:11" x14ac:dyDescent="0.25">
      <c r="A34" s="1" t="s">
        <v>208</v>
      </c>
      <c r="B34">
        <v>2</v>
      </c>
      <c r="C34" s="1" t="s">
        <v>210</v>
      </c>
      <c r="D34" s="1" t="s">
        <v>211</v>
      </c>
      <c r="E34" s="1" t="s">
        <v>212</v>
      </c>
      <c r="F34">
        <v>2</v>
      </c>
      <c r="G34" s="8">
        <v>4</v>
      </c>
      <c r="I34" s="33" t="s">
        <v>372</v>
      </c>
      <c r="J34">
        <v>1</v>
      </c>
      <c r="K34">
        <v>4</v>
      </c>
    </row>
    <row r="35" spans="1:11" x14ac:dyDescent="0.25">
      <c r="A35" s="1" t="s">
        <v>208</v>
      </c>
      <c r="B35">
        <v>7</v>
      </c>
      <c r="C35" s="1" t="s">
        <v>210</v>
      </c>
      <c r="D35" s="1" t="s">
        <v>211</v>
      </c>
      <c r="E35" s="1" t="s">
        <v>217</v>
      </c>
      <c r="F35">
        <v>2</v>
      </c>
      <c r="G35" s="8">
        <v>3</v>
      </c>
      <c r="I35" s="33" t="s">
        <v>372</v>
      </c>
      <c r="J35">
        <v>1</v>
      </c>
      <c r="K35">
        <v>4</v>
      </c>
    </row>
    <row r="36" spans="1:11" x14ac:dyDescent="0.25">
      <c r="A36" s="1" t="s">
        <v>208</v>
      </c>
      <c r="B36">
        <v>8</v>
      </c>
      <c r="C36" s="1" t="s">
        <v>210</v>
      </c>
      <c r="D36" s="1" t="s">
        <v>211</v>
      </c>
      <c r="E36" t="s">
        <v>218</v>
      </c>
      <c r="F36">
        <v>3</v>
      </c>
      <c r="G36" s="8">
        <v>4</v>
      </c>
      <c r="H36" t="s">
        <v>356</v>
      </c>
      <c r="I36" s="33" t="s">
        <v>372</v>
      </c>
      <c r="J36">
        <v>1</v>
      </c>
      <c r="K36">
        <v>3</v>
      </c>
    </row>
    <row r="37" spans="1:11" x14ac:dyDescent="0.25">
      <c r="A37" s="1" t="s">
        <v>208</v>
      </c>
      <c r="B37">
        <v>9</v>
      </c>
      <c r="C37" s="1" t="s">
        <v>210</v>
      </c>
      <c r="D37" s="1" t="s">
        <v>211</v>
      </c>
      <c r="E37" t="s">
        <v>219</v>
      </c>
      <c r="F37">
        <v>3</v>
      </c>
      <c r="G37" s="8">
        <v>4</v>
      </c>
      <c r="I37" s="33" t="s">
        <v>372</v>
      </c>
      <c r="J37">
        <v>1</v>
      </c>
      <c r="K37">
        <v>3</v>
      </c>
    </row>
    <row r="38" spans="1:11" x14ac:dyDescent="0.25">
      <c r="A38" s="1" t="s">
        <v>208</v>
      </c>
      <c r="B38">
        <v>10</v>
      </c>
      <c r="C38" s="1" t="s">
        <v>210</v>
      </c>
      <c r="D38" s="1" t="s">
        <v>211</v>
      </c>
      <c r="E38" t="s">
        <v>220</v>
      </c>
      <c r="F38">
        <v>2</v>
      </c>
      <c r="G38" s="8">
        <v>4</v>
      </c>
      <c r="I38" s="33" t="s">
        <v>372</v>
      </c>
      <c r="J38">
        <v>1</v>
      </c>
      <c r="K38">
        <v>4</v>
      </c>
    </row>
    <row r="39" spans="1:11" x14ac:dyDescent="0.25">
      <c r="A39" s="1" t="s">
        <v>221</v>
      </c>
      <c r="B39">
        <v>3</v>
      </c>
      <c r="C39" t="s">
        <v>222</v>
      </c>
      <c r="D39" t="s">
        <v>223</v>
      </c>
      <c r="E39" s="1" t="s">
        <v>226</v>
      </c>
      <c r="F39">
        <v>4</v>
      </c>
      <c r="G39" s="8">
        <v>3</v>
      </c>
      <c r="I39" s="33" t="s">
        <v>372</v>
      </c>
      <c r="J39">
        <v>1</v>
      </c>
      <c r="K39">
        <v>4</v>
      </c>
    </row>
    <row r="40" spans="1:11" x14ac:dyDescent="0.25">
      <c r="A40" s="1" t="s">
        <v>234</v>
      </c>
      <c r="B40">
        <v>1</v>
      </c>
      <c r="C40" s="1" t="s">
        <v>236</v>
      </c>
      <c r="D40" s="1" t="s">
        <v>237</v>
      </c>
      <c r="E40" s="1" t="s">
        <v>238</v>
      </c>
      <c r="F40">
        <v>2</v>
      </c>
      <c r="G40" s="8">
        <v>3</v>
      </c>
      <c r="H40" s="1" t="s">
        <v>357</v>
      </c>
      <c r="I40">
        <v>2</v>
      </c>
      <c r="J40">
        <v>0</v>
      </c>
    </row>
    <row r="41" spans="1:11" x14ac:dyDescent="0.25">
      <c r="A41" s="1" t="s">
        <v>234</v>
      </c>
      <c r="B41">
        <v>2</v>
      </c>
      <c r="C41" s="1" t="s">
        <v>236</v>
      </c>
      <c r="D41" s="1" t="s">
        <v>237</v>
      </c>
      <c r="E41" s="1" t="s">
        <v>239</v>
      </c>
      <c r="F41">
        <v>2</v>
      </c>
      <c r="G41" s="8">
        <v>3</v>
      </c>
      <c r="H41" s="1" t="s">
        <v>357</v>
      </c>
      <c r="I41">
        <v>2</v>
      </c>
      <c r="J41">
        <v>0</v>
      </c>
    </row>
    <row r="42" spans="1:11" x14ac:dyDescent="0.25">
      <c r="A42" s="1" t="s">
        <v>234</v>
      </c>
      <c r="B42">
        <v>3</v>
      </c>
      <c r="C42" s="1" t="s">
        <v>236</v>
      </c>
      <c r="D42" s="1" t="s">
        <v>237</v>
      </c>
      <c r="E42" s="1" t="s">
        <v>239</v>
      </c>
      <c r="F42">
        <v>2</v>
      </c>
      <c r="G42" s="8">
        <v>3</v>
      </c>
      <c r="H42" s="1" t="s">
        <v>357</v>
      </c>
      <c r="I42">
        <v>2</v>
      </c>
      <c r="J42">
        <v>0</v>
      </c>
    </row>
    <row r="43" spans="1:11" x14ac:dyDescent="0.25">
      <c r="A43" s="1" t="s">
        <v>234</v>
      </c>
      <c r="B43">
        <v>4</v>
      </c>
      <c r="C43" s="1" t="s">
        <v>236</v>
      </c>
      <c r="D43" s="1" t="s">
        <v>237</v>
      </c>
      <c r="E43" s="1" t="s">
        <v>240</v>
      </c>
      <c r="F43">
        <v>2</v>
      </c>
      <c r="G43" s="8">
        <v>3</v>
      </c>
      <c r="H43" s="1" t="s">
        <v>357</v>
      </c>
      <c r="I43">
        <v>2</v>
      </c>
      <c r="J43">
        <v>0</v>
      </c>
    </row>
    <row r="44" spans="1:11" x14ac:dyDescent="0.25">
      <c r="A44" s="1" t="s">
        <v>234</v>
      </c>
      <c r="B44">
        <v>6</v>
      </c>
      <c r="C44" s="1" t="s">
        <v>236</v>
      </c>
      <c r="D44" s="1" t="s">
        <v>237</v>
      </c>
      <c r="E44" s="1" t="s">
        <v>242</v>
      </c>
      <c r="F44">
        <v>2</v>
      </c>
      <c r="G44" s="8">
        <v>4</v>
      </c>
      <c r="H44" s="1" t="s">
        <v>358</v>
      </c>
      <c r="I44">
        <v>4</v>
      </c>
      <c r="J44">
        <v>0</v>
      </c>
    </row>
    <row r="45" spans="1:11" x14ac:dyDescent="0.25">
      <c r="A45" s="1" t="s">
        <v>234</v>
      </c>
      <c r="B45">
        <v>7</v>
      </c>
      <c r="C45" s="1" t="s">
        <v>236</v>
      </c>
      <c r="D45" s="1" t="s">
        <v>237</v>
      </c>
      <c r="E45" s="1" t="s">
        <v>243</v>
      </c>
      <c r="F45">
        <v>2</v>
      </c>
      <c r="G45" s="8">
        <v>4</v>
      </c>
      <c r="H45" s="1" t="s">
        <v>358</v>
      </c>
      <c r="I45">
        <v>4</v>
      </c>
      <c r="J45">
        <v>0</v>
      </c>
    </row>
    <row r="46" spans="1:11" x14ac:dyDescent="0.25">
      <c r="A46" s="1" t="s">
        <v>234</v>
      </c>
      <c r="B46">
        <v>8</v>
      </c>
      <c r="C46" s="1" t="s">
        <v>236</v>
      </c>
      <c r="D46" s="1" t="s">
        <v>237</v>
      </c>
      <c r="E46" t="s">
        <v>244</v>
      </c>
      <c r="F46">
        <v>2</v>
      </c>
      <c r="G46" s="8">
        <v>4</v>
      </c>
      <c r="H46" s="1" t="s">
        <v>358</v>
      </c>
      <c r="I46">
        <v>4</v>
      </c>
      <c r="J46">
        <v>0</v>
      </c>
    </row>
    <row r="47" spans="1:11" x14ac:dyDescent="0.25">
      <c r="A47" s="1" t="s">
        <v>234</v>
      </c>
      <c r="B47">
        <v>9</v>
      </c>
      <c r="C47" s="1" t="s">
        <v>236</v>
      </c>
      <c r="D47" s="1" t="s">
        <v>237</v>
      </c>
      <c r="E47" t="s">
        <v>245</v>
      </c>
      <c r="F47">
        <v>2</v>
      </c>
      <c r="G47" s="8">
        <v>3</v>
      </c>
      <c r="H47" s="1" t="s">
        <v>359</v>
      </c>
      <c r="I47">
        <v>3</v>
      </c>
      <c r="J47">
        <v>0</v>
      </c>
    </row>
    <row r="48" spans="1:11" x14ac:dyDescent="0.25">
      <c r="A48" s="1" t="s">
        <v>234</v>
      </c>
      <c r="B48">
        <v>10</v>
      </c>
      <c r="C48" s="1" t="s">
        <v>236</v>
      </c>
      <c r="D48" s="1" t="s">
        <v>237</v>
      </c>
      <c r="E48" t="s">
        <v>246</v>
      </c>
      <c r="F48">
        <v>2</v>
      </c>
      <c r="G48" s="8">
        <v>4</v>
      </c>
      <c r="I48">
        <v>3</v>
      </c>
      <c r="J48">
        <v>0</v>
      </c>
    </row>
    <row r="49" spans="1:11" x14ac:dyDescent="0.25">
      <c r="A49" s="1" t="s">
        <v>247</v>
      </c>
      <c r="B49">
        <v>2</v>
      </c>
      <c r="C49" s="1" t="s">
        <v>248</v>
      </c>
      <c r="D49" s="1" t="s">
        <v>249</v>
      </c>
      <c r="E49" s="1" t="s">
        <v>251</v>
      </c>
      <c r="F49">
        <v>3</v>
      </c>
      <c r="G49" s="8">
        <v>4</v>
      </c>
      <c r="H49" t="s">
        <v>351</v>
      </c>
      <c r="I49">
        <v>3</v>
      </c>
      <c r="J49">
        <v>0</v>
      </c>
    </row>
    <row r="50" spans="1:11" x14ac:dyDescent="0.25">
      <c r="A50" s="1" t="s">
        <v>260</v>
      </c>
      <c r="B50">
        <v>2</v>
      </c>
      <c r="C50" s="1" t="s">
        <v>261</v>
      </c>
      <c r="D50" s="1" t="s">
        <v>262</v>
      </c>
      <c r="E50" s="1" t="s">
        <v>264</v>
      </c>
      <c r="F50">
        <v>3</v>
      </c>
      <c r="G50" s="8">
        <v>4</v>
      </c>
      <c r="H50" s="1" t="s">
        <v>360</v>
      </c>
      <c r="I50" s="33" t="s">
        <v>372</v>
      </c>
      <c r="J50">
        <v>1</v>
      </c>
      <c r="K50">
        <v>4</v>
      </c>
    </row>
    <row r="51" spans="1:11" x14ac:dyDescent="0.25">
      <c r="A51" s="1" t="s">
        <v>260</v>
      </c>
      <c r="B51">
        <v>3</v>
      </c>
      <c r="C51" s="1" t="s">
        <v>261</v>
      </c>
      <c r="D51" s="1" t="s">
        <v>262</v>
      </c>
      <c r="E51" s="1" t="s">
        <v>265</v>
      </c>
      <c r="F51">
        <v>2</v>
      </c>
      <c r="G51" s="8">
        <v>3</v>
      </c>
      <c r="H51" s="1" t="s">
        <v>360</v>
      </c>
      <c r="I51" s="33" t="s">
        <v>372</v>
      </c>
      <c r="J51">
        <v>1</v>
      </c>
      <c r="K51">
        <v>2</v>
      </c>
    </row>
    <row r="52" spans="1:11" x14ac:dyDescent="0.25">
      <c r="A52" s="1" t="s">
        <v>260</v>
      </c>
      <c r="B52">
        <v>4</v>
      </c>
      <c r="C52" s="1" t="s">
        <v>261</v>
      </c>
      <c r="D52" s="1" t="s">
        <v>262</v>
      </c>
      <c r="E52" s="1" t="s">
        <v>266</v>
      </c>
      <c r="F52">
        <v>4</v>
      </c>
      <c r="G52" s="8">
        <v>3</v>
      </c>
      <c r="H52" s="1" t="s">
        <v>360</v>
      </c>
      <c r="I52" s="33" t="s">
        <v>372</v>
      </c>
      <c r="J52">
        <v>1</v>
      </c>
      <c r="K52">
        <v>4</v>
      </c>
    </row>
    <row r="53" spans="1:11" x14ac:dyDescent="0.25">
      <c r="A53" s="1" t="s">
        <v>260</v>
      </c>
      <c r="B53">
        <v>5</v>
      </c>
      <c r="C53" s="1" t="s">
        <v>261</v>
      </c>
      <c r="D53" s="1" t="s">
        <v>262</v>
      </c>
      <c r="E53" s="1" t="s">
        <v>267</v>
      </c>
      <c r="F53">
        <v>2</v>
      </c>
      <c r="G53" s="8">
        <v>3</v>
      </c>
      <c r="H53" s="1" t="s">
        <v>360</v>
      </c>
      <c r="I53" s="33" t="s">
        <v>372</v>
      </c>
      <c r="J53">
        <v>1</v>
      </c>
      <c r="K53">
        <v>2</v>
      </c>
    </row>
    <row r="54" spans="1:11" x14ac:dyDescent="0.25">
      <c r="A54" s="1" t="s">
        <v>260</v>
      </c>
      <c r="B54">
        <v>6</v>
      </c>
      <c r="C54" s="1" t="s">
        <v>261</v>
      </c>
      <c r="D54" s="1" t="s">
        <v>262</v>
      </c>
      <c r="E54" s="1" t="s">
        <v>268</v>
      </c>
      <c r="F54">
        <v>3</v>
      </c>
      <c r="G54" s="8">
        <v>4</v>
      </c>
      <c r="H54" s="1" t="s">
        <v>360</v>
      </c>
      <c r="I54" s="33" t="s">
        <v>372</v>
      </c>
      <c r="J54">
        <v>1</v>
      </c>
      <c r="K54">
        <v>4</v>
      </c>
    </row>
    <row r="55" spans="1:11" x14ac:dyDescent="0.25">
      <c r="A55" s="1" t="s">
        <v>260</v>
      </c>
      <c r="B55">
        <v>8</v>
      </c>
      <c r="C55" s="1" t="s">
        <v>261</v>
      </c>
      <c r="D55" s="1" t="s">
        <v>262</v>
      </c>
      <c r="E55" s="1" t="s">
        <v>270</v>
      </c>
      <c r="F55">
        <v>3</v>
      </c>
      <c r="G55" s="8">
        <v>4</v>
      </c>
      <c r="H55" s="1" t="s">
        <v>360</v>
      </c>
      <c r="I55" s="33" t="s">
        <v>372</v>
      </c>
      <c r="J55">
        <v>1</v>
      </c>
      <c r="K55">
        <v>4</v>
      </c>
    </row>
    <row r="56" spans="1:11" x14ac:dyDescent="0.25">
      <c r="A56" s="1" t="s">
        <v>260</v>
      </c>
      <c r="B56">
        <v>9</v>
      </c>
      <c r="C56" s="1" t="s">
        <v>261</v>
      </c>
      <c r="D56" s="1" t="s">
        <v>262</v>
      </c>
      <c r="E56" s="1" t="s">
        <v>271</v>
      </c>
      <c r="F56">
        <v>3</v>
      </c>
      <c r="G56" s="8">
        <v>4</v>
      </c>
      <c r="H56" s="1" t="s">
        <v>360</v>
      </c>
      <c r="I56" s="33" t="s">
        <v>372</v>
      </c>
      <c r="J56">
        <v>1</v>
      </c>
      <c r="K56">
        <v>4</v>
      </c>
    </row>
    <row r="57" spans="1:11" x14ac:dyDescent="0.25">
      <c r="A57" s="1" t="s">
        <v>260</v>
      </c>
      <c r="B57">
        <v>10</v>
      </c>
      <c r="C57" s="1" t="s">
        <v>261</v>
      </c>
      <c r="D57" s="1" t="s">
        <v>262</v>
      </c>
      <c r="E57" s="1" t="s">
        <v>272</v>
      </c>
      <c r="F57">
        <v>3</v>
      </c>
      <c r="G57" s="8">
        <v>4</v>
      </c>
      <c r="H57" s="1" t="s">
        <v>360</v>
      </c>
      <c r="I57" s="33" t="s">
        <v>372</v>
      </c>
      <c r="J57">
        <v>1</v>
      </c>
      <c r="K57">
        <v>4</v>
      </c>
    </row>
    <row r="58" spans="1:11" x14ac:dyDescent="0.25">
      <c r="A58" s="1" t="s">
        <v>273</v>
      </c>
      <c r="B58">
        <v>1</v>
      </c>
      <c r="C58" s="1" t="s">
        <v>274</v>
      </c>
      <c r="D58" t="s">
        <v>275</v>
      </c>
      <c r="E58" s="1" t="s">
        <v>276</v>
      </c>
      <c r="F58">
        <v>3</v>
      </c>
      <c r="G58">
        <v>4</v>
      </c>
      <c r="H58" s="1" t="s">
        <v>360</v>
      </c>
      <c r="I58" s="33" t="s">
        <v>372</v>
      </c>
      <c r="J58">
        <v>1</v>
      </c>
      <c r="K58">
        <v>4</v>
      </c>
    </row>
    <row r="59" spans="1:11" x14ac:dyDescent="0.25">
      <c r="A59" s="1" t="s">
        <v>273</v>
      </c>
      <c r="B59">
        <v>2</v>
      </c>
      <c r="C59" s="1" t="s">
        <v>274</v>
      </c>
      <c r="D59" t="s">
        <v>275</v>
      </c>
      <c r="E59" s="1" t="s">
        <v>277</v>
      </c>
      <c r="F59">
        <v>3</v>
      </c>
      <c r="G59">
        <v>4</v>
      </c>
      <c r="H59" s="1" t="s">
        <v>360</v>
      </c>
      <c r="I59" s="33" t="s">
        <v>372</v>
      </c>
      <c r="J59">
        <v>1</v>
      </c>
      <c r="K59">
        <v>4</v>
      </c>
    </row>
    <row r="60" spans="1:11" x14ac:dyDescent="0.25">
      <c r="A60" s="1" t="s">
        <v>273</v>
      </c>
      <c r="B60">
        <v>3</v>
      </c>
      <c r="C60" s="1" t="s">
        <v>274</v>
      </c>
      <c r="D60" t="s">
        <v>275</v>
      </c>
      <c r="E60" s="1" t="s">
        <v>278</v>
      </c>
      <c r="F60">
        <v>2</v>
      </c>
      <c r="G60">
        <v>4</v>
      </c>
      <c r="H60" s="1" t="s">
        <v>360</v>
      </c>
      <c r="I60" s="33" t="s">
        <v>372</v>
      </c>
      <c r="J60">
        <v>1</v>
      </c>
      <c r="K60">
        <v>4</v>
      </c>
    </row>
    <row r="61" spans="1:11" x14ac:dyDescent="0.25">
      <c r="A61" s="1" t="s">
        <v>273</v>
      </c>
      <c r="B61">
        <v>4</v>
      </c>
      <c r="C61" s="1" t="s">
        <v>274</v>
      </c>
      <c r="D61" t="s">
        <v>275</v>
      </c>
      <c r="E61" s="1" t="s">
        <v>279</v>
      </c>
      <c r="F61">
        <v>3</v>
      </c>
      <c r="G61">
        <v>4</v>
      </c>
      <c r="H61" s="1" t="s">
        <v>360</v>
      </c>
      <c r="I61" s="33" t="s">
        <v>372</v>
      </c>
      <c r="J61">
        <v>1</v>
      </c>
      <c r="K61">
        <v>4</v>
      </c>
    </row>
    <row r="62" spans="1:11" x14ac:dyDescent="0.25">
      <c r="A62" s="1" t="s">
        <v>273</v>
      </c>
      <c r="B62">
        <v>6</v>
      </c>
      <c r="C62" s="1" t="s">
        <v>274</v>
      </c>
      <c r="D62" t="s">
        <v>275</v>
      </c>
      <c r="E62" s="1" t="s">
        <v>281</v>
      </c>
      <c r="F62">
        <v>3</v>
      </c>
      <c r="G62">
        <v>4</v>
      </c>
      <c r="H62" s="1" t="s">
        <v>360</v>
      </c>
      <c r="I62" s="33" t="s">
        <v>372</v>
      </c>
      <c r="J62">
        <v>1</v>
      </c>
      <c r="K62">
        <v>4</v>
      </c>
    </row>
    <row r="63" spans="1:11" x14ac:dyDescent="0.25">
      <c r="A63" s="1" t="s">
        <v>273</v>
      </c>
      <c r="B63">
        <v>7</v>
      </c>
      <c r="C63" s="1" t="s">
        <v>274</v>
      </c>
      <c r="D63" t="s">
        <v>275</v>
      </c>
      <c r="E63" s="1" t="s">
        <v>282</v>
      </c>
      <c r="F63">
        <v>3</v>
      </c>
      <c r="G63">
        <v>4</v>
      </c>
      <c r="H63" s="1" t="s">
        <v>360</v>
      </c>
      <c r="I63" s="33" t="s">
        <v>372</v>
      </c>
      <c r="J63">
        <v>1</v>
      </c>
      <c r="K63">
        <v>4</v>
      </c>
    </row>
    <row r="64" spans="1:11" x14ac:dyDescent="0.25">
      <c r="A64" s="1" t="s">
        <v>285</v>
      </c>
      <c r="B64">
        <v>9</v>
      </c>
      <c r="C64" s="1" t="s">
        <v>274</v>
      </c>
      <c r="D64" t="s">
        <v>275</v>
      </c>
      <c r="E64" s="1" t="s">
        <v>284</v>
      </c>
      <c r="F64">
        <v>3</v>
      </c>
      <c r="G64">
        <v>4</v>
      </c>
      <c r="H64" s="1" t="s">
        <v>360</v>
      </c>
      <c r="I64" s="33" t="s">
        <v>372</v>
      </c>
      <c r="J64">
        <v>1</v>
      </c>
      <c r="K64">
        <v>4</v>
      </c>
    </row>
    <row r="65" spans="1:11" ht="17.25" x14ac:dyDescent="0.3">
      <c r="A65" s="1" t="s">
        <v>285</v>
      </c>
      <c r="B65">
        <v>1</v>
      </c>
      <c r="C65" t="s">
        <v>287</v>
      </c>
      <c r="D65" t="s">
        <v>288</v>
      </c>
      <c r="E65" s="6" t="s">
        <v>289</v>
      </c>
      <c r="F65" s="7">
        <v>2</v>
      </c>
      <c r="G65" s="9">
        <v>1</v>
      </c>
      <c r="H65" s="9"/>
      <c r="I65" s="9">
        <v>1</v>
      </c>
      <c r="J65" s="9">
        <v>0</v>
      </c>
    </row>
    <row r="66" spans="1:11" ht="17.25" x14ac:dyDescent="0.3">
      <c r="A66" s="1" t="s">
        <v>285</v>
      </c>
      <c r="B66">
        <v>5</v>
      </c>
      <c r="C66" t="s">
        <v>287</v>
      </c>
      <c r="D66" t="s">
        <v>288</v>
      </c>
      <c r="E66" s="6" t="s">
        <v>293</v>
      </c>
      <c r="F66" s="7">
        <v>3</v>
      </c>
      <c r="G66" s="9">
        <v>4</v>
      </c>
      <c r="H66" s="9"/>
      <c r="I66" s="9">
        <v>3</v>
      </c>
      <c r="J66" s="9">
        <v>0</v>
      </c>
    </row>
    <row r="67" spans="1:11" ht="17.25" x14ac:dyDescent="0.3">
      <c r="A67" s="1" t="s">
        <v>285</v>
      </c>
      <c r="B67">
        <v>6</v>
      </c>
      <c r="C67" t="s">
        <v>287</v>
      </c>
      <c r="D67" t="s">
        <v>288</v>
      </c>
      <c r="E67" s="6" t="s">
        <v>294</v>
      </c>
      <c r="F67" s="7">
        <v>3</v>
      </c>
      <c r="G67" s="9">
        <v>4</v>
      </c>
      <c r="H67" s="9"/>
      <c r="I67" s="9">
        <v>3</v>
      </c>
      <c r="J67" s="9">
        <v>0</v>
      </c>
    </row>
    <row r="68" spans="1:11" ht="17.25" x14ac:dyDescent="0.3">
      <c r="A68" s="1" t="s">
        <v>285</v>
      </c>
      <c r="B68">
        <v>8</v>
      </c>
      <c r="C68" t="s">
        <v>287</v>
      </c>
      <c r="D68" t="s">
        <v>288</v>
      </c>
      <c r="E68" s="6" t="s">
        <v>296</v>
      </c>
      <c r="F68" s="7">
        <v>3</v>
      </c>
      <c r="G68" s="9">
        <v>4</v>
      </c>
      <c r="H68" s="9"/>
      <c r="I68" s="9">
        <v>3</v>
      </c>
      <c r="J68" s="9">
        <v>0</v>
      </c>
    </row>
    <row r="69" spans="1:11" ht="17.25" x14ac:dyDescent="0.3">
      <c r="A69" s="1" t="s">
        <v>299</v>
      </c>
      <c r="B69">
        <v>1</v>
      </c>
      <c r="C69" t="s">
        <v>301</v>
      </c>
      <c r="D69" t="s">
        <v>302</v>
      </c>
      <c r="E69" s="3" t="s">
        <v>303</v>
      </c>
      <c r="F69" s="7">
        <v>2</v>
      </c>
      <c r="G69" s="9">
        <v>3</v>
      </c>
      <c r="H69" s="9"/>
      <c r="I69" s="33" t="s">
        <v>372</v>
      </c>
      <c r="J69" s="9">
        <v>1</v>
      </c>
      <c r="K69" s="9">
        <v>2</v>
      </c>
    </row>
    <row r="70" spans="1:11" ht="17.25" x14ac:dyDescent="0.3">
      <c r="A70" s="1" t="s">
        <v>299</v>
      </c>
      <c r="B70">
        <v>6</v>
      </c>
      <c r="C70" t="s">
        <v>301</v>
      </c>
      <c r="D70" t="s">
        <v>302</v>
      </c>
      <c r="E70" s="3" t="s">
        <v>307</v>
      </c>
      <c r="F70" s="7">
        <v>3</v>
      </c>
      <c r="G70" s="9">
        <v>4</v>
      </c>
      <c r="H70" s="9"/>
      <c r="I70" s="33" t="s">
        <v>372</v>
      </c>
      <c r="J70" s="9">
        <v>1</v>
      </c>
      <c r="K70" s="9">
        <v>4</v>
      </c>
    </row>
    <row r="71" spans="1:11" ht="17.25" x14ac:dyDescent="0.3">
      <c r="A71" s="1" t="s">
        <v>312</v>
      </c>
      <c r="B71">
        <v>5</v>
      </c>
      <c r="C71" t="s">
        <v>313</v>
      </c>
      <c r="D71" t="s">
        <v>314</v>
      </c>
      <c r="E71" s="4">
        <v>7.8E-2</v>
      </c>
      <c r="F71">
        <v>3</v>
      </c>
      <c r="G71">
        <v>4</v>
      </c>
      <c r="H71" t="s">
        <v>361</v>
      </c>
      <c r="I71" s="9">
        <v>3</v>
      </c>
      <c r="J71" s="9">
        <v>0</v>
      </c>
    </row>
    <row r="72" spans="1:11" ht="17.25" x14ac:dyDescent="0.3">
      <c r="A72" s="1" t="s">
        <v>312</v>
      </c>
      <c r="B72">
        <v>6</v>
      </c>
      <c r="C72" t="s">
        <v>313</v>
      </c>
      <c r="D72" t="s">
        <v>314</v>
      </c>
      <c r="E72" s="3" t="s">
        <v>319</v>
      </c>
      <c r="F72">
        <v>3</v>
      </c>
      <c r="G72">
        <v>4</v>
      </c>
      <c r="I72" s="9">
        <v>3</v>
      </c>
      <c r="J72" s="9">
        <v>0</v>
      </c>
    </row>
    <row r="73" spans="1:11" ht="17.25" x14ac:dyDescent="0.3">
      <c r="A73" s="1" t="s">
        <v>312</v>
      </c>
      <c r="B73">
        <v>7</v>
      </c>
      <c r="C73" t="s">
        <v>313</v>
      </c>
      <c r="D73" t="s">
        <v>314</v>
      </c>
      <c r="E73" s="4">
        <v>7.8E-2</v>
      </c>
      <c r="F73">
        <v>3</v>
      </c>
      <c r="G73">
        <v>4</v>
      </c>
      <c r="H73" t="s">
        <v>361</v>
      </c>
      <c r="I73">
        <v>3</v>
      </c>
      <c r="J73" s="9">
        <v>0</v>
      </c>
    </row>
    <row r="74" spans="1:11" ht="17.25" x14ac:dyDescent="0.3">
      <c r="A74" s="1" t="s">
        <v>312</v>
      </c>
      <c r="B74">
        <v>8</v>
      </c>
      <c r="C74" t="s">
        <v>313</v>
      </c>
      <c r="D74" t="s">
        <v>314</v>
      </c>
      <c r="E74" s="4">
        <v>0.26100000000000001</v>
      </c>
      <c r="F74">
        <v>3</v>
      </c>
      <c r="G74">
        <v>4</v>
      </c>
      <c r="H74" t="s">
        <v>362</v>
      </c>
      <c r="I74" s="33" t="s">
        <v>372</v>
      </c>
      <c r="J74" s="9">
        <v>1</v>
      </c>
      <c r="K74">
        <v>4</v>
      </c>
    </row>
    <row r="75" spans="1:11" ht="17.25" x14ac:dyDescent="0.3">
      <c r="A75" s="1" t="s">
        <v>322</v>
      </c>
      <c r="B75">
        <v>4</v>
      </c>
      <c r="C75" s="1" t="s">
        <v>323</v>
      </c>
      <c r="D75" s="1" t="s">
        <v>324</v>
      </c>
      <c r="E75" s="3" t="s">
        <v>328</v>
      </c>
      <c r="F75">
        <v>3</v>
      </c>
      <c r="G75" s="8">
        <v>4</v>
      </c>
      <c r="I75">
        <v>2</v>
      </c>
      <c r="J75" s="9">
        <v>0</v>
      </c>
    </row>
    <row r="76" spans="1:11" ht="17.25" x14ac:dyDescent="0.3">
      <c r="A76" s="1" t="s">
        <v>322</v>
      </c>
      <c r="B76">
        <v>7</v>
      </c>
      <c r="C76" s="1" t="s">
        <v>323</v>
      </c>
      <c r="D76" s="1" t="s">
        <v>324</v>
      </c>
      <c r="E76" s="3" t="s">
        <v>331</v>
      </c>
      <c r="F76">
        <v>3</v>
      </c>
      <c r="G76" s="8">
        <v>4</v>
      </c>
      <c r="I76">
        <v>4</v>
      </c>
      <c r="J76" s="9">
        <v>0</v>
      </c>
    </row>
    <row r="77" spans="1:11" ht="17.25" x14ac:dyDescent="0.3">
      <c r="A77" s="1" t="s">
        <v>322</v>
      </c>
      <c r="B77">
        <v>8</v>
      </c>
      <c r="C77" s="1" t="s">
        <v>323</v>
      </c>
      <c r="D77" s="1" t="s">
        <v>324</v>
      </c>
      <c r="E77" s="3" t="s">
        <v>332</v>
      </c>
      <c r="F77">
        <v>3</v>
      </c>
      <c r="G77" s="8">
        <v>4</v>
      </c>
      <c r="H77" t="s">
        <v>363</v>
      </c>
      <c r="I77" s="33" t="s">
        <v>372</v>
      </c>
      <c r="J77" s="9">
        <v>1</v>
      </c>
      <c r="K77">
        <v>4</v>
      </c>
    </row>
    <row r="79" spans="1:11" x14ac:dyDescent="0.25">
      <c r="G79" s="42" t="s">
        <v>390</v>
      </c>
      <c r="H79" s="43"/>
      <c r="I79" s="2" t="s">
        <v>387</v>
      </c>
    </row>
    <row r="80" spans="1:11" x14ac:dyDescent="0.25">
      <c r="G80" s="25" t="s">
        <v>393</v>
      </c>
      <c r="H80" s="25"/>
      <c r="I80" s="25">
        <f>250-I82</f>
        <v>218</v>
      </c>
    </row>
    <row r="81" spans="7:9" x14ac:dyDescent="0.25">
      <c r="G81" s="25" t="s">
        <v>396</v>
      </c>
      <c r="H81" s="25"/>
      <c r="I81" s="28">
        <f>1-I83</f>
        <v>0.872</v>
      </c>
    </row>
    <row r="82" spans="7:9" x14ac:dyDescent="0.25">
      <c r="G82" s="25" t="s">
        <v>394</v>
      </c>
      <c r="H82" s="25"/>
      <c r="I82" s="25">
        <f>SUM(J2:J77)</f>
        <v>32</v>
      </c>
    </row>
    <row r="83" spans="7:9" x14ac:dyDescent="0.25">
      <c r="G83" s="25" t="s">
        <v>395</v>
      </c>
      <c r="H83" s="25"/>
      <c r="I83" s="28">
        <f>I82/250</f>
        <v>0.128</v>
      </c>
    </row>
  </sheetData>
  <autoFilter ref="A1:K77" xr:uid="{C39F5E5E-1D77-2C4A-825B-9EE7336C8D49}"/>
  <mergeCells count="1">
    <mergeCell ref="G79:H79"/>
  </mergeCells>
  <phoneticPr fontId="3" type="noConversion"/>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7575E-CE8C-4980-AB19-AC4EF9E37F21}">
  <dimension ref="A1:O32"/>
  <sheetViews>
    <sheetView zoomScale="101" zoomScaleNormal="130" workbookViewId="0">
      <selection activeCell="S59" sqref="S59"/>
    </sheetView>
  </sheetViews>
  <sheetFormatPr baseColWidth="10" defaultColWidth="11.42578125" defaultRowHeight="15" x14ac:dyDescent="0.25"/>
  <cols>
    <col min="4" max="4" width="45" customWidth="1"/>
    <col min="5" max="5" width="34.28515625" customWidth="1"/>
  </cols>
  <sheetData>
    <row r="1" spans="1:15" x14ac:dyDescent="0.25">
      <c r="A1" s="5" t="s">
        <v>0</v>
      </c>
      <c r="B1" s="5" t="s">
        <v>386</v>
      </c>
      <c r="C1" s="5" t="s">
        <v>1</v>
      </c>
      <c r="D1" s="5" t="s">
        <v>2</v>
      </c>
      <c r="E1" s="5" t="s">
        <v>3</v>
      </c>
      <c r="F1" s="5" t="s">
        <v>4</v>
      </c>
      <c r="G1" s="5" t="s">
        <v>5</v>
      </c>
      <c r="H1" s="5" t="s">
        <v>6</v>
      </c>
      <c r="I1" s="5" t="s">
        <v>7</v>
      </c>
      <c r="J1" s="5" t="s">
        <v>8</v>
      </c>
      <c r="K1" s="5" t="s">
        <v>9</v>
      </c>
      <c r="L1" s="5" t="s">
        <v>10</v>
      </c>
      <c r="M1" s="5" t="s">
        <v>11</v>
      </c>
      <c r="N1" s="5" t="s">
        <v>12</v>
      </c>
      <c r="O1" s="5" t="s">
        <v>13</v>
      </c>
    </row>
    <row r="2" spans="1:15" x14ac:dyDescent="0.25">
      <c r="A2" s="1" t="s">
        <v>14</v>
      </c>
      <c r="B2" s="1">
        <v>3</v>
      </c>
      <c r="C2" s="1" t="s">
        <v>15</v>
      </c>
      <c r="D2" s="1" t="s">
        <v>16</v>
      </c>
      <c r="E2" s="1" t="s">
        <v>17</v>
      </c>
      <c r="F2" s="8">
        <f>'E. 1st iteration A'!F2-'F. 1st iteration B'!F2</f>
        <v>0</v>
      </c>
      <c r="G2" s="8">
        <f>'E. 1st iteration A'!G2-'F. 1st iteration B'!G2</f>
        <v>0</v>
      </c>
      <c r="H2" s="8">
        <f>'E. 1st iteration A'!H2-'F. 1st iteration B'!H2</f>
        <v>0</v>
      </c>
      <c r="I2" s="8">
        <f>'E. 1st iteration A'!I2-'F. 1st iteration B'!I2</f>
        <v>0</v>
      </c>
      <c r="J2" s="8">
        <f>'E. 1st iteration A'!J2-'F. 1st iteration B'!J2</f>
        <v>0</v>
      </c>
      <c r="K2" s="8">
        <f>'E. 1st iteration A'!K2-'F. 1st iteration B'!K2</f>
        <v>0</v>
      </c>
      <c r="L2" s="8">
        <f>'E. 1st iteration A'!L2-'F. 1st iteration B'!L2</f>
        <v>0</v>
      </c>
      <c r="M2" s="8">
        <f>'E. 1st iteration A'!M2-'F. 1st iteration B'!M2</f>
        <v>-1</v>
      </c>
      <c r="N2" s="8">
        <f>'E. 1st iteration A'!N2-'F. 1st iteration B'!N2</f>
        <v>0</v>
      </c>
      <c r="O2" s="8">
        <f>'E. 1st iteration A'!O2-'F. 1st iteration B'!O2</f>
        <v>0</v>
      </c>
    </row>
    <row r="3" spans="1:15" x14ac:dyDescent="0.25">
      <c r="A3" s="1" t="s">
        <v>28</v>
      </c>
      <c r="B3" s="1">
        <v>3</v>
      </c>
      <c r="C3" s="1" t="s">
        <v>29</v>
      </c>
      <c r="D3" s="1" t="s">
        <v>30</v>
      </c>
      <c r="E3" s="1" t="s">
        <v>31</v>
      </c>
      <c r="F3" s="8">
        <f>'E. 1st iteration A'!F3-'F. 1st iteration B'!F3</f>
        <v>0</v>
      </c>
      <c r="G3" s="8">
        <f>'E. 1st iteration A'!G3-'F. 1st iteration B'!G3</f>
        <v>0</v>
      </c>
      <c r="H3" s="8">
        <f>'E. 1st iteration A'!H3-'F. 1st iteration B'!H3</f>
        <v>0</v>
      </c>
      <c r="I3" s="8">
        <f>'E. 1st iteration A'!I3-'F. 1st iteration B'!I3</f>
        <v>0</v>
      </c>
      <c r="J3" s="8">
        <f>'E. 1st iteration A'!J3-'F. 1st iteration B'!J3</f>
        <v>0</v>
      </c>
      <c r="K3" s="8">
        <f>'E. 1st iteration A'!K3-'F. 1st iteration B'!K3</f>
        <v>0</v>
      </c>
      <c r="L3" s="8">
        <f>'E. 1st iteration A'!L3-'F. 1st iteration B'!L3</f>
        <v>0</v>
      </c>
      <c r="M3" s="8">
        <f>'E. 1st iteration A'!M3-'F. 1st iteration B'!M3</f>
        <v>0</v>
      </c>
      <c r="N3" s="8">
        <f>'E. 1st iteration A'!N3-'F. 1st iteration B'!N3</f>
        <v>0</v>
      </c>
      <c r="O3" s="8">
        <f>'E. 1st iteration A'!O3-'F. 1st iteration B'!O3</f>
        <v>0</v>
      </c>
    </row>
    <row r="4" spans="1:15" x14ac:dyDescent="0.25">
      <c r="A4" s="1" t="s">
        <v>40</v>
      </c>
      <c r="B4" s="1">
        <v>4</v>
      </c>
      <c r="C4" s="1" t="s">
        <v>41</v>
      </c>
      <c r="D4" s="1" t="s">
        <v>42</v>
      </c>
      <c r="E4" s="1" t="s">
        <v>43</v>
      </c>
      <c r="F4" s="8">
        <f>'E. 1st iteration A'!F4-'F. 1st iteration B'!F4</f>
        <v>1</v>
      </c>
      <c r="G4" s="8">
        <f>'E. 1st iteration A'!G4-'F. 1st iteration B'!G4</f>
        <v>0</v>
      </c>
      <c r="H4" s="8">
        <f>'E. 1st iteration A'!H4-'F. 1st iteration B'!H4</f>
        <v>0</v>
      </c>
      <c r="I4" s="8">
        <f>'E. 1st iteration A'!I4-'F. 1st iteration B'!I4</f>
        <v>0</v>
      </c>
      <c r="J4" s="8">
        <f>'E. 1st iteration A'!J4-'F. 1st iteration B'!J4</f>
        <v>0</v>
      </c>
      <c r="K4" s="8">
        <f>'E. 1st iteration A'!K4-'F. 1st iteration B'!K4</f>
        <v>1</v>
      </c>
      <c r="L4" s="8">
        <f>'E. 1st iteration A'!L4-'F. 1st iteration B'!L4</f>
        <v>1</v>
      </c>
      <c r="M4" s="8">
        <f>'E. 1st iteration A'!M4-'F. 1st iteration B'!M4</f>
        <v>1</v>
      </c>
      <c r="N4" s="8">
        <f>'E. 1st iteration A'!N4-'F. 1st iteration B'!N4</f>
        <v>1</v>
      </c>
      <c r="O4" s="8">
        <f>'E. 1st iteration A'!O4-'F. 1st iteration B'!O4</f>
        <v>0</v>
      </c>
    </row>
    <row r="5" spans="1:15" x14ac:dyDescent="0.25">
      <c r="A5" s="1" t="s">
        <v>52</v>
      </c>
      <c r="B5" s="1">
        <v>3</v>
      </c>
      <c r="C5" s="1" t="s">
        <v>15</v>
      </c>
      <c r="D5" s="1" t="s">
        <v>53</v>
      </c>
      <c r="E5" s="1" t="s">
        <v>54</v>
      </c>
      <c r="F5" s="8">
        <f>'E. 1st iteration A'!F5-'F. 1st iteration B'!F5</f>
        <v>-2</v>
      </c>
      <c r="G5" s="8">
        <f>'E. 1st iteration A'!G5-'F. 1st iteration B'!G5</f>
        <v>0</v>
      </c>
      <c r="H5" s="8">
        <f>'E. 1st iteration A'!H5-'F. 1st iteration B'!H5</f>
        <v>0</v>
      </c>
      <c r="I5" s="8">
        <f>'E. 1st iteration A'!I5-'F. 1st iteration B'!I5</f>
        <v>0</v>
      </c>
      <c r="J5" s="8">
        <f>'E. 1st iteration A'!J5-'F. 1st iteration B'!J5</f>
        <v>-1</v>
      </c>
      <c r="K5" s="8">
        <f>'E. 1st iteration A'!K5-'F. 1st iteration B'!K5</f>
        <v>0</v>
      </c>
      <c r="L5" s="8">
        <f>'E. 1st iteration A'!L5-'F. 1st iteration B'!L5</f>
        <v>0</v>
      </c>
      <c r="M5" s="8">
        <f>'E. 1st iteration A'!M5-'F. 1st iteration B'!M5</f>
        <v>0</v>
      </c>
      <c r="N5" s="8">
        <f>'E. 1st iteration A'!N5-'F. 1st iteration B'!N5</f>
        <v>0</v>
      </c>
      <c r="O5" s="8">
        <f>'E. 1st iteration A'!O5-'F. 1st iteration B'!O5</f>
        <v>0</v>
      </c>
    </row>
    <row r="6" spans="1:15" x14ac:dyDescent="0.25">
      <c r="A6" s="1" t="s">
        <v>60</v>
      </c>
      <c r="B6" s="1">
        <v>3</v>
      </c>
      <c r="C6" s="1" t="s">
        <v>61</v>
      </c>
      <c r="D6" s="1" t="s">
        <v>62</v>
      </c>
      <c r="E6" s="1" t="s">
        <v>63</v>
      </c>
      <c r="F6" s="8">
        <f>'E. 1st iteration A'!F6-'F. 1st iteration B'!F6</f>
        <v>0</v>
      </c>
      <c r="G6" s="8">
        <f>'E. 1st iteration A'!G6-'F. 1st iteration B'!G6</f>
        <v>0</v>
      </c>
      <c r="H6" s="8">
        <f>'E. 1st iteration A'!H6-'F. 1st iteration B'!H6</f>
        <v>0</v>
      </c>
      <c r="I6" s="8">
        <f>'E. 1st iteration A'!I6-'F. 1st iteration B'!I6</f>
        <v>0</v>
      </c>
      <c r="J6" s="8">
        <f>'E. 1st iteration A'!J6-'F. 1st iteration B'!J6</f>
        <v>0</v>
      </c>
      <c r="K6" s="8">
        <f>'E. 1st iteration A'!K6-'F. 1st iteration B'!K6</f>
        <v>-1</v>
      </c>
      <c r="L6" s="8">
        <f>'E. 1st iteration A'!L6-'F. 1st iteration B'!L6</f>
        <v>0</v>
      </c>
      <c r="M6" s="8">
        <f>'E. 1st iteration A'!M6-'F. 1st iteration B'!M6</f>
        <v>-1</v>
      </c>
      <c r="N6" s="8">
        <f>'E. 1st iteration A'!N6-'F. 1st iteration B'!N6</f>
        <v>0</v>
      </c>
      <c r="O6" s="8">
        <f>'E. 1st iteration A'!O6-'F. 1st iteration B'!O6</f>
        <v>0</v>
      </c>
    </row>
    <row r="7" spans="1:15" x14ac:dyDescent="0.25">
      <c r="A7" s="1" t="s">
        <v>74</v>
      </c>
      <c r="B7" s="1">
        <v>3</v>
      </c>
      <c r="C7" s="1" t="s">
        <v>29</v>
      </c>
      <c r="D7" s="1" t="s">
        <v>75</v>
      </c>
      <c r="E7" s="1" t="s">
        <v>76</v>
      </c>
      <c r="F7" s="8">
        <f>'E. 1st iteration A'!F7-'F. 1st iteration B'!F7</f>
        <v>0</v>
      </c>
      <c r="G7" s="8">
        <f>'E. 1st iteration A'!G7-'F. 1st iteration B'!G7</f>
        <v>0</v>
      </c>
      <c r="H7" s="8">
        <f>'E. 1st iteration A'!H7-'F. 1st iteration B'!H7</f>
        <v>0</v>
      </c>
      <c r="I7" s="8">
        <f>'E. 1st iteration A'!I7-'F. 1st iteration B'!I7</f>
        <v>0</v>
      </c>
      <c r="J7" s="8">
        <f>'E. 1st iteration A'!J7-'F. 1st iteration B'!J7</f>
        <v>0</v>
      </c>
      <c r="K7" s="8">
        <f>'E. 1st iteration A'!K7-'F. 1st iteration B'!K7</f>
        <v>0</v>
      </c>
      <c r="L7" s="8">
        <f>'E. 1st iteration A'!L7-'F. 1st iteration B'!L7</f>
        <v>0</v>
      </c>
      <c r="M7" s="8">
        <f>'E. 1st iteration A'!M7-'F. 1st iteration B'!M7</f>
        <v>0</v>
      </c>
      <c r="N7" s="8">
        <f>'E. 1st iteration A'!N7-'F. 1st iteration B'!N7</f>
        <v>0</v>
      </c>
      <c r="O7" s="8">
        <f>'E. 1st iteration A'!O7-'F. 1st iteration B'!O7</f>
        <v>0</v>
      </c>
    </row>
    <row r="8" spans="1:15" x14ac:dyDescent="0.25">
      <c r="A8" s="1" t="s">
        <v>86</v>
      </c>
      <c r="B8" s="1">
        <v>3</v>
      </c>
      <c r="C8" s="1" t="s">
        <v>61</v>
      </c>
      <c r="D8" s="1" t="s">
        <v>87</v>
      </c>
      <c r="E8" s="1" t="s">
        <v>88</v>
      </c>
      <c r="F8" s="8">
        <f>'E. 1st iteration A'!F8-'F. 1st iteration B'!F8</f>
        <v>0</v>
      </c>
      <c r="G8" s="8">
        <f>'E. 1st iteration A'!G8-'F. 1st iteration B'!G8</f>
        <v>0</v>
      </c>
      <c r="H8" s="8">
        <f>'E. 1st iteration A'!H8-'F. 1st iteration B'!H8</f>
        <v>0</v>
      </c>
      <c r="I8" s="8">
        <f>'E. 1st iteration A'!I8-'F. 1st iteration B'!I8</f>
        <v>0</v>
      </c>
      <c r="J8" s="8">
        <f>'E. 1st iteration A'!J8-'F. 1st iteration B'!J8</f>
        <v>0</v>
      </c>
      <c r="K8" s="8">
        <f>'E. 1st iteration A'!K8-'F. 1st iteration B'!K8</f>
        <v>0</v>
      </c>
      <c r="L8" s="8">
        <f>'E. 1st iteration A'!L8-'F. 1st iteration B'!L8</f>
        <v>0</v>
      </c>
      <c r="M8" s="8">
        <f>'E. 1st iteration A'!M8-'F. 1st iteration B'!M8</f>
        <v>0</v>
      </c>
      <c r="N8" s="8">
        <f>'E. 1st iteration A'!N8-'F. 1st iteration B'!N8</f>
        <v>0</v>
      </c>
      <c r="O8" s="8">
        <f>'E. 1st iteration A'!O8-'F. 1st iteration B'!O8</f>
        <v>0</v>
      </c>
    </row>
    <row r="9" spans="1:15" x14ac:dyDescent="0.25">
      <c r="A9" s="1" t="s">
        <v>98</v>
      </c>
      <c r="B9" s="1">
        <v>4</v>
      </c>
      <c r="C9" s="1" t="s">
        <v>99</v>
      </c>
      <c r="D9" s="1" t="s">
        <v>100</v>
      </c>
      <c r="E9" s="1" t="s">
        <v>101</v>
      </c>
      <c r="F9" s="8">
        <f>'E. 1st iteration A'!F9-'F. 1st iteration B'!F9</f>
        <v>0</v>
      </c>
      <c r="G9" s="8">
        <f>'E. 1st iteration A'!G9-'F. 1st iteration B'!G9</f>
        <v>-1</v>
      </c>
      <c r="H9" s="8">
        <f>'E. 1st iteration A'!H9-'F. 1st iteration B'!H9</f>
        <v>0</v>
      </c>
      <c r="I9" s="8">
        <f>'E. 1st iteration A'!I9-'F. 1st iteration B'!I9</f>
        <v>1</v>
      </c>
      <c r="J9" s="8">
        <f>'E. 1st iteration A'!J9-'F. 1st iteration B'!J9</f>
        <v>0</v>
      </c>
      <c r="K9" s="8">
        <f>'E. 1st iteration A'!K9-'F. 1st iteration B'!K9</f>
        <v>-1</v>
      </c>
      <c r="L9" s="8">
        <f>'E. 1st iteration A'!L9-'F. 1st iteration B'!L9</f>
        <v>0</v>
      </c>
      <c r="M9" s="8">
        <f>'E. 1st iteration A'!M9-'F. 1st iteration B'!M9</f>
        <v>0</v>
      </c>
      <c r="N9" s="8">
        <f>'E. 1st iteration A'!N9-'F. 1st iteration B'!N9</f>
        <v>0</v>
      </c>
      <c r="O9" s="8">
        <f>'E. 1st iteration A'!O9-'F. 1st iteration B'!O9</f>
        <v>0</v>
      </c>
    </row>
    <row r="10" spans="1:15" x14ac:dyDescent="0.25">
      <c r="A10" s="1" t="s">
        <v>112</v>
      </c>
      <c r="B10" s="1">
        <v>1</v>
      </c>
      <c r="C10" s="1" t="s">
        <v>113</v>
      </c>
      <c r="D10" s="1" t="s">
        <v>114</v>
      </c>
      <c r="E10" s="1" t="s">
        <v>115</v>
      </c>
      <c r="F10" s="8">
        <f>'E. 1st iteration A'!F10-'F. 1st iteration B'!F10</f>
        <v>0</v>
      </c>
      <c r="G10" s="8">
        <f>'E. 1st iteration A'!G10-'F. 1st iteration B'!G10</f>
        <v>0</v>
      </c>
      <c r="H10" s="8">
        <f>'E. 1st iteration A'!H10-'F. 1st iteration B'!H10</f>
        <v>-1</v>
      </c>
      <c r="I10" s="8">
        <f>'E. 1st iteration A'!I10-'F. 1st iteration B'!I10</f>
        <v>0</v>
      </c>
      <c r="J10" s="8">
        <f>'E. 1st iteration A'!J10-'F. 1st iteration B'!J10</f>
        <v>-1</v>
      </c>
      <c r="K10" s="8">
        <f>'E. 1st iteration A'!K10-'F. 1st iteration B'!K10</f>
        <v>0</v>
      </c>
      <c r="L10" s="8">
        <f>'E. 1st iteration A'!L10-'F. 1st iteration B'!L10</f>
        <v>0</v>
      </c>
      <c r="M10" s="8">
        <f>'E. 1st iteration A'!M10-'F. 1st iteration B'!M10</f>
        <v>0</v>
      </c>
      <c r="N10" s="8">
        <f>'E. 1st iteration A'!N10-'F. 1st iteration B'!N10</f>
        <v>-1</v>
      </c>
      <c r="O10" s="8">
        <f>'E. 1st iteration A'!O10-'F. 1st iteration B'!O10</f>
        <v>0</v>
      </c>
    </row>
    <row r="11" spans="1:15" x14ac:dyDescent="0.25">
      <c r="A11" s="1" t="s">
        <v>126</v>
      </c>
      <c r="B11" s="1">
        <v>8</v>
      </c>
      <c r="C11" s="1" t="s">
        <v>127</v>
      </c>
      <c r="D11" s="1" t="s">
        <v>128</v>
      </c>
      <c r="E11" s="1" t="s">
        <v>129</v>
      </c>
      <c r="F11" s="8">
        <f>'E. 1st iteration A'!F11-'F. 1st iteration B'!F11</f>
        <v>0</v>
      </c>
      <c r="G11" s="8">
        <f>'E. 1st iteration A'!G11-'F. 1st iteration B'!G11</f>
        <v>0</v>
      </c>
      <c r="H11" s="8">
        <f>'E. 1st iteration A'!H11-'F. 1st iteration B'!H11</f>
        <v>0</v>
      </c>
      <c r="I11" s="8">
        <f>'E. 1st iteration A'!I11-'F. 1st iteration B'!I11</f>
        <v>0</v>
      </c>
      <c r="J11" s="8">
        <f>'E. 1st iteration A'!J11-'F. 1st iteration B'!J11</f>
        <v>0</v>
      </c>
      <c r="K11" s="8">
        <f>'E. 1st iteration A'!K11-'F. 1st iteration B'!K11</f>
        <v>0</v>
      </c>
      <c r="L11" s="8">
        <f>'E. 1st iteration A'!L11-'F. 1st iteration B'!L11</f>
        <v>0</v>
      </c>
      <c r="M11" s="8">
        <f>'E. 1st iteration A'!M11-'F. 1st iteration B'!M11</f>
        <v>0</v>
      </c>
      <c r="N11" s="8">
        <f>'E. 1st iteration A'!N11-'F. 1st iteration B'!N11</f>
        <v>0</v>
      </c>
      <c r="O11" s="8">
        <f>'E. 1st iteration A'!O11-'F. 1st iteration B'!O11</f>
        <v>0</v>
      </c>
    </row>
    <row r="12" spans="1:15" x14ac:dyDescent="0.25">
      <c r="A12" s="1" t="s">
        <v>140</v>
      </c>
      <c r="B12" s="1">
        <v>9</v>
      </c>
      <c r="C12" s="1" t="s">
        <v>141</v>
      </c>
      <c r="D12" s="1" t="s">
        <v>142</v>
      </c>
      <c r="E12" s="1" t="s">
        <v>143</v>
      </c>
      <c r="F12" s="8">
        <f>'E. 1st iteration A'!F12-'F. 1st iteration B'!F12</f>
        <v>-1</v>
      </c>
      <c r="G12" s="8">
        <f>'E. 1st iteration A'!G12-'F. 1st iteration B'!G12</f>
        <v>0</v>
      </c>
      <c r="H12" s="8">
        <f>'E. 1st iteration A'!H12-'F. 1st iteration B'!H12</f>
        <v>0</v>
      </c>
      <c r="I12" s="8">
        <f>'E. 1st iteration A'!I12-'F. 1st iteration B'!I12</f>
        <v>1</v>
      </c>
      <c r="J12" s="8">
        <f>'E. 1st iteration A'!J12-'F. 1st iteration B'!J12</f>
        <v>0</v>
      </c>
      <c r="K12" s="8">
        <f>'E. 1st iteration A'!K12-'F. 1st iteration B'!K12</f>
        <v>0</v>
      </c>
      <c r="L12" s="8">
        <f>'E. 1st iteration A'!L12-'F. 1st iteration B'!L12</f>
        <v>0</v>
      </c>
      <c r="M12" s="8">
        <f>'E. 1st iteration A'!M12-'F. 1st iteration B'!M12</f>
        <v>0</v>
      </c>
      <c r="N12" s="8">
        <f>'E. 1st iteration A'!N12-'F. 1st iteration B'!N12</f>
        <v>0</v>
      </c>
      <c r="O12" s="8">
        <f>'E. 1st iteration A'!O12-'F. 1st iteration B'!O12</f>
        <v>1</v>
      </c>
    </row>
    <row r="13" spans="1:15" x14ac:dyDescent="0.25">
      <c r="A13" s="1" t="s">
        <v>154</v>
      </c>
      <c r="B13" s="1">
        <v>6</v>
      </c>
      <c r="C13" s="1" t="s">
        <v>155</v>
      </c>
      <c r="D13" s="1" t="s">
        <v>156</v>
      </c>
      <c r="E13" s="1" t="s">
        <v>157</v>
      </c>
      <c r="F13" s="8">
        <f>'E. 1st iteration A'!F13-'F. 1st iteration B'!F13</f>
        <v>0</v>
      </c>
      <c r="G13" s="8">
        <f>'E. 1st iteration A'!G13-'F. 1st iteration B'!G13</f>
        <v>-1</v>
      </c>
      <c r="H13" s="8">
        <f>'E. 1st iteration A'!H13-'F. 1st iteration B'!H13</f>
        <v>-1</v>
      </c>
      <c r="I13" s="8">
        <f>'E. 1st iteration A'!I13-'F. 1st iteration B'!I13</f>
        <v>0</v>
      </c>
      <c r="J13" s="8">
        <f>'E. 1st iteration A'!J13-'F. 1st iteration B'!J13</f>
        <v>-1</v>
      </c>
      <c r="K13" s="8">
        <f>'E. 1st iteration A'!K13-'F. 1st iteration B'!K13</f>
        <v>-1</v>
      </c>
      <c r="L13" s="8">
        <f>'E. 1st iteration A'!L13-'F. 1st iteration B'!L13</f>
        <v>0</v>
      </c>
      <c r="M13" s="8">
        <f>'E. 1st iteration A'!M13-'F. 1st iteration B'!M13</f>
        <v>-2</v>
      </c>
      <c r="N13" s="8">
        <f>'E. 1st iteration A'!N13-'F. 1st iteration B'!N13</f>
        <v>-1</v>
      </c>
      <c r="O13" s="8">
        <f>'E. 1st iteration A'!O13-'F. 1st iteration B'!O13</f>
        <v>0</v>
      </c>
    </row>
    <row r="14" spans="1:15" x14ac:dyDescent="0.25">
      <c r="A14" s="1" t="s">
        <v>168</v>
      </c>
      <c r="B14" s="1">
        <v>6</v>
      </c>
      <c r="C14" s="1" t="s">
        <v>155</v>
      </c>
      <c r="D14" s="1" t="s">
        <v>169</v>
      </c>
      <c r="E14" s="1" t="s">
        <v>170</v>
      </c>
      <c r="F14" s="8">
        <f>'E. 1st iteration A'!F14-'F. 1st iteration B'!F14</f>
        <v>2</v>
      </c>
      <c r="G14" s="8">
        <f>'E. 1st iteration A'!G14-'F. 1st iteration B'!G14</f>
        <v>0</v>
      </c>
      <c r="H14" s="8">
        <f>'E. 1st iteration A'!H14-'F. 1st iteration B'!H14</f>
        <v>0</v>
      </c>
      <c r="I14" s="8">
        <f>'E. 1st iteration A'!I14-'F. 1st iteration B'!I14</f>
        <v>0</v>
      </c>
      <c r="J14" s="8">
        <f>'E. 1st iteration A'!J14-'F. 1st iteration B'!J14</f>
        <v>0</v>
      </c>
      <c r="K14" s="8">
        <f>'E. 1st iteration A'!K14-'F. 1st iteration B'!K14</f>
        <v>0</v>
      </c>
      <c r="L14" s="8">
        <f>'E. 1st iteration A'!L14-'F. 1st iteration B'!L14</f>
        <v>0</v>
      </c>
      <c r="M14" s="8">
        <f>'E. 1st iteration A'!M14-'F. 1st iteration B'!M14</f>
        <v>0</v>
      </c>
      <c r="N14" s="8">
        <f>'E. 1st iteration A'!N14-'F. 1st iteration B'!N14</f>
        <v>1</v>
      </c>
      <c r="O14" s="8">
        <f>'E. 1st iteration A'!O14-'F. 1st iteration B'!O14</f>
        <v>0</v>
      </c>
    </row>
    <row r="15" spans="1:15" x14ac:dyDescent="0.25">
      <c r="A15" s="1" t="s">
        <v>181</v>
      </c>
      <c r="B15" s="1">
        <v>8</v>
      </c>
      <c r="C15" s="1" t="s">
        <v>127</v>
      </c>
      <c r="D15" s="1" t="s">
        <v>182</v>
      </c>
      <c r="E15" s="1" t="s">
        <v>183</v>
      </c>
      <c r="F15" s="8">
        <f>'E. 1st iteration A'!F15-'F. 1st iteration B'!F15</f>
        <v>1</v>
      </c>
      <c r="G15" s="8">
        <f>'E. 1st iteration A'!G15-'F. 1st iteration B'!G15</f>
        <v>0</v>
      </c>
      <c r="H15" s="8">
        <f>'E. 1st iteration A'!H15-'F. 1st iteration B'!H15</f>
        <v>0</v>
      </c>
      <c r="I15" s="8">
        <f>'E. 1st iteration A'!I15-'F. 1st iteration B'!I15</f>
        <v>0</v>
      </c>
      <c r="J15" s="8">
        <f>'E. 1st iteration A'!J15-'F. 1st iteration B'!J15</f>
        <v>0</v>
      </c>
      <c r="K15" s="8">
        <f>'E. 1st iteration A'!K15-'F. 1st iteration B'!K15</f>
        <v>0</v>
      </c>
      <c r="L15" s="8">
        <f>'E. 1st iteration A'!L15-'F. 1st iteration B'!L15</f>
        <v>-2</v>
      </c>
      <c r="M15" s="8">
        <f>'E. 1st iteration A'!M15-'F. 1st iteration B'!M15</f>
        <v>0</v>
      </c>
      <c r="N15" s="8">
        <f>'E. 1st iteration A'!N15-'F. 1st iteration B'!N15</f>
        <v>0</v>
      </c>
      <c r="O15" s="8">
        <f>'E. 1st iteration A'!O15-'F. 1st iteration B'!O15</f>
        <v>0</v>
      </c>
    </row>
    <row r="16" spans="1:15" x14ac:dyDescent="0.25">
      <c r="A16" s="1" t="s">
        <v>194</v>
      </c>
      <c r="B16" s="1">
        <v>2</v>
      </c>
      <c r="C16" s="1" t="s">
        <v>195</v>
      </c>
      <c r="D16" s="1" t="s">
        <v>196</v>
      </c>
      <c r="E16" s="1" t="s">
        <v>197</v>
      </c>
      <c r="F16" s="8">
        <f>'E. 1st iteration A'!F16-'F. 1st iteration B'!F16</f>
        <v>0</v>
      </c>
      <c r="G16" s="8">
        <f>'E. 1st iteration A'!G16-'F. 1st iteration B'!G16</f>
        <v>-1</v>
      </c>
      <c r="H16" s="8">
        <f>'E. 1st iteration A'!H16-'F. 1st iteration B'!H16</f>
        <v>0</v>
      </c>
      <c r="I16" s="8">
        <f>'E. 1st iteration A'!I16-'F. 1st iteration B'!I16</f>
        <v>0</v>
      </c>
      <c r="J16" s="8">
        <f>'E. 1st iteration A'!J16-'F. 1st iteration B'!J16</f>
        <v>0</v>
      </c>
      <c r="K16" s="8">
        <f>'E. 1st iteration A'!K16-'F. 1st iteration B'!K16</f>
        <v>1</v>
      </c>
      <c r="L16" s="8">
        <f>'E. 1st iteration A'!L16-'F. 1st iteration B'!L16</f>
        <v>0</v>
      </c>
      <c r="M16" s="8">
        <f>'E. 1st iteration A'!M16-'F. 1st iteration B'!M16</f>
        <v>0</v>
      </c>
      <c r="N16" s="8">
        <f>'E. 1st iteration A'!N16-'F. 1st iteration B'!N16</f>
        <v>0</v>
      </c>
      <c r="O16" s="8">
        <f>'E. 1st iteration A'!O16-'F. 1st iteration B'!O16</f>
        <v>0</v>
      </c>
    </row>
    <row r="17" spans="1:15" x14ac:dyDescent="0.25">
      <c r="A17" s="1" t="s">
        <v>208</v>
      </c>
      <c r="B17" s="1">
        <v>5</v>
      </c>
      <c r="C17" s="1" t="s">
        <v>209</v>
      </c>
      <c r="D17" s="1" t="s">
        <v>210</v>
      </c>
      <c r="E17" s="1" t="s">
        <v>211</v>
      </c>
      <c r="F17" s="8">
        <f>'E. 1st iteration A'!F17-'F. 1st iteration B'!F17</f>
        <v>-2</v>
      </c>
      <c r="G17" s="8">
        <f>'E. 1st iteration A'!G17-'F. 1st iteration B'!G17</f>
        <v>-2</v>
      </c>
      <c r="H17" s="8">
        <f>'E. 1st iteration A'!H17-'F. 1st iteration B'!H17</f>
        <v>0</v>
      </c>
      <c r="I17" s="8">
        <f>'E. 1st iteration A'!I17-'F. 1st iteration B'!I17</f>
        <v>0</v>
      </c>
      <c r="J17" s="8">
        <f>'E. 1st iteration A'!J17-'F. 1st iteration B'!J17</f>
        <v>0</v>
      </c>
      <c r="K17" s="8">
        <f>'E. 1st iteration A'!K17-'F. 1st iteration B'!K17</f>
        <v>0</v>
      </c>
      <c r="L17" s="8">
        <f>'E. 1st iteration A'!L17-'F. 1st iteration B'!L17</f>
        <v>-1</v>
      </c>
      <c r="M17" s="8">
        <f>'E. 1st iteration A'!M17-'F. 1st iteration B'!M17</f>
        <v>-1</v>
      </c>
      <c r="N17" s="8">
        <f>'E. 1st iteration A'!N17-'F. 1st iteration B'!N17</f>
        <v>-1</v>
      </c>
      <c r="O17" s="8">
        <f>'E. 1st iteration A'!O17-'F. 1st iteration B'!O17</f>
        <v>-2</v>
      </c>
    </row>
    <row r="18" spans="1:15" x14ac:dyDescent="0.25">
      <c r="A18" s="1" t="s">
        <v>221</v>
      </c>
      <c r="B18" s="1">
        <v>8</v>
      </c>
      <c r="C18" s="1" t="s">
        <v>127</v>
      </c>
      <c r="D18" s="1" t="s">
        <v>222</v>
      </c>
      <c r="E18" s="1" t="s">
        <v>223</v>
      </c>
      <c r="F18" s="8">
        <f>'E. 1st iteration A'!F18-'F. 1st iteration B'!F18</f>
        <v>0</v>
      </c>
      <c r="G18" s="8">
        <f>'E. 1st iteration A'!G18-'F. 1st iteration B'!G18</f>
        <v>0</v>
      </c>
      <c r="H18" s="8">
        <f>'E. 1st iteration A'!H18-'F. 1st iteration B'!H18</f>
        <v>1</v>
      </c>
      <c r="I18" s="8">
        <f>'E. 1st iteration A'!I18-'F. 1st iteration B'!I18</f>
        <v>0</v>
      </c>
      <c r="J18" s="8">
        <f>'E. 1st iteration A'!J18-'F. 1st iteration B'!J18</f>
        <v>0</v>
      </c>
      <c r="K18" s="8">
        <f>'E. 1st iteration A'!K18-'F. 1st iteration B'!K18</f>
        <v>0</v>
      </c>
      <c r="L18" s="8">
        <f>'E. 1st iteration A'!L18-'F. 1st iteration B'!L18</f>
        <v>0</v>
      </c>
      <c r="M18" s="8">
        <f>'E. 1st iteration A'!M18-'F. 1st iteration B'!M18</f>
        <v>0</v>
      </c>
      <c r="N18" s="8">
        <f>'E. 1st iteration A'!N18-'F. 1st iteration B'!N18</f>
        <v>0</v>
      </c>
      <c r="O18" s="8">
        <f>'E. 1st iteration A'!O18-'F. 1st iteration B'!O18</f>
        <v>0</v>
      </c>
    </row>
    <row r="19" spans="1:15" x14ac:dyDescent="0.25">
      <c r="A19" s="1" t="s">
        <v>234</v>
      </c>
      <c r="B19" s="1">
        <v>1</v>
      </c>
      <c r="C19" s="1" t="s">
        <v>235</v>
      </c>
      <c r="D19" s="1" t="s">
        <v>236</v>
      </c>
      <c r="E19" s="1" t="s">
        <v>237</v>
      </c>
      <c r="F19" s="8">
        <f>'E. 1st iteration A'!F19-'F. 1st iteration B'!F19</f>
        <v>-1</v>
      </c>
      <c r="G19" s="8">
        <f>'E. 1st iteration A'!G19-'F. 1st iteration B'!G19</f>
        <v>-1</v>
      </c>
      <c r="H19" s="8">
        <f>'E. 1st iteration A'!H19-'F. 1st iteration B'!H19</f>
        <v>-1</v>
      </c>
      <c r="I19" s="8">
        <f>'E. 1st iteration A'!I19-'F. 1st iteration B'!I19</f>
        <v>-1</v>
      </c>
      <c r="J19" s="8">
        <f>'E. 1st iteration A'!J19-'F. 1st iteration B'!J19</f>
        <v>0</v>
      </c>
      <c r="K19" s="8">
        <f>'E. 1st iteration A'!K19-'F. 1st iteration B'!K19</f>
        <v>-2</v>
      </c>
      <c r="L19" s="8">
        <f>'E. 1st iteration A'!L19-'F. 1st iteration B'!L19</f>
        <v>-2</v>
      </c>
      <c r="M19" s="8">
        <f>'E. 1st iteration A'!M19-'F. 1st iteration B'!M19</f>
        <v>-2</v>
      </c>
      <c r="N19" s="8">
        <f>'E. 1st iteration A'!N19-'F. 1st iteration B'!N19</f>
        <v>-1</v>
      </c>
      <c r="O19" s="8">
        <f>'E. 1st iteration A'!O19-'F. 1st iteration B'!O19</f>
        <v>-2</v>
      </c>
    </row>
    <row r="20" spans="1:15" x14ac:dyDescent="0.25">
      <c r="A20" s="1" t="s">
        <v>247</v>
      </c>
      <c r="B20" s="1">
        <v>4</v>
      </c>
      <c r="C20" s="1" t="s">
        <v>99</v>
      </c>
      <c r="D20" s="1" t="s">
        <v>248</v>
      </c>
      <c r="E20" s="1" t="s">
        <v>249</v>
      </c>
      <c r="F20" s="8">
        <f>'E. 1st iteration A'!F20-'F. 1st iteration B'!F20</f>
        <v>0</v>
      </c>
      <c r="G20" s="8">
        <f>'E. 1st iteration A'!G20-'F. 1st iteration B'!G20</f>
        <v>-1</v>
      </c>
      <c r="H20" s="8">
        <f>'E. 1st iteration A'!H20-'F. 1st iteration B'!H20</f>
        <v>0</v>
      </c>
      <c r="I20" s="8">
        <f>'E. 1st iteration A'!I20-'F. 1st iteration B'!I20</f>
        <v>0</v>
      </c>
      <c r="J20" s="8">
        <f>'E. 1st iteration A'!J20-'F. 1st iteration B'!J20</f>
        <v>0</v>
      </c>
      <c r="K20" s="8">
        <f>'E. 1st iteration A'!K20-'F. 1st iteration B'!K20</f>
        <v>0</v>
      </c>
      <c r="L20" s="8">
        <f>'E. 1st iteration A'!L20-'F. 1st iteration B'!L20</f>
        <v>0</v>
      </c>
      <c r="M20" s="8">
        <f>'E. 1st iteration A'!M20-'F. 1st iteration B'!M20</f>
        <v>0</v>
      </c>
      <c r="N20" s="8">
        <f>'E. 1st iteration A'!N20-'F. 1st iteration B'!N20</f>
        <v>0</v>
      </c>
      <c r="O20" s="8">
        <f>'E. 1st iteration A'!O20-'F. 1st iteration B'!O20</f>
        <v>0</v>
      </c>
    </row>
    <row r="21" spans="1:15" x14ac:dyDescent="0.25">
      <c r="A21" s="1" t="s">
        <v>260</v>
      </c>
      <c r="B21" s="1">
        <v>4</v>
      </c>
      <c r="C21" s="1" t="s">
        <v>99</v>
      </c>
      <c r="D21" s="1" t="s">
        <v>261</v>
      </c>
      <c r="E21" s="1" t="s">
        <v>262</v>
      </c>
      <c r="F21" s="8">
        <f>'E. 1st iteration A'!F21-'F. 1st iteration B'!F21</f>
        <v>0</v>
      </c>
      <c r="G21" s="8">
        <f>'E. 1st iteration A'!G21-'F. 1st iteration B'!G21</f>
        <v>-1</v>
      </c>
      <c r="H21" s="8">
        <f>'E. 1st iteration A'!H21-'F. 1st iteration B'!H21</f>
        <v>-1</v>
      </c>
      <c r="I21" s="8">
        <f>'E. 1st iteration A'!I21-'F. 1st iteration B'!I21</f>
        <v>1</v>
      </c>
      <c r="J21" s="8">
        <f>'E. 1st iteration A'!J21-'F. 1st iteration B'!J21</f>
        <v>-1</v>
      </c>
      <c r="K21" s="8">
        <f>'E. 1st iteration A'!K21-'F. 1st iteration B'!K21</f>
        <v>-1</v>
      </c>
      <c r="L21" s="8">
        <f>'E. 1st iteration A'!L21-'F. 1st iteration B'!L21</f>
        <v>0</v>
      </c>
      <c r="M21" s="8">
        <f>'E. 1st iteration A'!M21-'F. 1st iteration B'!M21</f>
        <v>-1</v>
      </c>
      <c r="N21" s="8">
        <f>'E. 1st iteration A'!N21-'F. 1st iteration B'!N21</f>
        <v>-1</v>
      </c>
      <c r="O21" s="8">
        <f>'E. 1st iteration A'!O21-'F. 1st iteration B'!O21</f>
        <v>-1</v>
      </c>
    </row>
    <row r="22" spans="1:15" x14ac:dyDescent="0.25">
      <c r="A22" s="1" t="s">
        <v>273</v>
      </c>
      <c r="B22" s="1">
        <v>4</v>
      </c>
      <c r="C22" s="1" t="s">
        <v>99</v>
      </c>
      <c r="D22" s="1" t="s">
        <v>274</v>
      </c>
      <c r="E22" s="1" t="s">
        <v>275</v>
      </c>
      <c r="F22" s="8">
        <f>'E. 1st iteration A'!F22-'F. 1st iteration B'!F22</f>
        <v>-1</v>
      </c>
      <c r="G22" s="8">
        <f>'E. 1st iteration A'!G22-'F. 1st iteration B'!G22</f>
        <v>-1</v>
      </c>
      <c r="H22" s="8">
        <f>'E. 1st iteration A'!H22-'F. 1st iteration B'!H22</f>
        <v>-1</v>
      </c>
      <c r="I22" s="8">
        <f>'E. 1st iteration A'!I22-'F. 1st iteration B'!I22</f>
        <v>-1</v>
      </c>
      <c r="J22" s="8">
        <f>'E. 1st iteration A'!J22-'F. 1st iteration B'!J22</f>
        <v>0</v>
      </c>
      <c r="K22" s="8">
        <f>'E. 1st iteration A'!K22-'F. 1st iteration B'!K22</f>
        <v>-1</v>
      </c>
      <c r="L22" s="8">
        <f>'E. 1st iteration A'!L22-'F. 1st iteration B'!L22</f>
        <v>1</v>
      </c>
      <c r="M22" s="8">
        <f>'E. 1st iteration A'!M22-'F. 1st iteration B'!M22</f>
        <v>0</v>
      </c>
      <c r="N22" s="8">
        <f>'E. 1st iteration A'!N22-'F. 1st iteration B'!N22</f>
        <v>-1</v>
      </c>
      <c r="O22" s="8">
        <f>'E. 1st iteration A'!O22-'F. 1st iteration B'!O22</f>
        <v>0</v>
      </c>
    </row>
    <row r="23" spans="1:15" x14ac:dyDescent="0.25">
      <c r="A23" s="1" t="s">
        <v>285</v>
      </c>
      <c r="B23">
        <v>9</v>
      </c>
      <c r="C23" s="1" t="s">
        <v>141</v>
      </c>
      <c r="D23" s="1" t="s">
        <v>287</v>
      </c>
      <c r="E23" s="1" t="s">
        <v>288</v>
      </c>
      <c r="F23" s="8">
        <f>'E. 1st iteration A'!F23-'F. 1st iteration B'!F23</f>
        <v>1</v>
      </c>
      <c r="G23" s="8">
        <f>'E. 1st iteration A'!G23-'F. 1st iteration B'!G23</f>
        <v>0</v>
      </c>
      <c r="H23" s="8">
        <f>'E. 1st iteration A'!H23-'F. 1st iteration B'!H23</f>
        <v>0</v>
      </c>
      <c r="I23" s="8">
        <f>'E. 1st iteration A'!I23-'F. 1st iteration B'!I23</f>
        <v>0</v>
      </c>
      <c r="J23" s="8">
        <f>'E. 1st iteration A'!J23-'F. 1st iteration B'!J23</f>
        <v>-1</v>
      </c>
      <c r="K23" s="8">
        <f>'E. 1st iteration A'!K23-'F. 1st iteration B'!K23</f>
        <v>-1</v>
      </c>
      <c r="L23" s="8">
        <f>'E. 1st iteration A'!L23-'F. 1st iteration B'!L23</f>
        <v>0</v>
      </c>
      <c r="M23" s="8">
        <f>'E. 1st iteration A'!M23-'F. 1st iteration B'!M23</f>
        <v>-1</v>
      </c>
      <c r="N23" s="8">
        <f>'E. 1st iteration A'!N23-'F. 1st iteration B'!N23</f>
        <v>0</v>
      </c>
      <c r="O23" s="8">
        <f>'E. 1st iteration A'!O23-'F. 1st iteration B'!O23</f>
        <v>0</v>
      </c>
    </row>
    <row r="24" spans="1:15" x14ac:dyDescent="0.25">
      <c r="A24" s="1" t="s">
        <v>299</v>
      </c>
      <c r="B24">
        <v>4</v>
      </c>
      <c r="C24" s="1" t="s">
        <v>41</v>
      </c>
      <c r="D24" t="s">
        <v>301</v>
      </c>
      <c r="E24" t="s">
        <v>302</v>
      </c>
      <c r="F24" s="8">
        <f>'E. 1st iteration A'!F24-'F. 1st iteration B'!F24</f>
        <v>-1</v>
      </c>
      <c r="G24" s="8">
        <f>'E. 1st iteration A'!G24-'F. 1st iteration B'!G24</f>
        <v>0</v>
      </c>
      <c r="H24" s="8">
        <f>'E. 1st iteration A'!H24-'F. 1st iteration B'!H24</f>
        <v>0</v>
      </c>
      <c r="I24" s="8">
        <f>'E. 1st iteration A'!I24-'F. 1st iteration B'!I24</f>
        <v>0</v>
      </c>
      <c r="J24" s="8">
        <f>'E. 1st iteration A'!J24-'F. 1st iteration B'!J24</f>
        <v>0</v>
      </c>
      <c r="K24" s="8">
        <f>'E. 1st iteration A'!K24-'F. 1st iteration B'!K24</f>
        <v>-1</v>
      </c>
      <c r="L24" s="8">
        <f>'E. 1st iteration A'!L24-'F. 1st iteration B'!L24</f>
        <v>0</v>
      </c>
      <c r="M24" s="8">
        <f>'E. 1st iteration A'!M24-'F. 1st iteration B'!M24</f>
        <v>0</v>
      </c>
      <c r="N24" s="8">
        <f>'E. 1st iteration A'!N24-'F. 1st iteration B'!N24</f>
        <v>0</v>
      </c>
      <c r="O24" s="8">
        <f>'E. 1st iteration A'!O24-'F. 1st iteration B'!O24</f>
        <v>0</v>
      </c>
    </row>
    <row r="25" spans="1:15" x14ac:dyDescent="0.25">
      <c r="A25" s="1" t="s">
        <v>312</v>
      </c>
      <c r="B25" s="1">
        <v>2</v>
      </c>
      <c r="C25" s="1" t="s">
        <v>195</v>
      </c>
      <c r="D25" s="1" t="s">
        <v>313</v>
      </c>
      <c r="E25" s="1" t="s">
        <v>314</v>
      </c>
      <c r="F25" s="8">
        <f>'E. 1st iteration A'!F25-'F. 1st iteration B'!F25</f>
        <v>0</v>
      </c>
      <c r="G25" s="8">
        <f>'E. 1st iteration A'!G25-'F. 1st iteration B'!G25</f>
        <v>0</v>
      </c>
      <c r="H25" s="8">
        <f>'E. 1st iteration A'!H25-'F. 1st iteration B'!H25</f>
        <v>0</v>
      </c>
      <c r="I25" s="8">
        <f>'E. 1st iteration A'!I25-'F. 1st iteration B'!I25</f>
        <v>0</v>
      </c>
      <c r="J25" s="8">
        <f>'E. 1st iteration A'!J25-'F. 1st iteration B'!J25</f>
        <v>-1</v>
      </c>
      <c r="K25" s="8">
        <f>'E. 1st iteration A'!K25-'F. 1st iteration B'!K25</f>
        <v>-1</v>
      </c>
      <c r="L25" s="8">
        <f>'E. 1st iteration A'!L25-'F. 1st iteration B'!L25</f>
        <v>-1</v>
      </c>
      <c r="M25" s="8">
        <f>'E. 1st iteration A'!M25-'F. 1st iteration B'!M25</f>
        <v>-1</v>
      </c>
      <c r="N25" s="8">
        <f>'E. 1st iteration A'!N25-'F. 1st iteration B'!N25</f>
        <v>0</v>
      </c>
      <c r="O25" s="8">
        <f>'E. 1st iteration A'!O25-'F. 1st iteration B'!O25</f>
        <v>0</v>
      </c>
    </row>
    <row r="26" spans="1:15" x14ac:dyDescent="0.25">
      <c r="A26" s="1" t="s">
        <v>322</v>
      </c>
      <c r="B26" s="1">
        <v>3</v>
      </c>
      <c r="C26" s="1" t="s">
        <v>15</v>
      </c>
      <c r="D26" s="1" t="s">
        <v>323</v>
      </c>
      <c r="E26" s="1" t="s">
        <v>324</v>
      </c>
      <c r="F26" s="8">
        <f>'E. 1st iteration A'!F26-'F. 1st iteration B'!F26</f>
        <v>0</v>
      </c>
      <c r="G26" s="8">
        <f>'E. 1st iteration A'!G26-'F. 1st iteration B'!G26</f>
        <v>0</v>
      </c>
      <c r="H26" s="8">
        <f>'E. 1st iteration A'!H26-'F. 1st iteration B'!H26</f>
        <v>0</v>
      </c>
      <c r="I26" s="8">
        <f>'E. 1st iteration A'!I26-'F. 1st iteration B'!I26</f>
        <v>-1</v>
      </c>
      <c r="J26" s="8">
        <f>'E. 1st iteration A'!J26-'F. 1st iteration B'!J26</f>
        <v>0</v>
      </c>
      <c r="K26" s="8">
        <f>'E. 1st iteration A'!K26-'F. 1st iteration B'!K26</f>
        <v>0</v>
      </c>
      <c r="L26" s="8">
        <f>'E. 1st iteration A'!L26-'F. 1st iteration B'!L26</f>
        <v>-1</v>
      </c>
      <c r="M26" s="8">
        <f>'E. 1st iteration A'!M26-'F. 1st iteration B'!M26</f>
        <v>-1</v>
      </c>
      <c r="N26" s="8">
        <f>'E. 1st iteration A'!N26-'F. 1st iteration B'!N26</f>
        <v>0</v>
      </c>
      <c r="O26" s="8">
        <f>'E. 1st iteration A'!O26-'F. 1st iteration B'!O26</f>
        <v>0</v>
      </c>
    </row>
    <row r="28" spans="1:15" x14ac:dyDescent="0.25">
      <c r="E28" s="5" t="s">
        <v>390</v>
      </c>
      <c r="F28" s="2" t="s">
        <v>387</v>
      </c>
    </row>
    <row r="29" spans="1:15" x14ac:dyDescent="0.25">
      <c r="E29" s="25" t="s">
        <v>373</v>
      </c>
      <c r="F29" s="25">
        <f>COUNTIF(F2:O26, 0)</f>
        <v>174</v>
      </c>
    </row>
    <row r="30" spans="1:15" x14ac:dyDescent="0.25">
      <c r="E30" s="25" t="s">
        <v>374</v>
      </c>
      <c r="F30" s="27">
        <f>174/250</f>
        <v>0.69599999999999995</v>
      </c>
    </row>
    <row r="31" spans="1:15" x14ac:dyDescent="0.25">
      <c r="E31" s="25" t="s">
        <v>375</v>
      </c>
      <c r="F31" s="25">
        <f>250-F29</f>
        <v>76</v>
      </c>
    </row>
    <row r="32" spans="1:15" x14ac:dyDescent="0.25">
      <c r="E32" s="25" t="s">
        <v>376</v>
      </c>
      <c r="F32" s="27">
        <f>1-F30</f>
        <v>0.30400000000000005</v>
      </c>
    </row>
  </sheetData>
  <conditionalFormatting sqref="F2:O26">
    <cfRule type="cellIs" dxfId="1" priority="1" operator="lessThan">
      <formula>0</formula>
    </cfRule>
    <cfRule type="cellIs" dxfId="0" priority="2" operator="greaterThan">
      <formula>0</formula>
    </cfRule>
  </conditionalFormatting>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43102-3BFB-4510-9724-9B0C6DA97C53}">
  <dimension ref="A1:O53"/>
  <sheetViews>
    <sheetView topLeftCell="E1" zoomScale="103" workbookViewId="0">
      <selection activeCell="S10" sqref="S10"/>
    </sheetView>
  </sheetViews>
  <sheetFormatPr baseColWidth="10" defaultColWidth="11.42578125" defaultRowHeight="15" x14ac:dyDescent="0.25"/>
  <cols>
    <col min="3" max="3" width="32.7109375" customWidth="1"/>
    <col min="4" max="4" width="97.42578125" customWidth="1"/>
    <col min="5" max="5" width="43.140625" customWidth="1"/>
  </cols>
  <sheetData>
    <row r="1" spans="1:15" x14ac:dyDescent="0.25">
      <c r="A1" s="5" t="s">
        <v>0</v>
      </c>
      <c r="B1" s="5" t="s">
        <v>386</v>
      </c>
      <c r="C1" s="5" t="s">
        <v>1</v>
      </c>
      <c r="D1" s="5" t="s">
        <v>2</v>
      </c>
      <c r="E1" s="5" t="s">
        <v>3</v>
      </c>
      <c r="F1" s="5" t="s">
        <v>4</v>
      </c>
      <c r="G1" s="5" t="s">
        <v>5</v>
      </c>
      <c r="H1" s="5" t="s">
        <v>6</v>
      </c>
      <c r="I1" s="5" t="s">
        <v>7</v>
      </c>
      <c r="J1" s="5" t="s">
        <v>8</v>
      </c>
      <c r="K1" s="5" t="s">
        <v>9</v>
      </c>
      <c r="L1" s="5" t="s">
        <v>10</v>
      </c>
      <c r="M1" s="5" t="s">
        <v>11</v>
      </c>
      <c r="N1" s="5" t="s">
        <v>12</v>
      </c>
      <c r="O1" s="5" t="s">
        <v>13</v>
      </c>
    </row>
    <row r="2" spans="1:15" x14ac:dyDescent="0.25">
      <c r="A2" s="1" t="s">
        <v>14</v>
      </c>
      <c r="B2" s="1">
        <v>3</v>
      </c>
      <c r="C2" s="1" t="s">
        <v>15</v>
      </c>
      <c r="D2" s="1" t="s">
        <v>16</v>
      </c>
      <c r="E2" s="1" t="s">
        <v>17</v>
      </c>
      <c r="F2">
        <v>2</v>
      </c>
      <c r="G2">
        <v>3</v>
      </c>
      <c r="H2">
        <v>4</v>
      </c>
      <c r="I2">
        <v>1</v>
      </c>
      <c r="J2">
        <v>4</v>
      </c>
      <c r="K2">
        <v>3</v>
      </c>
      <c r="L2">
        <v>4</v>
      </c>
      <c r="M2">
        <v>3</v>
      </c>
      <c r="N2">
        <v>4</v>
      </c>
      <c r="O2">
        <v>3</v>
      </c>
    </row>
    <row r="3" spans="1:15" x14ac:dyDescent="0.25">
      <c r="A3" s="1" t="s">
        <v>28</v>
      </c>
      <c r="B3" s="1">
        <v>3</v>
      </c>
      <c r="C3" s="1" t="s">
        <v>29</v>
      </c>
      <c r="D3" s="1" t="s">
        <v>30</v>
      </c>
      <c r="E3" s="1" t="s">
        <v>31</v>
      </c>
      <c r="F3">
        <v>4</v>
      </c>
      <c r="G3">
        <v>3</v>
      </c>
      <c r="H3">
        <v>1</v>
      </c>
      <c r="I3">
        <v>4</v>
      </c>
      <c r="J3">
        <v>1</v>
      </c>
      <c r="K3">
        <v>4</v>
      </c>
      <c r="L3">
        <v>4</v>
      </c>
      <c r="M3">
        <v>4</v>
      </c>
      <c r="N3">
        <v>1</v>
      </c>
      <c r="O3">
        <v>4</v>
      </c>
    </row>
    <row r="4" spans="1:15" x14ac:dyDescent="0.25">
      <c r="A4" s="1" t="s">
        <v>40</v>
      </c>
      <c r="B4" s="1">
        <v>4</v>
      </c>
      <c r="C4" s="1" t="s">
        <v>41</v>
      </c>
      <c r="D4" s="1" t="s">
        <v>42</v>
      </c>
      <c r="E4" s="1" t="s">
        <v>43</v>
      </c>
      <c r="F4">
        <v>3</v>
      </c>
      <c r="G4">
        <v>1</v>
      </c>
      <c r="H4">
        <v>1</v>
      </c>
      <c r="I4">
        <v>1</v>
      </c>
      <c r="J4">
        <v>1</v>
      </c>
      <c r="K4">
        <v>3</v>
      </c>
      <c r="L4">
        <v>3</v>
      </c>
      <c r="M4">
        <v>3</v>
      </c>
      <c r="N4">
        <v>3</v>
      </c>
      <c r="O4">
        <v>1</v>
      </c>
    </row>
    <row r="5" spans="1:15" x14ac:dyDescent="0.25">
      <c r="A5" s="1" t="s">
        <v>52</v>
      </c>
      <c r="B5" s="1">
        <v>3</v>
      </c>
      <c r="C5" s="1" t="s">
        <v>15</v>
      </c>
      <c r="D5" s="1" t="s">
        <v>53</v>
      </c>
      <c r="E5" s="1" t="s">
        <v>54</v>
      </c>
      <c r="F5">
        <v>2</v>
      </c>
      <c r="G5">
        <v>4</v>
      </c>
      <c r="H5">
        <v>2</v>
      </c>
      <c r="I5">
        <v>1</v>
      </c>
      <c r="J5">
        <v>3</v>
      </c>
      <c r="K5">
        <v>4</v>
      </c>
      <c r="L5">
        <v>1</v>
      </c>
      <c r="M5">
        <v>4</v>
      </c>
      <c r="N5">
        <v>4</v>
      </c>
      <c r="O5">
        <v>1</v>
      </c>
    </row>
    <row r="6" spans="1:15" x14ac:dyDescent="0.25">
      <c r="A6" s="1" t="s">
        <v>60</v>
      </c>
      <c r="B6" s="1">
        <v>3</v>
      </c>
      <c r="C6" s="1" t="s">
        <v>61</v>
      </c>
      <c r="D6" s="1" t="s">
        <v>62</v>
      </c>
      <c r="E6" s="1" t="s">
        <v>63</v>
      </c>
      <c r="F6">
        <v>2</v>
      </c>
      <c r="G6">
        <v>2</v>
      </c>
      <c r="H6">
        <v>2</v>
      </c>
      <c r="I6">
        <v>4</v>
      </c>
      <c r="J6">
        <v>2</v>
      </c>
      <c r="K6">
        <v>3</v>
      </c>
      <c r="L6">
        <v>4</v>
      </c>
      <c r="M6">
        <v>1</v>
      </c>
      <c r="N6">
        <v>4</v>
      </c>
      <c r="O6">
        <v>2</v>
      </c>
    </row>
    <row r="7" spans="1:15" x14ac:dyDescent="0.25">
      <c r="A7" s="1" t="s">
        <v>74</v>
      </c>
      <c r="B7" s="1">
        <v>3</v>
      </c>
      <c r="C7" s="1" t="s">
        <v>29</v>
      </c>
      <c r="D7" s="1" t="s">
        <v>75</v>
      </c>
      <c r="E7" s="1" t="s">
        <v>76</v>
      </c>
      <c r="F7">
        <v>4</v>
      </c>
      <c r="G7">
        <v>4</v>
      </c>
      <c r="H7">
        <v>2</v>
      </c>
      <c r="I7">
        <v>1</v>
      </c>
      <c r="J7">
        <v>4</v>
      </c>
      <c r="K7">
        <v>4</v>
      </c>
      <c r="L7">
        <v>4</v>
      </c>
      <c r="M7">
        <v>4</v>
      </c>
      <c r="N7">
        <v>2</v>
      </c>
      <c r="O7">
        <v>4</v>
      </c>
    </row>
    <row r="8" spans="1:15" x14ac:dyDescent="0.25">
      <c r="A8" s="1" t="s">
        <v>86</v>
      </c>
      <c r="B8" s="1">
        <v>3</v>
      </c>
      <c r="C8" s="1" t="s">
        <v>61</v>
      </c>
      <c r="D8" s="1" t="s">
        <v>87</v>
      </c>
      <c r="E8" s="1" t="s">
        <v>88</v>
      </c>
      <c r="F8">
        <v>4</v>
      </c>
      <c r="G8">
        <v>4</v>
      </c>
      <c r="H8">
        <v>4</v>
      </c>
      <c r="I8">
        <v>4</v>
      </c>
      <c r="J8">
        <v>1</v>
      </c>
      <c r="K8">
        <v>4</v>
      </c>
      <c r="L8">
        <v>4</v>
      </c>
      <c r="M8">
        <v>4</v>
      </c>
      <c r="N8">
        <v>2</v>
      </c>
      <c r="O8">
        <v>1</v>
      </c>
    </row>
    <row r="9" spans="1:15" x14ac:dyDescent="0.25">
      <c r="A9" s="1" t="s">
        <v>98</v>
      </c>
      <c r="B9" s="1">
        <v>4</v>
      </c>
      <c r="C9" s="1" t="s">
        <v>99</v>
      </c>
      <c r="D9" s="1" t="s">
        <v>100</v>
      </c>
      <c r="E9" s="1" t="s">
        <v>101</v>
      </c>
      <c r="F9">
        <v>4</v>
      </c>
      <c r="G9">
        <v>1</v>
      </c>
      <c r="H9">
        <v>2</v>
      </c>
      <c r="I9">
        <v>3</v>
      </c>
      <c r="J9">
        <v>4</v>
      </c>
      <c r="K9">
        <v>3</v>
      </c>
      <c r="L9">
        <v>4</v>
      </c>
      <c r="M9">
        <v>4</v>
      </c>
      <c r="N9">
        <v>3</v>
      </c>
      <c r="O9">
        <v>4</v>
      </c>
    </row>
    <row r="10" spans="1:15" x14ac:dyDescent="0.25">
      <c r="A10" s="1" t="s">
        <v>112</v>
      </c>
      <c r="B10" s="1">
        <v>1</v>
      </c>
      <c r="C10" s="1" t="s">
        <v>113</v>
      </c>
      <c r="D10" s="1" t="s">
        <v>114</v>
      </c>
      <c r="E10" s="1" t="s">
        <v>115</v>
      </c>
      <c r="F10">
        <v>2</v>
      </c>
      <c r="G10">
        <v>2</v>
      </c>
      <c r="H10">
        <v>1</v>
      </c>
      <c r="I10">
        <v>4</v>
      </c>
      <c r="J10">
        <v>1</v>
      </c>
      <c r="K10">
        <v>3</v>
      </c>
      <c r="L10">
        <v>3</v>
      </c>
      <c r="M10">
        <v>3</v>
      </c>
      <c r="N10">
        <v>1</v>
      </c>
      <c r="O10">
        <v>3</v>
      </c>
    </row>
    <row r="11" spans="1:15" x14ac:dyDescent="0.25">
      <c r="A11" s="1" t="s">
        <v>126</v>
      </c>
      <c r="B11" s="1">
        <v>8</v>
      </c>
      <c r="C11" s="1" t="s">
        <v>127</v>
      </c>
      <c r="D11" s="1" t="s">
        <v>128</v>
      </c>
      <c r="E11" s="1" t="s">
        <v>129</v>
      </c>
      <c r="F11">
        <v>2</v>
      </c>
      <c r="G11">
        <v>1</v>
      </c>
      <c r="H11">
        <v>4</v>
      </c>
      <c r="I11">
        <v>1</v>
      </c>
      <c r="J11">
        <v>1</v>
      </c>
      <c r="K11">
        <v>4</v>
      </c>
      <c r="L11">
        <v>3</v>
      </c>
      <c r="M11">
        <v>3</v>
      </c>
      <c r="N11">
        <v>3</v>
      </c>
      <c r="O11">
        <v>1</v>
      </c>
    </row>
    <row r="12" spans="1:15" x14ac:dyDescent="0.25">
      <c r="A12" s="1" t="s">
        <v>140</v>
      </c>
      <c r="B12" s="1">
        <v>9</v>
      </c>
      <c r="C12" s="1" t="s">
        <v>141</v>
      </c>
      <c r="D12" s="1" t="s">
        <v>142</v>
      </c>
      <c r="E12" s="1" t="s">
        <v>143</v>
      </c>
      <c r="F12">
        <v>3</v>
      </c>
      <c r="G12">
        <v>4</v>
      </c>
      <c r="H12">
        <v>4</v>
      </c>
      <c r="I12">
        <v>4</v>
      </c>
      <c r="J12">
        <v>4</v>
      </c>
      <c r="K12">
        <v>4</v>
      </c>
      <c r="L12">
        <v>4</v>
      </c>
      <c r="M12">
        <v>4</v>
      </c>
      <c r="N12">
        <v>4</v>
      </c>
      <c r="O12">
        <v>4</v>
      </c>
    </row>
    <row r="13" spans="1:15" x14ac:dyDescent="0.25">
      <c r="A13" s="1" t="s">
        <v>154</v>
      </c>
      <c r="B13" s="1">
        <v>6</v>
      </c>
      <c r="C13" s="1" t="s">
        <v>155</v>
      </c>
      <c r="D13" s="1" t="s">
        <v>156</v>
      </c>
      <c r="E13" s="1" t="s">
        <v>157</v>
      </c>
      <c r="F13">
        <v>3</v>
      </c>
      <c r="G13">
        <v>3</v>
      </c>
      <c r="H13">
        <v>3</v>
      </c>
      <c r="I13">
        <v>3</v>
      </c>
      <c r="J13">
        <v>3</v>
      </c>
      <c r="K13">
        <v>3</v>
      </c>
      <c r="L13">
        <v>4</v>
      </c>
      <c r="M13">
        <v>2</v>
      </c>
      <c r="N13">
        <v>3</v>
      </c>
      <c r="O13">
        <v>4</v>
      </c>
    </row>
    <row r="14" spans="1:15" x14ac:dyDescent="0.25">
      <c r="A14" s="1" t="s">
        <v>168</v>
      </c>
      <c r="B14" s="1">
        <v>6</v>
      </c>
      <c r="C14" s="1" t="s">
        <v>155</v>
      </c>
      <c r="D14" s="1" t="s">
        <v>169</v>
      </c>
      <c r="E14" s="1" t="s">
        <v>170</v>
      </c>
      <c r="F14">
        <v>4</v>
      </c>
      <c r="G14">
        <v>4</v>
      </c>
      <c r="H14">
        <v>4</v>
      </c>
      <c r="I14">
        <v>4</v>
      </c>
      <c r="J14">
        <v>4</v>
      </c>
      <c r="K14">
        <v>4</v>
      </c>
      <c r="L14">
        <v>4</v>
      </c>
      <c r="M14">
        <v>4</v>
      </c>
      <c r="N14">
        <v>4</v>
      </c>
      <c r="O14">
        <v>4</v>
      </c>
    </row>
    <row r="15" spans="1:15" x14ac:dyDescent="0.25">
      <c r="A15" s="1" t="s">
        <v>181</v>
      </c>
      <c r="B15" s="1">
        <v>8</v>
      </c>
      <c r="C15" s="1" t="s">
        <v>127</v>
      </c>
      <c r="D15" s="1" t="s">
        <v>182</v>
      </c>
      <c r="E15" s="1" t="s">
        <v>183</v>
      </c>
      <c r="F15">
        <v>2</v>
      </c>
      <c r="G15">
        <v>4</v>
      </c>
      <c r="H15">
        <v>3</v>
      </c>
      <c r="I15">
        <v>3</v>
      </c>
      <c r="J15">
        <v>4</v>
      </c>
      <c r="K15">
        <v>4</v>
      </c>
      <c r="L15">
        <v>1</v>
      </c>
      <c r="M15">
        <v>4</v>
      </c>
      <c r="N15">
        <v>4</v>
      </c>
      <c r="O15">
        <v>4</v>
      </c>
    </row>
    <row r="16" spans="1:15" x14ac:dyDescent="0.25">
      <c r="A16" s="1" t="s">
        <v>194</v>
      </c>
      <c r="B16" s="1">
        <v>2</v>
      </c>
      <c r="C16" s="1" t="s">
        <v>195</v>
      </c>
      <c r="D16" s="1" t="s">
        <v>196</v>
      </c>
      <c r="E16" s="1" t="s">
        <v>197</v>
      </c>
      <c r="F16">
        <v>4</v>
      </c>
      <c r="G16">
        <v>1</v>
      </c>
      <c r="H16">
        <v>4</v>
      </c>
      <c r="I16">
        <v>2</v>
      </c>
      <c r="J16">
        <v>4</v>
      </c>
      <c r="K16">
        <v>4</v>
      </c>
      <c r="L16">
        <v>4</v>
      </c>
      <c r="M16">
        <v>4</v>
      </c>
      <c r="N16">
        <v>4</v>
      </c>
      <c r="O16">
        <v>4</v>
      </c>
    </row>
    <row r="17" spans="1:15" x14ac:dyDescent="0.25">
      <c r="A17" s="1" t="s">
        <v>208</v>
      </c>
      <c r="B17" s="1">
        <v>5</v>
      </c>
      <c r="C17" s="1" t="s">
        <v>209</v>
      </c>
      <c r="D17" s="1" t="s">
        <v>210</v>
      </c>
      <c r="E17" s="1" t="s">
        <v>211</v>
      </c>
      <c r="F17">
        <v>2</v>
      </c>
      <c r="G17">
        <v>2</v>
      </c>
      <c r="H17">
        <v>1</v>
      </c>
      <c r="I17">
        <v>2</v>
      </c>
      <c r="J17">
        <v>2</v>
      </c>
      <c r="K17">
        <v>2</v>
      </c>
      <c r="L17">
        <v>2</v>
      </c>
      <c r="M17">
        <v>3</v>
      </c>
      <c r="N17">
        <v>3</v>
      </c>
      <c r="O17">
        <v>2</v>
      </c>
    </row>
    <row r="18" spans="1:15" x14ac:dyDescent="0.25">
      <c r="A18" s="1" t="s">
        <v>221</v>
      </c>
      <c r="B18" s="1">
        <v>8</v>
      </c>
      <c r="C18" s="1" t="s">
        <v>127</v>
      </c>
      <c r="D18" s="1" t="s">
        <v>222</v>
      </c>
      <c r="E18" s="1" t="s">
        <v>223</v>
      </c>
      <c r="F18">
        <v>3</v>
      </c>
      <c r="G18">
        <v>1</v>
      </c>
      <c r="H18">
        <v>4</v>
      </c>
      <c r="I18">
        <v>3</v>
      </c>
      <c r="J18">
        <v>2</v>
      </c>
      <c r="K18">
        <v>4</v>
      </c>
      <c r="L18">
        <v>3</v>
      </c>
      <c r="M18">
        <v>2</v>
      </c>
      <c r="N18">
        <v>4</v>
      </c>
      <c r="O18">
        <v>2</v>
      </c>
    </row>
    <row r="19" spans="1:15" x14ac:dyDescent="0.25">
      <c r="A19" s="1" t="s">
        <v>234</v>
      </c>
      <c r="B19" s="1">
        <v>1</v>
      </c>
      <c r="C19" s="1" t="s">
        <v>235</v>
      </c>
      <c r="D19" s="1" t="s">
        <v>236</v>
      </c>
      <c r="E19" s="1" t="s">
        <v>237</v>
      </c>
      <c r="F19">
        <v>2</v>
      </c>
      <c r="G19">
        <v>2</v>
      </c>
      <c r="H19">
        <v>2</v>
      </c>
      <c r="I19">
        <v>2</v>
      </c>
      <c r="J19">
        <v>4</v>
      </c>
      <c r="K19">
        <v>2</v>
      </c>
      <c r="L19">
        <v>2</v>
      </c>
      <c r="M19">
        <v>2</v>
      </c>
      <c r="N19">
        <v>2</v>
      </c>
      <c r="O19">
        <v>2</v>
      </c>
    </row>
    <row r="20" spans="1:15" x14ac:dyDescent="0.25">
      <c r="A20" s="1" t="s">
        <v>247</v>
      </c>
      <c r="B20" s="1">
        <v>4</v>
      </c>
      <c r="C20" s="1" t="s">
        <v>99</v>
      </c>
      <c r="D20" s="1" t="s">
        <v>248</v>
      </c>
      <c r="E20" s="1" t="s">
        <v>249</v>
      </c>
      <c r="F20">
        <v>4</v>
      </c>
      <c r="G20">
        <v>3</v>
      </c>
      <c r="H20">
        <v>4</v>
      </c>
      <c r="I20">
        <v>3</v>
      </c>
      <c r="J20">
        <v>4</v>
      </c>
      <c r="K20">
        <v>4</v>
      </c>
      <c r="L20">
        <v>4</v>
      </c>
      <c r="M20">
        <v>4</v>
      </c>
      <c r="N20">
        <v>4</v>
      </c>
      <c r="O20">
        <v>4</v>
      </c>
    </row>
    <row r="21" spans="1:15" x14ac:dyDescent="0.25">
      <c r="A21" s="1" t="s">
        <v>260</v>
      </c>
      <c r="B21" s="1">
        <v>4</v>
      </c>
      <c r="C21" s="1" t="s">
        <v>99</v>
      </c>
      <c r="D21" s="1" t="s">
        <v>261</v>
      </c>
      <c r="E21" s="1" t="s">
        <v>262</v>
      </c>
      <c r="F21">
        <v>1</v>
      </c>
      <c r="G21">
        <v>3</v>
      </c>
      <c r="H21">
        <v>2</v>
      </c>
      <c r="I21">
        <v>4</v>
      </c>
      <c r="J21">
        <v>2</v>
      </c>
      <c r="K21">
        <v>3</v>
      </c>
      <c r="L21">
        <v>2</v>
      </c>
      <c r="M21">
        <v>3</v>
      </c>
      <c r="N21">
        <v>3</v>
      </c>
      <c r="O21">
        <v>3</v>
      </c>
    </row>
    <row r="22" spans="1:15" x14ac:dyDescent="0.25">
      <c r="A22" s="1" t="s">
        <v>273</v>
      </c>
      <c r="B22" s="1">
        <v>4</v>
      </c>
      <c r="C22" s="1" t="s">
        <v>99</v>
      </c>
      <c r="D22" s="1" t="s">
        <v>274</v>
      </c>
      <c r="E22" s="1" t="s">
        <v>275</v>
      </c>
      <c r="F22">
        <v>3</v>
      </c>
      <c r="G22">
        <v>3</v>
      </c>
      <c r="H22">
        <v>2</v>
      </c>
      <c r="I22">
        <v>3</v>
      </c>
      <c r="J22">
        <v>1</v>
      </c>
      <c r="K22">
        <v>3</v>
      </c>
      <c r="L22">
        <v>3</v>
      </c>
      <c r="M22">
        <v>4</v>
      </c>
      <c r="N22">
        <v>3</v>
      </c>
      <c r="O22">
        <v>1</v>
      </c>
    </row>
    <row r="23" spans="1:15" ht="17.25" x14ac:dyDescent="0.3">
      <c r="A23" s="1" t="s">
        <v>285</v>
      </c>
      <c r="B23">
        <v>9</v>
      </c>
      <c r="C23" s="1" t="s">
        <v>141</v>
      </c>
      <c r="D23" s="1" t="s">
        <v>287</v>
      </c>
      <c r="E23" t="s">
        <v>288</v>
      </c>
      <c r="F23" s="7">
        <v>2</v>
      </c>
      <c r="G23" s="7">
        <v>3</v>
      </c>
      <c r="H23" s="7">
        <v>4</v>
      </c>
      <c r="I23" s="7">
        <v>4</v>
      </c>
      <c r="J23" s="7">
        <v>3</v>
      </c>
      <c r="K23" s="7">
        <v>3</v>
      </c>
      <c r="L23" s="7">
        <v>4</v>
      </c>
      <c r="M23" s="7">
        <v>3</v>
      </c>
      <c r="N23" s="7">
        <v>3</v>
      </c>
      <c r="O23" s="7">
        <v>4</v>
      </c>
    </row>
    <row r="24" spans="1:15" ht="17.25" x14ac:dyDescent="0.3">
      <c r="A24" s="1" t="s">
        <v>299</v>
      </c>
      <c r="B24">
        <v>4</v>
      </c>
      <c r="C24" s="1" t="s">
        <v>41</v>
      </c>
      <c r="D24" t="s">
        <v>301</v>
      </c>
      <c r="E24" t="s">
        <v>302</v>
      </c>
      <c r="F24" s="7">
        <v>2</v>
      </c>
      <c r="G24" s="7">
        <v>4</v>
      </c>
      <c r="H24" s="7">
        <v>1</v>
      </c>
      <c r="I24" s="7">
        <v>3</v>
      </c>
      <c r="J24" s="7">
        <v>3</v>
      </c>
      <c r="K24" s="7">
        <v>3</v>
      </c>
      <c r="L24" s="7">
        <v>1</v>
      </c>
      <c r="M24" s="7">
        <v>1</v>
      </c>
      <c r="N24" s="7">
        <v>1</v>
      </c>
      <c r="O24" s="7">
        <v>4</v>
      </c>
    </row>
    <row r="25" spans="1:15" x14ac:dyDescent="0.25">
      <c r="A25" s="1" t="s">
        <v>312</v>
      </c>
      <c r="B25" s="1">
        <v>2</v>
      </c>
      <c r="C25" s="1" t="s">
        <v>195</v>
      </c>
      <c r="D25" s="1" t="s">
        <v>313</v>
      </c>
      <c r="E25" s="1" t="s">
        <v>314</v>
      </c>
      <c r="F25">
        <v>3</v>
      </c>
      <c r="G25">
        <v>1</v>
      </c>
      <c r="H25">
        <v>4</v>
      </c>
      <c r="I25">
        <v>4</v>
      </c>
      <c r="J25">
        <v>3</v>
      </c>
      <c r="K25">
        <v>3</v>
      </c>
      <c r="L25">
        <v>3</v>
      </c>
      <c r="M25">
        <v>3</v>
      </c>
      <c r="N25">
        <v>3</v>
      </c>
      <c r="O25">
        <v>3</v>
      </c>
    </row>
    <row r="26" spans="1:15" x14ac:dyDescent="0.25">
      <c r="A26" s="1" t="s">
        <v>322</v>
      </c>
      <c r="B26" s="1">
        <v>3</v>
      </c>
      <c r="C26" s="1" t="s">
        <v>15</v>
      </c>
      <c r="D26" s="1" t="s">
        <v>323</v>
      </c>
      <c r="E26" s="1" t="s">
        <v>324</v>
      </c>
      <c r="F26">
        <v>1</v>
      </c>
      <c r="G26">
        <v>1</v>
      </c>
      <c r="H26">
        <v>1</v>
      </c>
      <c r="I26">
        <v>3</v>
      </c>
      <c r="J26">
        <v>1</v>
      </c>
      <c r="K26">
        <v>4</v>
      </c>
      <c r="L26">
        <v>3</v>
      </c>
      <c r="M26">
        <v>3</v>
      </c>
      <c r="N26">
        <v>3</v>
      </c>
      <c r="O26">
        <v>4</v>
      </c>
    </row>
    <row r="28" spans="1:15" x14ac:dyDescent="0.25">
      <c r="B28" s="17" t="s">
        <v>364</v>
      </c>
      <c r="C28" s="18" t="s">
        <v>365</v>
      </c>
      <c r="D28" s="18" t="s">
        <v>367</v>
      </c>
      <c r="E28" s="17"/>
      <c r="F28" s="20"/>
      <c r="G28" s="20"/>
      <c r="H28" s="20"/>
      <c r="I28" s="20"/>
      <c r="J28" s="20"/>
      <c r="K28" s="20"/>
      <c r="L28" s="20"/>
      <c r="M28" s="20"/>
      <c r="N28" s="20"/>
      <c r="O28" s="20"/>
    </row>
    <row r="29" spans="1:15" x14ac:dyDescent="0.25">
      <c r="B29" s="21"/>
      <c r="C29" s="18" t="s">
        <v>366</v>
      </c>
      <c r="D29" s="18" t="s">
        <v>392</v>
      </c>
      <c r="E29" s="22">
        <v>1</v>
      </c>
      <c r="F29" s="20"/>
      <c r="G29" s="20"/>
      <c r="H29" s="20"/>
      <c r="I29" s="20"/>
      <c r="J29" s="20"/>
      <c r="K29" s="20"/>
      <c r="L29" s="20"/>
      <c r="M29" s="20"/>
      <c r="N29" s="20"/>
      <c r="O29" s="20"/>
    </row>
    <row r="30" spans="1:15" x14ac:dyDescent="0.25">
      <c r="B30" s="19"/>
      <c r="C30" s="20"/>
      <c r="D30" s="18" t="s">
        <v>368</v>
      </c>
      <c r="E30" s="17">
        <v>1</v>
      </c>
      <c r="F30" s="20">
        <f>COUNTIFS(F$2:F$26,_xlfn.CONCAT($C$28,$E30))</f>
        <v>2</v>
      </c>
      <c r="G30" s="20">
        <f>COUNTIFS(G$2:G$26,_xlfn.CONCAT($C$28,$E30),F$2:F$26,_xlfn.CONCAT($C$29,MAX($E30,$E$29)))</f>
        <v>6</v>
      </c>
      <c r="H30" s="20">
        <f>COUNTIFS(H$2:H$26,_xlfn.CONCAT($C$28,$E30),G$2:G$26,_xlfn.CONCAT($C$29,MAX($E30,$E$29)),F$2:F$26,_xlfn.CONCAT($C$29,MAX($E30,$E$29)))</f>
        <v>4</v>
      </c>
      <c r="I30" s="20">
        <f>COUNTIFS(I$2:I$26,_xlfn.CONCAT($C$28,$E30),H$2:H$26,_xlfn.CONCAT($C$29,MAX($E30,$E$29)),G$2:G$26,_xlfn.CONCAT($C$29,MAX($E30,$E$29)),F$2:F$26,_xlfn.CONCAT($C$29,MAX($E30,$E$29)))</f>
        <v>3</v>
      </c>
      <c r="J30" s="20">
        <f>COUNTIFS(J$2:J$26,_xlfn.CONCAT($C$28,$E30), I$2:I$26,_xlfn.CONCAT($C$29,MAX($E30,$E$29)),H$2:H$26,_xlfn.CONCAT($C$29,MAX($E30,$E$29)),G$2:G$26,_xlfn.CONCAT($C$29,MAX($E30,$E$29)),F$2:F$26,_xlfn.CONCAT($C$29,MAX($E30,$E$29)))</f>
        <v>2</v>
      </c>
      <c r="K30" s="20">
        <f>COUNTIFS(K$2:K$26,_xlfn.CONCAT($C$28,$E30),J$2:J$26,_xlfn.CONCAT($C$29,MAX($E30,$E$29)), I$2:I$26,_xlfn.CONCAT($C$29,MAX($E30,$E$29)),H$2:H$26,_xlfn.CONCAT($C$29,MAX($E30,$E$29)),G$2:G$26,_xlfn.CONCAT($C$29,MAX($E30,$E$29)),F$2:F$26,_xlfn.CONCAT($C$29,MAX($E30,$E$29)))</f>
        <v>0</v>
      </c>
      <c r="L30" s="20">
        <f>COUNTIFS(L$2:L$26,_xlfn.CONCAT($C$28,$E30),K$2:K$26,_xlfn.CONCAT($C$29,MAX($E30,$E$29)),J$2:J$26,_xlfn.CONCAT($C$29,MAX($E30,$E$29)), I$2:I$26,_xlfn.CONCAT($C$29,MAX($E30,$E$29)),H$2:H$26,_xlfn.CONCAT($C$29,MAX($E30,$E$29)),G$2:G$26,_xlfn.CONCAT($C$29,MAX($E30,$E$29)),F$2:F$26,_xlfn.CONCAT($C$29,MAX($E30,$E$29)))</f>
        <v>1</v>
      </c>
      <c r="M30" s="20">
        <f>COUNTIFS(M$2:M$26,_xlfn.CONCAT($C$28,$E30),L$2:L$26,_xlfn.CONCAT($C$29,MAX($E30,$E$29)),K$2:K$26,_xlfn.CONCAT($C$29,MAX($E30,$E$29)),J$2:J$26,_xlfn.CONCAT($C$29,MAX($E30,$E$29)), I$2:I$26,_xlfn.CONCAT($C$29,MAX($E30,$E$29)),H$2:H$26,_xlfn.CONCAT($C$29,MAX($E30,$E$29)),G$2:G$26,_xlfn.CONCAT($C$29,MAX($E30,$E$29)),F$2:F$26,_xlfn.CONCAT($C$29,MAX($E30,$E$29)))</f>
        <v>1</v>
      </c>
      <c r="N30" s="20">
        <f>COUNTIFS(N$2:N$26,_xlfn.CONCAT($C$28,$E30),M$2:M$26,_xlfn.CONCAT($C$29,MAX($E30,$E$29)),L$2:L$26,_xlfn.CONCAT($C$29,MAX($E30,$E$29)),K$2:K$26,_xlfn.CONCAT($C$29,MAX($E30,$E$29)),J$2:J$26,_xlfn.CONCAT($C$29,MAX($E30,$E$29)), I$2:I$26,_xlfn.CONCAT($C$29,MAX($E30,$E$29)),H$2:H$26,_xlfn.CONCAT($C$29,MAX($E30,$E$29)),G$2:G$26,_xlfn.CONCAT($C$29,MAX($E30,$E$29)),F$2:F$26,_xlfn.CONCAT($C$29,MAX($E30,$E$29)))</f>
        <v>0</v>
      </c>
      <c r="O30" s="20">
        <f>COUNTIFS(O$2:O$26,_xlfn.CONCAT($C$28,$E30),N$2:N$26,_xlfn.CONCAT($C$29,MAX($E30,$E$29)),M$2:M$26,_xlfn.CONCAT($C$29,MAX($E30,$E$29)),L$2:L$26,_xlfn.CONCAT($C$29,MAX($E30,$E$29)),K$2:K$26,_xlfn.CONCAT($C$29,MAX($E30,$E$29)),J$2:J$26,_xlfn.CONCAT($C$29,MAX($E30,$E$29)), I$2:I$26,_xlfn.CONCAT($C$29,MAX($E30,$E$29)),H$2:H$26,_xlfn.CONCAT($C$29,MAX($E30,$E$29)),G$2:G$26,_xlfn.CONCAT($C$29,MAX($E30,$E$29)),F$2:F$26,_xlfn.CONCAT($C$29,MAX($E30,$E$29)))</f>
        <v>0</v>
      </c>
    </row>
    <row r="31" spans="1:15" x14ac:dyDescent="0.25">
      <c r="B31" s="17" t="s">
        <v>370</v>
      </c>
      <c r="C31" s="17">
        <v>25</v>
      </c>
      <c r="D31" s="17"/>
      <c r="E31" s="17">
        <v>2</v>
      </c>
      <c r="F31" s="20">
        <f>COUNTIFS(F$2:F$26,_xlfn.CONCAT($C$28,$E31))</f>
        <v>10</v>
      </c>
      <c r="G31" s="20">
        <f>COUNTIFS(G$2:G$26,_xlfn.CONCAT($C$28,$E31),F$2:F$26,_xlfn.CONCAT($C$29,MAX($E31,$E$29)))</f>
        <v>0</v>
      </c>
      <c r="H31" s="20">
        <f>COUNTIFS(H$2:H$26,_xlfn.CONCAT($C$28,$E31),G$2:G$26,_xlfn.CONCAT($C$29,MAX($E31,$E$29)),F$2:F$26,_xlfn.CONCAT($C$29,MAX($E31,$E$29)))</f>
        <v>2</v>
      </c>
      <c r="I31" s="20">
        <f>COUNTIFS(I$2:I$26,_xlfn.CONCAT($C$28,$E31),H$2:H$26,_xlfn.CONCAT($C$29,MAX($E31,$E$29)),G$2:G$26,_xlfn.CONCAT($C$29,MAX($E31,$E$29)),F$2:F$26,_xlfn.CONCAT($C$29,MAX($E31,$E$29)))</f>
        <v>0</v>
      </c>
      <c r="J31" s="20">
        <f>COUNTIFS(J$2:J$26,_xlfn.CONCAT($C$28,$E31), I$2:I$26,_xlfn.CONCAT($C$29,MAX($E31,$E$29)),H$2:H$26,_xlfn.CONCAT($C$29,MAX($E31,$E$29)),G$2:G$26,_xlfn.CONCAT($C$29,MAX($E31,$E$29)),F$2:F$26,_xlfn.CONCAT($C$29,MAX($E31,$E$29)))</f>
        <v>0</v>
      </c>
      <c r="K31" s="20">
        <f>COUNTIFS(K$2:K$26,_xlfn.CONCAT($C$28,$E31),J$2:J$26,_xlfn.CONCAT($C$29,MAX($E31,$E$29)), I$2:I$26,_xlfn.CONCAT($C$29,MAX($E31,$E$29)),H$2:H$26,_xlfn.CONCAT($C$29,MAX($E31,$E$29)),G$2:G$26,_xlfn.CONCAT($C$29,MAX($E31,$E$29)),F$2:F$26,_xlfn.CONCAT($C$29,MAX($E31,$E$29)))</f>
        <v>0</v>
      </c>
      <c r="L31" s="20">
        <f>COUNTIFS(L$2:L$26,_xlfn.CONCAT($C$28,$E31),K$2:K$26,_xlfn.CONCAT($C$29,MAX($E31,$E$29)),J$2:J$26,_xlfn.CONCAT($C$29,MAX($E31,$E$29)), I$2:I$26,_xlfn.CONCAT($C$29,MAX($E31,$E$29)),H$2:H$26,_xlfn.CONCAT($C$29,MAX($E31,$E$29)),G$2:G$26,_xlfn.CONCAT($C$29,MAX($E31,$E$29)),F$2:F$26,_xlfn.CONCAT($C$29,MAX($E31,$E$29)))</f>
        <v>0</v>
      </c>
      <c r="M31" s="20">
        <f>COUNTIFS(M$2:M$26,_xlfn.CONCAT($C$28,$E31),L$2:L$26,_xlfn.CONCAT($C$29,MAX($E31,$E$29)),K$2:K$26,_xlfn.CONCAT($C$29,MAX($E31,$E$29)),J$2:J$26,_xlfn.CONCAT($C$29,MAX($E31,$E$29)), I$2:I$26,_xlfn.CONCAT($C$29,MAX($E31,$E$29)),H$2:H$26,_xlfn.CONCAT($C$29,MAX($E31,$E$29)),G$2:G$26,_xlfn.CONCAT($C$29,MAX($E31,$E$29)),F$2:F$26,_xlfn.CONCAT($C$29,MAX($E31,$E$29)))</f>
        <v>1</v>
      </c>
      <c r="N31" s="20">
        <f>COUNTIFS(N$2:N$26,_xlfn.CONCAT($C$28,$E31),M$2:M$26,_xlfn.CONCAT($C$29,MAX($E31,$E$29)),L$2:L$26,_xlfn.CONCAT($C$29,MAX($E31,$E$29)),K$2:K$26,_xlfn.CONCAT($C$29,MAX($E31,$E$29)),J$2:J$26,_xlfn.CONCAT($C$29,MAX($E31,$E$29)), I$2:I$26,_xlfn.CONCAT($C$29,MAX($E31,$E$29)),H$2:H$26,_xlfn.CONCAT($C$29,MAX($E31,$E$29)),G$2:G$26,_xlfn.CONCAT($C$29,MAX($E31,$E$29)),F$2:F$26,_xlfn.CONCAT($C$29,MAX($E31,$E$29)))</f>
        <v>0</v>
      </c>
      <c r="O31" s="20">
        <f>COUNTIFS(O$2:O$26,_xlfn.CONCAT($C$28,$E31),N$2:N$26,_xlfn.CONCAT($C$29,MAX($E31,$E$29)),M$2:M$26,_xlfn.CONCAT($C$29,MAX($E31,$E$29)),L$2:L$26,_xlfn.CONCAT($C$29,MAX($E31,$E$29)),K$2:K$26,_xlfn.CONCAT($C$29,MAX($E31,$E$29)),J$2:J$26,_xlfn.CONCAT($C$29,MAX($E31,$E$29)), I$2:I$26,_xlfn.CONCAT($C$29,MAX($E31,$E$29)),H$2:H$26,_xlfn.CONCAT($C$29,MAX($E31,$E$29)),G$2:G$26,_xlfn.CONCAT($C$29,MAX($E31,$E$29)),F$2:F$26,_xlfn.CONCAT($C$29,MAX($E31,$E$29)))</f>
        <v>0</v>
      </c>
    </row>
    <row r="32" spans="1:15" x14ac:dyDescent="0.25">
      <c r="B32" s="19"/>
      <c r="C32" s="19"/>
      <c r="D32" s="17"/>
      <c r="E32" s="17">
        <v>3</v>
      </c>
      <c r="F32" s="20">
        <f>COUNTIFS(F$2:F$26,_xlfn.CONCAT($C$28,$E32))</f>
        <v>6</v>
      </c>
      <c r="G32" s="20">
        <f>COUNTIFS(G$2:G$26,_xlfn.CONCAT($C$28,$E32),F$2:F$26,_xlfn.CONCAT($C$29,MAX($E32,$E$29)))</f>
        <v>2</v>
      </c>
      <c r="H32" s="20">
        <f>COUNTIFS(H$2:H$26,_xlfn.CONCAT($C$28,$E32),G$2:G$26,_xlfn.CONCAT($C$29,MAX($E32,$E$29)),F$2:F$26,_xlfn.CONCAT($C$29,MAX($E32,$E$29)))</f>
        <v>0</v>
      </c>
      <c r="I32" s="20">
        <f>COUNTIFS(I$2:I$26,_xlfn.CONCAT($C$28,$E32),H$2:H$26,_xlfn.CONCAT($C$29,MAX($E32,$E$29)),G$2:G$26,_xlfn.CONCAT($C$29,MAX($E32,$E$29)),F$2:F$26,_xlfn.CONCAT($C$29,MAX($E32,$E$29)))</f>
        <v>0</v>
      </c>
      <c r="J32" s="20">
        <f>COUNTIFS(J$2:J$26,_xlfn.CONCAT($C$28,$E32), I$2:I$26,_xlfn.CONCAT($C$29,MAX($E32,$E$29)),H$2:H$26,_xlfn.CONCAT($C$29,MAX($E32,$E$29)),G$2:G$26,_xlfn.CONCAT($C$29,MAX($E32,$E$29)),F$2:F$26,_xlfn.CONCAT($C$29,MAX($E32,$E$29)))</f>
        <v>0</v>
      </c>
      <c r="K32" s="20">
        <f>COUNTIFS(K$2:K$26,_xlfn.CONCAT($C$28,$E32),J$2:J$26,_xlfn.CONCAT($C$29,MAX($E32,$E$29)), I$2:I$26,_xlfn.CONCAT($C$29,MAX($E32,$E$29)),H$2:H$26,_xlfn.CONCAT($C$29,MAX($E32,$E$29)),G$2:G$26,_xlfn.CONCAT($C$29,MAX($E32,$E$29)),F$2:F$26,_xlfn.CONCAT($C$29,MAX($E32,$E$29)))</f>
        <v>0</v>
      </c>
      <c r="L32" s="20">
        <f>COUNTIFS(L$2:L$26,_xlfn.CONCAT($C$28,$E32),K$2:K$26,_xlfn.CONCAT($C$29,MAX($E32,$E$29)),J$2:J$26,_xlfn.CONCAT($C$29,MAX($E32,$E$29)), I$2:I$26,_xlfn.CONCAT($C$29,MAX($E32,$E$29)),H$2:H$26,_xlfn.CONCAT($C$29,MAX($E32,$E$29)),G$2:G$26,_xlfn.CONCAT($C$29,MAX($E32,$E$29)),F$2:F$26,_xlfn.CONCAT($C$29,MAX($E32,$E$29)))</f>
        <v>0</v>
      </c>
      <c r="M32" s="20">
        <f>COUNTIFS(M$2:M$26,_xlfn.CONCAT($C$28,$E32),L$2:L$26,_xlfn.CONCAT($C$29,MAX($E32,$E$29)),K$2:K$26,_xlfn.CONCAT($C$29,MAX($E32,$E$29)),J$2:J$26,_xlfn.CONCAT($C$29,MAX($E32,$E$29)), I$2:I$26,_xlfn.CONCAT($C$29,MAX($E32,$E$29)),H$2:H$26,_xlfn.CONCAT($C$29,MAX($E32,$E$29)),G$2:G$26,_xlfn.CONCAT($C$29,MAX($E32,$E$29)),F$2:F$26,_xlfn.CONCAT($C$29,MAX($E32,$E$29)))</f>
        <v>0</v>
      </c>
      <c r="N32" s="20">
        <f>COUNTIFS(N$2:N$26,_xlfn.CONCAT($C$28,$E32),M$2:M$26,_xlfn.CONCAT($C$29,MAX($E32,$E$29)),L$2:L$26,_xlfn.CONCAT($C$29,MAX($E32,$E$29)),K$2:K$26,_xlfn.CONCAT($C$29,MAX($E32,$E$29)),J$2:J$26,_xlfn.CONCAT($C$29,MAX($E32,$E$29)), I$2:I$26,_xlfn.CONCAT($C$29,MAX($E32,$E$29)),H$2:H$26,_xlfn.CONCAT($C$29,MAX($E32,$E$29)),G$2:G$26,_xlfn.CONCAT($C$29,MAX($E32,$E$29)),F$2:F$26,_xlfn.CONCAT($C$29,MAX($E32,$E$29)))</f>
        <v>0</v>
      </c>
      <c r="O32" s="20">
        <f>COUNTIFS(O$2:O$26,_xlfn.CONCAT($C$28,$E32),N$2:N$26,_xlfn.CONCAT($C$29,MAX($E32,$E$29)),M$2:M$26,_xlfn.CONCAT($C$29,MAX($E32,$E$29)),L$2:L$26,_xlfn.CONCAT($C$29,MAX($E32,$E$29)),K$2:K$26,_xlfn.CONCAT($C$29,MAX($E32,$E$29)),J$2:J$26,_xlfn.CONCAT($C$29,MAX($E32,$E$29)), I$2:I$26,_xlfn.CONCAT($C$29,MAX($E32,$E$29)),H$2:H$26,_xlfn.CONCAT($C$29,MAX($E32,$E$29)),G$2:G$26,_xlfn.CONCAT($C$29,MAX($E32,$E$29)),F$2:F$26,_xlfn.CONCAT($C$29,MAX($E32,$E$29)))</f>
        <v>0</v>
      </c>
    </row>
    <row r="33" spans="2:15" x14ac:dyDescent="0.25">
      <c r="B33" s="19"/>
      <c r="C33" s="19"/>
      <c r="D33" s="19"/>
      <c r="E33" s="19"/>
      <c r="F33" s="20"/>
      <c r="G33" s="20"/>
      <c r="H33" s="20"/>
      <c r="I33" s="20"/>
      <c r="J33" s="20"/>
      <c r="K33" s="20"/>
      <c r="L33" s="20"/>
      <c r="M33" s="20"/>
      <c r="N33" s="20"/>
      <c r="O33" s="20"/>
    </row>
    <row r="34" spans="2:15" x14ac:dyDescent="0.25">
      <c r="B34" s="19"/>
      <c r="C34" s="19"/>
      <c r="D34" s="18" t="s">
        <v>392</v>
      </c>
      <c r="E34" s="22">
        <v>2</v>
      </c>
      <c r="F34" s="20"/>
      <c r="G34" s="20"/>
      <c r="H34" s="20"/>
      <c r="I34" s="20"/>
      <c r="J34" s="20"/>
      <c r="K34" s="20"/>
      <c r="L34" s="20"/>
      <c r="M34" s="20"/>
      <c r="N34" s="20"/>
      <c r="O34" s="20"/>
    </row>
    <row r="35" spans="2:15" x14ac:dyDescent="0.25">
      <c r="B35" s="19"/>
      <c r="C35" s="19"/>
      <c r="D35" s="17" t="s">
        <v>368</v>
      </c>
      <c r="E35" s="17">
        <v>1</v>
      </c>
      <c r="F35" s="20">
        <f>COUNTIFS(F$2:F$26,_xlfn.CONCAT($C$28,$E30))</f>
        <v>2</v>
      </c>
      <c r="G35" s="20">
        <f>COUNTIFS(G$2:G$26,_xlfn.CONCAT($C$28,$E30),F$2:F$26,_xlfn.CONCAT($C$29,MAX($E30,$E$34)))</f>
        <v>5</v>
      </c>
      <c r="H35" s="20">
        <f>COUNTIFS(H$2:H$26,_xlfn.CONCAT($C$28,$E30),G$2:G$26,_xlfn.CONCAT($C$29,MAX($E30,$E$34)),F$2:F$26,_xlfn.CONCAT($C$29,MAX($E30,$E$34)))</f>
        <v>1</v>
      </c>
      <c r="I35" s="20">
        <f>COUNTIFS(I$2:I$26,_xlfn.CONCAT($C$28,$E30),H$2:H$26,_xlfn.CONCAT($C$29,MAX($E30,$E$34)),G$2:G$26,_xlfn.CONCAT($C$29,MAX($E30,$E$34)),F$2:F$26,_xlfn.CONCAT($C$29,MAX($E30,$E$34)))</f>
        <v>0</v>
      </c>
      <c r="J35" s="20">
        <f>COUNTIFS(J$2:J$26,_xlfn.CONCAT($C$28,$E30), I$2:I$26,_xlfn.CONCAT($C$29,MAX($E30,$E$34)),H$2:H$26,_xlfn.CONCAT($C$29,MAX($E30,$E$34)),G$2:G$26,_xlfn.CONCAT($C$29,MAX($E30,$E$34)),F$2:F$26,_xlfn.CONCAT($C$29,MAX($E30,$E$34)))</f>
        <v>1</v>
      </c>
      <c r="K35" s="20">
        <f>COUNTIFS(K$2:K$26,_xlfn.CONCAT($C$28,$E30),J$2:J$26,_xlfn.CONCAT($C$29,MAX($E30,$E$34)), I$2:I$26,_xlfn.CONCAT($C$29,MAX($E30,$E$34)),H$2:H$26,_xlfn.CONCAT($C$29,MAX($E30,$E$34)),G$2:G$26,_xlfn.CONCAT($C$29,MAX($E30,$E$34)),F$2:F$26,_xlfn.CONCAT($C$29,MAX($E30,$E$34)))</f>
        <v>0</v>
      </c>
      <c r="L35" s="20">
        <f>COUNTIFS(L$2:L$26,_xlfn.CONCAT($C$28,$E30),K$2:K$26,_xlfn.CONCAT($C$29,MAX($E30,$E$34)),J$2:J$26,_xlfn.CONCAT($C$29,MAX($E30,$E$34)), I$2:I$26,_xlfn.CONCAT($C$29,MAX($E30,$E$34)),H$2:H$26,_xlfn.CONCAT($C$29,MAX($E30,$E$34)),G$2:G$26,_xlfn.CONCAT($C$29,MAX($E30,$E$34)),F$2:F$26,_xlfn.CONCAT($C$29,MAX($E30,$E$34)))</f>
        <v>0</v>
      </c>
      <c r="M35" s="20">
        <f>COUNTIFS(M$2:M$26,_xlfn.CONCAT($C$28,$E30),L$2:L$26,_xlfn.CONCAT($C$29,MAX($E30,$E$34)),K$2:K$26,_xlfn.CONCAT($C$29,MAX($E30,$E$34)),J$2:J$26,_xlfn.CONCAT($C$29,MAX($E30,$E$34)), I$2:I$26,_xlfn.CONCAT($C$29,MAX($E30,$E$34)),H$2:H$26,_xlfn.CONCAT($C$29,MAX($E30,$E$34)),G$2:G$26,_xlfn.CONCAT($C$29,MAX($E30,$E$34)),F$2:F$26,_xlfn.CONCAT($C$29,MAX($E30,$E$34)))</f>
        <v>0</v>
      </c>
      <c r="N35" s="20">
        <f>COUNTIFS(N$2:N$26,_xlfn.CONCAT($C$28,$E30),M$2:M$26,_xlfn.CONCAT($C$29,MAX($E30,$E$34)),L$2:L$26,_xlfn.CONCAT($C$29,MAX($E30,$E$34)),K$2:K$26,_xlfn.CONCAT($C$29,MAX($E30,$E$34)),J$2:J$26,_xlfn.CONCAT($C$29,MAX($E30,$E$34)), I$2:I$26,_xlfn.CONCAT($C$29,MAX($E30,$E$34)),H$2:H$26,_xlfn.CONCAT($C$29,MAX($E30,$E$34)),G$2:G$26,_xlfn.CONCAT($C$29,MAX($E30,$E$34)),F$2:F$26,_xlfn.CONCAT($C$29,MAX($E30,$E$34)))</f>
        <v>0</v>
      </c>
      <c r="O35" s="20">
        <f>COUNTIFS(O$2:O$26,_xlfn.CONCAT($C$28,$E30),N$2:N$26,_xlfn.CONCAT($C$29,MAX($E30,$E$34)),M$2:M$26,_xlfn.CONCAT($C$29,MAX($E30,$E$34)),L$2:L$26,_xlfn.CONCAT($C$29,MAX($E30,$E$34)),K$2:K$26,_xlfn.CONCAT($C$29,MAX($E30,$E$34)),J$2:J$26,_xlfn.CONCAT($C$29,MAX($E30,$E$34)), I$2:I$26,_xlfn.CONCAT($C$29,MAX($E30,$E$34)),H$2:H$26,_xlfn.CONCAT($C$29,MAX($E30,$E$34)),G$2:G$26,_xlfn.CONCAT($C$29,MAX($E30,$E$34)),F$2:F$26,_xlfn.CONCAT($C$29,MAX($E30,$E$34)))</f>
        <v>0</v>
      </c>
    </row>
    <row r="36" spans="2:15" x14ac:dyDescent="0.25">
      <c r="B36" s="19"/>
      <c r="C36" s="19"/>
      <c r="D36" s="17"/>
      <c r="E36" s="17">
        <v>2</v>
      </c>
      <c r="F36" s="20">
        <f>COUNTIFS(F$2:F$26,_xlfn.CONCAT($C$28,$E31))</f>
        <v>10</v>
      </c>
      <c r="G36" s="20">
        <f>COUNTIFS(G$2:G$26,_xlfn.CONCAT($C$28,$E31),F$2:F$26,_xlfn.CONCAT($C$29,MAX($E31,$E$34)))</f>
        <v>0</v>
      </c>
      <c r="H36" s="20">
        <f>COUNTIFS(H$2:H$26,_xlfn.CONCAT($C$28,$E31),G$2:G$26,_xlfn.CONCAT($C$29,MAX($E31,$E$34)),F$2:F$26,_xlfn.CONCAT($C$29,MAX($E31,$E$34)))</f>
        <v>2</v>
      </c>
      <c r="I36" s="20">
        <f>COUNTIFS(I$2:I$26,_xlfn.CONCAT($C$28,$E31),H$2:H$26,_xlfn.CONCAT($C$29,MAX($E31,$E$34)),G$2:G$26,_xlfn.CONCAT($C$29,MAX($E31,$E$34)),F$2:F$26,_xlfn.CONCAT($C$29,MAX($E31,$E$34)))</f>
        <v>0</v>
      </c>
      <c r="J36" s="20">
        <f>COUNTIFS(J$2:J$26,_xlfn.CONCAT($C$28,$E31), I$2:I$26,_xlfn.CONCAT($C$29,MAX($E31,$E$34)),H$2:H$26,_xlfn.CONCAT($C$29,MAX($E31,$E$34)),G$2:G$26,_xlfn.CONCAT($C$29,MAX($E31,$E$34)),F$2:F$26,_xlfn.CONCAT($C$29,MAX($E31,$E$34)))</f>
        <v>0</v>
      </c>
      <c r="K36" s="20">
        <f>COUNTIFS(K$2:K$26,_xlfn.CONCAT($C$28,$E31),J$2:J$26,_xlfn.CONCAT($C$29,MAX($E31,$E$34)), I$2:I$26,_xlfn.CONCAT($C$29,MAX($E31,$E$34)),H$2:H$26,_xlfn.CONCAT($C$29,MAX($E31,$E$34)),G$2:G$26,_xlfn.CONCAT($C$29,MAX($E31,$E$34)),F$2:F$26,_xlfn.CONCAT($C$29,MAX($E31,$E$34)))</f>
        <v>0</v>
      </c>
      <c r="L36" s="20">
        <f>COUNTIFS(L$2:L$26,_xlfn.CONCAT($C$28,$E31),K$2:K$26,_xlfn.CONCAT($C$29,MAX($E31,$E$34)),J$2:J$26,_xlfn.CONCAT($C$29,MAX($E31,$E$34)), I$2:I$26,_xlfn.CONCAT($C$29,MAX($E31,$E$34)),H$2:H$26,_xlfn.CONCAT($C$29,MAX($E31,$E$34)),G$2:G$26,_xlfn.CONCAT($C$29,MAX($E31,$E$34)),F$2:F$26,_xlfn.CONCAT($C$29,MAX($E31,$E$34)))</f>
        <v>0</v>
      </c>
      <c r="M36" s="20">
        <f>COUNTIFS(M$2:M$26,_xlfn.CONCAT($C$28,$E31),L$2:L$26,_xlfn.CONCAT($C$29,MAX($E31,$E$34)),K$2:K$26,_xlfn.CONCAT($C$29,MAX($E31,$E$34)),J$2:J$26,_xlfn.CONCAT($C$29,MAX($E31,$E$34)), I$2:I$26,_xlfn.CONCAT($C$29,MAX($E31,$E$34)),H$2:H$26,_xlfn.CONCAT($C$29,MAX($E31,$E$34)),G$2:G$26,_xlfn.CONCAT($C$29,MAX($E31,$E$34)),F$2:F$26,_xlfn.CONCAT($C$29,MAX($E31,$E$34)))</f>
        <v>1</v>
      </c>
      <c r="N36" s="20">
        <f>COUNTIFS(N$2:N$26,_xlfn.CONCAT($C$28,$E31),M$2:M$26,_xlfn.CONCAT($C$29,MAX($E31,$E$34)),L$2:L$26,_xlfn.CONCAT($C$29,MAX($E31,$E$34)),K$2:K$26,_xlfn.CONCAT($C$29,MAX($E31,$E$34)),J$2:J$26,_xlfn.CONCAT($C$29,MAX($E31,$E$34)), I$2:I$26,_xlfn.CONCAT($C$29,MAX($E31,$E$34)),H$2:H$26,_xlfn.CONCAT($C$29,MAX($E31,$E$34)),G$2:G$26,_xlfn.CONCAT($C$29,MAX($E31,$E$34)),F$2:F$26,_xlfn.CONCAT($C$29,MAX($E31,$E$34)))</f>
        <v>0</v>
      </c>
      <c r="O36" s="20">
        <f>COUNTIFS(O$2:O$26,_xlfn.CONCAT($C$28,$E31),N$2:N$26,_xlfn.CONCAT($C$29,MAX($E31,$E$34)),M$2:M$26,_xlfn.CONCAT($C$29,MAX($E31,$E$34)),L$2:L$26,_xlfn.CONCAT($C$29,MAX($E31,$E$34)),K$2:K$26,_xlfn.CONCAT($C$29,MAX($E31,$E$34)),J$2:J$26,_xlfn.CONCAT($C$29,MAX($E31,$E$34)), I$2:I$26,_xlfn.CONCAT($C$29,MAX($E31,$E$34)),H$2:H$26,_xlfn.CONCAT($C$29,MAX($E31,$E$34)),G$2:G$26,_xlfn.CONCAT($C$29,MAX($E31,$E$34)),F$2:F$26,_xlfn.CONCAT($C$29,MAX($E31,$E$34)))</f>
        <v>0</v>
      </c>
    </row>
    <row r="37" spans="2:15" x14ac:dyDescent="0.25">
      <c r="B37" s="19"/>
      <c r="C37" s="19"/>
      <c r="D37" s="17"/>
      <c r="E37" s="17">
        <v>3</v>
      </c>
      <c r="F37" s="20">
        <f>COUNTIFS(F$2:F$26,_xlfn.CONCAT($C$28,$E32))</f>
        <v>6</v>
      </c>
      <c r="G37" s="20">
        <f>COUNTIFS(G$2:G$26,_xlfn.CONCAT($C$28,$E32),F$2:F$26,_xlfn.CONCAT($C$29,MAX($E32,$E$34)))</f>
        <v>2</v>
      </c>
      <c r="H37" s="20">
        <f>COUNTIFS(H$2:H$26,_xlfn.CONCAT($C$28,$E32),G$2:G$26,_xlfn.CONCAT($C$29,MAX($E32,$E$34)),F$2:F$26,_xlfn.CONCAT($C$29,MAX($E32,$E$34)))</f>
        <v>0</v>
      </c>
      <c r="I37" s="20">
        <f>COUNTIFS(I$2:I$26,_xlfn.CONCAT($C$28,$E32),H$2:H$26,_xlfn.CONCAT($C$29,MAX($E32,$E$34)),G$2:G$26,_xlfn.CONCAT($C$29,MAX($E32,$E$34)),F$2:F$26,_xlfn.CONCAT($C$29,MAX($E32,$E$34)))</f>
        <v>0</v>
      </c>
      <c r="J37" s="20">
        <f>COUNTIFS(J$2:J$26,_xlfn.CONCAT($C$28,$E32), I$2:I$26,_xlfn.CONCAT($C$29,MAX($E32,$E$34)),H$2:H$26,_xlfn.CONCAT($C$29,MAX($E32,$E$34)),G$2:G$26,_xlfn.CONCAT($C$29,MAX($E32,$E$34)),F$2:F$26,_xlfn.CONCAT($C$29,MAX($E32,$E$34)))</f>
        <v>0</v>
      </c>
      <c r="K37" s="20">
        <f>COUNTIFS(K$2:K$26,_xlfn.CONCAT($C$28,$E32),J$2:J$26,_xlfn.CONCAT($C$29,MAX($E32,$E$34)), I$2:I$26,_xlfn.CONCAT($C$29,MAX($E32,$E$34)),H$2:H$26,_xlfn.CONCAT($C$29,MAX($E32,$E$34)),G$2:G$26,_xlfn.CONCAT($C$29,MAX($E32,$E$34)),F$2:F$26,_xlfn.CONCAT($C$29,MAX($E32,$E$34)))</f>
        <v>0</v>
      </c>
      <c r="L37" s="20">
        <f>COUNTIFS(L$2:L$26,_xlfn.CONCAT($C$28,$E32),K$2:K$26,_xlfn.CONCAT($C$29,MAX($E32,$E$34)),J$2:J$26,_xlfn.CONCAT($C$29,MAX($E32,$E$34)), I$2:I$26,_xlfn.CONCAT($C$29,MAX($E32,$E$34)),H$2:H$26,_xlfn.CONCAT($C$29,MAX($E32,$E$34)),G$2:G$26,_xlfn.CONCAT($C$29,MAX($E32,$E$34)),F$2:F$26,_xlfn.CONCAT($C$29,MAX($E32,$E$34)))</f>
        <v>0</v>
      </c>
      <c r="M37" s="20">
        <f>COUNTIFS(M$2:M$26,_xlfn.CONCAT($C$28,$E32),L$2:L$26,_xlfn.CONCAT($C$29,MAX($E32,$E$34)),K$2:K$26,_xlfn.CONCAT($C$29,MAX($E32,$E$34)),J$2:J$26,_xlfn.CONCAT($C$29,MAX($E32,$E$34)), I$2:I$26,_xlfn.CONCAT($C$29,MAX($E32,$E$34)),H$2:H$26,_xlfn.CONCAT($C$29,MAX($E32,$E$34)),G$2:G$26,_xlfn.CONCAT($C$29,MAX($E32,$E$34)),F$2:F$26,_xlfn.CONCAT($C$29,MAX($E32,$E$34)))</f>
        <v>0</v>
      </c>
      <c r="N37" s="20">
        <f>COUNTIFS(N$2:N$26,_xlfn.CONCAT($C$28,$E32),M$2:M$26,_xlfn.CONCAT($C$29,MAX($E32,$E$34)),L$2:L$26,_xlfn.CONCAT($C$29,MAX($E32,$E$34)),K$2:K$26,_xlfn.CONCAT($C$29,MAX($E32,$E$34)),J$2:J$26,_xlfn.CONCAT($C$29,MAX($E32,$E$34)), I$2:I$26,_xlfn.CONCAT($C$29,MAX($E32,$E$34)),H$2:H$26,_xlfn.CONCAT($C$29,MAX($E32,$E$34)),G$2:G$26,_xlfn.CONCAT($C$29,MAX($E32,$E$34)),F$2:F$26,_xlfn.CONCAT($C$29,MAX($E32,$E$34)))</f>
        <v>0</v>
      </c>
      <c r="O37" s="20">
        <f>COUNTIFS(O$2:O$26,_xlfn.CONCAT($C$28,$E32),N$2:N$26,_xlfn.CONCAT($C$29,MAX($E32,$E$34)),M$2:M$26,_xlfn.CONCAT($C$29,MAX($E32,$E$34)),L$2:L$26,_xlfn.CONCAT($C$29,MAX($E32,$E$34)),K$2:K$26,_xlfn.CONCAT($C$29,MAX($E32,$E$34)),J$2:J$26,_xlfn.CONCAT($C$29,MAX($E32,$E$34)), I$2:I$26,_xlfn.CONCAT($C$29,MAX($E32,$E$34)),H$2:H$26,_xlfn.CONCAT($C$29,MAX($E32,$E$34)),G$2:G$26,_xlfn.CONCAT($C$29,MAX($E32,$E$34)),F$2:F$26,_xlfn.CONCAT($C$29,MAX($E32,$E$34)))</f>
        <v>0</v>
      </c>
    </row>
    <row r="38" spans="2:15" x14ac:dyDescent="0.25">
      <c r="B38" s="19"/>
      <c r="C38" s="19"/>
      <c r="D38" s="19"/>
      <c r="E38" s="19"/>
      <c r="F38" s="20"/>
      <c r="G38" s="20"/>
      <c r="H38" s="20"/>
      <c r="I38" s="20"/>
      <c r="J38" s="20"/>
      <c r="K38" s="20"/>
      <c r="L38" s="20"/>
      <c r="M38" s="20"/>
      <c r="N38" s="20"/>
      <c r="O38" s="20"/>
    </row>
    <row r="39" spans="2:15" x14ac:dyDescent="0.25">
      <c r="B39" s="19"/>
      <c r="C39" s="19"/>
      <c r="D39" s="18" t="s">
        <v>392</v>
      </c>
      <c r="E39" s="22">
        <v>3</v>
      </c>
      <c r="F39" s="20"/>
      <c r="G39" s="20"/>
      <c r="H39" s="20"/>
      <c r="I39" s="20"/>
      <c r="J39" s="20"/>
      <c r="K39" s="20"/>
      <c r="L39" s="20"/>
      <c r="M39" s="20"/>
      <c r="N39" s="20"/>
      <c r="O39" s="20"/>
    </row>
    <row r="40" spans="2:15" x14ac:dyDescent="0.25">
      <c r="B40" s="19"/>
      <c r="C40" s="19"/>
      <c r="D40" s="17" t="s">
        <v>368</v>
      </c>
      <c r="E40" s="17">
        <v>1</v>
      </c>
      <c r="F40" s="20">
        <f>COUNTIFS(F$2:F$26,_xlfn.CONCAT($C$28,$E30))</f>
        <v>2</v>
      </c>
      <c r="G40" s="20">
        <f>COUNTIFS(G$2:G$26,_xlfn.CONCAT($C$28,$E30),F$2:F$26,_xlfn.CONCAT($C$29,MAX($E30,$E$39)))</f>
        <v>2</v>
      </c>
      <c r="H40" s="20">
        <f>COUNTIFS(H$2:H$26,_xlfn.CONCAT($C$28,$E30),G$2:G$26,_xlfn.CONCAT($C$29,MAX($E30,$E$39)),F$2:F$26,_xlfn.CONCAT($C$29,MAX($E30,$E$39)))</f>
        <v>0</v>
      </c>
      <c r="I40" s="20">
        <f>COUNTIFS(I$2:I$26,_xlfn.CONCAT($C$28,$E30),H$2:H$26,_xlfn.CONCAT($C$29,MAX($E30,$E$39)),G$2:G$26,_xlfn.CONCAT($C$29,MAX($E30,$E$39)),F$2:F$26,_xlfn.CONCAT($C$29,MAX($E30,$E$39)))</f>
        <v>0</v>
      </c>
      <c r="J40" s="20">
        <f>COUNTIFS(J$2:J$26,_xlfn.CONCAT($C$28,$E30), I$2:I$26,_xlfn.CONCAT($C$29,MAX($E30,$E$39)),H$2:H$26,_xlfn.CONCAT($C$29,MAX($E30,$E$39)),G$2:G$26,_xlfn.CONCAT($C$29,MAX($E30,$E$39)),F$2:F$26,_xlfn.CONCAT($C$29,MAX($E30,$E$39)))</f>
        <v>1</v>
      </c>
      <c r="K40" s="20">
        <f>COUNTIFS(K$2:K$26,_xlfn.CONCAT($C$28,$E30),J$2:J$26,_xlfn.CONCAT($C$29,MAX($E30,$E$39)), I$2:I$26,_xlfn.CONCAT($C$29,MAX($E30,$E$39)),H$2:H$26,_xlfn.CONCAT($C$29,MAX($E30,$E$39)),G$2:G$26,_xlfn.CONCAT($C$29,MAX($E30,$E$39)),F$2:F$26,_xlfn.CONCAT($C$29,MAX($E30,$E$39)))</f>
        <v>0</v>
      </c>
      <c r="L40" s="20">
        <f>COUNTIFS(L$2:L$26,_xlfn.CONCAT($C$28,$E30),K$2:K$26,_xlfn.CONCAT($C$29,MAX($E30,$E$39)),J$2:J$26,_xlfn.CONCAT($C$29,MAX($E30,$E$39)), I$2:I$26,_xlfn.CONCAT($C$29,MAX($E30,$E$39)),H$2:H$26,_xlfn.CONCAT($C$29,MAX($E30,$E$39)),G$2:G$26,_xlfn.CONCAT($C$29,MAX($E30,$E$39)),F$2:F$26,_xlfn.CONCAT($C$29,MAX($E30,$E$39)))</f>
        <v>0</v>
      </c>
      <c r="M40" s="20">
        <f>COUNTIFS(M$2:M$26,_xlfn.CONCAT($C$28,$E30),L$2:L$26,_xlfn.CONCAT($C$29,MAX($E30,$E$39)),K$2:K$26,_xlfn.CONCAT($C$29,MAX($E30,$E$39)),J$2:J$26,_xlfn.CONCAT($C$29,MAX($E30,$E$39)), I$2:I$26,_xlfn.CONCAT($C$29,MAX($E30,$E$39)),H$2:H$26,_xlfn.CONCAT($C$29,MAX($E30,$E$39)),G$2:G$26,_xlfn.CONCAT($C$29,MAX($E30,$E$39)),F$2:F$26,_xlfn.CONCAT($C$29,MAX($E30,$E$39)))</f>
        <v>0</v>
      </c>
      <c r="N40" s="20">
        <f>COUNTIFS(N$2:N$26,_xlfn.CONCAT($C$28,$E30),M$2:M$26,_xlfn.CONCAT($C$29,MAX($E30,$E$39)),L$2:L$26,_xlfn.CONCAT($C$29,MAX($E30,$E$39)),K$2:K$26,_xlfn.CONCAT($C$29,MAX($E30,$E$39)),J$2:J$26,_xlfn.CONCAT($C$29,MAX($E30,$E$39)), I$2:I$26,_xlfn.CONCAT($C$29,MAX($E30,$E$39)),H$2:H$26,_xlfn.CONCAT($C$29,MAX($E30,$E$39)),G$2:G$26,_xlfn.CONCAT($C$29,MAX($E30,$E$39)),F$2:F$26,_xlfn.CONCAT($C$29,MAX($E30,$E$39)))</f>
        <v>0</v>
      </c>
      <c r="O40" s="20">
        <f>COUNTIFS(O$2:O$26,_xlfn.CONCAT($C$28,$E30),N$2:N$26,_xlfn.CONCAT($C$29,MAX($E30,$E$39)),M$2:M$26,_xlfn.CONCAT($C$29,MAX($E30,$E$39)),L$2:L$26,_xlfn.CONCAT($C$29,MAX($E30,$E$39)),K$2:K$26,_xlfn.CONCAT($C$29,MAX($E30,$E$39)),J$2:J$26,_xlfn.CONCAT($C$29,MAX($E30,$E$39)), I$2:I$26,_xlfn.CONCAT($C$29,MAX($E30,$E$39)),H$2:H$26,_xlfn.CONCAT($C$29,MAX($E30,$E$39)),G$2:G$26,_xlfn.CONCAT($C$29,MAX($E30,$E$39)),F$2:F$26,_xlfn.CONCAT($C$29,MAX($E30,$E$39)))</f>
        <v>0</v>
      </c>
    </row>
    <row r="41" spans="2:15" x14ac:dyDescent="0.25">
      <c r="B41" s="19"/>
      <c r="C41" s="19"/>
      <c r="D41" s="17"/>
      <c r="E41" s="17">
        <v>2</v>
      </c>
      <c r="F41" s="20">
        <f>COUNTIFS(F$2:F$26,_xlfn.CONCAT($C$28,$E31))</f>
        <v>10</v>
      </c>
      <c r="G41" s="20">
        <f>COUNTIFS(G$2:G$26,_xlfn.CONCAT($C$28,$E31),F$2:F$26,_xlfn.CONCAT($C$29,MAX($E31,$E$39)))</f>
        <v>0</v>
      </c>
      <c r="H41" s="20">
        <f>COUNTIFS(H$2:H$26,_xlfn.CONCAT($C$28,$E31),G$2:G$26,_xlfn.CONCAT($C$29,MAX($E31,$E$39)),F$2:F$26,_xlfn.CONCAT($C$29,MAX($E31,$E$39)))</f>
        <v>1</v>
      </c>
      <c r="I41" s="20">
        <f>COUNTIFS(I$2:I$26,_xlfn.CONCAT($C$28,$E31),H$2:H$26,_xlfn.CONCAT($C$29,MAX($E31,$E$39)),G$2:G$26,_xlfn.CONCAT($C$29,MAX($E31,$E$39)),F$2:F$26,_xlfn.CONCAT($C$29,MAX($E31,$E$39)))</f>
        <v>0</v>
      </c>
      <c r="J41" s="20">
        <f>COUNTIFS(J$2:J$26,_xlfn.CONCAT($C$28,$E31), I$2:I$26,_xlfn.CONCAT($C$29,MAX($E31,$E$39)),H$2:H$26,_xlfn.CONCAT($C$29,MAX($E31,$E$39)),G$2:G$26,_xlfn.CONCAT($C$29,MAX($E31,$E$39)),F$2:F$26,_xlfn.CONCAT($C$29,MAX($E31,$E$39)))</f>
        <v>0</v>
      </c>
      <c r="K41" s="20">
        <f>COUNTIFS(K$2:K$26,_xlfn.CONCAT($C$28,$E31),J$2:J$26,_xlfn.CONCAT($C$29,MAX($E31,$E$39)), I$2:I$26,_xlfn.CONCAT($C$29,MAX($E31,$E$39)),H$2:H$26,_xlfn.CONCAT($C$29,MAX($E31,$E$39)),G$2:G$26,_xlfn.CONCAT($C$29,MAX($E31,$E$39)),F$2:F$26,_xlfn.CONCAT($C$29,MAX($E31,$E$39)))</f>
        <v>0</v>
      </c>
      <c r="L41" s="20">
        <f>COUNTIFS(L$2:L$26,_xlfn.CONCAT($C$28,$E31),K$2:K$26,_xlfn.CONCAT($C$29,MAX($E31,$E$39)),J$2:J$26,_xlfn.CONCAT($C$29,MAX($E31,$E$39)), I$2:I$26,_xlfn.CONCAT($C$29,MAX($E31,$E$39)),H$2:H$26,_xlfn.CONCAT($C$29,MAX($E31,$E$39)),G$2:G$26,_xlfn.CONCAT($C$29,MAX($E31,$E$39)),F$2:F$26,_xlfn.CONCAT($C$29,MAX($E31,$E$39)))</f>
        <v>0</v>
      </c>
      <c r="M41" s="20">
        <f>COUNTIFS(M$2:M$26,_xlfn.CONCAT($C$28,$E31),L$2:L$26,_xlfn.CONCAT($C$29,MAX($E31,$E$39)),K$2:K$26,_xlfn.CONCAT($C$29,MAX($E31,$E$39)),J$2:J$26,_xlfn.CONCAT($C$29,MAX($E31,$E$39)), I$2:I$26,_xlfn.CONCAT($C$29,MAX($E31,$E$39)),H$2:H$26,_xlfn.CONCAT($C$29,MAX($E31,$E$39)),G$2:G$26,_xlfn.CONCAT($C$29,MAX($E31,$E$39)),F$2:F$26,_xlfn.CONCAT($C$29,MAX($E31,$E$39)))</f>
        <v>0</v>
      </c>
      <c r="N41" s="20">
        <f>COUNTIFS(N$2:N$26,_xlfn.CONCAT($C$28,$E31),M$2:M$26,_xlfn.CONCAT($C$29,MAX($E31,$E$39)),L$2:L$26,_xlfn.CONCAT($C$29,MAX($E31,$E$39)),K$2:K$26,_xlfn.CONCAT($C$29,MAX($E31,$E$39)),J$2:J$26,_xlfn.CONCAT($C$29,MAX($E31,$E$39)), I$2:I$26,_xlfn.CONCAT($C$29,MAX($E31,$E$39)),H$2:H$26,_xlfn.CONCAT($C$29,MAX($E31,$E$39)),G$2:G$26,_xlfn.CONCAT($C$29,MAX($E31,$E$39)),F$2:F$26,_xlfn.CONCAT($C$29,MAX($E31,$E$39)))</f>
        <v>0</v>
      </c>
      <c r="O41" s="20">
        <f>COUNTIFS(O$2:O$26,_xlfn.CONCAT($C$28,$E31),N$2:N$26,_xlfn.CONCAT($C$29,MAX($E31,$E$39)),M$2:M$26,_xlfn.CONCAT($C$29,MAX($E31,$E$39)),L$2:L$26,_xlfn.CONCAT($C$29,MAX($E31,$E$39)),K$2:K$26,_xlfn.CONCAT($C$29,MAX($E31,$E$39)),J$2:J$26,_xlfn.CONCAT($C$29,MAX($E31,$E$39)), I$2:I$26,_xlfn.CONCAT($C$29,MAX($E31,$E$39)),H$2:H$26,_xlfn.CONCAT($C$29,MAX($E31,$E$39)),G$2:G$26,_xlfn.CONCAT($C$29,MAX($E31,$E$39)),F$2:F$26,_xlfn.CONCAT($C$29,MAX($E31,$E$39)))</f>
        <v>0</v>
      </c>
    </row>
    <row r="42" spans="2:15" x14ac:dyDescent="0.25">
      <c r="B42" s="20"/>
      <c r="C42" s="20"/>
      <c r="D42" s="17"/>
      <c r="E42" s="17">
        <v>3</v>
      </c>
      <c r="F42" s="20">
        <f>COUNTIFS(F$2:F$26,_xlfn.CONCAT($C$28,$E32))</f>
        <v>6</v>
      </c>
      <c r="G42" s="20">
        <f>COUNTIFS(G$2:G$26,_xlfn.CONCAT($C$28,$E32),F$2:F$26,_xlfn.CONCAT($C$29,MAX($E32,$E$39)))</f>
        <v>2</v>
      </c>
      <c r="H42" s="20">
        <f>COUNTIFS(H$2:H$26,_xlfn.CONCAT($C$28,$E32),G$2:G$26,_xlfn.CONCAT($C$29,MAX($E32,$E$39)),F$2:F$26,_xlfn.CONCAT($C$29,MAX($E32,$E$39)))</f>
        <v>0</v>
      </c>
      <c r="I42" s="20">
        <f>COUNTIFS(I$2:I$26,_xlfn.CONCAT($C$28,$E32),H$2:H$26,_xlfn.CONCAT($C$29,MAX($E32,$E$39)),G$2:G$26,_xlfn.CONCAT($C$29,MAX($E32,$E$39)),F$2:F$26,_xlfn.CONCAT($C$29,MAX($E32,$E$39)))</f>
        <v>0</v>
      </c>
      <c r="J42" s="20">
        <f>COUNTIFS(J$2:J$26,_xlfn.CONCAT($C$28,$E32), I$2:I$26,_xlfn.CONCAT($C$29,MAX($E32,$E$39)),H$2:H$26,_xlfn.CONCAT($C$29,MAX($E32,$E$39)),G$2:G$26,_xlfn.CONCAT($C$29,MAX($E32,$E$39)),F$2:F$26,_xlfn.CONCAT($C$29,MAX($E32,$E$39)))</f>
        <v>0</v>
      </c>
      <c r="K42" s="20">
        <f>COUNTIFS(K$2:K$26,_xlfn.CONCAT($C$28,$E32),J$2:J$26,_xlfn.CONCAT($C$29,MAX($E32,$E$39)), I$2:I$26,_xlfn.CONCAT($C$29,MAX($E32,$E$39)),H$2:H$26,_xlfn.CONCAT($C$29,MAX($E32,$E$39)),G$2:G$26,_xlfn.CONCAT($C$29,MAX($E32,$E$39)),F$2:F$26,_xlfn.CONCAT($C$29,MAX($E32,$E$39)))</f>
        <v>0</v>
      </c>
      <c r="L42" s="20">
        <f>COUNTIFS(L$2:L$26,_xlfn.CONCAT($C$28,$E32),K$2:K$26,_xlfn.CONCAT($C$29,MAX($E32,$E$39)),J$2:J$26,_xlfn.CONCAT($C$29,MAX($E32,$E$39)), I$2:I$26,_xlfn.CONCAT($C$29,MAX($E32,$E$39)),H$2:H$26,_xlfn.CONCAT($C$29,MAX($E32,$E$39)),G$2:G$26,_xlfn.CONCAT($C$29,MAX($E32,$E$39)),F$2:F$26,_xlfn.CONCAT($C$29,MAX($E32,$E$39)))</f>
        <v>0</v>
      </c>
      <c r="M42" s="20">
        <f>COUNTIFS(M$2:M$26,_xlfn.CONCAT($C$28,$E32),L$2:L$26,_xlfn.CONCAT($C$29,MAX($E32,$E$39)),K$2:K$26,_xlfn.CONCAT($C$29,MAX($E32,$E$39)),J$2:J$26,_xlfn.CONCAT($C$29,MAX($E32,$E$39)), I$2:I$26,_xlfn.CONCAT($C$29,MAX($E32,$E$39)),H$2:H$26,_xlfn.CONCAT($C$29,MAX($E32,$E$39)),G$2:G$26,_xlfn.CONCAT($C$29,MAX($E32,$E$39)),F$2:F$26,_xlfn.CONCAT($C$29,MAX($E32,$E$39)))</f>
        <v>0</v>
      </c>
      <c r="N42" s="20">
        <f>COUNTIFS(N$2:N$26,_xlfn.CONCAT($C$28,$E32),M$2:M$26,_xlfn.CONCAT($C$29,MAX($E32,$E$39)),L$2:L$26,_xlfn.CONCAT($C$29,MAX($E32,$E$39)),K$2:K$26,_xlfn.CONCAT($C$29,MAX($E32,$E$39)),J$2:J$26,_xlfn.CONCAT($C$29,MAX($E32,$E$39)), I$2:I$26,_xlfn.CONCAT($C$29,MAX($E32,$E$39)),H$2:H$26,_xlfn.CONCAT($C$29,MAX($E32,$E$39)),G$2:G$26,_xlfn.CONCAT($C$29,MAX($E32,$E$39)),F$2:F$26,_xlfn.CONCAT($C$29,MAX($E32,$E$39)))</f>
        <v>0</v>
      </c>
      <c r="O42" s="20">
        <f>COUNTIFS(O$2:O$26,_xlfn.CONCAT($C$28,$E32),N$2:N$26,_xlfn.CONCAT($C$29,MAX($E32,$E$39)),M$2:M$26,_xlfn.CONCAT($C$29,MAX($E32,$E$39)),L$2:L$26,_xlfn.CONCAT($C$29,MAX($E32,$E$39)),K$2:K$26,_xlfn.CONCAT($C$29,MAX($E32,$E$39)),J$2:J$26,_xlfn.CONCAT($C$29,MAX($E32,$E$39)), I$2:I$26,_xlfn.CONCAT($C$29,MAX($E32,$E$39)),H$2:H$26,_xlfn.CONCAT($C$29,MAX($E32,$E$39)),G$2:G$26,_xlfn.CONCAT($C$29,MAX($E32,$E$39)),F$2:F$26,_xlfn.CONCAT($C$29,MAX($E32,$E$39)))</f>
        <v>0</v>
      </c>
    </row>
    <row r="43" spans="2:15" x14ac:dyDescent="0.25">
      <c r="B43" s="20"/>
      <c r="C43" s="20"/>
      <c r="D43" s="20"/>
      <c r="E43" s="20"/>
      <c r="F43" s="20"/>
      <c r="G43" s="20"/>
      <c r="H43" s="20"/>
      <c r="I43" s="20"/>
      <c r="J43" s="20"/>
      <c r="K43" s="20"/>
      <c r="L43" s="20"/>
      <c r="M43" s="20"/>
      <c r="N43" s="20"/>
      <c r="O43" s="20"/>
    </row>
    <row r="44" spans="2:15" x14ac:dyDescent="0.25">
      <c r="B44" s="20"/>
      <c r="C44" s="20"/>
      <c r="D44" s="20"/>
      <c r="E44" s="20"/>
      <c r="F44" s="20"/>
      <c r="G44" s="20"/>
      <c r="H44" s="20"/>
      <c r="I44" s="20"/>
      <c r="J44" s="20"/>
      <c r="K44" s="20"/>
      <c r="L44" s="20"/>
      <c r="M44" s="20"/>
      <c r="N44" s="20"/>
      <c r="O44" s="20"/>
    </row>
    <row r="45" spans="2:15" x14ac:dyDescent="0.25">
      <c r="B45" s="20"/>
      <c r="C45" s="20"/>
      <c r="D45" s="17" t="s">
        <v>369</v>
      </c>
      <c r="E45" s="21"/>
      <c r="F45" s="19"/>
      <c r="G45" s="20"/>
      <c r="H45" s="20"/>
      <c r="I45" s="20"/>
      <c r="J45" s="20"/>
      <c r="K45" s="20"/>
      <c r="L45" s="20"/>
      <c r="M45" s="20"/>
      <c r="N45" s="20"/>
      <c r="O45" s="20"/>
    </row>
    <row r="46" spans="2:15" x14ac:dyDescent="0.25">
      <c r="B46" s="20"/>
      <c r="C46" s="20"/>
      <c r="D46" s="18" t="s">
        <v>392</v>
      </c>
      <c r="E46" s="17">
        <v>1</v>
      </c>
      <c r="F46" s="19">
        <f>SUM($F$30:F30)</f>
        <v>2</v>
      </c>
      <c r="G46" s="19">
        <f>SUM($F$30:G30)</f>
        <v>8</v>
      </c>
      <c r="H46" s="19">
        <f>SUM($F$30:H30)</f>
        <v>12</v>
      </c>
      <c r="I46" s="19">
        <f>SUM($F$30:I30)</f>
        <v>15</v>
      </c>
      <c r="J46" s="19">
        <f>SUM($F$30:J30)</f>
        <v>17</v>
      </c>
      <c r="K46" s="19">
        <f>SUM($F$30:K30)</f>
        <v>17</v>
      </c>
      <c r="L46" s="19">
        <f>SUM($F$30:L30)</f>
        <v>18</v>
      </c>
      <c r="M46" s="19">
        <f>SUM($F$30:M30)</f>
        <v>19</v>
      </c>
      <c r="N46" s="19">
        <f>SUM($F$30:N30)</f>
        <v>19</v>
      </c>
      <c r="O46" s="19">
        <f>SUM($F$30:O30)</f>
        <v>19</v>
      </c>
    </row>
    <row r="47" spans="2:15" x14ac:dyDescent="0.25">
      <c r="B47" s="20"/>
      <c r="C47" s="20"/>
      <c r="D47" s="21"/>
      <c r="E47" s="17">
        <v>2</v>
      </c>
      <c r="F47" s="19">
        <f>SUM($F35:F$36)</f>
        <v>12</v>
      </c>
      <c r="G47" s="19">
        <f>SUM($F35:G$36)</f>
        <v>17</v>
      </c>
      <c r="H47" s="19">
        <f>SUM($F35:H$36)</f>
        <v>20</v>
      </c>
      <c r="I47" s="19">
        <f>SUM($F35:I$36)</f>
        <v>20</v>
      </c>
      <c r="J47" s="19">
        <f>SUM($F35:J$36)</f>
        <v>21</v>
      </c>
      <c r="K47" s="19">
        <f>SUM($F35:K$36)</f>
        <v>21</v>
      </c>
      <c r="L47" s="19">
        <f>SUM($F35:L$36)</f>
        <v>21</v>
      </c>
      <c r="M47" s="19">
        <f>SUM($F35:M$36)</f>
        <v>22</v>
      </c>
      <c r="N47" s="19">
        <f>SUM($F35:N$36)</f>
        <v>22</v>
      </c>
      <c r="O47" s="19">
        <f>SUM($F35:O$36)</f>
        <v>22</v>
      </c>
    </row>
    <row r="48" spans="2:15" x14ac:dyDescent="0.25">
      <c r="B48" s="20"/>
      <c r="C48" s="20"/>
      <c r="D48" s="21"/>
      <c r="E48" s="17">
        <v>3</v>
      </c>
      <c r="F48" s="19">
        <f>SUM($F$40:F42)</f>
        <v>18</v>
      </c>
      <c r="G48" s="19">
        <f>SUM($F$40:G42)</f>
        <v>22</v>
      </c>
      <c r="H48" s="19">
        <f>SUM($F$40:H42)</f>
        <v>23</v>
      </c>
      <c r="I48" s="19">
        <f>SUM($F$40:I42)</f>
        <v>23</v>
      </c>
      <c r="J48" s="19">
        <f>SUM($F$40:J42)</f>
        <v>24</v>
      </c>
      <c r="K48" s="19">
        <f>SUM($F$40:K42)</f>
        <v>24</v>
      </c>
      <c r="L48" s="19">
        <f>SUM($F$40:L42)</f>
        <v>24</v>
      </c>
      <c r="M48" s="19">
        <f>SUM($F$40:M42)</f>
        <v>24</v>
      </c>
      <c r="N48" s="19">
        <f>SUM($F$40:N42)</f>
        <v>24</v>
      </c>
      <c r="O48" s="19">
        <f>SUM($F$40:O42)</f>
        <v>24</v>
      </c>
    </row>
    <row r="49" spans="2:15" x14ac:dyDescent="0.25">
      <c r="B49" s="20"/>
      <c r="C49" s="20"/>
      <c r="D49" s="20"/>
      <c r="E49" s="20"/>
      <c r="F49" s="20"/>
      <c r="G49" s="20"/>
      <c r="H49" s="20"/>
      <c r="I49" s="20"/>
      <c r="J49" s="20"/>
      <c r="K49" s="20"/>
      <c r="L49" s="20"/>
      <c r="M49" s="20"/>
      <c r="N49" s="20"/>
      <c r="O49" s="20"/>
    </row>
    <row r="50" spans="2:15" x14ac:dyDescent="0.25">
      <c r="B50" s="20"/>
      <c r="C50" s="20"/>
      <c r="D50" s="17" t="s">
        <v>371</v>
      </c>
      <c r="E50" s="21"/>
      <c r="F50" s="20"/>
      <c r="G50" s="20"/>
      <c r="H50" s="20"/>
      <c r="I50" s="20"/>
      <c r="J50" s="20"/>
      <c r="K50" s="20"/>
      <c r="L50" s="20"/>
      <c r="M50" s="20"/>
      <c r="N50" s="20"/>
      <c r="O50" s="20"/>
    </row>
    <row r="51" spans="2:15" x14ac:dyDescent="0.25">
      <c r="B51" s="20"/>
      <c r="C51" s="20"/>
      <c r="D51" s="18" t="s">
        <v>392</v>
      </c>
      <c r="E51" s="17">
        <v>1</v>
      </c>
      <c r="F51" s="19">
        <f>F46/$C$31</f>
        <v>0.08</v>
      </c>
      <c r="G51" s="19">
        <f t="shared" ref="G51:O51" si="0">G46/$C$31</f>
        <v>0.32</v>
      </c>
      <c r="H51" s="19">
        <f t="shared" si="0"/>
        <v>0.48</v>
      </c>
      <c r="I51" s="19">
        <f t="shared" si="0"/>
        <v>0.6</v>
      </c>
      <c r="J51" s="19">
        <f t="shared" si="0"/>
        <v>0.68</v>
      </c>
      <c r="K51" s="19">
        <f t="shared" si="0"/>
        <v>0.68</v>
      </c>
      <c r="L51" s="19">
        <f t="shared" si="0"/>
        <v>0.72</v>
      </c>
      <c r="M51" s="19">
        <f t="shared" si="0"/>
        <v>0.76</v>
      </c>
      <c r="N51" s="19">
        <f t="shared" si="0"/>
        <v>0.76</v>
      </c>
      <c r="O51" s="19">
        <f t="shared" si="0"/>
        <v>0.76</v>
      </c>
    </row>
    <row r="52" spans="2:15" x14ac:dyDescent="0.25">
      <c r="B52" s="20"/>
      <c r="C52" s="20"/>
      <c r="D52" s="21"/>
      <c r="E52" s="17">
        <v>2</v>
      </c>
      <c r="F52" s="19">
        <f t="shared" ref="F52:O53" si="1">F47/$C$31</f>
        <v>0.48</v>
      </c>
      <c r="G52" s="19">
        <f t="shared" si="1"/>
        <v>0.68</v>
      </c>
      <c r="H52" s="19">
        <f t="shared" si="1"/>
        <v>0.8</v>
      </c>
      <c r="I52" s="19">
        <f t="shared" si="1"/>
        <v>0.8</v>
      </c>
      <c r="J52" s="19">
        <f t="shared" si="1"/>
        <v>0.84</v>
      </c>
      <c r="K52" s="19">
        <f t="shared" si="1"/>
        <v>0.84</v>
      </c>
      <c r="L52" s="19">
        <f t="shared" si="1"/>
        <v>0.84</v>
      </c>
      <c r="M52" s="19">
        <f t="shared" si="1"/>
        <v>0.88</v>
      </c>
      <c r="N52" s="19">
        <f t="shared" si="1"/>
        <v>0.88</v>
      </c>
      <c r="O52" s="19">
        <f t="shared" si="1"/>
        <v>0.88</v>
      </c>
    </row>
    <row r="53" spans="2:15" x14ac:dyDescent="0.25">
      <c r="B53" s="20"/>
      <c r="C53" s="20"/>
      <c r="D53" s="21"/>
      <c r="E53" s="17">
        <v>3</v>
      </c>
      <c r="F53" s="19">
        <f t="shared" si="1"/>
        <v>0.72</v>
      </c>
      <c r="G53" s="19">
        <f t="shared" si="1"/>
        <v>0.88</v>
      </c>
      <c r="H53" s="19">
        <f t="shared" si="1"/>
        <v>0.92</v>
      </c>
      <c r="I53" s="19">
        <f t="shared" si="1"/>
        <v>0.92</v>
      </c>
      <c r="J53" s="19">
        <f t="shared" si="1"/>
        <v>0.96</v>
      </c>
      <c r="K53" s="19">
        <f t="shared" si="1"/>
        <v>0.96</v>
      </c>
      <c r="L53" s="19">
        <f t="shared" si="1"/>
        <v>0.96</v>
      </c>
      <c r="M53" s="19">
        <f t="shared" si="1"/>
        <v>0.96</v>
      </c>
      <c r="N53" s="19">
        <f t="shared" si="1"/>
        <v>0.96</v>
      </c>
      <c r="O53" s="19">
        <f t="shared" si="1"/>
        <v>0.96</v>
      </c>
    </row>
  </sheetData>
  <conditionalFormatting sqref="F51:O53">
    <cfRule type="colorScale" priority="1">
      <colorScale>
        <cfvo type="min"/>
        <cfvo type="percentile" val="50"/>
        <cfvo type="max"/>
        <color rgb="FFF8696B"/>
        <color rgb="FFFFEB84"/>
        <color rgb="FF63BE7B"/>
      </colorScale>
    </cfRule>
  </conditionalFormatting>
  <pageMargins left="0.7" right="0.7" top="0.78740157499999996" bottom="0.78740157499999996"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523BD-FA69-4E32-A466-4F66D9B34D4E}">
  <dimension ref="A1:O53"/>
  <sheetViews>
    <sheetView zoomScale="75" workbookViewId="0">
      <selection activeCell="U39" sqref="U39"/>
    </sheetView>
  </sheetViews>
  <sheetFormatPr baseColWidth="10" defaultColWidth="9.140625" defaultRowHeight="15" x14ac:dyDescent="0.25"/>
  <cols>
    <col min="3" max="3" width="32.7109375" customWidth="1"/>
    <col min="4" max="4" width="71.42578125" customWidth="1"/>
    <col min="5" max="5" width="44.85546875" customWidth="1"/>
    <col min="6" max="6" width="10" customWidth="1"/>
    <col min="7" max="7" width="10.140625" customWidth="1"/>
    <col min="8" max="8" width="9.85546875" customWidth="1"/>
    <col min="9" max="9" width="9.42578125" customWidth="1"/>
    <col min="10" max="10" width="10.140625" customWidth="1"/>
    <col min="11" max="11" width="9.42578125" customWidth="1"/>
    <col min="12" max="12" width="9.7109375" customWidth="1"/>
    <col min="13" max="13" width="9.42578125" customWidth="1"/>
    <col min="14" max="14" width="9.28515625" customWidth="1"/>
    <col min="15" max="15" width="10.42578125" customWidth="1"/>
  </cols>
  <sheetData>
    <row r="1" spans="1:15" s="2" customFormat="1" x14ac:dyDescent="0.25">
      <c r="A1" s="5" t="s">
        <v>0</v>
      </c>
      <c r="B1" s="5" t="s">
        <v>386</v>
      </c>
      <c r="C1" s="5" t="s">
        <v>1</v>
      </c>
      <c r="D1" s="5" t="s">
        <v>2</v>
      </c>
      <c r="E1" s="5" t="s">
        <v>3</v>
      </c>
      <c r="F1" s="5" t="s">
        <v>4</v>
      </c>
      <c r="G1" s="5" t="s">
        <v>5</v>
      </c>
      <c r="H1" s="5" t="s">
        <v>6</v>
      </c>
      <c r="I1" s="5" t="s">
        <v>7</v>
      </c>
      <c r="J1" s="5" t="s">
        <v>8</v>
      </c>
      <c r="K1" s="5" t="s">
        <v>9</v>
      </c>
      <c r="L1" s="5" t="s">
        <v>10</v>
      </c>
      <c r="M1" s="5" t="s">
        <v>11</v>
      </c>
      <c r="N1" s="5" t="s">
        <v>12</v>
      </c>
      <c r="O1" s="5" t="s">
        <v>13</v>
      </c>
    </row>
    <row r="2" spans="1:15" x14ac:dyDescent="0.25">
      <c r="A2" s="1" t="s">
        <v>14</v>
      </c>
      <c r="B2" s="1">
        <v>3</v>
      </c>
      <c r="C2" s="1" t="s">
        <v>15</v>
      </c>
      <c r="D2" s="1" t="s">
        <v>16</v>
      </c>
      <c r="E2" s="1" t="s">
        <v>17</v>
      </c>
      <c r="F2" s="8">
        <v>2</v>
      </c>
      <c r="G2" s="8">
        <v>3</v>
      </c>
      <c r="H2" s="8">
        <v>4</v>
      </c>
      <c r="I2" s="8">
        <v>1</v>
      </c>
      <c r="J2" s="8">
        <v>4</v>
      </c>
      <c r="K2" s="8">
        <v>3</v>
      </c>
      <c r="L2" s="8">
        <v>4</v>
      </c>
      <c r="M2" s="8">
        <v>4</v>
      </c>
      <c r="N2" s="8">
        <v>4</v>
      </c>
      <c r="O2" s="8">
        <v>3</v>
      </c>
    </row>
    <row r="3" spans="1:15" x14ac:dyDescent="0.25">
      <c r="A3" s="1" t="s">
        <v>28</v>
      </c>
      <c r="B3" s="1">
        <v>3</v>
      </c>
      <c r="C3" s="1" t="s">
        <v>29</v>
      </c>
      <c r="D3" s="1" t="s">
        <v>30</v>
      </c>
      <c r="E3" s="1" t="s">
        <v>31</v>
      </c>
      <c r="F3" s="8">
        <v>4</v>
      </c>
      <c r="G3" s="8">
        <v>3</v>
      </c>
      <c r="H3" s="8">
        <v>1</v>
      </c>
      <c r="I3" s="8">
        <v>4</v>
      </c>
      <c r="J3" s="8">
        <v>1</v>
      </c>
      <c r="K3" s="8">
        <v>4</v>
      </c>
      <c r="L3" s="8">
        <v>4</v>
      </c>
      <c r="M3" s="8">
        <v>4</v>
      </c>
      <c r="N3" s="8">
        <v>1</v>
      </c>
      <c r="O3" s="8">
        <v>4</v>
      </c>
    </row>
    <row r="4" spans="1:15" x14ac:dyDescent="0.25">
      <c r="A4" s="1" t="s">
        <v>40</v>
      </c>
      <c r="B4" s="1">
        <v>4</v>
      </c>
      <c r="C4" s="1" t="s">
        <v>41</v>
      </c>
      <c r="D4" s="1" t="s">
        <v>42</v>
      </c>
      <c r="E4" s="1" t="s">
        <v>43</v>
      </c>
      <c r="F4" s="8">
        <v>2</v>
      </c>
      <c r="G4" s="8">
        <v>1</v>
      </c>
      <c r="H4" s="8">
        <v>1</v>
      </c>
      <c r="I4" s="8">
        <v>1</v>
      </c>
      <c r="J4" s="8">
        <v>1</v>
      </c>
      <c r="K4" s="8">
        <v>2</v>
      </c>
      <c r="L4" s="8">
        <v>2</v>
      </c>
      <c r="M4" s="8">
        <v>2</v>
      </c>
      <c r="N4" s="8">
        <v>2</v>
      </c>
      <c r="O4" s="8">
        <v>1</v>
      </c>
    </row>
    <row r="5" spans="1:15" x14ac:dyDescent="0.25">
      <c r="A5" s="1" t="s">
        <v>52</v>
      </c>
      <c r="B5" s="1">
        <v>3</v>
      </c>
      <c r="C5" s="1" t="s">
        <v>15</v>
      </c>
      <c r="D5" s="1" t="s">
        <v>53</v>
      </c>
      <c r="E5" s="1" t="s">
        <v>54</v>
      </c>
      <c r="F5" s="8">
        <v>4</v>
      </c>
      <c r="G5" s="8">
        <v>4</v>
      </c>
      <c r="H5" s="8">
        <v>2</v>
      </c>
      <c r="I5" s="8">
        <v>1</v>
      </c>
      <c r="J5" s="8">
        <v>4</v>
      </c>
      <c r="K5" s="8">
        <v>4</v>
      </c>
      <c r="L5" s="8">
        <v>1</v>
      </c>
      <c r="M5" s="8">
        <v>4</v>
      </c>
      <c r="N5" s="8">
        <v>4</v>
      </c>
      <c r="O5" s="8">
        <v>1</v>
      </c>
    </row>
    <row r="6" spans="1:15" x14ac:dyDescent="0.25">
      <c r="A6" s="1" t="s">
        <v>60</v>
      </c>
      <c r="B6" s="1">
        <v>3</v>
      </c>
      <c r="C6" s="1" t="s">
        <v>61</v>
      </c>
      <c r="D6" s="1" t="s">
        <v>62</v>
      </c>
      <c r="E6" s="1" t="s">
        <v>63</v>
      </c>
      <c r="F6" s="8">
        <v>2</v>
      </c>
      <c r="G6" s="8">
        <v>2</v>
      </c>
      <c r="H6" s="8">
        <v>2</v>
      </c>
      <c r="I6" s="8">
        <v>4</v>
      </c>
      <c r="J6" s="8">
        <v>2</v>
      </c>
      <c r="K6" s="8">
        <v>4</v>
      </c>
      <c r="L6" s="8">
        <v>4</v>
      </c>
      <c r="M6" s="8">
        <v>2</v>
      </c>
      <c r="N6" s="8">
        <v>4</v>
      </c>
      <c r="O6" s="8">
        <v>2</v>
      </c>
    </row>
    <row r="7" spans="1:15" x14ac:dyDescent="0.25">
      <c r="A7" s="1" t="s">
        <v>74</v>
      </c>
      <c r="B7" s="1">
        <v>3</v>
      </c>
      <c r="C7" s="1" t="s">
        <v>29</v>
      </c>
      <c r="D7" s="1" t="s">
        <v>75</v>
      </c>
      <c r="E7" s="1" t="s">
        <v>76</v>
      </c>
      <c r="F7" s="8">
        <v>4</v>
      </c>
      <c r="G7" s="8">
        <v>4</v>
      </c>
      <c r="H7" s="8">
        <v>2</v>
      </c>
      <c r="I7" s="8">
        <v>1</v>
      </c>
      <c r="J7" s="8">
        <v>4</v>
      </c>
      <c r="K7" s="8">
        <v>4</v>
      </c>
      <c r="L7" s="8">
        <v>4</v>
      </c>
      <c r="M7" s="8">
        <v>4</v>
      </c>
      <c r="N7" s="8">
        <v>2</v>
      </c>
      <c r="O7" s="8">
        <v>4</v>
      </c>
    </row>
    <row r="8" spans="1:15" x14ac:dyDescent="0.25">
      <c r="A8" s="1" t="s">
        <v>86</v>
      </c>
      <c r="B8" s="1">
        <v>3</v>
      </c>
      <c r="C8" s="1" t="s">
        <v>61</v>
      </c>
      <c r="D8" s="1" t="s">
        <v>87</v>
      </c>
      <c r="E8" s="1" t="s">
        <v>88</v>
      </c>
      <c r="F8" s="8">
        <v>4</v>
      </c>
      <c r="G8" s="8">
        <v>4</v>
      </c>
      <c r="H8" s="8">
        <v>4</v>
      </c>
      <c r="I8" s="8">
        <v>4</v>
      </c>
      <c r="J8" s="8">
        <v>1</v>
      </c>
      <c r="K8" s="8">
        <v>4</v>
      </c>
      <c r="L8" s="8">
        <v>4</v>
      </c>
      <c r="M8" s="8">
        <v>4</v>
      </c>
      <c r="N8" s="8">
        <v>2</v>
      </c>
      <c r="O8" s="8">
        <v>1</v>
      </c>
    </row>
    <row r="9" spans="1:15" x14ac:dyDescent="0.25">
      <c r="A9" s="1" t="s">
        <v>98</v>
      </c>
      <c r="B9" s="1">
        <v>4</v>
      </c>
      <c r="C9" s="1" t="s">
        <v>99</v>
      </c>
      <c r="D9" s="1" t="s">
        <v>100</v>
      </c>
      <c r="E9" s="1" t="s">
        <v>101</v>
      </c>
      <c r="F9" s="8">
        <v>4</v>
      </c>
      <c r="G9" s="8">
        <v>2</v>
      </c>
      <c r="H9" s="8">
        <v>2</v>
      </c>
      <c r="I9" s="8">
        <v>2</v>
      </c>
      <c r="J9" s="8">
        <v>4</v>
      </c>
      <c r="K9" s="8">
        <v>4</v>
      </c>
      <c r="L9" s="8">
        <v>4</v>
      </c>
      <c r="M9" s="8">
        <v>4</v>
      </c>
      <c r="N9" s="8">
        <v>3</v>
      </c>
      <c r="O9" s="8">
        <v>4</v>
      </c>
    </row>
    <row r="10" spans="1:15" x14ac:dyDescent="0.25">
      <c r="A10" s="1" t="s">
        <v>112</v>
      </c>
      <c r="B10" s="1">
        <v>1</v>
      </c>
      <c r="C10" s="1" t="s">
        <v>113</v>
      </c>
      <c r="D10" s="1" t="s">
        <v>114</v>
      </c>
      <c r="E10" s="1" t="s">
        <v>115</v>
      </c>
      <c r="F10" s="8">
        <v>2</v>
      </c>
      <c r="G10" s="8">
        <v>2</v>
      </c>
      <c r="H10" s="8">
        <v>2</v>
      </c>
      <c r="I10" s="8">
        <v>4</v>
      </c>
      <c r="J10" s="8">
        <v>2</v>
      </c>
      <c r="K10" s="8">
        <v>3</v>
      </c>
      <c r="L10" s="8">
        <v>3</v>
      </c>
      <c r="M10" s="8">
        <v>3</v>
      </c>
      <c r="N10" s="8">
        <v>2</v>
      </c>
      <c r="O10" s="8">
        <v>3</v>
      </c>
    </row>
    <row r="11" spans="1:15" x14ac:dyDescent="0.25">
      <c r="A11" s="1" t="s">
        <v>126</v>
      </c>
      <c r="B11" s="1">
        <v>8</v>
      </c>
      <c r="C11" s="1" t="s">
        <v>127</v>
      </c>
      <c r="D11" s="1" t="s">
        <v>128</v>
      </c>
      <c r="E11" s="1" t="s">
        <v>129</v>
      </c>
      <c r="F11" s="8">
        <v>2</v>
      </c>
      <c r="G11" s="8">
        <v>1</v>
      </c>
      <c r="H11" s="8">
        <v>4</v>
      </c>
      <c r="I11" s="8">
        <v>1</v>
      </c>
      <c r="J11" s="8">
        <v>1</v>
      </c>
      <c r="K11" s="8">
        <v>4</v>
      </c>
      <c r="L11" s="8">
        <v>3</v>
      </c>
      <c r="M11" s="8">
        <v>3</v>
      </c>
      <c r="N11" s="8">
        <v>3</v>
      </c>
      <c r="O11" s="8">
        <v>1</v>
      </c>
    </row>
    <row r="12" spans="1:15" x14ac:dyDescent="0.25">
      <c r="A12" s="1" t="s">
        <v>140</v>
      </c>
      <c r="B12" s="1">
        <v>9</v>
      </c>
      <c r="C12" s="1" t="s">
        <v>141</v>
      </c>
      <c r="D12" s="1" t="s">
        <v>142</v>
      </c>
      <c r="E12" s="1" t="s">
        <v>143</v>
      </c>
      <c r="F12" s="8">
        <v>4</v>
      </c>
      <c r="G12" s="8">
        <v>4</v>
      </c>
      <c r="H12" s="8">
        <v>4</v>
      </c>
      <c r="I12" s="8">
        <v>3</v>
      </c>
      <c r="J12" s="8">
        <v>4</v>
      </c>
      <c r="K12" s="8">
        <v>4</v>
      </c>
      <c r="L12" s="8">
        <v>4</v>
      </c>
      <c r="M12" s="8">
        <v>4</v>
      </c>
      <c r="N12" s="8">
        <v>4</v>
      </c>
      <c r="O12" s="8">
        <v>3</v>
      </c>
    </row>
    <row r="13" spans="1:15" x14ac:dyDescent="0.25">
      <c r="A13" s="1" t="s">
        <v>154</v>
      </c>
      <c r="B13" s="1">
        <v>6</v>
      </c>
      <c r="C13" s="1" t="s">
        <v>155</v>
      </c>
      <c r="D13" s="1" t="s">
        <v>156</v>
      </c>
      <c r="E13" s="1" t="s">
        <v>157</v>
      </c>
      <c r="F13" s="8">
        <v>3</v>
      </c>
      <c r="G13" s="8">
        <v>4</v>
      </c>
      <c r="H13" s="8">
        <v>4</v>
      </c>
      <c r="I13" s="8">
        <v>3</v>
      </c>
      <c r="J13" s="8">
        <v>4</v>
      </c>
      <c r="K13" s="8">
        <v>4</v>
      </c>
      <c r="L13" s="8">
        <v>4</v>
      </c>
      <c r="M13" s="8">
        <v>4</v>
      </c>
      <c r="N13" s="8">
        <v>4</v>
      </c>
      <c r="O13" s="8">
        <v>4</v>
      </c>
    </row>
    <row r="14" spans="1:15" x14ac:dyDescent="0.25">
      <c r="A14" s="1" t="s">
        <v>168</v>
      </c>
      <c r="B14" s="1">
        <v>6</v>
      </c>
      <c r="C14" s="1" t="s">
        <v>155</v>
      </c>
      <c r="D14" s="1" t="s">
        <v>169</v>
      </c>
      <c r="E14" s="1" t="s">
        <v>170</v>
      </c>
      <c r="F14" s="8">
        <v>2</v>
      </c>
      <c r="G14" s="8">
        <v>4</v>
      </c>
      <c r="H14" s="8">
        <v>4</v>
      </c>
      <c r="I14" s="8">
        <v>4</v>
      </c>
      <c r="J14" s="8">
        <v>4</v>
      </c>
      <c r="K14" s="8">
        <v>4</v>
      </c>
      <c r="L14" s="8">
        <v>4</v>
      </c>
      <c r="M14" s="8">
        <v>4</v>
      </c>
      <c r="N14" s="8">
        <v>3</v>
      </c>
      <c r="O14" s="8">
        <v>4</v>
      </c>
    </row>
    <row r="15" spans="1:15" x14ac:dyDescent="0.25">
      <c r="A15" s="1" t="s">
        <v>181</v>
      </c>
      <c r="B15" s="1">
        <v>8</v>
      </c>
      <c r="C15" s="1" t="s">
        <v>127</v>
      </c>
      <c r="D15" s="1" t="s">
        <v>182</v>
      </c>
      <c r="E15" s="1" t="s">
        <v>183</v>
      </c>
      <c r="F15" s="8">
        <v>1</v>
      </c>
      <c r="G15" s="8">
        <v>4</v>
      </c>
      <c r="H15" s="8">
        <v>3</v>
      </c>
      <c r="I15" s="8">
        <v>3</v>
      </c>
      <c r="J15" s="8">
        <v>4</v>
      </c>
      <c r="K15" s="8">
        <v>4</v>
      </c>
      <c r="L15" s="8">
        <v>3</v>
      </c>
      <c r="M15" s="8">
        <v>4</v>
      </c>
      <c r="N15" s="8">
        <v>4</v>
      </c>
      <c r="O15" s="8">
        <v>4</v>
      </c>
    </row>
    <row r="16" spans="1:15" x14ac:dyDescent="0.25">
      <c r="A16" s="1" t="s">
        <v>194</v>
      </c>
      <c r="B16" s="1">
        <v>2</v>
      </c>
      <c r="C16" s="1" t="s">
        <v>195</v>
      </c>
      <c r="D16" s="1" t="s">
        <v>196</v>
      </c>
      <c r="E16" s="1" t="s">
        <v>197</v>
      </c>
      <c r="F16" s="8">
        <v>4</v>
      </c>
      <c r="G16" s="8">
        <v>2</v>
      </c>
      <c r="H16" s="8">
        <v>4</v>
      </c>
      <c r="I16" s="8">
        <v>2</v>
      </c>
      <c r="J16" s="8">
        <v>4</v>
      </c>
      <c r="K16" s="8">
        <v>3</v>
      </c>
      <c r="L16" s="8">
        <v>4</v>
      </c>
      <c r="M16" s="8">
        <v>4</v>
      </c>
      <c r="N16" s="8">
        <v>4</v>
      </c>
      <c r="O16" s="8">
        <v>4</v>
      </c>
    </row>
    <row r="17" spans="1:15" x14ac:dyDescent="0.25">
      <c r="A17" s="1" t="s">
        <v>208</v>
      </c>
      <c r="B17" s="1">
        <v>5</v>
      </c>
      <c r="C17" s="1" t="s">
        <v>209</v>
      </c>
      <c r="D17" s="1" t="s">
        <v>210</v>
      </c>
      <c r="E17" s="1" t="s">
        <v>211</v>
      </c>
      <c r="F17" s="8">
        <v>4</v>
      </c>
      <c r="G17" s="8">
        <v>4</v>
      </c>
      <c r="H17" s="8">
        <v>1</v>
      </c>
      <c r="I17" s="8">
        <v>2</v>
      </c>
      <c r="J17" s="8">
        <v>2</v>
      </c>
      <c r="K17" s="8">
        <v>2</v>
      </c>
      <c r="L17" s="8">
        <v>3</v>
      </c>
      <c r="M17" s="8">
        <v>4</v>
      </c>
      <c r="N17" s="8">
        <v>4</v>
      </c>
      <c r="O17" s="8">
        <v>4</v>
      </c>
    </row>
    <row r="18" spans="1:15" x14ac:dyDescent="0.25">
      <c r="A18" s="1" t="s">
        <v>221</v>
      </c>
      <c r="B18" s="1">
        <v>8</v>
      </c>
      <c r="C18" s="1" t="s">
        <v>127</v>
      </c>
      <c r="D18" s="1" t="s">
        <v>222</v>
      </c>
      <c r="E18" s="1" t="s">
        <v>223</v>
      </c>
      <c r="F18" s="8">
        <v>3</v>
      </c>
      <c r="G18" s="8">
        <v>1</v>
      </c>
      <c r="H18" s="8">
        <v>3</v>
      </c>
      <c r="I18" s="8">
        <v>3</v>
      </c>
      <c r="J18" s="8">
        <v>2</v>
      </c>
      <c r="K18" s="8">
        <v>4</v>
      </c>
      <c r="L18" s="8">
        <v>3</v>
      </c>
      <c r="M18" s="8">
        <v>2</v>
      </c>
      <c r="N18" s="8">
        <v>4</v>
      </c>
      <c r="O18" s="8">
        <v>2</v>
      </c>
    </row>
    <row r="19" spans="1:15" x14ac:dyDescent="0.25">
      <c r="A19" s="1" t="s">
        <v>234</v>
      </c>
      <c r="B19" s="1">
        <v>1</v>
      </c>
      <c r="C19" s="1" t="s">
        <v>235</v>
      </c>
      <c r="D19" s="1" t="s">
        <v>236</v>
      </c>
      <c r="E19" s="1" t="s">
        <v>237</v>
      </c>
      <c r="F19" s="8">
        <v>3</v>
      </c>
      <c r="G19" s="8">
        <v>3</v>
      </c>
      <c r="H19" s="8">
        <v>3</v>
      </c>
      <c r="I19" s="8">
        <v>3</v>
      </c>
      <c r="J19" s="8">
        <v>4</v>
      </c>
      <c r="K19" s="8">
        <v>4</v>
      </c>
      <c r="L19" s="8">
        <v>4</v>
      </c>
      <c r="M19" s="8">
        <v>4</v>
      </c>
      <c r="N19" s="8">
        <v>3</v>
      </c>
      <c r="O19" s="8">
        <v>4</v>
      </c>
    </row>
    <row r="20" spans="1:15" x14ac:dyDescent="0.25">
      <c r="A20" s="1" t="s">
        <v>247</v>
      </c>
      <c r="B20" s="1">
        <v>4</v>
      </c>
      <c r="C20" s="1" t="s">
        <v>99</v>
      </c>
      <c r="D20" s="1" t="s">
        <v>248</v>
      </c>
      <c r="E20" s="1" t="s">
        <v>249</v>
      </c>
      <c r="F20" s="8">
        <v>4</v>
      </c>
      <c r="G20" s="8">
        <v>4</v>
      </c>
      <c r="H20" s="8">
        <v>4</v>
      </c>
      <c r="I20" s="8">
        <v>3</v>
      </c>
      <c r="J20" s="8">
        <v>4</v>
      </c>
      <c r="K20" s="8">
        <v>4</v>
      </c>
      <c r="L20" s="8">
        <v>4</v>
      </c>
      <c r="M20" s="8">
        <v>4</v>
      </c>
      <c r="N20" s="8">
        <v>4</v>
      </c>
      <c r="O20" s="8">
        <v>4</v>
      </c>
    </row>
    <row r="21" spans="1:15" x14ac:dyDescent="0.25">
      <c r="A21" s="1" t="s">
        <v>260</v>
      </c>
      <c r="B21" s="1">
        <v>4</v>
      </c>
      <c r="C21" s="1" t="s">
        <v>99</v>
      </c>
      <c r="D21" s="1" t="s">
        <v>261</v>
      </c>
      <c r="E21" s="1" t="s">
        <v>262</v>
      </c>
      <c r="F21" s="8">
        <v>1</v>
      </c>
      <c r="G21" s="8">
        <v>4</v>
      </c>
      <c r="H21" s="8">
        <v>3</v>
      </c>
      <c r="I21" s="8">
        <v>3</v>
      </c>
      <c r="J21" s="8">
        <v>3</v>
      </c>
      <c r="K21" s="8">
        <v>4</v>
      </c>
      <c r="L21" s="8">
        <v>2</v>
      </c>
      <c r="M21" s="8">
        <v>4</v>
      </c>
      <c r="N21" s="8">
        <v>4</v>
      </c>
      <c r="O21" s="8">
        <v>4</v>
      </c>
    </row>
    <row r="22" spans="1:15" x14ac:dyDescent="0.25">
      <c r="A22" s="1" t="s">
        <v>273</v>
      </c>
      <c r="B22" s="1">
        <v>4</v>
      </c>
      <c r="C22" s="1" t="s">
        <v>99</v>
      </c>
      <c r="D22" s="1" t="s">
        <v>274</v>
      </c>
      <c r="E22" s="1" t="s">
        <v>275</v>
      </c>
      <c r="F22" s="8">
        <v>4</v>
      </c>
      <c r="G22" s="8">
        <v>4</v>
      </c>
      <c r="H22" s="8">
        <v>3</v>
      </c>
      <c r="I22" s="8">
        <v>4</v>
      </c>
      <c r="J22" s="8">
        <v>1</v>
      </c>
      <c r="K22" s="8">
        <v>4</v>
      </c>
      <c r="L22" s="8">
        <v>2</v>
      </c>
      <c r="M22" s="8">
        <v>4</v>
      </c>
      <c r="N22" s="8">
        <v>4</v>
      </c>
      <c r="O22" s="8">
        <v>1</v>
      </c>
    </row>
    <row r="23" spans="1:15" x14ac:dyDescent="0.25">
      <c r="A23" s="1" t="s">
        <v>285</v>
      </c>
      <c r="B23" s="1" t="s">
        <v>286</v>
      </c>
      <c r="C23" s="1" t="s">
        <v>141</v>
      </c>
      <c r="D23" s="18" t="s">
        <v>392</v>
      </c>
      <c r="E23" s="1" t="s">
        <v>288</v>
      </c>
      <c r="F23" s="9">
        <v>1</v>
      </c>
      <c r="G23" s="9">
        <v>3</v>
      </c>
      <c r="H23" s="9">
        <v>4</v>
      </c>
      <c r="I23" s="9">
        <v>4</v>
      </c>
      <c r="J23" s="9">
        <v>4</v>
      </c>
      <c r="K23" s="9">
        <v>4</v>
      </c>
      <c r="L23" s="9">
        <v>4</v>
      </c>
      <c r="M23" s="9">
        <v>4</v>
      </c>
      <c r="N23" s="9">
        <v>3</v>
      </c>
      <c r="O23" s="8">
        <v>4</v>
      </c>
    </row>
    <row r="24" spans="1:15" x14ac:dyDescent="0.25">
      <c r="A24" s="1" t="s">
        <v>299</v>
      </c>
      <c r="B24" s="1" t="s">
        <v>300</v>
      </c>
      <c r="C24" s="1" t="s">
        <v>41</v>
      </c>
      <c r="D24" t="s">
        <v>301</v>
      </c>
      <c r="E24" t="s">
        <v>302</v>
      </c>
      <c r="F24" s="9">
        <v>3</v>
      </c>
      <c r="G24" s="9">
        <v>4</v>
      </c>
      <c r="H24" s="9">
        <v>1</v>
      </c>
      <c r="I24" s="9">
        <v>3</v>
      </c>
      <c r="J24" s="8">
        <v>3</v>
      </c>
      <c r="K24" s="9">
        <v>4</v>
      </c>
      <c r="L24" s="9">
        <v>1</v>
      </c>
      <c r="M24" s="9">
        <v>1</v>
      </c>
      <c r="N24" s="9">
        <v>1</v>
      </c>
      <c r="O24" s="8">
        <v>4</v>
      </c>
    </row>
    <row r="25" spans="1:15" x14ac:dyDescent="0.25">
      <c r="A25" s="1" t="s">
        <v>312</v>
      </c>
      <c r="B25" s="1">
        <v>2</v>
      </c>
      <c r="C25" s="1" t="s">
        <v>195</v>
      </c>
      <c r="D25" s="1" t="s">
        <v>313</v>
      </c>
      <c r="E25" s="1" t="s">
        <v>314</v>
      </c>
      <c r="F25" s="8">
        <v>3</v>
      </c>
      <c r="G25" s="8">
        <v>1</v>
      </c>
      <c r="H25" s="8">
        <v>4</v>
      </c>
      <c r="I25" s="8">
        <v>4</v>
      </c>
      <c r="J25" s="8">
        <v>4</v>
      </c>
      <c r="K25" s="8">
        <v>4</v>
      </c>
      <c r="L25" s="8">
        <v>4</v>
      </c>
      <c r="M25" s="8">
        <v>4</v>
      </c>
      <c r="N25" s="8">
        <v>3</v>
      </c>
      <c r="O25" s="8">
        <v>3</v>
      </c>
    </row>
    <row r="26" spans="1:15" x14ac:dyDescent="0.25">
      <c r="A26" s="1" t="s">
        <v>322</v>
      </c>
      <c r="B26" s="1">
        <v>3</v>
      </c>
      <c r="C26" s="1" t="s">
        <v>15</v>
      </c>
      <c r="D26" s="1" t="s">
        <v>323</v>
      </c>
      <c r="E26" s="1" t="s">
        <v>324</v>
      </c>
      <c r="F26" s="8">
        <v>1</v>
      </c>
      <c r="G26" s="8">
        <v>1</v>
      </c>
      <c r="H26" s="8">
        <v>1</v>
      </c>
      <c r="I26" s="8">
        <v>4</v>
      </c>
      <c r="J26" s="8">
        <v>1</v>
      </c>
      <c r="K26" s="8">
        <v>4</v>
      </c>
      <c r="L26" s="8">
        <v>4</v>
      </c>
      <c r="M26" s="8">
        <v>4</v>
      </c>
      <c r="N26" s="8">
        <v>3</v>
      </c>
      <c r="O26" s="8">
        <v>4</v>
      </c>
    </row>
    <row r="28" spans="1:15" x14ac:dyDescent="0.25">
      <c r="B28" s="13" t="s">
        <v>364</v>
      </c>
      <c r="C28" s="16" t="s">
        <v>365</v>
      </c>
      <c r="D28" s="16" t="s">
        <v>367</v>
      </c>
      <c r="E28" s="13"/>
    </row>
    <row r="29" spans="1:15" x14ac:dyDescent="0.25">
      <c r="B29" s="15"/>
      <c r="C29" s="16" t="s">
        <v>366</v>
      </c>
      <c r="D29" s="18" t="s">
        <v>392</v>
      </c>
      <c r="E29" s="14">
        <v>1</v>
      </c>
    </row>
    <row r="30" spans="1:15" x14ac:dyDescent="0.25">
      <c r="B30" s="11"/>
      <c r="D30" s="16" t="s">
        <v>368</v>
      </c>
      <c r="E30" s="13">
        <v>1</v>
      </c>
      <c r="F30">
        <f>COUNTIFS(F$2:F$26,_xlfn.CONCAT($C$28,$E30))</f>
        <v>4</v>
      </c>
      <c r="G30">
        <f>COUNTIFS(G$2:G$26,_xlfn.CONCAT($C$28,$E30),F$2:F$26,_xlfn.CONCAT($C$29,MAX($E30,$E$29)))</f>
        <v>4</v>
      </c>
      <c r="H30">
        <f>COUNTIFS(H$2:H$26,_xlfn.CONCAT($C$28,$E30),G$2:G$26,_xlfn.CONCAT($C$29,MAX($E30,$E$29)),F$2:F$26,_xlfn.CONCAT($C$29,MAX($E30,$E$29)))</f>
        <v>3</v>
      </c>
      <c r="I30">
        <f>COUNTIFS(I$2:I$26,_xlfn.CONCAT($C$28,$E30),H$2:H$26,_xlfn.CONCAT($C$29,MAX($E30,$E$29)),G$2:G$26,_xlfn.CONCAT($C$29,MAX($E30,$E$29)),F$2:F$26,_xlfn.CONCAT($C$29,MAX($E30,$E$29)))</f>
        <v>3</v>
      </c>
      <c r="J30">
        <f>COUNTIFS(J$2:J$26,_xlfn.CONCAT($C$28,$E30), I$2:I$26,_xlfn.CONCAT($C$29,MAX($E30,$E$29)),H$2:H$26,_xlfn.CONCAT($C$29,MAX($E30,$E$29)),G$2:G$26,_xlfn.CONCAT($C$29,MAX($E30,$E$29)),F$2:F$26,_xlfn.CONCAT($C$29,MAX($E30,$E$29)))</f>
        <v>2</v>
      </c>
      <c r="K30">
        <f>COUNTIFS(K$2:K$26,_xlfn.CONCAT($C$28,$E30),J$2:J$26,_xlfn.CONCAT($C$29,MAX($E30,$E$29)), I$2:I$26,_xlfn.CONCAT($C$29,MAX($E30,$E$29)),H$2:H$26,_xlfn.CONCAT($C$29,MAX($E30,$E$29)),G$2:G$26,_xlfn.CONCAT($C$29,MAX($E30,$E$29)),F$2:F$26,_xlfn.CONCAT($C$29,MAX($E30,$E$29)))</f>
        <v>0</v>
      </c>
      <c r="L30">
        <f>COUNTIFS(L$2:L$26,_xlfn.CONCAT($C$28,$E30),K$2:K$26,_xlfn.CONCAT($C$29,MAX($E30,$E$29)),J$2:J$26,_xlfn.CONCAT($C$29,MAX($E30,$E$29)), I$2:I$26,_xlfn.CONCAT($C$29,MAX($E30,$E$29)),H$2:H$26,_xlfn.CONCAT($C$29,MAX($E30,$E$29)),G$2:G$26,_xlfn.CONCAT($C$29,MAX($E30,$E$29)),F$2:F$26,_xlfn.CONCAT($C$29,MAX($E30,$E$29)))</f>
        <v>0</v>
      </c>
      <c r="M30">
        <f>COUNTIFS(M$2:M$26,_xlfn.CONCAT($C$28,$E30),L$2:L$26,_xlfn.CONCAT($C$29,MAX($E30,$E$29)),K$2:K$26,_xlfn.CONCAT($C$29,MAX($E30,$E$29)),J$2:J$26,_xlfn.CONCAT($C$29,MAX($E30,$E$29)), I$2:I$26,_xlfn.CONCAT($C$29,MAX($E30,$E$29)),H$2:H$26,_xlfn.CONCAT($C$29,MAX($E30,$E$29)),G$2:G$26,_xlfn.CONCAT($C$29,MAX($E30,$E$29)),F$2:F$26,_xlfn.CONCAT($C$29,MAX($E30,$E$29)))</f>
        <v>0</v>
      </c>
      <c r="N30">
        <f>COUNTIFS(N$2:N$26,_xlfn.CONCAT($C$28,$E30),M$2:M$26,_xlfn.CONCAT($C$29,MAX($E30,$E$29)),L$2:L$26,_xlfn.CONCAT($C$29,MAX($E30,$E$29)),K$2:K$26,_xlfn.CONCAT($C$29,MAX($E30,$E$29)),J$2:J$26,_xlfn.CONCAT($C$29,MAX($E30,$E$29)), I$2:I$26,_xlfn.CONCAT($C$29,MAX($E30,$E$29)),H$2:H$26,_xlfn.CONCAT($C$29,MAX($E30,$E$29)),G$2:G$26,_xlfn.CONCAT($C$29,MAX($E30,$E$29)),F$2:F$26,_xlfn.CONCAT($C$29,MAX($E30,$E$29)))</f>
        <v>0</v>
      </c>
      <c r="O30">
        <f>COUNTIFS(O$2:O$26,_xlfn.CONCAT($C$28,$E30),N$2:N$26,_xlfn.CONCAT($C$29,MAX($E30,$E$29)),M$2:M$26,_xlfn.CONCAT($C$29,MAX($E30,$E$29)),L$2:L$26,_xlfn.CONCAT($C$29,MAX($E30,$E$29)),K$2:K$26,_xlfn.CONCAT($C$29,MAX($E30,$E$29)),J$2:J$26,_xlfn.CONCAT($C$29,MAX($E30,$E$29)), I$2:I$26,_xlfn.CONCAT($C$29,MAX($E30,$E$29)),H$2:H$26,_xlfn.CONCAT($C$29,MAX($E30,$E$29)),G$2:G$26,_xlfn.CONCAT($C$29,MAX($E30,$E$29)),F$2:F$26,_xlfn.CONCAT($C$29,MAX($E30,$E$29)))</f>
        <v>0</v>
      </c>
    </row>
    <row r="31" spans="1:15" x14ac:dyDescent="0.25">
      <c r="B31" s="13" t="s">
        <v>370</v>
      </c>
      <c r="C31" s="13">
        <v>25</v>
      </c>
      <c r="D31" s="13"/>
      <c r="E31" s="13">
        <v>2</v>
      </c>
      <c r="F31">
        <f>COUNTIFS(F$2:F$26,_xlfn.CONCAT($C$28,$E31))</f>
        <v>6</v>
      </c>
      <c r="G31">
        <f>COUNTIFS(G$2:G$26,_xlfn.CONCAT($C$28,$E31),F$2:F$26,_xlfn.CONCAT($C$29,MAX($E31,$E$29)))</f>
        <v>2</v>
      </c>
      <c r="H31">
        <f>COUNTIFS(H$2:H$26,_xlfn.CONCAT($C$28,$E31),G$2:G$26,_xlfn.CONCAT($C$29,MAX($E31,$E$29)),F$2:F$26,_xlfn.CONCAT($C$29,MAX($E31,$E$29)))</f>
        <v>2</v>
      </c>
      <c r="I31">
        <f>COUNTIFS(I$2:I$26,_xlfn.CONCAT($C$28,$E31),H$2:H$26,_xlfn.CONCAT($C$29,MAX($E31,$E$29)),G$2:G$26,_xlfn.CONCAT($C$29,MAX($E31,$E$29)),F$2:F$26,_xlfn.CONCAT($C$29,MAX($E31,$E$29)))</f>
        <v>0</v>
      </c>
      <c r="J31">
        <f>COUNTIFS(J$2:J$26,_xlfn.CONCAT($C$28,$E31), I$2:I$26,_xlfn.CONCAT($C$29,MAX($E31,$E$29)),H$2:H$26,_xlfn.CONCAT($C$29,MAX($E31,$E$29)),G$2:G$26,_xlfn.CONCAT($C$29,MAX($E31,$E$29)),F$2:F$26,_xlfn.CONCAT($C$29,MAX($E31,$E$29)))</f>
        <v>0</v>
      </c>
      <c r="K31">
        <f>COUNTIFS(K$2:K$26,_xlfn.CONCAT($C$28,$E31),J$2:J$26,_xlfn.CONCAT($C$29,MAX($E31,$E$29)), I$2:I$26,_xlfn.CONCAT($C$29,MAX($E31,$E$29)),H$2:H$26,_xlfn.CONCAT($C$29,MAX($E31,$E$29)),G$2:G$26,_xlfn.CONCAT($C$29,MAX($E31,$E$29)),F$2:F$26,_xlfn.CONCAT($C$29,MAX($E31,$E$29)))</f>
        <v>0</v>
      </c>
      <c r="L31">
        <f>COUNTIFS(L$2:L$26,_xlfn.CONCAT($C$28,$E31),K$2:K$26,_xlfn.CONCAT($C$29,MAX($E31,$E$29)),J$2:J$26,_xlfn.CONCAT($C$29,MAX($E31,$E$29)), I$2:I$26,_xlfn.CONCAT($C$29,MAX($E31,$E$29)),H$2:H$26,_xlfn.CONCAT($C$29,MAX($E31,$E$29)),G$2:G$26,_xlfn.CONCAT($C$29,MAX($E31,$E$29)),F$2:F$26,_xlfn.CONCAT($C$29,MAX($E31,$E$29)))</f>
        <v>0</v>
      </c>
      <c r="M31">
        <f>COUNTIFS(M$2:M$26,_xlfn.CONCAT($C$28,$E31),L$2:L$26,_xlfn.CONCAT($C$29,MAX($E31,$E$29)),K$2:K$26,_xlfn.CONCAT($C$29,MAX($E31,$E$29)),J$2:J$26,_xlfn.CONCAT($C$29,MAX($E31,$E$29)), I$2:I$26,_xlfn.CONCAT($C$29,MAX($E31,$E$29)),H$2:H$26,_xlfn.CONCAT($C$29,MAX($E31,$E$29)),G$2:G$26,_xlfn.CONCAT($C$29,MAX($E31,$E$29)),F$2:F$26,_xlfn.CONCAT($C$29,MAX($E31,$E$29)))</f>
        <v>0</v>
      </c>
      <c r="N31">
        <f>COUNTIFS(N$2:N$26,_xlfn.CONCAT($C$28,$E31),M$2:M$26,_xlfn.CONCAT($C$29,MAX($E31,$E$29)),L$2:L$26,_xlfn.CONCAT($C$29,MAX($E31,$E$29)),K$2:K$26,_xlfn.CONCAT($C$29,MAX($E31,$E$29)),J$2:J$26,_xlfn.CONCAT($C$29,MAX($E31,$E$29)), I$2:I$26,_xlfn.CONCAT($C$29,MAX($E31,$E$29)),H$2:H$26,_xlfn.CONCAT($C$29,MAX($E31,$E$29)),G$2:G$26,_xlfn.CONCAT($C$29,MAX($E31,$E$29)),F$2:F$26,_xlfn.CONCAT($C$29,MAX($E31,$E$29)))</f>
        <v>0</v>
      </c>
      <c r="O31">
        <f>COUNTIFS(O$2:O$26,_xlfn.CONCAT($C$28,$E31),N$2:N$26,_xlfn.CONCAT($C$29,MAX($E31,$E$29)),M$2:M$26,_xlfn.CONCAT($C$29,MAX($E31,$E$29)),L$2:L$26,_xlfn.CONCAT($C$29,MAX($E31,$E$29)),K$2:K$26,_xlfn.CONCAT($C$29,MAX($E31,$E$29)),J$2:J$26,_xlfn.CONCAT($C$29,MAX($E31,$E$29)), I$2:I$26,_xlfn.CONCAT($C$29,MAX($E31,$E$29)),H$2:H$26,_xlfn.CONCAT($C$29,MAX($E31,$E$29)),G$2:G$26,_xlfn.CONCAT($C$29,MAX($E31,$E$29)),F$2:F$26,_xlfn.CONCAT($C$29,MAX($E31,$E$29)))</f>
        <v>0</v>
      </c>
    </row>
    <row r="32" spans="1:15" x14ac:dyDescent="0.25">
      <c r="B32" s="11"/>
      <c r="C32" s="11"/>
      <c r="D32" s="13"/>
      <c r="E32" s="13">
        <v>3</v>
      </c>
      <c r="F32">
        <f>COUNTIFS(F$2:F$26,_xlfn.CONCAT($C$28,$E32))</f>
        <v>5</v>
      </c>
      <c r="G32">
        <f>COUNTIFS(G$2:G$26,_xlfn.CONCAT($C$28,$E32),F$2:F$26,_xlfn.CONCAT($C$29,MAX($E32,$E$29)))</f>
        <v>1</v>
      </c>
      <c r="H32">
        <f>COUNTIFS(H$2:H$26,_xlfn.CONCAT($C$28,$E32),G$2:G$26,_xlfn.CONCAT($C$29,MAX($E32,$E$29)),F$2:F$26,_xlfn.CONCAT($C$29,MAX($E32,$E$29)))</f>
        <v>1</v>
      </c>
      <c r="I32">
        <f>COUNTIFS(I$2:I$26,_xlfn.CONCAT($C$28,$E32),H$2:H$26,_xlfn.CONCAT($C$29,MAX($E32,$E$29)),G$2:G$26,_xlfn.CONCAT($C$29,MAX($E32,$E$29)),F$2:F$26,_xlfn.CONCAT($C$29,MAX($E32,$E$29)))</f>
        <v>2</v>
      </c>
      <c r="J32">
        <f>COUNTIFS(J$2:J$26,_xlfn.CONCAT($C$28,$E32), I$2:I$26,_xlfn.CONCAT($C$29,MAX($E32,$E$29)),H$2:H$26,_xlfn.CONCAT($C$29,MAX($E32,$E$29)),G$2:G$26,_xlfn.CONCAT($C$29,MAX($E32,$E$29)),F$2:F$26,_xlfn.CONCAT($C$29,MAX($E32,$E$29)))</f>
        <v>0</v>
      </c>
      <c r="K32">
        <f>COUNTIFS(K$2:K$26,_xlfn.CONCAT($C$28,$E32),J$2:J$26,_xlfn.CONCAT($C$29,MAX($E32,$E$29)), I$2:I$26,_xlfn.CONCAT($C$29,MAX($E32,$E$29)),H$2:H$26,_xlfn.CONCAT($C$29,MAX($E32,$E$29)),G$2:G$26,_xlfn.CONCAT($C$29,MAX($E32,$E$29)),F$2:F$26,_xlfn.CONCAT($C$29,MAX($E32,$E$29)))</f>
        <v>0</v>
      </c>
      <c r="L32">
        <f>COUNTIFS(L$2:L$26,_xlfn.CONCAT($C$28,$E32),K$2:K$26,_xlfn.CONCAT($C$29,MAX($E32,$E$29)),J$2:J$26,_xlfn.CONCAT($C$29,MAX($E32,$E$29)), I$2:I$26,_xlfn.CONCAT($C$29,MAX($E32,$E$29)),H$2:H$26,_xlfn.CONCAT($C$29,MAX($E32,$E$29)),G$2:G$26,_xlfn.CONCAT($C$29,MAX($E32,$E$29)),F$2:F$26,_xlfn.CONCAT($C$29,MAX($E32,$E$29)))</f>
        <v>0</v>
      </c>
      <c r="M32">
        <f>COUNTIFS(M$2:M$26,_xlfn.CONCAT($C$28,$E32),L$2:L$26,_xlfn.CONCAT($C$29,MAX($E32,$E$29)),K$2:K$26,_xlfn.CONCAT($C$29,MAX($E32,$E$29)),J$2:J$26,_xlfn.CONCAT($C$29,MAX($E32,$E$29)), I$2:I$26,_xlfn.CONCAT($C$29,MAX($E32,$E$29)),H$2:H$26,_xlfn.CONCAT($C$29,MAX($E32,$E$29)),G$2:G$26,_xlfn.CONCAT($C$29,MAX($E32,$E$29)),F$2:F$26,_xlfn.CONCAT($C$29,MAX($E32,$E$29)))</f>
        <v>0</v>
      </c>
      <c r="N32">
        <f>COUNTIFS(N$2:N$26,_xlfn.CONCAT($C$28,$E32),M$2:M$26,_xlfn.CONCAT($C$29,MAX($E32,$E$29)),L$2:L$26,_xlfn.CONCAT($C$29,MAX($E32,$E$29)),K$2:K$26,_xlfn.CONCAT($C$29,MAX($E32,$E$29)),J$2:J$26,_xlfn.CONCAT($C$29,MAX($E32,$E$29)), I$2:I$26,_xlfn.CONCAT($C$29,MAX($E32,$E$29)),H$2:H$26,_xlfn.CONCAT($C$29,MAX($E32,$E$29)),G$2:G$26,_xlfn.CONCAT($C$29,MAX($E32,$E$29)),F$2:F$26,_xlfn.CONCAT($C$29,MAX($E32,$E$29)))</f>
        <v>0</v>
      </c>
      <c r="O32">
        <f>COUNTIFS(O$2:O$26,_xlfn.CONCAT($C$28,$E32),N$2:N$26,_xlfn.CONCAT($C$29,MAX($E32,$E$29)),M$2:M$26,_xlfn.CONCAT($C$29,MAX($E32,$E$29)),L$2:L$26,_xlfn.CONCAT($C$29,MAX($E32,$E$29)),K$2:K$26,_xlfn.CONCAT($C$29,MAX($E32,$E$29)),J$2:J$26,_xlfn.CONCAT($C$29,MAX($E32,$E$29)), I$2:I$26,_xlfn.CONCAT($C$29,MAX($E32,$E$29)),H$2:H$26,_xlfn.CONCAT($C$29,MAX($E32,$E$29)),G$2:G$26,_xlfn.CONCAT($C$29,MAX($E32,$E$29)),F$2:F$26,_xlfn.CONCAT($C$29,MAX($E32,$E$29)))</f>
        <v>0</v>
      </c>
    </row>
    <row r="33" spans="2:15" x14ac:dyDescent="0.25">
      <c r="B33" s="11"/>
      <c r="C33" s="11"/>
      <c r="D33" s="11"/>
      <c r="E33" s="11"/>
    </row>
    <row r="34" spans="2:15" x14ac:dyDescent="0.25">
      <c r="B34" s="11"/>
      <c r="C34" s="11"/>
      <c r="D34" s="18" t="s">
        <v>392</v>
      </c>
      <c r="E34" s="14">
        <v>2</v>
      </c>
    </row>
    <row r="35" spans="2:15" x14ac:dyDescent="0.25">
      <c r="B35" s="11"/>
      <c r="C35" s="11"/>
      <c r="D35" s="13" t="s">
        <v>368</v>
      </c>
      <c r="E35" s="13">
        <v>1</v>
      </c>
      <c r="F35">
        <f>COUNTIFS(F$2:F$26,_xlfn.CONCAT($C$28,$E30))</f>
        <v>4</v>
      </c>
      <c r="G35">
        <f>COUNTIFS(G$2:G$26,_xlfn.CONCAT($C$28,$E30),F$2:F$26,_xlfn.CONCAT($C$29,MAX($E30,$E$34)))</f>
        <v>2</v>
      </c>
      <c r="H35">
        <f>COUNTIFS(H$2:H$26,_xlfn.CONCAT($C$28,$E30),G$2:G$26,_xlfn.CONCAT($C$29,MAX($E30,$E$34)),F$2:F$26,_xlfn.CONCAT($C$29,MAX($E30,$E$34)))</f>
        <v>3</v>
      </c>
      <c r="I35">
        <f>COUNTIFS(I$2:I$26,_xlfn.CONCAT($C$28,$E30),H$2:H$26,_xlfn.CONCAT($C$29,MAX($E30,$E$34)),G$2:G$26,_xlfn.CONCAT($C$29,MAX($E30,$E$34)),F$2:F$26,_xlfn.CONCAT($C$29,MAX($E30,$E$34)))</f>
        <v>0</v>
      </c>
      <c r="J35">
        <f>COUNTIFS(J$2:J$26,_xlfn.CONCAT($C$28,$E30), I$2:I$26,_xlfn.CONCAT($C$29,MAX($E30,$E$34)),H$2:H$26,_xlfn.CONCAT($C$29,MAX($E30,$E$34)),G$2:G$26,_xlfn.CONCAT($C$29,MAX($E30,$E$34)),F$2:F$26,_xlfn.CONCAT($C$29,MAX($E30,$E$34)))</f>
        <v>2</v>
      </c>
      <c r="K35">
        <f>COUNTIFS(K$2:K$26,_xlfn.CONCAT($C$28,$E30),J$2:J$26,_xlfn.CONCAT($C$29,MAX($E30,$E$34)), I$2:I$26,_xlfn.CONCAT($C$29,MAX($E30,$E$34)),H$2:H$26,_xlfn.CONCAT($C$29,MAX($E30,$E$34)),G$2:G$26,_xlfn.CONCAT($C$29,MAX($E30,$E$34)),F$2:F$26,_xlfn.CONCAT($C$29,MAX($E30,$E$34)))</f>
        <v>0</v>
      </c>
      <c r="L35">
        <f>COUNTIFS(L$2:L$26,_xlfn.CONCAT($C$28,$E30),K$2:K$26,_xlfn.CONCAT($C$29,MAX($E30,$E$34)),J$2:J$26,_xlfn.CONCAT($C$29,MAX($E30,$E$34)), I$2:I$26,_xlfn.CONCAT($C$29,MAX($E30,$E$34)),H$2:H$26,_xlfn.CONCAT($C$29,MAX($E30,$E$34)),G$2:G$26,_xlfn.CONCAT($C$29,MAX($E30,$E$34)),F$2:F$26,_xlfn.CONCAT($C$29,MAX($E30,$E$34)))</f>
        <v>0</v>
      </c>
      <c r="M35">
        <f>COUNTIFS(M$2:M$26,_xlfn.CONCAT($C$28,$E30),L$2:L$26,_xlfn.CONCAT($C$29,MAX($E30,$E$34)),K$2:K$26,_xlfn.CONCAT($C$29,MAX($E30,$E$34)),J$2:J$26,_xlfn.CONCAT($C$29,MAX($E30,$E$34)), I$2:I$26,_xlfn.CONCAT($C$29,MAX($E30,$E$34)),H$2:H$26,_xlfn.CONCAT($C$29,MAX($E30,$E$34)),G$2:G$26,_xlfn.CONCAT($C$29,MAX($E30,$E$34)),F$2:F$26,_xlfn.CONCAT($C$29,MAX($E30,$E$34)))</f>
        <v>0</v>
      </c>
      <c r="N35">
        <f>COUNTIFS(N$2:N$26,_xlfn.CONCAT($C$28,$E30),M$2:M$26,_xlfn.CONCAT($C$29,MAX($E30,$E$34)),L$2:L$26,_xlfn.CONCAT($C$29,MAX($E30,$E$34)),K$2:K$26,_xlfn.CONCAT($C$29,MAX($E30,$E$34)),J$2:J$26,_xlfn.CONCAT($C$29,MAX($E30,$E$34)), I$2:I$26,_xlfn.CONCAT($C$29,MAX($E30,$E$34)),H$2:H$26,_xlfn.CONCAT($C$29,MAX($E30,$E$34)),G$2:G$26,_xlfn.CONCAT($C$29,MAX($E30,$E$34)),F$2:F$26,_xlfn.CONCAT($C$29,MAX($E30,$E$34)))</f>
        <v>0</v>
      </c>
      <c r="O35">
        <f>COUNTIFS(O$2:O$26,_xlfn.CONCAT($C$28,$E30),N$2:N$26,_xlfn.CONCAT($C$29,MAX($E30,$E$34)),M$2:M$26,_xlfn.CONCAT($C$29,MAX($E30,$E$34)),L$2:L$26,_xlfn.CONCAT($C$29,MAX($E30,$E$34)),K$2:K$26,_xlfn.CONCAT($C$29,MAX($E30,$E$34)),J$2:J$26,_xlfn.CONCAT($C$29,MAX($E30,$E$34)), I$2:I$26,_xlfn.CONCAT($C$29,MAX($E30,$E$34)),H$2:H$26,_xlfn.CONCAT($C$29,MAX($E30,$E$34)),G$2:G$26,_xlfn.CONCAT($C$29,MAX($E30,$E$34)),F$2:F$26,_xlfn.CONCAT($C$29,MAX($E30,$E$34)))</f>
        <v>0</v>
      </c>
    </row>
    <row r="36" spans="2:15" x14ac:dyDescent="0.25">
      <c r="B36" s="11"/>
      <c r="C36" s="11"/>
      <c r="D36" s="13"/>
      <c r="E36" s="13">
        <v>2</v>
      </c>
      <c r="F36">
        <f>COUNTIFS(F$2:F$26,_xlfn.CONCAT($C$28,$E31))</f>
        <v>6</v>
      </c>
      <c r="G36">
        <f>COUNTIFS(G$2:G$26,_xlfn.CONCAT($C$28,$E31),F$2:F$26,_xlfn.CONCAT($C$29,MAX($E31,$E$34)))</f>
        <v>2</v>
      </c>
      <c r="H36">
        <f>COUNTIFS(H$2:H$26,_xlfn.CONCAT($C$28,$E31),G$2:G$26,_xlfn.CONCAT($C$29,MAX($E31,$E$34)),F$2:F$26,_xlfn.CONCAT($C$29,MAX($E31,$E$34)))</f>
        <v>2</v>
      </c>
      <c r="I36">
        <f>COUNTIFS(I$2:I$26,_xlfn.CONCAT($C$28,$E31),H$2:H$26,_xlfn.CONCAT($C$29,MAX($E31,$E$34)),G$2:G$26,_xlfn.CONCAT($C$29,MAX($E31,$E$34)),F$2:F$26,_xlfn.CONCAT($C$29,MAX($E31,$E$34)))</f>
        <v>0</v>
      </c>
      <c r="J36">
        <f>COUNTIFS(J$2:J$26,_xlfn.CONCAT($C$28,$E31), I$2:I$26,_xlfn.CONCAT($C$29,MAX($E31,$E$34)),H$2:H$26,_xlfn.CONCAT($C$29,MAX($E31,$E$34)),G$2:G$26,_xlfn.CONCAT($C$29,MAX($E31,$E$34)),F$2:F$26,_xlfn.CONCAT($C$29,MAX($E31,$E$34)))</f>
        <v>0</v>
      </c>
      <c r="K36">
        <f>COUNTIFS(K$2:K$26,_xlfn.CONCAT($C$28,$E31),J$2:J$26,_xlfn.CONCAT($C$29,MAX($E31,$E$34)), I$2:I$26,_xlfn.CONCAT($C$29,MAX($E31,$E$34)),H$2:H$26,_xlfn.CONCAT($C$29,MAX($E31,$E$34)),G$2:G$26,_xlfn.CONCAT($C$29,MAX($E31,$E$34)),F$2:F$26,_xlfn.CONCAT($C$29,MAX($E31,$E$34)))</f>
        <v>0</v>
      </c>
      <c r="L36">
        <f>COUNTIFS(L$2:L$26,_xlfn.CONCAT($C$28,$E31),K$2:K$26,_xlfn.CONCAT($C$29,MAX($E31,$E$34)),J$2:J$26,_xlfn.CONCAT($C$29,MAX($E31,$E$34)), I$2:I$26,_xlfn.CONCAT($C$29,MAX($E31,$E$34)),H$2:H$26,_xlfn.CONCAT($C$29,MAX($E31,$E$34)),G$2:G$26,_xlfn.CONCAT($C$29,MAX($E31,$E$34)),F$2:F$26,_xlfn.CONCAT($C$29,MAX($E31,$E$34)))</f>
        <v>0</v>
      </c>
      <c r="M36">
        <f>COUNTIFS(M$2:M$26,_xlfn.CONCAT($C$28,$E31),L$2:L$26,_xlfn.CONCAT($C$29,MAX($E31,$E$34)),K$2:K$26,_xlfn.CONCAT($C$29,MAX($E31,$E$34)),J$2:J$26,_xlfn.CONCAT($C$29,MAX($E31,$E$34)), I$2:I$26,_xlfn.CONCAT($C$29,MAX($E31,$E$34)),H$2:H$26,_xlfn.CONCAT($C$29,MAX($E31,$E$34)),G$2:G$26,_xlfn.CONCAT($C$29,MAX($E31,$E$34)),F$2:F$26,_xlfn.CONCAT($C$29,MAX($E31,$E$34)))</f>
        <v>0</v>
      </c>
      <c r="N36">
        <f>COUNTIFS(N$2:N$26,_xlfn.CONCAT($C$28,$E31),M$2:M$26,_xlfn.CONCAT($C$29,MAX($E31,$E$34)),L$2:L$26,_xlfn.CONCAT($C$29,MAX($E31,$E$34)),K$2:K$26,_xlfn.CONCAT($C$29,MAX($E31,$E$34)),J$2:J$26,_xlfn.CONCAT($C$29,MAX($E31,$E$34)), I$2:I$26,_xlfn.CONCAT($C$29,MAX($E31,$E$34)),H$2:H$26,_xlfn.CONCAT($C$29,MAX($E31,$E$34)),G$2:G$26,_xlfn.CONCAT($C$29,MAX($E31,$E$34)),F$2:F$26,_xlfn.CONCAT($C$29,MAX($E31,$E$34)))</f>
        <v>0</v>
      </c>
      <c r="O36">
        <f>COUNTIFS(O$2:O$26,_xlfn.CONCAT($C$28,$E31),N$2:N$26,_xlfn.CONCAT($C$29,MAX($E31,$E$34)),M$2:M$26,_xlfn.CONCAT($C$29,MAX($E31,$E$34)),L$2:L$26,_xlfn.CONCAT($C$29,MAX($E31,$E$34)),K$2:K$26,_xlfn.CONCAT($C$29,MAX($E31,$E$34)),J$2:J$26,_xlfn.CONCAT($C$29,MAX($E31,$E$34)), I$2:I$26,_xlfn.CONCAT($C$29,MAX($E31,$E$34)),H$2:H$26,_xlfn.CONCAT($C$29,MAX($E31,$E$34)),G$2:G$26,_xlfn.CONCAT($C$29,MAX($E31,$E$34)),F$2:F$26,_xlfn.CONCAT($C$29,MAX($E31,$E$34)))</f>
        <v>0</v>
      </c>
    </row>
    <row r="37" spans="2:15" x14ac:dyDescent="0.25">
      <c r="B37" s="11"/>
      <c r="C37" s="11"/>
      <c r="D37" s="13"/>
      <c r="E37" s="13">
        <v>3</v>
      </c>
      <c r="F37">
        <f>COUNTIFS(F$2:F$26,_xlfn.CONCAT($C$28,$E32))</f>
        <v>5</v>
      </c>
      <c r="G37">
        <f>COUNTIFS(G$2:G$26,_xlfn.CONCAT($C$28,$E32),F$2:F$26,_xlfn.CONCAT($C$29,MAX($E32,$E$34)))</f>
        <v>1</v>
      </c>
      <c r="H37">
        <f>COUNTIFS(H$2:H$26,_xlfn.CONCAT($C$28,$E32),G$2:G$26,_xlfn.CONCAT($C$29,MAX($E32,$E$34)),F$2:F$26,_xlfn.CONCAT($C$29,MAX($E32,$E$34)))</f>
        <v>1</v>
      </c>
      <c r="I37">
        <f>COUNTIFS(I$2:I$26,_xlfn.CONCAT($C$28,$E32),H$2:H$26,_xlfn.CONCAT($C$29,MAX($E32,$E$34)),G$2:G$26,_xlfn.CONCAT($C$29,MAX($E32,$E$34)),F$2:F$26,_xlfn.CONCAT($C$29,MAX($E32,$E$34)))</f>
        <v>2</v>
      </c>
      <c r="J37">
        <f>COUNTIFS(J$2:J$26,_xlfn.CONCAT($C$28,$E32), I$2:I$26,_xlfn.CONCAT($C$29,MAX($E32,$E$34)),H$2:H$26,_xlfn.CONCAT($C$29,MAX($E32,$E$34)),G$2:G$26,_xlfn.CONCAT($C$29,MAX($E32,$E$34)),F$2:F$26,_xlfn.CONCAT($C$29,MAX($E32,$E$34)))</f>
        <v>0</v>
      </c>
      <c r="K37">
        <f>COUNTIFS(K$2:K$26,_xlfn.CONCAT($C$28,$E32),J$2:J$26,_xlfn.CONCAT($C$29,MAX($E32,$E$34)), I$2:I$26,_xlfn.CONCAT($C$29,MAX($E32,$E$34)),H$2:H$26,_xlfn.CONCAT($C$29,MAX($E32,$E$34)),G$2:G$26,_xlfn.CONCAT($C$29,MAX($E32,$E$34)),F$2:F$26,_xlfn.CONCAT($C$29,MAX($E32,$E$34)))</f>
        <v>0</v>
      </c>
      <c r="L37">
        <f>COUNTIFS(L$2:L$26,_xlfn.CONCAT($C$28,$E32),K$2:K$26,_xlfn.CONCAT($C$29,MAX($E32,$E$34)),J$2:J$26,_xlfn.CONCAT($C$29,MAX($E32,$E$34)), I$2:I$26,_xlfn.CONCAT($C$29,MAX($E32,$E$34)),H$2:H$26,_xlfn.CONCAT($C$29,MAX($E32,$E$34)),G$2:G$26,_xlfn.CONCAT($C$29,MAX($E32,$E$34)),F$2:F$26,_xlfn.CONCAT($C$29,MAX($E32,$E$34)))</f>
        <v>0</v>
      </c>
      <c r="M37">
        <f>COUNTIFS(M$2:M$26,_xlfn.CONCAT($C$28,$E32),L$2:L$26,_xlfn.CONCAT($C$29,MAX($E32,$E$34)),K$2:K$26,_xlfn.CONCAT($C$29,MAX($E32,$E$34)),J$2:J$26,_xlfn.CONCAT($C$29,MAX($E32,$E$34)), I$2:I$26,_xlfn.CONCAT($C$29,MAX($E32,$E$34)),H$2:H$26,_xlfn.CONCAT($C$29,MAX($E32,$E$34)),G$2:G$26,_xlfn.CONCAT($C$29,MAX($E32,$E$34)),F$2:F$26,_xlfn.CONCAT($C$29,MAX($E32,$E$34)))</f>
        <v>0</v>
      </c>
      <c r="N37">
        <f>COUNTIFS(N$2:N$26,_xlfn.CONCAT($C$28,$E32),M$2:M$26,_xlfn.CONCAT($C$29,MAX($E32,$E$34)),L$2:L$26,_xlfn.CONCAT($C$29,MAX($E32,$E$34)),K$2:K$26,_xlfn.CONCAT($C$29,MAX($E32,$E$34)),J$2:J$26,_xlfn.CONCAT($C$29,MAX($E32,$E$34)), I$2:I$26,_xlfn.CONCAT($C$29,MAX($E32,$E$34)),H$2:H$26,_xlfn.CONCAT($C$29,MAX($E32,$E$34)),G$2:G$26,_xlfn.CONCAT($C$29,MAX($E32,$E$34)),F$2:F$26,_xlfn.CONCAT($C$29,MAX($E32,$E$34)))</f>
        <v>0</v>
      </c>
      <c r="O37">
        <f>COUNTIFS(O$2:O$26,_xlfn.CONCAT($C$28,$E32),N$2:N$26,_xlfn.CONCAT($C$29,MAX($E32,$E$34)),M$2:M$26,_xlfn.CONCAT($C$29,MAX($E32,$E$34)),L$2:L$26,_xlfn.CONCAT($C$29,MAX($E32,$E$34)),K$2:K$26,_xlfn.CONCAT($C$29,MAX($E32,$E$34)),J$2:J$26,_xlfn.CONCAT($C$29,MAX($E32,$E$34)), I$2:I$26,_xlfn.CONCAT($C$29,MAX($E32,$E$34)),H$2:H$26,_xlfn.CONCAT($C$29,MAX($E32,$E$34)),G$2:G$26,_xlfn.CONCAT($C$29,MAX($E32,$E$34)),F$2:F$26,_xlfn.CONCAT($C$29,MAX($E32,$E$34)))</f>
        <v>0</v>
      </c>
    </row>
    <row r="38" spans="2:15" x14ac:dyDescent="0.25">
      <c r="B38" s="11"/>
      <c r="C38" s="11"/>
      <c r="D38" s="11"/>
      <c r="E38" s="11"/>
    </row>
    <row r="39" spans="2:15" x14ac:dyDescent="0.25">
      <c r="B39" s="11"/>
      <c r="C39" s="11"/>
      <c r="D39" s="18" t="s">
        <v>392</v>
      </c>
      <c r="E39" s="14">
        <v>3</v>
      </c>
    </row>
    <row r="40" spans="2:15" x14ac:dyDescent="0.25">
      <c r="B40" s="11"/>
      <c r="C40" s="11"/>
      <c r="D40" s="13" t="s">
        <v>368</v>
      </c>
      <c r="E40" s="13">
        <v>1</v>
      </c>
      <c r="F40">
        <f>COUNTIFS(F$2:F$26,_xlfn.CONCAT($C$28,$E30))</f>
        <v>4</v>
      </c>
      <c r="G40">
        <f>COUNTIFS(G$2:G$26,_xlfn.CONCAT($C$28,$E30),F$2:F$26,_xlfn.CONCAT($C$29,MAX($E30,$E$39)))</f>
        <v>0</v>
      </c>
      <c r="H40">
        <f>COUNTIFS(H$2:H$26,_xlfn.CONCAT($C$28,$E30),G$2:G$26,_xlfn.CONCAT($C$29,MAX($E30,$E$39)),F$2:F$26,_xlfn.CONCAT($C$29,MAX($E30,$E$39)))</f>
        <v>1</v>
      </c>
      <c r="I40">
        <f>COUNTIFS(I$2:I$26,_xlfn.CONCAT($C$28,$E30),H$2:H$26,_xlfn.CONCAT($C$29,MAX($E30,$E$39)),G$2:G$26,_xlfn.CONCAT($C$29,MAX($E30,$E$39)),F$2:F$26,_xlfn.CONCAT($C$29,MAX($E30,$E$39)))</f>
        <v>0</v>
      </c>
      <c r="J40">
        <f>COUNTIFS(J$2:J$26,_xlfn.CONCAT($C$28,$E30), I$2:I$26,_xlfn.CONCAT($C$29,MAX($E30,$E$39)),H$2:H$26,_xlfn.CONCAT($C$29,MAX($E30,$E$39)),G$2:G$26,_xlfn.CONCAT($C$29,MAX($E30,$E$39)),F$2:F$26,_xlfn.CONCAT($C$29,MAX($E30,$E$39)))</f>
        <v>1</v>
      </c>
      <c r="K40">
        <f>COUNTIFS(K$2:K$26,_xlfn.CONCAT($C$28,$E30),J$2:J$26,_xlfn.CONCAT($C$29,MAX($E30,$E$39)), I$2:I$26,_xlfn.CONCAT($C$29,MAX($E30,$E$39)),H$2:H$26,_xlfn.CONCAT($C$29,MAX($E30,$E$39)),G$2:G$26,_xlfn.CONCAT($C$29,MAX($E30,$E$39)),F$2:F$26,_xlfn.CONCAT($C$29,MAX($E30,$E$39)))</f>
        <v>0</v>
      </c>
      <c r="L40">
        <f>COUNTIFS(L$2:L$26,_xlfn.CONCAT($C$28,$E30),K$2:K$26,_xlfn.CONCAT($C$29,MAX($E30,$E$39)),J$2:J$26,_xlfn.CONCAT($C$29,MAX($E30,$E$39)), I$2:I$26,_xlfn.CONCAT($C$29,MAX($E30,$E$39)),H$2:H$26,_xlfn.CONCAT($C$29,MAX($E30,$E$39)),G$2:G$26,_xlfn.CONCAT($C$29,MAX($E30,$E$39)),F$2:F$26,_xlfn.CONCAT($C$29,MAX($E30,$E$39)))</f>
        <v>0</v>
      </c>
      <c r="M40">
        <f>COUNTIFS(M$2:M$26,_xlfn.CONCAT($C$28,$E30),L$2:L$26,_xlfn.CONCAT($C$29,MAX($E30,$E$39)),K$2:K$26,_xlfn.CONCAT($C$29,MAX($E30,$E$39)),J$2:J$26,_xlfn.CONCAT($C$29,MAX($E30,$E$39)), I$2:I$26,_xlfn.CONCAT($C$29,MAX($E30,$E$39)),H$2:H$26,_xlfn.CONCAT($C$29,MAX($E30,$E$39)),G$2:G$26,_xlfn.CONCAT($C$29,MAX($E30,$E$39)),F$2:F$26,_xlfn.CONCAT($C$29,MAX($E30,$E$39)))</f>
        <v>0</v>
      </c>
      <c r="N40">
        <f>COUNTIFS(N$2:N$26,_xlfn.CONCAT($C$28,$E30),M$2:M$26,_xlfn.CONCAT($C$29,MAX($E30,$E$39)),L$2:L$26,_xlfn.CONCAT($C$29,MAX($E30,$E$39)),K$2:K$26,_xlfn.CONCAT($C$29,MAX($E30,$E$39)),J$2:J$26,_xlfn.CONCAT($C$29,MAX($E30,$E$39)), I$2:I$26,_xlfn.CONCAT($C$29,MAX($E30,$E$39)),H$2:H$26,_xlfn.CONCAT($C$29,MAX($E30,$E$39)),G$2:G$26,_xlfn.CONCAT($C$29,MAX($E30,$E$39)),F$2:F$26,_xlfn.CONCAT($C$29,MAX($E30,$E$39)))</f>
        <v>0</v>
      </c>
      <c r="O40">
        <f>COUNTIFS(O$2:O$26,_xlfn.CONCAT($C$28,$E30),N$2:N$26,_xlfn.CONCAT($C$29,MAX($E30,$E$39)),M$2:M$26,_xlfn.CONCAT($C$29,MAX($E30,$E$39)),L$2:L$26,_xlfn.CONCAT($C$29,MAX($E30,$E$39)),K$2:K$26,_xlfn.CONCAT($C$29,MAX($E30,$E$39)),J$2:J$26,_xlfn.CONCAT($C$29,MAX($E30,$E$39)), I$2:I$26,_xlfn.CONCAT($C$29,MAX($E30,$E$39)),H$2:H$26,_xlfn.CONCAT($C$29,MAX($E30,$E$39)),G$2:G$26,_xlfn.CONCAT($C$29,MAX($E30,$E$39)),F$2:F$26,_xlfn.CONCAT($C$29,MAX($E30,$E$39)))</f>
        <v>0</v>
      </c>
    </row>
    <row r="41" spans="2:15" x14ac:dyDescent="0.25">
      <c r="B41" s="11"/>
      <c r="C41" s="11"/>
      <c r="D41" s="13"/>
      <c r="E41" s="13">
        <v>2</v>
      </c>
      <c r="F41">
        <f>COUNTIFS(F$2:F$26,_xlfn.CONCAT($C$28,$E31))</f>
        <v>6</v>
      </c>
      <c r="G41">
        <f>COUNTIFS(G$2:G$26,_xlfn.CONCAT($C$28,$E31),F$2:F$26,_xlfn.CONCAT($C$29,MAX($E31,$E$39)))</f>
        <v>2</v>
      </c>
      <c r="H41">
        <f>COUNTIFS(H$2:H$26,_xlfn.CONCAT($C$28,$E31),G$2:G$26,_xlfn.CONCAT($C$29,MAX($E31,$E$39)),F$2:F$26,_xlfn.CONCAT($C$29,MAX($E31,$E$39)))</f>
        <v>2</v>
      </c>
      <c r="I41">
        <f>COUNTIFS(I$2:I$26,_xlfn.CONCAT($C$28,$E31),H$2:H$26,_xlfn.CONCAT($C$29,MAX($E31,$E$39)),G$2:G$26,_xlfn.CONCAT($C$29,MAX($E31,$E$39)),F$2:F$26,_xlfn.CONCAT($C$29,MAX($E31,$E$39)))</f>
        <v>0</v>
      </c>
      <c r="J41">
        <f>COUNTIFS(J$2:J$26,_xlfn.CONCAT($C$28,$E31), I$2:I$26,_xlfn.CONCAT($C$29,MAX($E31,$E$39)),H$2:H$26,_xlfn.CONCAT($C$29,MAX($E31,$E$39)),G$2:G$26,_xlfn.CONCAT($C$29,MAX($E31,$E$39)),F$2:F$26,_xlfn.CONCAT($C$29,MAX($E31,$E$39)))</f>
        <v>0</v>
      </c>
      <c r="K41">
        <f>COUNTIFS(K$2:K$26,_xlfn.CONCAT($C$28,$E31),J$2:J$26,_xlfn.CONCAT($C$29,MAX($E31,$E$39)), I$2:I$26,_xlfn.CONCAT($C$29,MAX($E31,$E$39)),H$2:H$26,_xlfn.CONCAT($C$29,MAX($E31,$E$39)),G$2:G$26,_xlfn.CONCAT($C$29,MAX($E31,$E$39)),F$2:F$26,_xlfn.CONCAT($C$29,MAX($E31,$E$39)))</f>
        <v>0</v>
      </c>
      <c r="L41">
        <f>COUNTIFS(L$2:L$26,_xlfn.CONCAT($C$28,$E31),K$2:K$26,_xlfn.CONCAT($C$29,MAX($E31,$E$39)),J$2:J$26,_xlfn.CONCAT($C$29,MAX($E31,$E$39)), I$2:I$26,_xlfn.CONCAT($C$29,MAX($E31,$E$39)),H$2:H$26,_xlfn.CONCAT($C$29,MAX($E31,$E$39)),G$2:G$26,_xlfn.CONCAT($C$29,MAX($E31,$E$39)),F$2:F$26,_xlfn.CONCAT($C$29,MAX($E31,$E$39)))</f>
        <v>0</v>
      </c>
      <c r="M41">
        <f>COUNTIFS(M$2:M$26,_xlfn.CONCAT($C$28,$E31),L$2:L$26,_xlfn.CONCAT($C$29,MAX($E31,$E$39)),K$2:K$26,_xlfn.CONCAT($C$29,MAX($E31,$E$39)),J$2:J$26,_xlfn.CONCAT($C$29,MAX($E31,$E$39)), I$2:I$26,_xlfn.CONCAT($C$29,MAX($E31,$E$39)),H$2:H$26,_xlfn.CONCAT($C$29,MAX($E31,$E$39)),G$2:G$26,_xlfn.CONCAT($C$29,MAX($E31,$E$39)),F$2:F$26,_xlfn.CONCAT($C$29,MAX($E31,$E$39)))</f>
        <v>0</v>
      </c>
      <c r="N41">
        <f>COUNTIFS(N$2:N$26,_xlfn.CONCAT($C$28,$E31),M$2:M$26,_xlfn.CONCAT($C$29,MAX($E31,$E$39)),L$2:L$26,_xlfn.CONCAT($C$29,MAX($E31,$E$39)),K$2:K$26,_xlfn.CONCAT($C$29,MAX($E31,$E$39)),J$2:J$26,_xlfn.CONCAT($C$29,MAX($E31,$E$39)), I$2:I$26,_xlfn.CONCAT($C$29,MAX($E31,$E$39)),H$2:H$26,_xlfn.CONCAT($C$29,MAX($E31,$E$39)),G$2:G$26,_xlfn.CONCAT($C$29,MAX($E31,$E$39)),F$2:F$26,_xlfn.CONCAT($C$29,MAX($E31,$E$39)))</f>
        <v>0</v>
      </c>
      <c r="O41">
        <f>COUNTIFS(O$2:O$26,_xlfn.CONCAT($C$28,$E31),N$2:N$26,_xlfn.CONCAT($C$29,MAX($E31,$E$39)),M$2:M$26,_xlfn.CONCAT($C$29,MAX($E31,$E$39)),L$2:L$26,_xlfn.CONCAT($C$29,MAX($E31,$E$39)),K$2:K$26,_xlfn.CONCAT($C$29,MAX($E31,$E$39)),J$2:J$26,_xlfn.CONCAT($C$29,MAX($E31,$E$39)), I$2:I$26,_xlfn.CONCAT($C$29,MAX($E31,$E$39)),H$2:H$26,_xlfn.CONCAT($C$29,MAX($E31,$E$39)),G$2:G$26,_xlfn.CONCAT($C$29,MAX($E31,$E$39)),F$2:F$26,_xlfn.CONCAT($C$29,MAX($E31,$E$39)))</f>
        <v>0</v>
      </c>
    </row>
    <row r="42" spans="2:15" x14ac:dyDescent="0.25">
      <c r="D42" s="13"/>
      <c r="E42" s="13">
        <v>3</v>
      </c>
      <c r="F42">
        <f>COUNTIFS(F$2:F$26,_xlfn.CONCAT($C$28,$E32))</f>
        <v>5</v>
      </c>
      <c r="G42">
        <f>COUNTIFS(G$2:G$26,_xlfn.CONCAT($C$28,$E32),F$2:F$26,_xlfn.CONCAT($C$29,MAX($E32,$E$39)))</f>
        <v>1</v>
      </c>
      <c r="H42">
        <f>COUNTIFS(H$2:H$26,_xlfn.CONCAT($C$28,$E32),G$2:G$26,_xlfn.CONCAT($C$29,MAX($E32,$E$39)),F$2:F$26,_xlfn.CONCAT($C$29,MAX($E32,$E$39)))</f>
        <v>1</v>
      </c>
      <c r="I42">
        <f>COUNTIFS(I$2:I$26,_xlfn.CONCAT($C$28,$E32),H$2:H$26,_xlfn.CONCAT($C$29,MAX($E32,$E$39)),G$2:G$26,_xlfn.CONCAT($C$29,MAX($E32,$E$39)),F$2:F$26,_xlfn.CONCAT($C$29,MAX($E32,$E$39)))</f>
        <v>2</v>
      </c>
      <c r="J42">
        <f>COUNTIFS(J$2:J$26,_xlfn.CONCAT($C$28,$E32), I$2:I$26,_xlfn.CONCAT($C$29,MAX($E32,$E$39)),H$2:H$26,_xlfn.CONCAT($C$29,MAX($E32,$E$39)),G$2:G$26,_xlfn.CONCAT($C$29,MAX($E32,$E$39)),F$2:F$26,_xlfn.CONCAT($C$29,MAX($E32,$E$39)))</f>
        <v>0</v>
      </c>
      <c r="K42">
        <f>COUNTIFS(K$2:K$26,_xlfn.CONCAT($C$28,$E32),J$2:J$26,_xlfn.CONCAT($C$29,MAX($E32,$E$39)), I$2:I$26,_xlfn.CONCAT($C$29,MAX($E32,$E$39)),H$2:H$26,_xlfn.CONCAT($C$29,MAX($E32,$E$39)),G$2:G$26,_xlfn.CONCAT($C$29,MAX($E32,$E$39)),F$2:F$26,_xlfn.CONCAT($C$29,MAX($E32,$E$39)))</f>
        <v>0</v>
      </c>
      <c r="L42">
        <f>COUNTIFS(L$2:L$26,_xlfn.CONCAT($C$28,$E32),K$2:K$26,_xlfn.CONCAT($C$29,MAX($E32,$E$39)),J$2:J$26,_xlfn.CONCAT($C$29,MAX($E32,$E$39)), I$2:I$26,_xlfn.CONCAT($C$29,MAX($E32,$E$39)),H$2:H$26,_xlfn.CONCAT($C$29,MAX($E32,$E$39)),G$2:G$26,_xlfn.CONCAT($C$29,MAX($E32,$E$39)),F$2:F$26,_xlfn.CONCAT($C$29,MAX($E32,$E$39)))</f>
        <v>0</v>
      </c>
      <c r="M42">
        <f>COUNTIFS(M$2:M$26,_xlfn.CONCAT($C$28,$E32),L$2:L$26,_xlfn.CONCAT($C$29,MAX($E32,$E$39)),K$2:K$26,_xlfn.CONCAT($C$29,MAX($E32,$E$39)),J$2:J$26,_xlfn.CONCAT($C$29,MAX($E32,$E$39)), I$2:I$26,_xlfn.CONCAT($C$29,MAX($E32,$E$39)),H$2:H$26,_xlfn.CONCAT($C$29,MAX($E32,$E$39)),G$2:G$26,_xlfn.CONCAT($C$29,MAX($E32,$E$39)),F$2:F$26,_xlfn.CONCAT($C$29,MAX($E32,$E$39)))</f>
        <v>0</v>
      </c>
      <c r="N42">
        <f>COUNTIFS(N$2:N$26,_xlfn.CONCAT($C$28,$E32),M$2:M$26,_xlfn.CONCAT($C$29,MAX($E32,$E$39)),L$2:L$26,_xlfn.CONCAT($C$29,MAX($E32,$E$39)),K$2:K$26,_xlfn.CONCAT($C$29,MAX($E32,$E$39)),J$2:J$26,_xlfn.CONCAT($C$29,MAX($E32,$E$39)), I$2:I$26,_xlfn.CONCAT($C$29,MAX($E32,$E$39)),H$2:H$26,_xlfn.CONCAT($C$29,MAX($E32,$E$39)),G$2:G$26,_xlfn.CONCAT($C$29,MAX($E32,$E$39)),F$2:F$26,_xlfn.CONCAT($C$29,MAX($E32,$E$39)))</f>
        <v>0</v>
      </c>
      <c r="O42">
        <f>COUNTIFS(O$2:O$26,_xlfn.CONCAT($C$28,$E32),N$2:N$26,_xlfn.CONCAT($C$29,MAX($E32,$E$39)),M$2:M$26,_xlfn.CONCAT($C$29,MAX($E32,$E$39)),L$2:L$26,_xlfn.CONCAT($C$29,MAX($E32,$E$39)),K$2:K$26,_xlfn.CONCAT($C$29,MAX($E32,$E$39)),J$2:J$26,_xlfn.CONCAT($C$29,MAX($E32,$E$39)), I$2:I$26,_xlfn.CONCAT($C$29,MAX($E32,$E$39)),H$2:H$26,_xlfn.CONCAT($C$29,MAX($E32,$E$39)),G$2:G$26,_xlfn.CONCAT($C$29,MAX($E32,$E$39)),F$2:F$26,_xlfn.CONCAT($C$29,MAX($E32,$E$39)))</f>
        <v>0</v>
      </c>
    </row>
    <row r="45" spans="2:15" x14ac:dyDescent="0.25">
      <c r="D45" s="13" t="s">
        <v>369</v>
      </c>
      <c r="E45" s="15"/>
      <c r="F45" s="11"/>
    </row>
    <row r="46" spans="2:15" x14ac:dyDescent="0.25">
      <c r="D46" s="18" t="s">
        <v>392</v>
      </c>
      <c r="E46" s="13">
        <v>1</v>
      </c>
      <c r="F46" s="11">
        <f>SUM($F$30:F30)</f>
        <v>4</v>
      </c>
      <c r="G46" s="11">
        <f>SUM($F$30:G30)</f>
        <v>8</v>
      </c>
      <c r="H46" s="11">
        <f>SUM($F$30:H30)</f>
        <v>11</v>
      </c>
      <c r="I46" s="11">
        <f>SUM($F$30:I30)</f>
        <v>14</v>
      </c>
      <c r="J46" s="11">
        <f>SUM($F$30:J30)</f>
        <v>16</v>
      </c>
      <c r="K46" s="11">
        <f>SUM($F$30:K30)</f>
        <v>16</v>
      </c>
      <c r="L46" s="11">
        <f>SUM($F$30:L30)</f>
        <v>16</v>
      </c>
      <c r="M46" s="11">
        <f>SUM($F$30:M30)</f>
        <v>16</v>
      </c>
      <c r="N46" s="11">
        <f>SUM($F$30:N30)</f>
        <v>16</v>
      </c>
      <c r="O46" s="11">
        <f>SUM($F$30:O30)</f>
        <v>16</v>
      </c>
    </row>
    <row r="47" spans="2:15" x14ac:dyDescent="0.25">
      <c r="D47" s="15"/>
      <c r="E47" s="13">
        <v>2</v>
      </c>
      <c r="F47" s="11">
        <f>SUM($F35:F$36)</f>
        <v>10</v>
      </c>
      <c r="G47" s="11">
        <f>SUM($F35:G$36)</f>
        <v>14</v>
      </c>
      <c r="H47" s="11">
        <f>SUM($F35:H$36)</f>
        <v>19</v>
      </c>
      <c r="I47" s="11">
        <f>SUM($F35:I$36)</f>
        <v>19</v>
      </c>
      <c r="J47" s="11">
        <f>SUM($F35:J$36)</f>
        <v>21</v>
      </c>
      <c r="K47" s="11">
        <f>SUM($F35:K$36)</f>
        <v>21</v>
      </c>
      <c r="L47" s="11">
        <f>SUM($F35:L$36)</f>
        <v>21</v>
      </c>
      <c r="M47" s="11">
        <f>SUM($F35:M$36)</f>
        <v>21</v>
      </c>
      <c r="N47" s="11">
        <f>SUM($F35:N$36)</f>
        <v>21</v>
      </c>
      <c r="O47" s="11">
        <f>SUM($F35:O$36)</f>
        <v>21</v>
      </c>
    </row>
    <row r="48" spans="2:15" x14ac:dyDescent="0.25">
      <c r="D48" s="15"/>
      <c r="E48" s="13">
        <v>3</v>
      </c>
      <c r="F48" s="11">
        <f>SUM($F$40:F42)</f>
        <v>15</v>
      </c>
      <c r="G48" s="11">
        <f>SUM($F$40:G42)</f>
        <v>18</v>
      </c>
      <c r="H48" s="11">
        <f>SUM($F$40:H42)</f>
        <v>22</v>
      </c>
      <c r="I48" s="11">
        <f>SUM($F$40:I42)</f>
        <v>24</v>
      </c>
      <c r="J48" s="11">
        <f>SUM($F$40:J42)</f>
        <v>25</v>
      </c>
      <c r="K48" s="11">
        <f>SUM($F$40:K42)</f>
        <v>25</v>
      </c>
      <c r="L48" s="11">
        <f>SUM($F$40:L42)</f>
        <v>25</v>
      </c>
      <c r="M48" s="11">
        <f>SUM($F$40:M42)</f>
        <v>25</v>
      </c>
      <c r="N48" s="11">
        <f>SUM($F$40:N42)</f>
        <v>25</v>
      </c>
      <c r="O48" s="11">
        <f>SUM($F$40:O42)</f>
        <v>25</v>
      </c>
    </row>
    <row r="50" spans="4:15" x14ac:dyDescent="0.25">
      <c r="D50" s="13" t="s">
        <v>371</v>
      </c>
      <c r="E50" s="15"/>
    </row>
    <row r="51" spans="4:15" x14ac:dyDescent="0.25">
      <c r="D51" s="18" t="s">
        <v>392</v>
      </c>
      <c r="E51" s="13">
        <v>1</v>
      </c>
      <c r="F51" s="11">
        <f>F46/$C$31</f>
        <v>0.16</v>
      </c>
      <c r="G51" s="11">
        <f t="shared" ref="G51:O51" si="0">G46/$C$31</f>
        <v>0.32</v>
      </c>
      <c r="H51" s="11">
        <f t="shared" si="0"/>
        <v>0.44</v>
      </c>
      <c r="I51" s="11">
        <f t="shared" si="0"/>
        <v>0.56000000000000005</v>
      </c>
      <c r="J51" s="11">
        <f t="shared" si="0"/>
        <v>0.64</v>
      </c>
      <c r="K51" s="11">
        <f t="shared" si="0"/>
        <v>0.64</v>
      </c>
      <c r="L51" s="11">
        <f t="shared" si="0"/>
        <v>0.64</v>
      </c>
      <c r="M51" s="11">
        <f t="shared" si="0"/>
        <v>0.64</v>
      </c>
      <c r="N51" s="11">
        <f t="shared" si="0"/>
        <v>0.64</v>
      </c>
      <c r="O51" s="11">
        <f t="shared" si="0"/>
        <v>0.64</v>
      </c>
    </row>
    <row r="52" spans="4:15" x14ac:dyDescent="0.25">
      <c r="D52" s="15"/>
      <c r="E52" s="13">
        <v>2</v>
      </c>
      <c r="F52" s="11">
        <f t="shared" ref="F52:O52" si="1">F47/$C$31</f>
        <v>0.4</v>
      </c>
      <c r="G52" s="11">
        <f t="shared" si="1"/>
        <v>0.56000000000000005</v>
      </c>
      <c r="H52" s="11">
        <f t="shared" si="1"/>
        <v>0.76</v>
      </c>
      <c r="I52" s="11">
        <f t="shared" si="1"/>
        <v>0.76</v>
      </c>
      <c r="J52" s="11">
        <f t="shared" si="1"/>
        <v>0.84</v>
      </c>
      <c r="K52" s="11">
        <f t="shared" si="1"/>
        <v>0.84</v>
      </c>
      <c r="L52" s="11">
        <f t="shared" si="1"/>
        <v>0.84</v>
      </c>
      <c r="M52" s="11">
        <f t="shared" si="1"/>
        <v>0.84</v>
      </c>
      <c r="N52" s="11">
        <f t="shared" si="1"/>
        <v>0.84</v>
      </c>
      <c r="O52" s="11">
        <f t="shared" si="1"/>
        <v>0.84</v>
      </c>
    </row>
    <row r="53" spans="4:15" x14ac:dyDescent="0.25">
      <c r="D53" s="15"/>
      <c r="E53" s="13">
        <v>3</v>
      </c>
      <c r="F53" s="11">
        <f t="shared" ref="F53:O53" si="2">F48/$C$31</f>
        <v>0.6</v>
      </c>
      <c r="G53" s="11">
        <f t="shared" si="2"/>
        <v>0.72</v>
      </c>
      <c r="H53" s="11">
        <f t="shared" si="2"/>
        <v>0.88</v>
      </c>
      <c r="I53" s="11">
        <f t="shared" si="2"/>
        <v>0.96</v>
      </c>
      <c r="J53" s="11">
        <f t="shared" si="2"/>
        <v>1</v>
      </c>
      <c r="K53" s="11">
        <f t="shared" si="2"/>
        <v>1</v>
      </c>
      <c r="L53" s="11">
        <f t="shared" si="2"/>
        <v>1</v>
      </c>
      <c r="M53" s="11">
        <f t="shared" si="2"/>
        <v>1</v>
      </c>
      <c r="N53" s="11">
        <f t="shared" si="2"/>
        <v>1</v>
      </c>
      <c r="O53" s="11">
        <f t="shared" si="2"/>
        <v>1</v>
      </c>
    </row>
  </sheetData>
  <conditionalFormatting sqref="AC2:AC5">
    <cfRule type="colorScale" priority="1">
      <colorScale>
        <cfvo type="min"/>
        <cfvo type="percentile" val="50"/>
        <cfvo type="max"/>
        <color rgb="FF63BE7B"/>
        <color rgb="FFFFEB84"/>
        <color rgb="FFF8696B"/>
      </colorScale>
    </cfRule>
  </conditionalFormatting>
  <pageMargins left="0.7" right="0.7" top="0.78740157499999996" bottom="0.78740157499999996"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Arbeitsblätter</vt:lpstr>
      </vt:variant>
      <vt:variant>
        <vt:i4>6</vt:i4>
      </vt:variant>
    </vt:vector>
  </HeadingPairs>
  <TitlesOfParts>
    <vt:vector size="6" baseType="lpstr">
      <vt:lpstr>A. Question and answer pairs</vt:lpstr>
      <vt:lpstr>B. 3rd iteration final ranking</vt:lpstr>
      <vt:lpstr>C. 2nd and 3rd iteration refine</vt:lpstr>
      <vt:lpstr>D. 1st iteration difference</vt:lpstr>
      <vt:lpstr>E. 1st iteration A</vt:lpstr>
      <vt:lpstr>F. 1st iteration 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
  <dcterms:created xsi:type="dcterms:W3CDTF">2021-11-14T22:29:59Z</dcterms:created>
  <dcterms:modified xsi:type="dcterms:W3CDTF">2021-11-14T22:30:30Z</dcterms:modified>
  <cp:category/>
  <cp:contentStatus/>
</cp:coreProperties>
</file>