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jpeg" ContentType="image/jpeg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theme/theme11.xml" ContentType="application/vnd.openxmlformats-officedocument.theme+xml"/>
  <Override PartName="/customXml/item2.xml" ContentType="application/xml"/>
  <Override PartName="/customXml/itemProps21.xml" ContentType="application/vnd.openxmlformats-officedocument.customXmlProperties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customXml/item12.xml" ContentType="application/xml"/>
  <Override PartName="/customXml/itemProps12.xml" ContentType="application/vnd.openxmlformats-officedocument.customXmlProperties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sharedStrings.xml" ContentType="application/vnd.openxmlformats-officedocument.spreadsheetml.sharedStrings+xml"/>
  <Override PartName="/xl/worksheets/sheet1010.xml" ContentType="application/vnd.openxmlformats-officedocument.spreadsheetml.worksheet+xml"/>
  <Override PartName="/xl/drawings/drawing1010.xml" ContentType="application/vnd.openxmlformats-officedocument.drawing+xml"/>
  <Override PartName="/customXml/item33.xml" ContentType="application/xml"/>
  <Override PartName="/customXml/itemProps33.xml" ContentType="application/vnd.openxmlformats-officedocument.customXmlProperties+xml"/>
  <Override PartName="/xl/worksheets/sheet411.xml" ContentType="application/vnd.openxmlformats-officedocument.spreadsheetml.worksheet+xml"/>
  <Override PartName="/xl/drawings/drawing411.xml" ContentType="application/vnd.openxmlformats-officedocument.drawing+xml"/>
  <Override PartName="/xl/worksheets/sheet912.xml" ContentType="application/vnd.openxmlformats-officedocument.spreadsheetml.worksheet+xml"/>
  <Override PartName="/xl/drawings/drawing912.xml" ContentType="application/vnd.openxmlformats-officedocument.drawing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 autoCompressPictures="0"/>
  <bookViews>
    <workbookView xWindow="-108" yWindow="-108" windowWidth="23256" windowHeight="1272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<sst xmlns="http://schemas.openxmlformats.org/spreadsheetml/2006/main" count="28" uniqueCount="6">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</sst>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7" x14ac:knownFonts="1">
    <font>
      <sz val="11"/>
      <color theme="1" tint="0.2499465926084170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38">
    <xf numFmtId="0" fontId="0" fillId="0" borderId="0" xfId="0">
      <alignment vertical="top"/>
    </xf>
    <xf numFmtId="0" fontId="13" fillId="0" borderId="0" xfId="0" applyFont="1">
      <alignment vertical="top"/>
    </xf>
    <xf numFmtId="0" fontId="13" fillId="0" borderId="0" xfId="2" applyFont="1" applyFill="1" applyBorder="1" applyAlignment="1">
      <alignment vertical="center"/>
    </xf>
    <xf numFmtId="0" fontId="14" fillId="0" borderId="0" xfId="5" applyFont="1" applyFill="1" applyAlignment="1">
      <alignment horizontal="left" vertical="center"/>
    </xf>
    <xf numFmtId="0" fontId="16" fillId="0" borderId="0" xfId="0" applyFont="1">
      <alignment vertical="top"/>
    </xf>
    <xf numFmtId="0" fontId="17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center" indent="1"/>
    </xf>
    <xf numFmtId="164" fontId="15" fillId="6" borderId="0" xfId="13" applyNumberFormat="1" applyFont="1" applyFill="1" applyBorder="1" applyAlignment="1">
      <alignment horizontal="left" vertical="center" wrapText="1" indent="1"/>
    </xf>
    <xf numFmtId="164" fontId="15" fillId="0" borderId="0" xfId="12" applyFont="1" applyAlignment="1">
      <alignment horizontal="left" vertical="center" indent="1"/>
    </xf>
    <xf numFmtId="0" fontId="17" fillId="6" borderId="0" xfId="13" applyFont="1" applyFill="1" applyBorder="1" applyAlignment="1">
      <alignment horizontal="left" vertical="top" wrapText="1" indent="1"/>
    </xf>
    <xf numFmtId="0" fontId="16" fillId="6" borderId="7" xfId="14" applyFont="1" applyFill="1" applyBorder="1" applyAlignment="1">
      <alignment horizontal="center" vertical="center"/>
    </xf>
    <xf numFmtId="0" fontId="16" fillId="6" borderId="8" xfId="14" applyFont="1" applyFill="1" applyBorder="1" applyAlignment="1">
      <alignment horizontal="center" vertical="center"/>
    </xf>
    <xf numFmtId="0" fontId="16" fillId="0" borderId="5" xfId="16" applyFont="1" applyFill="1" applyBorder="1" applyAlignment="1">
      <alignment horizontal="center" vertical="center"/>
    </xf>
    <xf numFmtId="0" fontId="16" fillId="0" borderId="6" xfId="16" applyFont="1" applyFill="1" applyBorder="1" applyAlignment="1">
      <alignment horizontal="center" vertical="center"/>
    </xf>
    <xf numFmtId="0" fontId="18" fillId="0" borderId="0" xfId="0" applyFont="1">
      <alignment vertical="top"/>
    </xf>
    <xf numFmtId="164" fontId="15" fillId="7" borderId="0" xfId="13" applyNumberFormat="1" applyFont="1" applyFill="1" applyBorder="1" applyAlignment="1">
      <alignment horizontal="left" vertical="center" wrapText="1" indent="1"/>
    </xf>
    <xf numFmtId="0" fontId="17" fillId="7" borderId="0" xfId="13" applyFont="1" applyFill="1" applyBorder="1" applyAlignment="1">
      <alignment horizontal="left" vertical="top" wrapText="1" indent="1"/>
    </xf>
    <xf numFmtId="164" fontId="15" fillId="8" borderId="0" xfId="13" applyNumberFormat="1" applyFont="1" applyFill="1" applyBorder="1" applyAlignment="1">
      <alignment horizontal="left" vertical="center" wrapText="1" indent="1"/>
    </xf>
    <xf numFmtId="0" fontId="17" fillId="8" borderId="0" xfId="13" applyFont="1" applyFill="1" applyBorder="1" applyAlignment="1">
      <alignment horizontal="left" vertical="top" wrapText="1" indent="1"/>
    </xf>
    <xf numFmtId="164" fontId="15" fillId="9" borderId="0" xfId="13" applyNumberFormat="1" applyFont="1" applyFill="1" applyBorder="1" applyAlignment="1">
      <alignment horizontal="left" vertical="center" wrapText="1" indent="1"/>
    </xf>
    <xf numFmtId="0" fontId="17" fillId="9" borderId="0" xfId="13" applyFont="1" applyFill="1" applyBorder="1" applyAlignment="1">
      <alignment horizontal="left" vertical="top" wrapText="1" indent="1"/>
    </xf>
    <xf numFmtId="0" fontId="23" fillId="0" borderId="4" xfId="2" applyFont="1" applyFill="1" applyBorder="1" applyAlignment="1">
      <alignment horizontal="left" vertical="top" indent="1"/>
    </xf>
    <xf numFmtId="0" fontId="24" fillId="0" borderId="9" xfId="2" applyFont="1" applyFill="1" applyBorder="1" applyAlignment="1">
      <alignment horizontal="left" vertical="top" indent="1"/>
    </xf>
    <xf numFmtId="0" fontId="25" fillId="0" borderId="10" xfId="2" applyFont="1" applyFill="1" applyBorder="1" applyAlignment="1">
      <alignment horizontal="left" vertical="top" indent="1"/>
    </xf>
    <xf numFmtId="0" fontId="26" fillId="0" borderId="11" xfId="2" applyFont="1" applyFill="1" applyBorder="1" applyAlignment="1">
      <alignment horizontal="left" vertical="top" indent="1"/>
    </xf>
    <xf numFmtId="0" fontId="20" fillId="0" borderId="0" xfId="5" applyFont="1" applyFill="1" applyBorder="1">
      <alignment vertical="center"/>
    </xf>
    <xf numFmtId="0" fontId="13" fillId="6" borderId="0" xfId="11" applyFont="1" applyFill="1" applyBorder="1" applyAlignment="1">
      <alignment horizontal="left" vertical="center" wrapText="1" indent="1"/>
    </xf>
    <xf numFmtId="0" fontId="17" fillId="6" borderId="0" xfId="11" applyFont="1" applyFill="1" applyBorder="1">
      <alignment horizontal="left" vertical="top" wrapText="1" indent="1"/>
    </xf>
    <xf numFmtId="0" fontId="12" fillId="0" borderId="4" xfId="15" applyFont="1" applyFill="1" applyBorder="1" applyAlignment="1">
      <alignment horizontal="center" vertical="top"/>
    </xf>
    <xf numFmtId="0" fontId="19" fillId="0" borderId="0" xfId="5" applyFont="1" applyFill="1" applyBorder="1">
      <alignment vertical="center"/>
    </xf>
    <xf numFmtId="0" fontId="13" fillId="7" borderId="0" xfId="11" applyFont="1" applyFill="1" applyBorder="1" applyAlignment="1">
      <alignment horizontal="left" vertical="center" wrapText="1" indent="1"/>
    </xf>
    <xf numFmtId="0" fontId="17" fillId="7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3" fillId="9" borderId="0" xfId="11" applyFont="1" applyFill="1" applyBorder="1" applyAlignment="1">
      <alignment horizontal="left" vertical="center" wrapText="1" indent="1"/>
    </xf>
    <xf numFmtId="0" fontId="17" fillId="9" borderId="0" xfId="11" applyFont="1" applyFill="1" applyBorder="1">
      <alignment horizontal="left" vertical="top" wrapText="1" indent="1"/>
    </xf>
    <xf numFmtId="0" fontId="21" fillId="0" borderId="0" xfId="5" applyFont="1" applyFill="1" applyBorder="1">
      <alignment vertical="center"/>
    </xf>
    <xf numFmtId="0" fontId="13" fillId="8" borderId="0" xfId="11" applyFont="1" applyFill="1" applyBorder="1" applyAlignment="1">
      <alignment horizontal="left" vertical="center" wrapText="1" indent="1"/>
    </xf>
    <xf numFmtId="0" fontId="17" fillId="8" borderId="0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81.xml" Id="rId8" /><Relationship Type="http://schemas.openxmlformats.org/officeDocument/2006/relationships/theme" Target="/xl/theme/theme11.xml" Id="rId13" /><Relationship Type="http://schemas.openxmlformats.org/officeDocument/2006/relationships/customXml" Target="/customXml/item2.xml" Id="rId18" /><Relationship Type="http://schemas.openxmlformats.org/officeDocument/2006/relationships/worksheet" Target="/xl/worksheets/sheet32.xml" Id="rId3" /><Relationship Type="http://schemas.openxmlformats.org/officeDocument/2006/relationships/worksheet" Target="/xl/worksheets/sheet73.xml" Id="rId7" /><Relationship Type="http://schemas.openxmlformats.org/officeDocument/2006/relationships/worksheet" Target="/xl/worksheets/sheet124.xml" Id="rId12" /><Relationship Type="http://schemas.openxmlformats.org/officeDocument/2006/relationships/customXml" Target="/customXml/item12.xml" Id="rId17" /><Relationship Type="http://schemas.openxmlformats.org/officeDocument/2006/relationships/worksheet" Target="/xl/worksheets/sheet25.xml" Id="rId2" /><Relationship Type="http://schemas.openxmlformats.org/officeDocument/2006/relationships/calcChain" Target="/xl/calcChain.xml" Id="rId16" /><Relationship Type="http://schemas.openxmlformats.org/officeDocument/2006/relationships/worksheet" Target="/xl/worksheets/sheet16.xml" Id="rId1" /><Relationship Type="http://schemas.openxmlformats.org/officeDocument/2006/relationships/worksheet" Target="/xl/worksheets/sheet67.xml" Id="rId6" /><Relationship Type="http://schemas.openxmlformats.org/officeDocument/2006/relationships/worksheet" Target="/xl/worksheets/sheet118.xml" Id="rId11" /><Relationship Type="http://schemas.openxmlformats.org/officeDocument/2006/relationships/worksheet" Target="/xl/worksheets/sheet59.xml" Id="rId5" /><Relationship Type="http://schemas.openxmlformats.org/officeDocument/2006/relationships/sharedStrings" Target="/xl/sharedStrings.xml" Id="rId15" /><Relationship Type="http://schemas.openxmlformats.org/officeDocument/2006/relationships/worksheet" Target="/xl/worksheets/sheet1010.xml" Id="rId10" /><Relationship Type="http://schemas.openxmlformats.org/officeDocument/2006/relationships/customXml" Target="/customXml/item33.xml" Id="rId19" /><Relationship Type="http://schemas.openxmlformats.org/officeDocument/2006/relationships/worksheet" Target="/xl/worksheets/sheet411.xml" Id="rId4" /><Relationship Type="http://schemas.openxmlformats.org/officeDocument/2006/relationships/worksheet" Target="/xl/worksheets/sheet912.xml" Id="rId9" /><Relationship Type="http://schemas.openxmlformats.org/officeDocument/2006/relationships/styles" Target="/xl/styles.xml" Id="rId14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13.jpeg" Id="rId1" /></Relationships>
</file>

<file path=xl/drawings/_rels/drawing25.xml.rels>&#65279;<?xml version="1.0" encoding="utf-8"?><Relationships xmlns="http://schemas.openxmlformats.org/package/2006/relationships"><Relationship Type="http://schemas.openxmlformats.org/officeDocument/2006/relationships/image" Target="/xl/media/image13.jpeg" Id="rId1" /></Relationships>
</file>

<file path=xl/drawings/_rels/drawing32.xml.rels>&#65279;<?xml version="1.0" encoding="utf-8"?><Relationships xmlns="http://schemas.openxmlformats.org/package/2006/relationships"><Relationship Type="http://schemas.openxmlformats.org/officeDocument/2006/relationships/image" Target="/xl/media/image22.jpeg" Id="rId1" /></Relationships>
</file>

<file path=xl/drawings/_rels/drawing59.xml.rels>&#65279;<?xml version="1.0" encoding="utf-8"?><Relationships xmlns="http://schemas.openxmlformats.org/package/2006/relationships"><Relationship Type="http://schemas.openxmlformats.org/officeDocument/2006/relationships/image" Target="/xl/media/image22.jpeg" Id="rId1" /></Relationships>
</file>

<file path=xl/drawings/_rels/drawing67.xml.rels>&#65279;<?xml version="1.0" encoding="utf-8"?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73.xml.rels>&#65279;<?xml version="1.0" encoding="utf-8"?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81.xml.rels>&#65279;<?xml version="1.0" encoding="utf-8"?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118.xml.rels>&#65279;<?xml version="1.0" encoding="utf-8"?><Relationships xmlns="http://schemas.openxmlformats.org/package/2006/relationships"><Relationship Type="http://schemas.openxmlformats.org/officeDocument/2006/relationships/image" Target="/xl/media/image44.jpeg" Id="rId1" /></Relationships>
</file>

<file path=xl/drawings/_rels/drawing124.xml.rels>&#65279;<?xml version="1.0" encoding="utf-8"?><Relationships xmlns="http://schemas.openxmlformats.org/package/2006/relationships"><Relationship Type="http://schemas.openxmlformats.org/officeDocument/2006/relationships/image" Target="/xl/media/image13.jpeg" Id="rId1" /></Relationships>
</file>

<file path=xl/drawings/_rels/drawing411.xml.rels>&#65279;<?xml version="1.0" encoding="utf-8"?><Relationships xmlns="http://schemas.openxmlformats.org/package/2006/relationships"><Relationship Type="http://schemas.openxmlformats.org/officeDocument/2006/relationships/image" Target="/xl/media/image22.jpeg" Id="rId1" /></Relationships>
</file>

<file path=xl/drawings/_rels/drawing912.xml.rels>&#65279;<?xml version="1.0" encoding="utf-8"?><Relationships xmlns="http://schemas.openxmlformats.org/package/2006/relationships"><Relationship Type="http://schemas.openxmlformats.org/officeDocument/2006/relationships/image" Target="/xl/media/image44.jpeg" Id="rId1" /></Relationships>
</file>

<file path=xl/drawings/_rels/drawing1010.xml.rels>&#65279;<?xml version="1.0" encoding="utf-8"?><Relationships xmlns="http://schemas.openxmlformats.org/package/2006/relationships"><Relationship Type="http://schemas.openxmlformats.org/officeDocument/2006/relationships/image" Target="/xl/media/image44.jpeg" Id="rId1" /></Relationships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2" /><Relationship Type="http://schemas.openxmlformats.org/officeDocument/2006/relationships/printerSettings" Target="/xl/printerSettings/printerSettings16.bin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/xl/drawings/drawing25.xml" Id="rId2" /><Relationship Type="http://schemas.openxmlformats.org/officeDocument/2006/relationships/printerSettings" Target="/xl/printerSettings/printerSettings25.bin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drawing" Target="/xl/drawings/drawing32.xml" Id="rId2" /><Relationship Type="http://schemas.openxmlformats.org/officeDocument/2006/relationships/printerSettings" Target="/xl/printerSettings/printerSettings32.bin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drawing" Target="/xl/drawings/drawing59.xml" Id="rId2" /><Relationship Type="http://schemas.openxmlformats.org/officeDocument/2006/relationships/printerSettings" Target="/xl/printerSettings/printerSettings59.bin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drawing" Target="/xl/drawings/drawing67.xml" Id="rId2" /><Relationship Type="http://schemas.openxmlformats.org/officeDocument/2006/relationships/printerSettings" Target="/xl/printerSettings/printerSettings67.bin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drawing" Target="/xl/drawings/drawing73.xml" Id="rId2" /><Relationship Type="http://schemas.openxmlformats.org/officeDocument/2006/relationships/printerSettings" Target="/xl/printerSettings/printerSettings73.bin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drawing" Target="/xl/drawings/drawing81.xml" Id="rId2" /><Relationship Type="http://schemas.openxmlformats.org/officeDocument/2006/relationships/printerSettings" Target="/xl/printerSettings/printerSettings81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drawing" Target="/xl/drawings/drawing118.xml" Id="rId2" /><Relationship Type="http://schemas.openxmlformats.org/officeDocument/2006/relationships/printerSettings" Target="/xl/printerSettings/printerSettings118.bin" Id="rId1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drawing" Target="/xl/drawings/drawing124.xml" Id="rId2" /><Relationship Type="http://schemas.openxmlformats.org/officeDocument/2006/relationships/printerSettings" Target="/xl/printerSettings/printerSettings124.bin" Id="rId1" /></Relationships>
</file>

<file path=xl/worksheets/_rels/sheet411.xml.rels>&#65279;<?xml version="1.0" encoding="utf-8"?><Relationships xmlns="http://schemas.openxmlformats.org/package/2006/relationships"><Relationship Type="http://schemas.openxmlformats.org/officeDocument/2006/relationships/drawing" Target="/xl/drawings/drawing411.xml" Id="rId2" /><Relationship Type="http://schemas.openxmlformats.org/officeDocument/2006/relationships/printerSettings" Target="/xl/printerSettings/printerSettings411.bin" Id="rId1" /></Relationships>
</file>

<file path=xl/worksheets/_rels/sheet912.xml.rels>&#65279;<?xml version="1.0" encoding="utf-8"?><Relationships xmlns="http://schemas.openxmlformats.org/package/2006/relationships"><Relationship Type="http://schemas.openxmlformats.org/officeDocument/2006/relationships/drawing" Target="/xl/drawings/drawing912.xml" Id="rId2" /><Relationship Type="http://schemas.openxmlformats.org/officeDocument/2006/relationships/printerSettings" Target="/xl/printerSettings/printerSettings912.bin" Id="rId1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drawing" Target="/xl/drawings/drawing1010.xml" Id="rId2" /><Relationship Type="http://schemas.openxmlformats.org/officeDocument/2006/relationships/printerSettings" Target="/xl/printerSettings/printerSettings1010.bin" Id="rId1" /></Relationships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tabSelected="1" zoomScaleNormal="10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8.81640625" style="1" customWidth="1"/>
    <col min="11" max="12" width="12.453125" style="1" customWidth="1"/>
    <col min="13" max="13" width="1.81640625" style="1" customWidth="1"/>
    <col min="14" max="16384" width="8.90625" style="1"/>
  </cols>
  <sheetData>
    <row r="1" spans="1:12" ht="9" customHeight="1" x14ac:dyDescent="0.25">
      <c r="I1" s="1" t="s">
        <v>2</v>
      </c>
    </row>
    <row r="2" spans="1:12" ht="100.5" customHeight="1" x14ac:dyDescent="0.25">
      <c r="B2" s="25" t="str">
        <f>"January "&amp;CalendarYear</f>
        <v>January 2024</v>
      </c>
      <c r="C2" s="25"/>
      <c r="D2" s="25"/>
      <c r="E2" s="2"/>
      <c r="F2" s="2"/>
      <c r="G2" s="2"/>
      <c r="H2" s="3"/>
    </row>
    <row r="3" spans="1:12" s="4" customFormat="1" ht="19.5" customHeight="1" thickBot="1" x14ac:dyDescent="0.3">
      <c r="A3" s="1"/>
      <c r="B3" s="21" t="str">
        <f>WeekStart</f>
        <v>Sunday</v>
      </c>
      <c r="C3" s="21" t="str">
        <f t="shared" ref="C3:H3" si="0">TEXT(C4,"dddd")</f>
        <v>Monday</v>
      </c>
      <c r="D3" s="21" t="str">
        <f t="shared" si="0"/>
        <v>Tuesday</v>
      </c>
      <c r="E3" s="21" t="str">
        <f t="shared" si="0"/>
        <v>Wednesday</v>
      </c>
      <c r="F3" s="21" t="str">
        <f t="shared" si="0"/>
        <v>Thursday</v>
      </c>
      <c r="G3" s="21" t="str">
        <f t="shared" si="0"/>
        <v>Friday</v>
      </c>
      <c r="H3" s="21" t="str">
        <f t="shared" si="0"/>
        <v>Saturday</v>
      </c>
      <c r="K3" s="28" t="s">
        <v>3</v>
      </c>
      <c r="L3" s="28"/>
    </row>
    <row r="4" spans="1:12" s="6" customFormat="1" ht="19.5" customHeight="1" x14ac:dyDescent="0.25">
      <c r="B4" s="8">
        <f t="array" ref="B4:H4">DaysAndWeeks+DATE(CalendarYear,1,1)-WEEKDAY(DATE(CalendarYear,1,1),(WeekStart="Monday")+1)+1</f>
        <v>45291</v>
      </c>
      <c r="C4" s="8">
        <v>45292</v>
      </c>
      <c r="D4" s="8">
        <v>45293</v>
      </c>
      <c r="E4" s="8">
        <v>45294</v>
      </c>
      <c r="F4" s="8">
        <v>45295</v>
      </c>
      <c r="G4" s="8">
        <v>45296</v>
      </c>
      <c r="H4" s="8">
        <v>45297</v>
      </c>
      <c r="K4" s="12" t="s">
        <v>4</v>
      </c>
      <c r="L4" s="13" t="s">
        <v>5</v>
      </c>
    </row>
    <row r="5" spans="1:12" s="5" customFormat="1" ht="48" customHeight="1" x14ac:dyDescent="0.25">
      <c r="K5" s="10">
        <v>2024</v>
      </c>
      <c r="L5" s="11" t="s">
        <v>0</v>
      </c>
    </row>
    <row r="6" spans="1:12" s="6" customFormat="1" ht="19.5" customHeight="1" x14ac:dyDescent="0.25">
      <c r="B6" s="7">
        <f t="array" ref="B6:H6">DaysAndWeeks+DATE(CalendarYear,1,1)-WEEKDAY(DATE(CalendarYear,1,1),(WeekStart="Monday")+1)+8</f>
        <v>45298</v>
      </c>
      <c r="C6" s="7">
        <v>45299</v>
      </c>
      <c r="D6" s="7">
        <v>45300</v>
      </c>
      <c r="E6" s="7">
        <v>45301</v>
      </c>
      <c r="F6" s="7">
        <v>45302</v>
      </c>
      <c r="G6" s="7">
        <v>45303</v>
      </c>
      <c r="H6" s="7">
        <v>45304</v>
      </c>
    </row>
    <row r="7" spans="1:12" s="5" customFormat="1" ht="48" customHeight="1" x14ac:dyDescent="0.25">
      <c r="B7" s="9"/>
      <c r="C7" s="9"/>
      <c r="D7" s="9"/>
      <c r="E7" s="9"/>
      <c r="F7" s="9"/>
      <c r="G7" s="9"/>
      <c r="H7" s="9"/>
    </row>
    <row r="8" spans="1:12" s="6" customFormat="1" ht="19.5" customHeight="1" x14ac:dyDescent="0.25">
      <c r="B8" s="8">
        <f t="array" ref="B8:H8">DaysAndWeeks+DATE(CalendarYear,1,1)-WEEKDAY(DATE(CalendarYear,1,1),(WeekStart="Monday")+1)+15</f>
        <v>45305</v>
      </c>
      <c r="C8" s="8">
        <v>45306</v>
      </c>
      <c r="D8" s="8">
        <v>45307</v>
      </c>
      <c r="E8" s="8">
        <v>45308</v>
      </c>
      <c r="F8" s="8">
        <v>45309</v>
      </c>
      <c r="G8" s="8">
        <v>45310</v>
      </c>
      <c r="H8" s="8">
        <v>45311</v>
      </c>
    </row>
    <row r="9" spans="1:12" s="5" customFormat="1" ht="48" customHeight="1" x14ac:dyDescent="0.25"/>
    <row r="10" spans="1:12" s="6" customFormat="1" ht="19.5" customHeight="1" x14ac:dyDescent="0.25">
      <c r="B10" s="7">
        <f t="array" ref="B10:H10">DaysAndWeeks+DATE(CalendarYear,1,1)-WEEKDAY(DATE(CalendarYear,1,1),(WeekStart="Monday")+1)+22</f>
        <v>45312</v>
      </c>
      <c r="C10" s="7">
        <v>45313</v>
      </c>
      <c r="D10" s="7">
        <v>45314</v>
      </c>
      <c r="E10" s="7">
        <v>45315</v>
      </c>
      <c r="F10" s="7">
        <v>45316</v>
      </c>
      <c r="G10" s="7">
        <v>45317</v>
      </c>
      <c r="H10" s="7">
        <v>45318</v>
      </c>
    </row>
    <row r="11" spans="1:12" s="5" customFormat="1" ht="48" customHeight="1" x14ac:dyDescent="0.25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5">
      <c r="B12" s="8">
        <f t="array" ref="B12:H12">DaysAndWeeks+DATE(CalendarYear,1,1)-WEEKDAY(DATE(CalendarYear,1,1),(WeekStart="Monday")+1)+29</f>
        <v>45319</v>
      </c>
      <c r="C12" s="8">
        <v>45320</v>
      </c>
      <c r="D12" s="8">
        <v>45321</v>
      </c>
      <c r="E12" s="8">
        <v>45322</v>
      </c>
      <c r="F12" s="8">
        <v>45323</v>
      </c>
      <c r="G12" s="8">
        <v>45324</v>
      </c>
      <c r="H12" s="8">
        <v>45325</v>
      </c>
    </row>
    <row r="13" spans="1:12" s="5" customFormat="1" ht="48" customHeight="1" x14ac:dyDescent="0.25"/>
    <row r="14" spans="1:12" s="6" customFormat="1" ht="19.5" customHeight="1" x14ac:dyDescent="0.25">
      <c r="B14" s="7">
        <f t="array" ref="B14:C14">DaysAndWeeks+DATE(CalendarYear,1,1)-WEEKDAY(DATE(CalendarYear,1,1),(WeekStart="Monday")+1)+36</f>
        <v>45326</v>
      </c>
      <c r="C14" s="7">
        <v>45327</v>
      </c>
      <c r="D14" s="26" t="s">
        <v>1</v>
      </c>
      <c r="E14" s="26"/>
      <c r="F14" s="26"/>
      <c r="G14" s="26"/>
      <c r="H14" s="26"/>
    </row>
    <row r="15" spans="1:12" s="5" customFormat="1" ht="48" customHeight="1" x14ac:dyDescent="0.25">
      <c r="B15" s="9"/>
      <c r="C15" s="9"/>
      <c r="D15" s="27"/>
      <c r="E15" s="27"/>
      <c r="F15" s="27"/>
      <c r="G15" s="27"/>
      <c r="H15" s="27"/>
    </row>
  </sheetData>
  <mergeCells count="4">
    <mergeCell ref="B2:D2"/>
    <mergeCell ref="D14:H14"/>
    <mergeCell ref="D15:H15"/>
    <mergeCell ref="K3:L3"/>
  </mergeCells>
  <phoneticPr fontId="1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6384" width="8.90625" style="1"/>
  </cols>
  <sheetData>
    <row r="1" spans="1:9" ht="9" customHeight="1" x14ac:dyDescent="0.25">
      <c r="I1" s="1" t="s">
        <v>2</v>
      </c>
    </row>
    <row r="2" spans="1:9" ht="100.5" customHeight="1" x14ac:dyDescent="0.25">
      <c r="B2" s="25" t="str">
        <f>"February "&amp;CalendarYear</f>
        <v>February 2024</v>
      </c>
      <c r="C2" s="25"/>
      <c r="D2" s="25"/>
      <c r="E2" s="2"/>
      <c r="F2" s="2"/>
      <c r="G2" s="2"/>
      <c r="H2" s="3"/>
    </row>
    <row r="3" spans="1:9" s="4" customFormat="1" ht="19.5" customHeight="1" thickBot="1" x14ac:dyDescent="0.3">
      <c r="A3" s="1"/>
      <c r="B3" s="21" t="str">
        <f>WeekStart</f>
        <v>Sunday</v>
      </c>
      <c r="C3" s="21" t="str">
        <f t="shared" ref="C3:H3" si="0">TEXT(C4,"dddd")</f>
        <v>Monday</v>
      </c>
      <c r="D3" s="21" t="str">
        <f t="shared" si="0"/>
        <v>Tuesday</v>
      </c>
      <c r="E3" s="21" t="str">
        <f t="shared" si="0"/>
        <v>Wednesday</v>
      </c>
      <c r="F3" s="21" t="str">
        <f t="shared" si="0"/>
        <v>Thursday</v>
      </c>
      <c r="G3" s="21" t="str">
        <f t="shared" si="0"/>
        <v>Friday</v>
      </c>
      <c r="H3" s="21" t="str">
        <f t="shared" si="0"/>
        <v>Saturday</v>
      </c>
    </row>
    <row r="4" spans="1:9" s="6" customFormat="1" ht="19.5" customHeight="1" x14ac:dyDescent="0.25">
      <c r="B4" s="8">
        <f t="array" ref="B4:H4">DaysAndWeeks+DATE(CalendarYear,2,1)-WEEKDAY(DATE(CalendarYear,2,1),(WeekStart="Monday")+1)+1</f>
        <v>45319</v>
      </c>
      <c r="C4" s="8">
        <v>45320</v>
      </c>
      <c r="D4" s="8">
        <v>45321</v>
      </c>
      <c r="E4" s="8">
        <v>45322</v>
      </c>
      <c r="F4" s="8">
        <v>45323</v>
      </c>
      <c r="G4" s="8">
        <v>45324</v>
      </c>
      <c r="H4" s="8">
        <v>45325</v>
      </c>
    </row>
    <row r="5" spans="1:9" s="5" customFormat="1" ht="48" customHeight="1" x14ac:dyDescent="0.25"/>
    <row r="6" spans="1:9" s="6" customFormat="1" ht="19.5" customHeight="1" x14ac:dyDescent="0.25">
      <c r="B6" s="7">
        <f t="array" ref="B6:H6">DaysAndWeeks+DATE(CalendarYear,2,1)-WEEKDAY(DATE(CalendarYear,2,1),(WeekStart="Monday")+1)+8</f>
        <v>45326</v>
      </c>
      <c r="C6" s="7">
        <v>45327</v>
      </c>
      <c r="D6" s="7">
        <v>45328</v>
      </c>
      <c r="E6" s="7">
        <v>45329</v>
      </c>
      <c r="F6" s="7">
        <v>45330</v>
      </c>
      <c r="G6" s="7">
        <v>45331</v>
      </c>
      <c r="H6" s="7">
        <v>45332</v>
      </c>
    </row>
    <row r="7" spans="1:9" s="5" customFormat="1" ht="48" customHeight="1" x14ac:dyDescent="0.25">
      <c r="B7" s="9"/>
      <c r="C7" s="9"/>
      <c r="D7" s="9"/>
      <c r="E7" s="9"/>
      <c r="F7" s="9"/>
      <c r="G7" s="9"/>
      <c r="H7" s="9"/>
    </row>
    <row r="8" spans="1:9" s="6" customFormat="1" ht="19.5" customHeight="1" x14ac:dyDescent="0.25">
      <c r="B8" s="8">
        <f t="array" ref="B8:H8">DaysAndWeeks+DATE(CalendarYear,2,1)-WEEKDAY(DATE(CalendarYear,2,1),(WeekStart="Monday")+1)+15</f>
        <v>45333</v>
      </c>
      <c r="C8" s="8">
        <v>45334</v>
      </c>
      <c r="D8" s="8">
        <v>45335</v>
      </c>
      <c r="E8" s="8">
        <v>45336</v>
      </c>
      <c r="F8" s="8">
        <v>45337</v>
      </c>
      <c r="G8" s="8">
        <v>45338</v>
      </c>
      <c r="H8" s="8">
        <v>45339</v>
      </c>
    </row>
    <row r="9" spans="1:9" s="5" customFormat="1" ht="48" customHeight="1" x14ac:dyDescent="0.25"/>
    <row r="10" spans="1:9" s="6" customFormat="1" ht="19.5" customHeight="1" x14ac:dyDescent="0.25">
      <c r="B10" s="7">
        <f t="array" ref="B10:H10">DaysAndWeeks+DATE(CalendarYear,2,1)-WEEKDAY(DATE(CalendarYear,2,1),(WeekStart="Monday")+1)+22</f>
        <v>45340</v>
      </c>
      <c r="C10" s="7">
        <v>45341</v>
      </c>
      <c r="D10" s="7">
        <v>45342</v>
      </c>
      <c r="E10" s="7">
        <v>45343</v>
      </c>
      <c r="F10" s="7">
        <v>45344</v>
      </c>
      <c r="G10" s="7">
        <v>45345</v>
      </c>
      <c r="H10" s="7">
        <v>45346</v>
      </c>
    </row>
    <row r="11" spans="1:9" s="5" customFormat="1" ht="48" customHeight="1" x14ac:dyDescent="0.25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5">
      <c r="B12" s="8">
        <f t="array" ref="B12:H12">DaysAndWeeks+DATE(CalendarYear,2,1)-WEEKDAY(DATE(CalendarYear,2,1),(WeekStart="Monday")+1)+29</f>
        <v>45347</v>
      </c>
      <c r="C12" s="8">
        <v>45348</v>
      </c>
      <c r="D12" s="8">
        <v>45349</v>
      </c>
      <c r="E12" s="8">
        <v>45350</v>
      </c>
      <c r="F12" s="8">
        <v>45351</v>
      </c>
      <c r="G12" s="8">
        <v>45352</v>
      </c>
      <c r="H12" s="8">
        <v>45353</v>
      </c>
    </row>
    <row r="13" spans="1:9" s="5" customFormat="1" ht="48" customHeight="1" x14ac:dyDescent="0.25"/>
    <row r="14" spans="1:9" s="6" customFormat="1" ht="19.5" customHeight="1" x14ac:dyDescent="0.25">
      <c r="B14" s="7">
        <f t="array" ref="B14:C14">DaysAndWeeks+DATE(CalendarYear,2,1)-WEEKDAY(DATE(CalendarYear,2,1),(WeekStart="Monday")+1)+36</f>
        <v>45354</v>
      </c>
      <c r="C14" s="7">
        <v>45355</v>
      </c>
      <c r="D14" s="26" t="s">
        <v>1</v>
      </c>
      <c r="E14" s="26"/>
      <c r="F14" s="26"/>
      <c r="G14" s="26"/>
      <c r="H14" s="26"/>
    </row>
    <row r="15" spans="1:9" s="5" customFormat="1" ht="48" customHeight="1" x14ac:dyDescent="0.25">
      <c r="B15" s="9"/>
      <c r="C15" s="9"/>
      <c r="D15" s="27"/>
      <c r="E15" s="27"/>
      <c r="F15" s="27"/>
      <c r="G15" s="27"/>
      <c r="H15" s="27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29" t="str">
        <f>"March "&amp;CalendarYear</f>
        <v>March 2024</v>
      </c>
      <c r="C2" s="29"/>
      <c r="D2" s="29"/>
      <c r="E2" s="2"/>
      <c r="F2" s="2"/>
      <c r="G2" s="2"/>
      <c r="H2" s="3"/>
    </row>
    <row r="3" spans="1:9" s="4" customFormat="1" ht="19.5" customHeight="1" thickBot="1" x14ac:dyDescent="0.3">
      <c r="A3" s="1"/>
      <c r="B3" s="22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2" t="str">
        <f t="shared" si="0"/>
        <v>Saturday</v>
      </c>
    </row>
    <row r="4" spans="1:9" s="6" customFormat="1" ht="19.5" customHeight="1" x14ac:dyDescent="0.25">
      <c r="B4" s="8">
        <f t="array" ref="B4:H4">DaysAndWeeks+DATE(CalendarYear,3,1)-WEEKDAY(DATE(CalendarYear,3,1),(WeekStart="Monday")+1)+1</f>
        <v>45347</v>
      </c>
      <c r="C4" s="8">
        <v>45348</v>
      </c>
      <c r="D4" s="8">
        <v>45349</v>
      </c>
      <c r="E4" s="8">
        <v>45350</v>
      </c>
      <c r="F4" s="8">
        <v>45351</v>
      </c>
      <c r="G4" s="8">
        <v>45352</v>
      </c>
      <c r="H4" s="8">
        <v>45353</v>
      </c>
    </row>
    <row r="5" spans="1:9" s="5" customFormat="1" ht="48" customHeight="1" x14ac:dyDescent="0.25"/>
    <row r="6" spans="1:9" s="6" customFormat="1" ht="19.5" customHeight="1" x14ac:dyDescent="0.25">
      <c r="B6" s="15">
        <f t="array" ref="B6:H6">DaysAndWeeks+DATE(CalendarYear,3,1)-WEEKDAY(DATE(CalendarYear,3,1),(WeekStart="Monday")+1)+8</f>
        <v>45354</v>
      </c>
      <c r="C6" s="15">
        <v>45355</v>
      </c>
      <c r="D6" s="15">
        <v>45356</v>
      </c>
      <c r="E6" s="15">
        <v>45357</v>
      </c>
      <c r="F6" s="15">
        <v>45358</v>
      </c>
      <c r="G6" s="15">
        <v>45359</v>
      </c>
      <c r="H6" s="15">
        <v>45360</v>
      </c>
    </row>
    <row r="7" spans="1:9" s="5" customFormat="1" ht="48" customHeight="1" x14ac:dyDescent="0.25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5">
      <c r="B8" s="8">
        <f t="array" ref="B8:H8">DaysAndWeeks+DATE(CalendarYear,3,1)-WEEKDAY(DATE(CalendarYear,3,1),(WeekStart="Monday")+1)+15</f>
        <v>45361</v>
      </c>
      <c r="C8" s="8">
        <v>45362</v>
      </c>
      <c r="D8" s="8">
        <v>45363</v>
      </c>
      <c r="E8" s="8">
        <v>45364</v>
      </c>
      <c r="F8" s="8">
        <v>45365</v>
      </c>
      <c r="G8" s="8">
        <v>45366</v>
      </c>
      <c r="H8" s="8">
        <v>45367</v>
      </c>
    </row>
    <row r="9" spans="1:9" s="5" customFormat="1" ht="48" customHeight="1" x14ac:dyDescent="0.25"/>
    <row r="10" spans="1:9" s="6" customFormat="1" ht="19.5" customHeight="1" x14ac:dyDescent="0.25">
      <c r="B10" s="15">
        <f t="array" ref="B10:H10">DaysAndWeeks+DATE(CalendarYear,3,1)-WEEKDAY(DATE(CalendarYear,3,1),(WeekStart="Monday")+1)+22</f>
        <v>45368</v>
      </c>
      <c r="C10" s="15">
        <v>45369</v>
      </c>
      <c r="D10" s="15">
        <v>45370</v>
      </c>
      <c r="E10" s="15">
        <v>45371</v>
      </c>
      <c r="F10" s="15">
        <v>45372</v>
      </c>
      <c r="G10" s="15">
        <v>45373</v>
      </c>
      <c r="H10" s="15">
        <v>45374</v>
      </c>
    </row>
    <row r="11" spans="1:9" s="5" customFormat="1" ht="48" customHeight="1" x14ac:dyDescent="0.25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5">
      <c r="B12" s="8">
        <f t="array" ref="B12:H12">DaysAndWeeks+DATE(CalendarYear,3,1)-WEEKDAY(DATE(CalendarYear,3,1),(WeekStart="Monday")+1)+29</f>
        <v>45375</v>
      </c>
      <c r="C12" s="8">
        <v>45376</v>
      </c>
      <c r="D12" s="8">
        <v>45377</v>
      </c>
      <c r="E12" s="8">
        <v>45378</v>
      </c>
      <c r="F12" s="8">
        <v>45379</v>
      </c>
      <c r="G12" s="8">
        <v>45380</v>
      </c>
      <c r="H12" s="8">
        <v>45381</v>
      </c>
    </row>
    <row r="13" spans="1:9" s="5" customFormat="1" ht="48" customHeight="1" x14ac:dyDescent="0.25"/>
    <row r="14" spans="1:9" s="6" customFormat="1" ht="19.5" customHeight="1" x14ac:dyDescent="0.25">
      <c r="B14" s="15">
        <f t="array" ref="B14:C14">DaysAndWeeks+DATE(CalendarYear,3,1)-WEEKDAY(DATE(CalendarYear,3,1),(WeekStart="Monday")+1)+36</f>
        <v>45382</v>
      </c>
      <c r="C14" s="15">
        <v>45383</v>
      </c>
      <c r="D14" s="30" t="s">
        <v>1</v>
      </c>
      <c r="E14" s="30"/>
      <c r="F14" s="30"/>
      <c r="G14" s="30"/>
      <c r="H14" s="30"/>
    </row>
    <row r="15" spans="1:9" s="5" customFormat="1" ht="48" customHeight="1" x14ac:dyDescent="0.25">
      <c r="B15" s="16"/>
      <c r="C15" s="16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29" t="str">
        <f>"May "&amp;CalendarYear</f>
        <v>May 2024</v>
      </c>
      <c r="C2" s="29"/>
      <c r="D2" s="29"/>
      <c r="E2" s="2"/>
      <c r="F2" s="2"/>
      <c r="G2" s="2"/>
      <c r="H2" s="3"/>
    </row>
    <row r="3" spans="1:9" s="4" customFormat="1" ht="19.5" customHeight="1" thickBot="1" x14ac:dyDescent="0.3">
      <c r="A3" s="1"/>
      <c r="B3" s="22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2" t="str">
        <f t="shared" si="0"/>
        <v>Saturday</v>
      </c>
    </row>
    <row r="4" spans="1:9" s="6" customFormat="1" ht="19.5" customHeight="1" x14ac:dyDescent="0.25">
      <c r="B4" s="8">
        <f t="array" ref="B4:H4">DaysAndWeeks+DATE(CalendarYear,5,1)-WEEKDAY(DATE(CalendarYear,5,1),(WeekStart="Monday")+1)+1</f>
        <v>45410</v>
      </c>
      <c r="C4" s="8">
        <v>45411</v>
      </c>
      <c r="D4" s="8">
        <v>45412</v>
      </c>
      <c r="E4" s="8">
        <v>45413</v>
      </c>
      <c r="F4" s="8">
        <v>45414</v>
      </c>
      <c r="G4" s="8">
        <v>45415</v>
      </c>
      <c r="H4" s="8">
        <v>45416</v>
      </c>
    </row>
    <row r="5" spans="1:9" s="5" customFormat="1" ht="48" customHeight="1" x14ac:dyDescent="0.25"/>
    <row r="6" spans="1:9" s="6" customFormat="1" ht="19.5" customHeight="1" x14ac:dyDescent="0.25">
      <c r="B6" s="15">
        <f t="array" ref="B6:H6">DaysAndWeeks+DATE(CalendarYear,5,1)-WEEKDAY(DATE(CalendarYear,5,1),(WeekStart="Monday")+1)+8</f>
        <v>45417</v>
      </c>
      <c r="C6" s="15">
        <v>45418</v>
      </c>
      <c r="D6" s="15">
        <v>45419</v>
      </c>
      <c r="E6" s="15">
        <v>45420</v>
      </c>
      <c r="F6" s="15">
        <v>45421</v>
      </c>
      <c r="G6" s="15">
        <v>45422</v>
      </c>
      <c r="H6" s="15">
        <v>45423</v>
      </c>
    </row>
    <row r="7" spans="1:9" s="5" customFormat="1" ht="48" customHeight="1" x14ac:dyDescent="0.25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5">
      <c r="B8" s="8">
        <f t="array" ref="B8:H8">DaysAndWeeks+DATE(CalendarYear,5,1)-WEEKDAY(DATE(CalendarYear,5,1),(WeekStart="Monday")+1)+15</f>
        <v>45424</v>
      </c>
      <c r="C8" s="8">
        <v>45425</v>
      </c>
      <c r="D8" s="8">
        <v>45426</v>
      </c>
      <c r="E8" s="8">
        <v>45427</v>
      </c>
      <c r="F8" s="8">
        <v>45428</v>
      </c>
      <c r="G8" s="8">
        <v>45429</v>
      </c>
      <c r="H8" s="8">
        <v>45430</v>
      </c>
    </row>
    <row r="9" spans="1:9" s="5" customFormat="1" ht="48" customHeight="1" x14ac:dyDescent="0.25"/>
    <row r="10" spans="1:9" s="6" customFormat="1" ht="19.5" customHeight="1" x14ac:dyDescent="0.25">
      <c r="B10" s="15">
        <f t="array" ref="B10:H10">DaysAndWeeks+DATE(CalendarYear,5,1)-WEEKDAY(DATE(CalendarYear,5,1),(WeekStart="Monday")+1)+22</f>
        <v>45431</v>
      </c>
      <c r="C10" s="15">
        <v>45432</v>
      </c>
      <c r="D10" s="15">
        <v>45433</v>
      </c>
      <c r="E10" s="15">
        <v>45434</v>
      </c>
      <c r="F10" s="15">
        <v>45435</v>
      </c>
      <c r="G10" s="15">
        <v>45436</v>
      </c>
      <c r="H10" s="15">
        <v>45437</v>
      </c>
    </row>
    <row r="11" spans="1:9" s="5" customFormat="1" ht="48" customHeight="1" x14ac:dyDescent="0.25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5">
      <c r="B12" s="8">
        <f t="array" ref="B12:H12">DaysAndWeeks+DATE(CalendarYear,5,1)-WEEKDAY(DATE(CalendarYear,5,1),(WeekStart="Monday")+1)+29</f>
        <v>45438</v>
      </c>
      <c r="C12" s="8">
        <v>45439</v>
      </c>
      <c r="D12" s="8">
        <v>45440</v>
      </c>
      <c r="E12" s="8">
        <v>45441</v>
      </c>
      <c r="F12" s="8">
        <v>45442</v>
      </c>
      <c r="G12" s="8">
        <v>45443</v>
      </c>
      <c r="H12" s="8">
        <v>45444</v>
      </c>
    </row>
    <row r="13" spans="1:9" s="5" customFormat="1" ht="48" customHeight="1" x14ac:dyDescent="0.25"/>
    <row r="14" spans="1:9" s="6" customFormat="1" ht="19.5" customHeight="1" x14ac:dyDescent="0.25">
      <c r="B14" s="15">
        <f t="array" ref="B14:C14">DaysAndWeeks+DATE(CalendarYear,5,1)-WEEKDAY(DATE(CalendarYear,5,1),(WeekStart="Monday")+1)+36</f>
        <v>45445</v>
      </c>
      <c r="C14" s="15">
        <v>45446</v>
      </c>
      <c r="D14" s="30" t="s">
        <v>1</v>
      </c>
      <c r="E14" s="30"/>
      <c r="F14" s="30"/>
      <c r="G14" s="30"/>
      <c r="H14" s="30"/>
    </row>
    <row r="15" spans="1:9" s="5" customFormat="1" ht="48" customHeight="1" x14ac:dyDescent="0.25">
      <c r="B15" s="16"/>
      <c r="C15" s="16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2" t="str">
        <f>"June "&amp;CalendarYear</f>
        <v>June 2024</v>
      </c>
      <c r="C2" s="32"/>
      <c r="D2" s="32"/>
      <c r="E2" s="2"/>
      <c r="F2" s="2"/>
      <c r="G2" s="2"/>
      <c r="H2" s="3"/>
    </row>
    <row r="3" spans="1:9" s="4" customFormat="1" ht="19.5" customHeight="1" thickBot="1" x14ac:dyDescent="0.3">
      <c r="A3" s="1"/>
      <c r="B3" s="23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3" t="str">
        <f t="shared" si="0"/>
        <v>Saturday</v>
      </c>
    </row>
    <row r="4" spans="1:9" s="6" customFormat="1" ht="19.5" customHeight="1" x14ac:dyDescent="0.25">
      <c r="B4" s="8">
        <f t="array" ref="B4:H4">DaysAndWeeks+DATE(CalendarYear,6,1)-WEEKDAY(DATE(CalendarYear,6,1),(WeekStart="Monday")+1)+1</f>
        <v>45438</v>
      </c>
      <c r="C4" s="8">
        <v>45439</v>
      </c>
      <c r="D4" s="8">
        <v>45440</v>
      </c>
      <c r="E4" s="8">
        <v>45441</v>
      </c>
      <c r="F4" s="8">
        <v>45442</v>
      </c>
      <c r="G4" s="8">
        <v>45443</v>
      </c>
      <c r="H4" s="8">
        <v>45444</v>
      </c>
    </row>
    <row r="5" spans="1:9" s="5" customFormat="1" ht="48" customHeight="1" x14ac:dyDescent="0.25"/>
    <row r="6" spans="1:9" s="6" customFormat="1" ht="19.5" customHeight="1" x14ac:dyDescent="0.25">
      <c r="B6" s="19">
        <f t="array" ref="B6:H6">DaysAndWeeks+DATE(CalendarYear,6,1)-WEEKDAY(DATE(CalendarYear,6,1),(WeekStart="Monday")+1)+8</f>
        <v>45445</v>
      </c>
      <c r="C6" s="19">
        <v>45446</v>
      </c>
      <c r="D6" s="19">
        <v>45447</v>
      </c>
      <c r="E6" s="19">
        <v>45448</v>
      </c>
      <c r="F6" s="19">
        <v>45449</v>
      </c>
      <c r="G6" s="19">
        <v>45450</v>
      </c>
      <c r="H6" s="19">
        <v>45451</v>
      </c>
    </row>
    <row r="7" spans="1:9" s="5" customFormat="1" ht="48" customHeight="1" x14ac:dyDescent="0.25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5">
      <c r="B8" s="8">
        <f t="array" ref="B8:H8">DaysAndWeeks+DATE(CalendarYear,6,1)-WEEKDAY(DATE(CalendarYear,6,1),(WeekStart="Monday")+1)+15</f>
        <v>45452</v>
      </c>
      <c r="C8" s="8">
        <v>45453</v>
      </c>
      <c r="D8" s="8">
        <v>45454</v>
      </c>
      <c r="E8" s="8">
        <v>45455</v>
      </c>
      <c r="F8" s="8">
        <v>45456</v>
      </c>
      <c r="G8" s="8">
        <v>45457</v>
      </c>
      <c r="H8" s="8">
        <v>45458</v>
      </c>
    </row>
    <row r="9" spans="1:9" s="5" customFormat="1" ht="48" customHeight="1" x14ac:dyDescent="0.25"/>
    <row r="10" spans="1:9" s="6" customFormat="1" ht="19.5" customHeight="1" x14ac:dyDescent="0.25">
      <c r="B10" s="19">
        <f t="array" ref="B10:H10">DaysAndWeeks+DATE(CalendarYear,6,1)-WEEKDAY(DATE(CalendarYear,6,1),(WeekStart="Monday")+1)+22</f>
        <v>45459</v>
      </c>
      <c r="C10" s="19">
        <v>45460</v>
      </c>
      <c r="D10" s="19">
        <v>45461</v>
      </c>
      <c r="E10" s="19">
        <v>45462</v>
      </c>
      <c r="F10" s="19">
        <v>45463</v>
      </c>
      <c r="G10" s="19">
        <v>45464</v>
      </c>
      <c r="H10" s="19">
        <v>45465</v>
      </c>
    </row>
    <row r="11" spans="1:9" s="5" customFormat="1" ht="48" customHeight="1" x14ac:dyDescent="0.25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5">
      <c r="B12" s="8">
        <f t="array" ref="B12:H12">DaysAndWeeks+DATE(CalendarYear,6,1)-WEEKDAY(DATE(CalendarYear,6,1),(WeekStart="Monday")+1)+29</f>
        <v>45466</v>
      </c>
      <c r="C12" s="8">
        <v>45467</v>
      </c>
      <c r="D12" s="8">
        <v>45468</v>
      </c>
      <c r="E12" s="8">
        <v>45469</v>
      </c>
      <c r="F12" s="8">
        <v>45470</v>
      </c>
      <c r="G12" s="8">
        <v>45471</v>
      </c>
      <c r="H12" s="8">
        <v>45472</v>
      </c>
    </row>
    <row r="13" spans="1:9" s="5" customFormat="1" ht="48" customHeight="1" x14ac:dyDescent="0.25"/>
    <row r="14" spans="1:9" s="6" customFormat="1" ht="19.5" customHeight="1" x14ac:dyDescent="0.25">
      <c r="B14" s="19">
        <f t="array" ref="B14:C14">DaysAndWeeks+DATE(CalendarYear,6,1)-WEEKDAY(DATE(CalendarYear,6,1),(WeekStart="Monday")+1)+36</f>
        <v>45473</v>
      </c>
      <c r="C14" s="19">
        <v>45474</v>
      </c>
      <c r="D14" s="33" t="s">
        <v>1</v>
      </c>
      <c r="E14" s="33"/>
      <c r="F14" s="33"/>
      <c r="G14" s="33"/>
      <c r="H14" s="33"/>
    </row>
    <row r="15" spans="1:9" s="5" customFormat="1" ht="48" customHeight="1" x14ac:dyDescent="0.25">
      <c r="B15" s="20"/>
      <c r="C15" s="20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2" t="str">
        <f>"July "&amp;CalendarYear</f>
        <v>July 2024</v>
      </c>
      <c r="C2" s="32"/>
      <c r="D2" s="32"/>
      <c r="E2" s="2"/>
      <c r="F2" s="2"/>
      <c r="G2" s="2"/>
      <c r="H2" s="3"/>
    </row>
    <row r="3" spans="1:9" s="4" customFormat="1" ht="19.5" customHeight="1" thickBot="1" x14ac:dyDescent="0.3">
      <c r="A3" s="1"/>
      <c r="B3" s="23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3" t="str">
        <f t="shared" si="0"/>
        <v>Saturday</v>
      </c>
    </row>
    <row r="4" spans="1:9" s="6" customFormat="1" ht="19.5" customHeight="1" x14ac:dyDescent="0.25">
      <c r="B4" s="8">
        <f t="array" ref="B4:H4">DaysAndWeeks+DATE(CalendarYear,7,1)-WEEKDAY(DATE(CalendarYear,7,1),(WeekStart="Monday")+1)+1</f>
        <v>45473</v>
      </c>
      <c r="C4" s="8">
        <v>45474</v>
      </c>
      <c r="D4" s="8">
        <v>45475</v>
      </c>
      <c r="E4" s="8">
        <v>45476</v>
      </c>
      <c r="F4" s="8">
        <v>45477</v>
      </c>
      <c r="G4" s="8">
        <v>45478</v>
      </c>
      <c r="H4" s="8">
        <v>45479</v>
      </c>
    </row>
    <row r="5" spans="1:9" s="5" customFormat="1" ht="48" customHeight="1" x14ac:dyDescent="0.25"/>
    <row r="6" spans="1:9" s="6" customFormat="1" ht="19.5" customHeight="1" x14ac:dyDescent="0.25">
      <c r="B6" s="19">
        <f t="array" ref="B6:H6">DaysAndWeeks+DATE(CalendarYear,7,1)-WEEKDAY(DATE(CalendarYear,7,1),(WeekStart="Monday")+1)+8</f>
        <v>45480</v>
      </c>
      <c r="C6" s="19">
        <v>45481</v>
      </c>
      <c r="D6" s="19">
        <v>45482</v>
      </c>
      <c r="E6" s="19">
        <v>45483</v>
      </c>
      <c r="F6" s="19">
        <v>45484</v>
      </c>
      <c r="G6" s="19">
        <v>45485</v>
      </c>
      <c r="H6" s="19">
        <v>45486</v>
      </c>
    </row>
    <row r="7" spans="1:9" s="5" customFormat="1" ht="48" customHeight="1" x14ac:dyDescent="0.25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5">
      <c r="B8" s="8">
        <f t="array" ref="B8:H8">DaysAndWeeks+DATE(CalendarYear,7,1)-WEEKDAY(DATE(CalendarYear,7,1),(WeekStart="Monday")+1)+15</f>
        <v>45487</v>
      </c>
      <c r="C8" s="8">
        <v>45488</v>
      </c>
      <c r="D8" s="8">
        <v>45489</v>
      </c>
      <c r="E8" s="8">
        <v>45490</v>
      </c>
      <c r="F8" s="8">
        <v>45491</v>
      </c>
      <c r="G8" s="8">
        <v>45492</v>
      </c>
      <c r="H8" s="8">
        <v>45493</v>
      </c>
    </row>
    <row r="9" spans="1:9" s="5" customFormat="1" ht="48" customHeight="1" x14ac:dyDescent="0.25"/>
    <row r="10" spans="1:9" s="6" customFormat="1" ht="19.5" customHeight="1" x14ac:dyDescent="0.25">
      <c r="B10" s="19">
        <f t="array" ref="B10:H10">DaysAndWeeks+DATE(CalendarYear,7,1)-WEEKDAY(DATE(CalendarYear,7,1),(WeekStart="Monday")+1)+22</f>
        <v>45494</v>
      </c>
      <c r="C10" s="19">
        <v>45495</v>
      </c>
      <c r="D10" s="19">
        <v>45496</v>
      </c>
      <c r="E10" s="19">
        <v>45497</v>
      </c>
      <c r="F10" s="19">
        <v>45498</v>
      </c>
      <c r="G10" s="19">
        <v>45499</v>
      </c>
      <c r="H10" s="19">
        <v>45500</v>
      </c>
    </row>
    <row r="11" spans="1:9" s="5" customFormat="1" ht="48" customHeight="1" x14ac:dyDescent="0.25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5">
      <c r="B12" s="8">
        <f t="array" ref="B12:H12">DaysAndWeeks+DATE(CalendarYear,7,1)-WEEKDAY(DATE(CalendarYear,7,1),(WeekStart="Monday")+1)+29</f>
        <v>45501</v>
      </c>
      <c r="C12" s="8">
        <v>45502</v>
      </c>
      <c r="D12" s="8">
        <v>45503</v>
      </c>
      <c r="E12" s="8">
        <v>45504</v>
      </c>
      <c r="F12" s="8">
        <v>45505</v>
      </c>
      <c r="G12" s="8">
        <v>45506</v>
      </c>
      <c r="H12" s="8">
        <v>45507</v>
      </c>
    </row>
    <row r="13" spans="1:9" s="5" customFormat="1" ht="48" customHeight="1" x14ac:dyDescent="0.25"/>
    <row r="14" spans="1:9" s="6" customFormat="1" ht="19.5" customHeight="1" x14ac:dyDescent="0.25">
      <c r="B14" s="19">
        <f t="array" ref="B14:C14">DaysAndWeeks+DATE(CalendarYear,7,1)-WEEKDAY(DATE(CalendarYear,7,1),(WeekStart="Monday")+1)+36</f>
        <v>45508</v>
      </c>
      <c r="C14" s="19">
        <v>45509</v>
      </c>
      <c r="D14" s="33" t="s">
        <v>1</v>
      </c>
      <c r="E14" s="33"/>
      <c r="F14" s="33"/>
      <c r="G14" s="33"/>
      <c r="H14" s="33"/>
    </row>
    <row r="15" spans="1:9" s="5" customFormat="1" ht="48" customHeight="1" x14ac:dyDescent="0.25">
      <c r="B15" s="20"/>
      <c r="C15" s="20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2" t="str">
        <f>"August "&amp;CalendarYear</f>
        <v>August 2024</v>
      </c>
      <c r="C2" s="32"/>
      <c r="D2" s="32"/>
      <c r="E2" s="2"/>
      <c r="F2" s="2"/>
      <c r="G2" s="2"/>
      <c r="H2" s="3"/>
    </row>
    <row r="3" spans="1:9" s="4" customFormat="1" ht="19.5" customHeight="1" thickBot="1" x14ac:dyDescent="0.3">
      <c r="A3" s="1"/>
      <c r="B3" s="23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3" t="str">
        <f t="shared" si="0"/>
        <v>Saturday</v>
      </c>
    </row>
    <row r="4" spans="1:9" s="6" customFormat="1" ht="19.5" customHeight="1" x14ac:dyDescent="0.25">
      <c r="B4" s="8">
        <f t="array" ref="B4:H4">DaysAndWeeks+DATE(CalendarYear,8,1)-WEEKDAY(DATE(CalendarYear,8,1),(WeekStart="Monday")+1)+1</f>
        <v>45501</v>
      </c>
      <c r="C4" s="8">
        <v>45502</v>
      </c>
      <c r="D4" s="8">
        <v>45503</v>
      </c>
      <c r="E4" s="8">
        <v>45504</v>
      </c>
      <c r="F4" s="8">
        <v>45505</v>
      </c>
      <c r="G4" s="8">
        <v>45506</v>
      </c>
      <c r="H4" s="8">
        <v>45507</v>
      </c>
    </row>
    <row r="5" spans="1:9" s="5" customFormat="1" ht="48" customHeight="1" x14ac:dyDescent="0.25"/>
    <row r="6" spans="1:9" s="6" customFormat="1" ht="19.5" customHeight="1" x14ac:dyDescent="0.25">
      <c r="B6" s="19">
        <f t="array" ref="B6:H6">DaysAndWeeks+DATE(CalendarYear,8,1)-WEEKDAY(DATE(CalendarYear,8,1),(WeekStart="Monday")+1)+8</f>
        <v>45508</v>
      </c>
      <c r="C6" s="19">
        <v>45509</v>
      </c>
      <c r="D6" s="19">
        <v>45510</v>
      </c>
      <c r="E6" s="19">
        <v>45511</v>
      </c>
      <c r="F6" s="19">
        <v>45512</v>
      </c>
      <c r="G6" s="19">
        <v>45513</v>
      </c>
      <c r="H6" s="19">
        <v>45514</v>
      </c>
    </row>
    <row r="7" spans="1:9" s="5" customFormat="1" ht="48" customHeight="1" x14ac:dyDescent="0.25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5">
      <c r="B8" s="8">
        <f t="array" ref="B8:H8">DaysAndWeeks+DATE(CalendarYear,8,1)-WEEKDAY(DATE(CalendarYear,8,1),(WeekStart="Monday")+1)+15</f>
        <v>45515</v>
      </c>
      <c r="C8" s="8">
        <v>45516</v>
      </c>
      <c r="D8" s="8">
        <v>45517</v>
      </c>
      <c r="E8" s="8">
        <v>45518</v>
      </c>
      <c r="F8" s="8">
        <v>45519</v>
      </c>
      <c r="G8" s="8">
        <v>45520</v>
      </c>
      <c r="H8" s="8">
        <v>45521</v>
      </c>
    </row>
    <row r="9" spans="1:9" s="5" customFormat="1" ht="48" customHeight="1" x14ac:dyDescent="0.25"/>
    <row r="10" spans="1:9" s="6" customFormat="1" ht="19.5" customHeight="1" x14ac:dyDescent="0.25">
      <c r="B10" s="19">
        <f t="array" ref="B10:H10">DaysAndWeeks+DATE(CalendarYear,8,1)-WEEKDAY(DATE(CalendarYear,8,1),(WeekStart="Monday")+1)+22</f>
        <v>45522</v>
      </c>
      <c r="C10" s="19">
        <v>45523</v>
      </c>
      <c r="D10" s="19">
        <v>45524</v>
      </c>
      <c r="E10" s="19">
        <v>45525</v>
      </c>
      <c r="F10" s="19">
        <v>45526</v>
      </c>
      <c r="G10" s="19">
        <v>45527</v>
      </c>
      <c r="H10" s="19">
        <v>45528</v>
      </c>
    </row>
    <row r="11" spans="1:9" s="5" customFormat="1" ht="48" customHeight="1" x14ac:dyDescent="0.25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5">
      <c r="B12" s="8">
        <f t="array" ref="B12:H12">DaysAndWeeks+DATE(CalendarYear,8,1)-WEEKDAY(DATE(CalendarYear,8,1),(WeekStart="Monday")+1)+29</f>
        <v>45529</v>
      </c>
      <c r="C12" s="8">
        <v>45530</v>
      </c>
      <c r="D12" s="8">
        <v>45531</v>
      </c>
      <c r="E12" s="8">
        <v>45532</v>
      </c>
      <c r="F12" s="8">
        <v>45533</v>
      </c>
      <c r="G12" s="8">
        <v>45534</v>
      </c>
      <c r="H12" s="8">
        <v>45535</v>
      </c>
    </row>
    <row r="13" spans="1:9" s="5" customFormat="1" ht="48" customHeight="1" x14ac:dyDescent="0.25"/>
    <row r="14" spans="1:9" s="6" customFormat="1" ht="19.5" customHeight="1" x14ac:dyDescent="0.25">
      <c r="B14" s="19">
        <f t="array" ref="B14:C14">DaysAndWeeks+DATE(CalendarYear,8,1)-WEEKDAY(DATE(CalendarYear,8,1),(WeekStart="Monday")+1)+36</f>
        <v>45536</v>
      </c>
      <c r="C14" s="19">
        <v>45537</v>
      </c>
      <c r="D14" s="33" t="s">
        <v>1</v>
      </c>
      <c r="E14" s="33"/>
      <c r="F14" s="33"/>
      <c r="G14" s="33"/>
      <c r="H14" s="33"/>
    </row>
    <row r="15" spans="1:9" s="5" customFormat="1" ht="48" customHeight="1" x14ac:dyDescent="0.25">
      <c r="B15" s="20"/>
      <c r="C15" s="20"/>
      <c r="D15" s="34"/>
      <c r="E15" s="34"/>
      <c r="F15" s="34"/>
      <c r="G15" s="34"/>
      <c r="H15" s="34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5" t="str">
        <f>"November "&amp;CalendarYear</f>
        <v>November 2024</v>
      </c>
      <c r="C2" s="35"/>
      <c r="D2" s="35"/>
      <c r="E2" s="2"/>
      <c r="F2" s="2"/>
      <c r="G2" s="2"/>
      <c r="H2" s="3"/>
    </row>
    <row r="3" spans="1:9" s="4" customFormat="1" ht="19.5" customHeight="1" thickBot="1" x14ac:dyDescent="0.3">
      <c r="A3" s="1"/>
      <c r="B3" s="24" t="str">
        <f>WeekStart</f>
        <v>Sunday</v>
      </c>
      <c r="C3" s="24" t="str">
        <f t="shared" ref="C3:H3" si="0">TEXT(C4,"dddd")</f>
        <v>Monday</v>
      </c>
      <c r="D3" s="24" t="str">
        <f t="shared" si="0"/>
        <v>Tuesday</v>
      </c>
      <c r="E3" s="24" t="str">
        <f t="shared" si="0"/>
        <v>Wednesday</v>
      </c>
      <c r="F3" s="24" t="str">
        <f t="shared" si="0"/>
        <v>Thursday</v>
      </c>
      <c r="G3" s="24" t="str">
        <f t="shared" si="0"/>
        <v>Friday</v>
      </c>
      <c r="H3" s="24" t="str">
        <f t="shared" si="0"/>
        <v>Saturday</v>
      </c>
    </row>
    <row r="4" spans="1:9" s="6" customFormat="1" ht="19.5" customHeight="1" x14ac:dyDescent="0.25">
      <c r="B4" s="8">
        <f t="array" ref="B4:H4">DaysAndWeeks+DATE(CalendarYear,11,1)-WEEKDAY(DATE(CalendarYear,11,1),(WeekStart="Monday")+1)+1</f>
        <v>45592</v>
      </c>
      <c r="C4" s="8">
        <v>45593</v>
      </c>
      <c r="D4" s="8">
        <v>45594</v>
      </c>
      <c r="E4" s="8">
        <v>45595</v>
      </c>
      <c r="F4" s="8">
        <v>45596</v>
      </c>
      <c r="G4" s="8">
        <v>45597</v>
      </c>
      <c r="H4" s="8">
        <v>45598</v>
      </c>
    </row>
    <row r="5" spans="1:9" s="5" customFormat="1" ht="48" customHeight="1" x14ac:dyDescent="0.25"/>
    <row r="6" spans="1:9" s="6" customFormat="1" ht="19.5" customHeight="1" x14ac:dyDescent="0.25">
      <c r="B6" s="17">
        <f t="array" ref="B6:H6">DaysAndWeeks+DATE(CalendarYear,11,1)-WEEKDAY(DATE(CalendarYear,11,1),(WeekStart="Monday")+1)+8</f>
        <v>45599</v>
      </c>
      <c r="C6" s="17">
        <v>45600</v>
      </c>
      <c r="D6" s="17">
        <v>45601</v>
      </c>
      <c r="E6" s="17">
        <v>45602</v>
      </c>
      <c r="F6" s="17">
        <v>45603</v>
      </c>
      <c r="G6" s="17">
        <v>45604</v>
      </c>
      <c r="H6" s="17">
        <v>45605</v>
      </c>
    </row>
    <row r="7" spans="1:9" s="5" customFormat="1" ht="48" customHeight="1" x14ac:dyDescent="0.25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5">
      <c r="B8" s="8">
        <f t="array" ref="B8:H8">DaysAndWeeks+DATE(CalendarYear,11,1)-WEEKDAY(DATE(CalendarYear,11,1),(WeekStart="Monday")+1)+15</f>
        <v>45606</v>
      </c>
      <c r="C8" s="8">
        <v>45607</v>
      </c>
      <c r="D8" s="8">
        <v>45608</v>
      </c>
      <c r="E8" s="8">
        <v>45609</v>
      </c>
      <c r="F8" s="8">
        <v>45610</v>
      </c>
      <c r="G8" s="8">
        <v>45611</v>
      </c>
      <c r="H8" s="8">
        <v>45612</v>
      </c>
    </row>
    <row r="9" spans="1:9" s="5" customFormat="1" ht="48" customHeight="1" x14ac:dyDescent="0.25"/>
    <row r="10" spans="1:9" s="6" customFormat="1" ht="19.5" customHeight="1" x14ac:dyDescent="0.25">
      <c r="B10" s="17">
        <f t="array" ref="B10:H10">DaysAndWeeks+DATE(CalendarYear,11,1)-WEEKDAY(DATE(CalendarYear,11,1),(WeekStart="Monday")+1)+22</f>
        <v>45613</v>
      </c>
      <c r="C10" s="17">
        <v>45614</v>
      </c>
      <c r="D10" s="17">
        <v>45615</v>
      </c>
      <c r="E10" s="17">
        <v>45616</v>
      </c>
      <c r="F10" s="17">
        <v>45617</v>
      </c>
      <c r="G10" s="17">
        <v>45618</v>
      </c>
      <c r="H10" s="17">
        <v>45619</v>
      </c>
    </row>
    <row r="11" spans="1:9" s="5" customFormat="1" ht="48" customHeight="1" x14ac:dyDescent="0.25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5">
      <c r="B12" s="8">
        <f t="array" ref="B12:H12">DaysAndWeeks+DATE(CalendarYear,11,1)-WEEKDAY(DATE(CalendarYear,11,1),(WeekStart="Monday")+1)+29</f>
        <v>45620</v>
      </c>
      <c r="C12" s="8">
        <v>45621</v>
      </c>
      <c r="D12" s="8">
        <v>45622</v>
      </c>
      <c r="E12" s="8">
        <v>45623</v>
      </c>
      <c r="F12" s="8">
        <v>45624</v>
      </c>
      <c r="G12" s="8">
        <v>45625</v>
      </c>
      <c r="H12" s="8">
        <v>45626</v>
      </c>
    </row>
    <row r="13" spans="1:9" s="5" customFormat="1" ht="48" customHeight="1" x14ac:dyDescent="0.25"/>
    <row r="14" spans="1:9" s="6" customFormat="1" ht="19.5" customHeight="1" x14ac:dyDescent="0.25">
      <c r="B14" s="17">
        <f t="array" ref="B14:C14">DaysAndWeeks+DATE(CalendarYear,11,1)-WEEKDAY(DATE(CalendarYear,11,1),(WeekStart="Monday")+1)+36</f>
        <v>45627</v>
      </c>
      <c r="C14" s="17">
        <v>45628</v>
      </c>
      <c r="D14" s="36" t="s">
        <v>1</v>
      </c>
      <c r="E14" s="36"/>
      <c r="F14" s="36"/>
      <c r="G14" s="36"/>
      <c r="H14" s="36"/>
    </row>
    <row r="15" spans="1:9" s="5" customFormat="1" ht="48" customHeight="1" x14ac:dyDescent="0.25">
      <c r="B15" s="18"/>
      <c r="C15" s="18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25" t="str">
        <f>"December "&amp;CalendarYear</f>
        <v>December 2024</v>
      </c>
      <c r="C2" s="25"/>
      <c r="D2" s="25"/>
      <c r="E2" s="2"/>
      <c r="F2" s="2"/>
      <c r="G2" s="2"/>
      <c r="H2" s="3"/>
    </row>
    <row r="3" spans="1:9" s="4" customFormat="1" ht="19.5" customHeight="1" thickBot="1" x14ac:dyDescent="0.3">
      <c r="A3" s="1"/>
      <c r="B3" s="21" t="str">
        <f>WeekStart</f>
        <v>Sunday</v>
      </c>
      <c r="C3" s="21" t="str">
        <f t="shared" ref="C3:H3" si="0">TEXT(C4,"dddd")</f>
        <v>Monday</v>
      </c>
      <c r="D3" s="21" t="str">
        <f t="shared" si="0"/>
        <v>Tuesday</v>
      </c>
      <c r="E3" s="21" t="str">
        <f t="shared" si="0"/>
        <v>Wednesday</v>
      </c>
      <c r="F3" s="21" t="str">
        <f t="shared" si="0"/>
        <v>Thursday</v>
      </c>
      <c r="G3" s="21" t="str">
        <f t="shared" si="0"/>
        <v>Friday</v>
      </c>
      <c r="H3" s="21" t="str">
        <f t="shared" si="0"/>
        <v>Saturday</v>
      </c>
    </row>
    <row r="4" spans="1:9" s="6" customFormat="1" ht="19.5" customHeight="1" x14ac:dyDescent="0.25">
      <c r="B4" s="8">
        <f t="array" ref="B4:H4">DaysAndWeeks+DATE(CalendarYear,12,1)-WEEKDAY(DATE(CalendarYear,12,1),(WeekStart="Monday")+1)+1</f>
        <v>45627</v>
      </c>
      <c r="C4" s="8">
        <v>45628</v>
      </c>
      <c r="D4" s="8">
        <v>45629</v>
      </c>
      <c r="E4" s="8">
        <v>45630</v>
      </c>
      <c r="F4" s="8">
        <v>45631</v>
      </c>
      <c r="G4" s="8">
        <v>45632</v>
      </c>
      <c r="H4" s="8">
        <v>45633</v>
      </c>
    </row>
    <row r="5" spans="1:9" s="5" customFormat="1" ht="48" customHeight="1" x14ac:dyDescent="0.25"/>
    <row r="6" spans="1:9" s="6" customFormat="1" ht="19.5" customHeight="1" x14ac:dyDescent="0.25">
      <c r="B6" s="7">
        <f t="array" ref="B6:H6">DaysAndWeeks+DATE(CalendarYear,12,1)-WEEKDAY(DATE(CalendarYear,12,1),(WeekStart="Monday")+1)+8</f>
        <v>45634</v>
      </c>
      <c r="C6" s="7">
        <v>45635</v>
      </c>
      <c r="D6" s="7">
        <v>45636</v>
      </c>
      <c r="E6" s="7">
        <v>45637</v>
      </c>
      <c r="F6" s="7">
        <v>45638</v>
      </c>
      <c r="G6" s="7">
        <v>45639</v>
      </c>
      <c r="H6" s="7">
        <v>45640</v>
      </c>
    </row>
    <row r="7" spans="1:9" s="5" customFormat="1" ht="48" customHeight="1" x14ac:dyDescent="0.25">
      <c r="B7" s="9"/>
      <c r="C7" s="9"/>
      <c r="D7" s="9"/>
      <c r="E7" s="9"/>
      <c r="F7" s="9"/>
      <c r="G7" s="9"/>
      <c r="H7" s="9"/>
    </row>
    <row r="8" spans="1:9" s="6" customFormat="1" ht="19.5" customHeight="1" x14ac:dyDescent="0.25">
      <c r="B8" s="8">
        <f t="array" ref="B8:H8">DaysAndWeeks+DATE(CalendarYear,12,1)-WEEKDAY(DATE(CalendarYear,12,1),(WeekStart="Monday")+1)+15</f>
        <v>45641</v>
      </c>
      <c r="C8" s="8">
        <v>45642</v>
      </c>
      <c r="D8" s="8">
        <v>45643</v>
      </c>
      <c r="E8" s="8">
        <v>45644</v>
      </c>
      <c r="F8" s="8">
        <v>45645</v>
      </c>
      <c r="G8" s="8">
        <v>45646</v>
      </c>
      <c r="H8" s="8">
        <v>45647</v>
      </c>
    </row>
    <row r="9" spans="1:9" s="5" customFormat="1" ht="48" customHeight="1" x14ac:dyDescent="0.25"/>
    <row r="10" spans="1:9" s="6" customFormat="1" ht="19.5" customHeight="1" x14ac:dyDescent="0.25">
      <c r="B10" s="7">
        <f t="array" ref="B10:H10">DaysAndWeeks+DATE(CalendarYear,12,1)-WEEKDAY(DATE(CalendarYear,12,1),(WeekStart="Monday")+1)+22</f>
        <v>45648</v>
      </c>
      <c r="C10" s="7">
        <v>45649</v>
      </c>
      <c r="D10" s="7">
        <v>45650</v>
      </c>
      <c r="E10" s="7">
        <v>45651</v>
      </c>
      <c r="F10" s="7">
        <v>45652</v>
      </c>
      <c r="G10" s="7">
        <v>45653</v>
      </c>
      <c r="H10" s="7">
        <v>45654</v>
      </c>
    </row>
    <row r="11" spans="1:9" s="5" customFormat="1" ht="48" customHeight="1" x14ac:dyDescent="0.25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5">
      <c r="B12" s="8">
        <f t="array" ref="B12:H12">DaysAndWeeks+DATE(CalendarYear,12,1)-WEEKDAY(DATE(CalendarYear,12,1),(WeekStart="Monday")+1)+29</f>
        <v>45655</v>
      </c>
      <c r="C12" s="8">
        <v>45656</v>
      </c>
      <c r="D12" s="8">
        <v>45657</v>
      </c>
      <c r="E12" s="8">
        <v>45658</v>
      </c>
      <c r="F12" s="8">
        <v>45659</v>
      </c>
      <c r="G12" s="8">
        <v>45660</v>
      </c>
      <c r="H12" s="8">
        <v>45661</v>
      </c>
    </row>
    <row r="13" spans="1:9" s="5" customFormat="1" ht="48" customHeight="1" x14ac:dyDescent="0.25"/>
    <row r="14" spans="1:9" s="6" customFormat="1" ht="19.5" customHeight="1" x14ac:dyDescent="0.25">
      <c r="B14" s="7">
        <f t="array" ref="B14:C14">DaysAndWeeks+DATE(CalendarYear,12,1)-WEEKDAY(DATE(CalendarYear,12,1),(WeekStart="Monday")+1)+36</f>
        <v>45662</v>
      </c>
      <c r="C14" s="7">
        <v>45663</v>
      </c>
      <c r="D14" s="26" t="s">
        <v>1</v>
      </c>
      <c r="E14" s="26"/>
      <c r="F14" s="26"/>
      <c r="G14" s="26"/>
      <c r="H14" s="26"/>
    </row>
    <row r="15" spans="1:9" s="5" customFormat="1" ht="48" customHeight="1" x14ac:dyDescent="0.25">
      <c r="B15" s="9"/>
      <c r="C15" s="9"/>
      <c r="D15" s="27"/>
      <c r="E15" s="27"/>
      <c r="F15" s="27"/>
      <c r="G15" s="27"/>
      <c r="H15" s="27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29" t="str">
        <f>"April "&amp;CalendarYear</f>
        <v>April 2024</v>
      </c>
      <c r="C2" s="29"/>
      <c r="D2" s="29"/>
      <c r="E2" s="2"/>
      <c r="F2" s="2"/>
      <c r="G2" s="2"/>
      <c r="H2" s="3"/>
    </row>
    <row r="3" spans="1:9" s="4" customFormat="1" ht="19.5" customHeight="1" thickBot="1" x14ac:dyDescent="0.3">
      <c r="A3" s="1"/>
      <c r="B3" s="22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2" t="str">
        <f t="shared" si="0"/>
        <v>Saturday</v>
      </c>
    </row>
    <row r="4" spans="1:9" s="6" customFormat="1" ht="19.5" customHeight="1" x14ac:dyDescent="0.25">
      <c r="B4" s="8">
        <f t="array" ref="B4:H4">DaysAndWeeks+DATE(CalendarYear,4,1)-WEEKDAY(DATE(CalendarYear,4,1),(WeekStart="Monday")+1)+1</f>
        <v>45382</v>
      </c>
      <c r="C4" s="8">
        <v>45383</v>
      </c>
      <c r="D4" s="8">
        <v>45384</v>
      </c>
      <c r="E4" s="8">
        <v>45385</v>
      </c>
      <c r="F4" s="8">
        <v>45386</v>
      </c>
      <c r="G4" s="8">
        <v>45387</v>
      </c>
      <c r="H4" s="8">
        <v>45388</v>
      </c>
    </row>
    <row r="5" spans="1:9" s="5" customFormat="1" ht="48" customHeight="1" x14ac:dyDescent="0.25"/>
    <row r="6" spans="1:9" s="6" customFormat="1" ht="19.5" customHeight="1" x14ac:dyDescent="0.25">
      <c r="B6" s="15">
        <f t="array" ref="B6:H6">DaysAndWeeks+DATE(CalendarYear,4,1)-WEEKDAY(DATE(CalendarYear,4,1),(WeekStart="Monday")+1)+8</f>
        <v>45389</v>
      </c>
      <c r="C6" s="15">
        <v>45390</v>
      </c>
      <c r="D6" s="15">
        <v>45391</v>
      </c>
      <c r="E6" s="15">
        <v>45392</v>
      </c>
      <c r="F6" s="15">
        <v>45393</v>
      </c>
      <c r="G6" s="15">
        <v>45394</v>
      </c>
      <c r="H6" s="15">
        <v>45395</v>
      </c>
    </row>
    <row r="7" spans="1:9" s="5" customFormat="1" ht="48" customHeight="1" x14ac:dyDescent="0.25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5">
      <c r="B8" s="8">
        <f t="array" ref="B8:H8">DaysAndWeeks+DATE(CalendarYear,4,1)-WEEKDAY(DATE(CalendarYear,4,1),(WeekStart="Monday")+1)+15</f>
        <v>45396</v>
      </c>
      <c r="C8" s="8">
        <v>45397</v>
      </c>
      <c r="D8" s="8">
        <v>45398</v>
      </c>
      <c r="E8" s="8">
        <v>45399</v>
      </c>
      <c r="F8" s="8">
        <v>45400</v>
      </c>
      <c r="G8" s="8">
        <v>45401</v>
      </c>
      <c r="H8" s="8">
        <v>45402</v>
      </c>
    </row>
    <row r="9" spans="1:9" s="5" customFormat="1" ht="48" customHeight="1" x14ac:dyDescent="0.25"/>
    <row r="10" spans="1:9" s="6" customFormat="1" ht="19.5" customHeight="1" x14ac:dyDescent="0.25">
      <c r="B10" s="15">
        <f t="array" ref="B10:H10">DaysAndWeeks+DATE(CalendarYear,4,1)-WEEKDAY(DATE(CalendarYear,4,1),(WeekStart="Monday")+1)+22</f>
        <v>45403</v>
      </c>
      <c r="C10" s="15">
        <v>45404</v>
      </c>
      <c r="D10" s="15">
        <v>45405</v>
      </c>
      <c r="E10" s="15">
        <v>45406</v>
      </c>
      <c r="F10" s="15">
        <v>45407</v>
      </c>
      <c r="G10" s="15">
        <v>45408</v>
      </c>
      <c r="H10" s="15">
        <v>45409</v>
      </c>
    </row>
    <row r="11" spans="1:9" s="5" customFormat="1" ht="48" customHeight="1" x14ac:dyDescent="0.25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5">
      <c r="B12" s="8">
        <f t="array" ref="B12:H12">DaysAndWeeks+DATE(CalendarYear,4,1)-WEEKDAY(DATE(CalendarYear,4,1),(WeekStart="Monday")+1)+29</f>
        <v>45410</v>
      </c>
      <c r="C12" s="8">
        <v>45411</v>
      </c>
      <c r="D12" s="8">
        <v>45412</v>
      </c>
      <c r="E12" s="8">
        <v>45413</v>
      </c>
      <c r="F12" s="8">
        <v>45414</v>
      </c>
      <c r="G12" s="8">
        <v>45415</v>
      </c>
      <c r="H12" s="8">
        <v>45416</v>
      </c>
    </row>
    <row r="13" spans="1:9" s="5" customFormat="1" ht="48" customHeight="1" x14ac:dyDescent="0.25"/>
    <row r="14" spans="1:9" s="6" customFormat="1" ht="19.5" customHeight="1" x14ac:dyDescent="0.25">
      <c r="B14" s="15">
        <f t="array" ref="B14:C14">DaysAndWeeks+DATE(CalendarYear,4,1)-WEEKDAY(DATE(CalendarYear,4,1),(WeekStart="Monday")+1)+36</f>
        <v>45417</v>
      </c>
      <c r="C14" s="15">
        <v>45418</v>
      </c>
      <c r="D14" s="30" t="s">
        <v>1</v>
      </c>
      <c r="E14" s="30"/>
      <c r="F14" s="30"/>
      <c r="G14" s="30"/>
      <c r="H14" s="30"/>
    </row>
    <row r="15" spans="1:9" s="5" customFormat="1" ht="48" customHeight="1" x14ac:dyDescent="0.25">
      <c r="B15" s="16"/>
      <c r="C15" s="16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5" t="str">
        <f>"September "&amp;CalendarYear</f>
        <v>September 2024</v>
      </c>
      <c r="C2" s="35"/>
      <c r="D2" s="35"/>
      <c r="E2" s="2"/>
      <c r="F2" s="2"/>
      <c r="G2" s="2"/>
      <c r="H2" s="3"/>
    </row>
    <row r="3" spans="1:9" s="4" customFormat="1" ht="19.5" customHeight="1" thickBot="1" x14ac:dyDescent="0.3">
      <c r="A3" s="1"/>
      <c r="B3" s="24" t="str">
        <f>WeekStart</f>
        <v>Sunday</v>
      </c>
      <c r="C3" s="24" t="str">
        <f t="shared" ref="C3:H3" si="0">TEXT(C4,"dddd")</f>
        <v>Monday</v>
      </c>
      <c r="D3" s="24" t="str">
        <f t="shared" si="0"/>
        <v>Tuesday</v>
      </c>
      <c r="E3" s="24" t="str">
        <f t="shared" si="0"/>
        <v>Wednesday</v>
      </c>
      <c r="F3" s="24" t="str">
        <f t="shared" si="0"/>
        <v>Thursday</v>
      </c>
      <c r="G3" s="24" t="str">
        <f t="shared" si="0"/>
        <v>Friday</v>
      </c>
      <c r="H3" s="24" t="str">
        <f t="shared" si="0"/>
        <v>Saturday</v>
      </c>
    </row>
    <row r="4" spans="1:9" s="6" customFormat="1" ht="19.5" customHeight="1" x14ac:dyDescent="0.25">
      <c r="B4" s="8">
        <f t="array" ref="B4:H4">DaysAndWeeks+DATE(CalendarYear,9,1)-WEEKDAY(DATE(CalendarYear,9,1),(WeekStart="Monday")+1)+1</f>
        <v>45536</v>
      </c>
      <c r="C4" s="8">
        <v>45537</v>
      </c>
      <c r="D4" s="8">
        <v>45538</v>
      </c>
      <c r="E4" s="8">
        <v>45539</v>
      </c>
      <c r="F4" s="8">
        <v>45540</v>
      </c>
      <c r="G4" s="8">
        <v>45541</v>
      </c>
      <c r="H4" s="8">
        <v>45542</v>
      </c>
    </row>
    <row r="5" spans="1:9" s="5" customFormat="1" ht="48" customHeight="1" x14ac:dyDescent="0.25"/>
    <row r="6" spans="1:9" s="6" customFormat="1" ht="19.5" customHeight="1" x14ac:dyDescent="0.25">
      <c r="B6" s="17">
        <f t="array" ref="B6:H6">DaysAndWeeks+DATE(CalendarYear,9,1)-WEEKDAY(DATE(CalendarYear,9,1),(WeekStart="Monday")+1)+8</f>
        <v>45543</v>
      </c>
      <c r="C6" s="17">
        <v>45544</v>
      </c>
      <c r="D6" s="17">
        <v>45545</v>
      </c>
      <c r="E6" s="17">
        <v>45546</v>
      </c>
      <c r="F6" s="17">
        <v>45547</v>
      </c>
      <c r="G6" s="17">
        <v>45548</v>
      </c>
      <c r="H6" s="17">
        <v>45549</v>
      </c>
    </row>
    <row r="7" spans="1:9" s="5" customFormat="1" ht="48" customHeight="1" x14ac:dyDescent="0.25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5">
      <c r="B8" s="8">
        <f t="array" ref="B8:H8">DaysAndWeeks+DATE(CalendarYear,9,1)-WEEKDAY(DATE(CalendarYear,9,1),(WeekStart="Monday")+1)+15</f>
        <v>45550</v>
      </c>
      <c r="C8" s="8">
        <v>45551</v>
      </c>
      <c r="D8" s="8">
        <v>45552</v>
      </c>
      <c r="E8" s="8">
        <v>45553</v>
      </c>
      <c r="F8" s="8">
        <v>45554</v>
      </c>
      <c r="G8" s="8">
        <v>45555</v>
      </c>
      <c r="H8" s="8">
        <v>45556</v>
      </c>
    </row>
    <row r="9" spans="1:9" s="5" customFormat="1" ht="48" customHeight="1" x14ac:dyDescent="0.25"/>
    <row r="10" spans="1:9" s="6" customFormat="1" ht="19.5" customHeight="1" x14ac:dyDescent="0.25">
      <c r="B10" s="17">
        <f t="array" ref="B10:H10">DaysAndWeeks+DATE(CalendarYear,9,1)-WEEKDAY(DATE(CalendarYear,9,1),(WeekStart="Monday")+1)+22</f>
        <v>45557</v>
      </c>
      <c r="C10" s="17">
        <v>45558</v>
      </c>
      <c r="D10" s="17">
        <v>45559</v>
      </c>
      <c r="E10" s="17">
        <v>45560</v>
      </c>
      <c r="F10" s="17">
        <v>45561</v>
      </c>
      <c r="G10" s="17">
        <v>45562</v>
      </c>
      <c r="H10" s="17">
        <v>45563</v>
      </c>
    </row>
    <row r="11" spans="1:9" s="5" customFormat="1" ht="48" customHeight="1" x14ac:dyDescent="0.25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5">
      <c r="B12" s="8">
        <f t="array" ref="B12:H12">DaysAndWeeks+DATE(CalendarYear,9,1)-WEEKDAY(DATE(CalendarYear,9,1),(WeekStart="Monday")+1)+29</f>
        <v>45564</v>
      </c>
      <c r="C12" s="8">
        <v>45565</v>
      </c>
      <c r="D12" s="8">
        <v>45566</v>
      </c>
      <c r="E12" s="8">
        <v>45567</v>
      </c>
      <c r="F12" s="8">
        <v>45568</v>
      </c>
      <c r="G12" s="8">
        <v>45569</v>
      </c>
      <c r="H12" s="8">
        <v>45570</v>
      </c>
    </row>
    <row r="13" spans="1:9" s="5" customFormat="1" ht="48" customHeight="1" x14ac:dyDescent="0.25"/>
    <row r="14" spans="1:9" s="6" customFormat="1" ht="19.5" customHeight="1" x14ac:dyDescent="0.25">
      <c r="B14" s="17">
        <f t="array" ref="B14:C14">DaysAndWeeks+DATE(CalendarYear,9,1)-WEEKDAY(DATE(CalendarYear,9,1),(WeekStart="Monday")+1)+36</f>
        <v>45571</v>
      </c>
      <c r="C14" s="17">
        <v>45572</v>
      </c>
      <c r="D14" s="36" t="s">
        <v>1</v>
      </c>
      <c r="E14" s="36"/>
      <c r="F14" s="36"/>
      <c r="G14" s="36"/>
      <c r="H14" s="36"/>
    </row>
    <row r="15" spans="1:9" s="5" customFormat="1" ht="48" customHeight="1" x14ac:dyDescent="0.25">
      <c r="B15" s="18"/>
      <c r="C15" s="18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90625" defaultRowHeight="13.8" x14ac:dyDescent="0.25"/>
  <cols>
    <col min="1" max="1" width="1.81640625" style="1" customWidth="1"/>
    <col min="2" max="8" width="15.453125" style="1" customWidth="1"/>
    <col min="9" max="9" width="1.81640625" style="1" customWidth="1"/>
    <col min="10" max="10" width="10.6328125" style="14" customWidth="1"/>
    <col min="11" max="16384" width="8.90625" style="14"/>
  </cols>
  <sheetData>
    <row r="1" spans="1:9" s="1" customFormat="1" ht="9" customHeight="1" x14ac:dyDescent="0.25">
      <c r="I1" s="1" t="s">
        <v>2</v>
      </c>
    </row>
    <row r="2" spans="1:9" s="1" customFormat="1" ht="100.5" customHeight="1" x14ac:dyDescent="0.25">
      <c r="B2" s="35" t="str">
        <f>"October "&amp;CalendarYear</f>
        <v>October 2024</v>
      </c>
      <c r="C2" s="35"/>
      <c r="D2" s="35"/>
      <c r="E2" s="2"/>
      <c r="F2" s="2"/>
      <c r="G2" s="2"/>
      <c r="H2" s="3"/>
    </row>
    <row r="3" spans="1:9" s="4" customFormat="1" ht="19.5" customHeight="1" thickBot="1" x14ac:dyDescent="0.3">
      <c r="A3" s="1"/>
      <c r="B3" s="24" t="str">
        <f>WeekStart</f>
        <v>Sunday</v>
      </c>
      <c r="C3" s="24" t="str">
        <f t="shared" ref="C3:H3" si="0">TEXT(C4,"dddd")</f>
        <v>Monday</v>
      </c>
      <c r="D3" s="24" t="str">
        <f t="shared" si="0"/>
        <v>Tuesday</v>
      </c>
      <c r="E3" s="24" t="str">
        <f t="shared" si="0"/>
        <v>Wednesday</v>
      </c>
      <c r="F3" s="24" t="str">
        <f t="shared" si="0"/>
        <v>Thursday</v>
      </c>
      <c r="G3" s="24" t="str">
        <f t="shared" si="0"/>
        <v>Friday</v>
      </c>
      <c r="H3" s="24" t="str">
        <f t="shared" si="0"/>
        <v>Saturday</v>
      </c>
    </row>
    <row r="4" spans="1:9" s="6" customFormat="1" ht="19.5" customHeight="1" x14ac:dyDescent="0.25">
      <c r="B4" s="8">
        <f t="array" ref="B4:H4">DaysAndWeeks+DATE(CalendarYear,10,1)-WEEKDAY(DATE(CalendarYear,10,1),(WeekStart="Monday")+1)+1</f>
        <v>45564</v>
      </c>
      <c r="C4" s="8">
        <v>45565</v>
      </c>
      <c r="D4" s="8">
        <v>45566</v>
      </c>
      <c r="E4" s="8">
        <v>45567</v>
      </c>
      <c r="F4" s="8">
        <v>45568</v>
      </c>
      <c r="G4" s="8">
        <v>45569</v>
      </c>
      <c r="H4" s="8">
        <v>45570</v>
      </c>
    </row>
    <row r="5" spans="1:9" s="5" customFormat="1" ht="48" customHeight="1" x14ac:dyDescent="0.25"/>
    <row r="6" spans="1:9" s="6" customFormat="1" ht="19.5" customHeight="1" x14ac:dyDescent="0.25">
      <c r="B6" s="17">
        <f t="array" ref="B6:H6">DaysAndWeeks+DATE(CalendarYear,10,1)-WEEKDAY(DATE(CalendarYear,10,1),(WeekStart="Monday")+1)+8</f>
        <v>45571</v>
      </c>
      <c r="C6" s="17">
        <v>45572</v>
      </c>
      <c r="D6" s="17">
        <v>45573</v>
      </c>
      <c r="E6" s="17">
        <v>45574</v>
      </c>
      <c r="F6" s="17">
        <v>45575</v>
      </c>
      <c r="G6" s="17">
        <v>45576</v>
      </c>
      <c r="H6" s="17">
        <v>45577</v>
      </c>
    </row>
    <row r="7" spans="1:9" s="5" customFormat="1" ht="48" customHeight="1" x14ac:dyDescent="0.25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5">
      <c r="B8" s="8">
        <f t="array" ref="B8:H8">DaysAndWeeks+DATE(CalendarYear,10,1)-WEEKDAY(DATE(CalendarYear,10,1),(WeekStart="Monday")+1)+15</f>
        <v>45578</v>
      </c>
      <c r="C8" s="8">
        <v>45579</v>
      </c>
      <c r="D8" s="8">
        <v>45580</v>
      </c>
      <c r="E8" s="8">
        <v>45581</v>
      </c>
      <c r="F8" s="8">
        <v>45582</v>
      </c>
      <c r="G8" s="8">
        <v>45583</v>
      </c>
      <c r="H8" s="8">
        <v>45584</v>
      </c>
    </row>
    <row r="9" spans="1:9" s="5" customFormat="1" ht="48" customHeight="1" x14ac:dyDescent="0.25"/>
    <row r="10" spans="1:9" s="6" customFormat="1" ht="19.5" customHeight="1" x14ac:dyDescent="0.25">
      <c r="B10" s="17">
        <f t="array" ref="B10:H10">DaysAndWeeks+DATE(CalendarYear,10,1)-WEEKDAY(DATE(CalendarYear,10,1),(WeekStart="Monday")+1)+22</f>
        <v>45585</v>
      </c>
      <c r="C10" s="17">
        <v>45586</v>
      </c>
      <c r="D10" s="17">
        <v>45587</v>
      </c>
      <c r="E10" s="17">
        <v>45588</v>
      </c>
      <c r="F10" s="17">
        <v>45589</v>
      </c>
      <c r="G10" s="17">
        <v>45590</v>
      </c>
      <c r="H10" s="17">
        <v>45591</v>
      </c>
    </row>
    <row r="11" spans="1:9" s="5" customFormat="1" ht="48" customHeight="1" x14ac:dyDescent="0.25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5">
      <c r="B12" s="8">
        <f t="array" ref="B12:H12">DaysAndWeeks+DATE(CalendarYear,10,1)-WEEKDAY(DATE(CalendarYear,10,1),(WeekStart="Monday")+1)+29</f>
        <v>45592</v>
      </c>
      <c r="C12" s="8">
        <v>45593</v>
      </c>
      <c r="D12" s="8">
        <v>45594</v>
      </c>
      <c r="E12" s="8">
        <v>45595</v>
      </c>
      <c r="F12" s="8">
        <v>45596</v>
      </c>
      <c r="G12" s="8">
        <v>45597</v>
      </c>
      <c r="H12" s="8">
        <v>45598</v>
      </c>
    </row>
    <row r="13" spans="1:9" s="5" customFormat="1" ht="48" customHeight="1" x14ac:dyDescent="0.25"/>
    <row r="14" spans="1:9" s="6" customFormat="1" ht="19.5" customHeight="1" x14ac:dyDescent="0.25">
      <c r="B14" s="17">
        <f t="array" ref="B14:C14">DaysAndWeeks+DATE(CalendarYear,10,1)-WEEKDAY(DATE(CalendarYear,10,1),(WeekStart="Monday")+1)+36</f>
        <v>45599</v>
      </c>
      <c r="C14" s="17">
        <v>45600</v>
      </c>
      <c r="D14" s="36" t="s">
        <v>1</v>
      </c>
      <c r="E14" s="36"/>
      <c r="F14" s="36"/>
      <c r="G14" s="36"/>
      <c r="H14" s="36"/>
    </row>
    <row r="15" spans="1:9" s="5" customFormat="1" ht="48" customHeight="1" x14ac:dyDescent="0.25">
      <c r="B15" s="18"/>
      <c r="C15" s="18"/>
      <c r="D15" s="37"/>
      <c r="E15" s="37"/>
      <c r="F15" s="37"/>
      <c r="G15" s="37"/>
      <c r="H15" s="37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F8605771-A19A-4A5C-AAE4-E73EDC7E2873}"/>
</file>

<file path=customXml/itemProps21.xml><?xml version="1.0" encoding="utf-8"?>
<ds:datastoreItem xmlns:ds="http://schemas.openxmlformats.org/officeDocument/2006/customXml" ds:itemID="{A7235D00-18C3-4C4C-8150-B5F37BEDA8B4}"/>
</file>

<file path=customXml/itemProps33.xml><?xml version="1.0" encoding="utf-8"?>
<ds:datastoreItem xmlns:ds="http://schemas.openxmlformats.org/officeDocument/2006/customXml" ds:itemID="{CEEFE2ED-1463-4163-A05E-F27235E12F77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TM34128371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ap:HeadingPairs>
  <ap:TitlesOfParts>
    <vt:vector baseType="lpstr" size="51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2022-12-28T23:54:15Z</dcterms:created>
  <dcterms:modified xsi:type="dcterms:W3CDTF">2023-12-06T07:29:52Z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