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vml" ContentType="application/vnd.openxmlformats-officedocument.vmlDrawing"/>
  <Override PartName="/docMetadata/LabelInfo.xml" ContentType="application/vnd.ms-office.classificationlabels+xml"/>
  <Override PartName="/xl/workbook.xml" ContentType="application/vnd.openxmlformats-officedocument.spreadsheetml.sheet.main+xml"/>
  <Override PartName="/xl/slicerCaches/slicerCache1.xml" ContentType="application/vnd.ms-excel.slicerCache+xml"/>
  <Override PartName="/xl/sharedStrings.xml" ContentType="application/vnd.openxmlformats-officedocument.spreadsheetml.sharedStrings+xml"/>
  <Override PartName="/xl/worksheets/sheet31.xml" ContentType="application/vnd.openxmlformats-officedocument.spreadsheetml.worksheet+xml"/>
  <Override PartName="/xl/tables/table31.xml" ContentType="application/vnd.openxmlformats-officedocument.spreadsheetml.table+xml"/>
  <Override PartName="/xl/tables/table22.xml" ContentType="application/vnd.openxmlformats-officedocument.spreadsheetml.table+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drawings/drawing11.xml" ContentType="application/vnd.openxmlformats-officedocument.drawing+xml"/>
  <Override PartName="/xl/charts/chart21.xml" ContentType="application/vnd.openxmlformats-officedocument.drawingml.chart+xml"/>
  <Override PartName="/xl/charts/colors2.xml" ContentType="application/vnd.ms-office.chartcolorstyle+xml"/>
  <Override PartName="/xl/charts/style2.xml" ContentType="application/vnd.ms-office.chartstyle+xml"/>
  <Override PartName="/xl/charts/chart12.xml" ContentType="application/vnd.openxmlformats-officedocument.drawingml.chart+xml"/>
  <Override PartName="/xl/charts/colors12.xml" ContentType="application/vnd.ms-office.chartcolorstyle+xml"/>
  <Override PartName="/xl/charts/style12.xml" ContentType="application/vnd.ms-office.chartstyle+xml"/>
  <Override PartName="/xl/tables/table13.xml" ContentType="application/vnd.openxmlformats-officedocument.spreadsheetml.table+xml"/>
  <Override PartName="/xl/ctrlProps/ctrlProp2.xml" ContentType="application/vnd.ms-excel.controlproperties+xml"/>
  <Override PartName="/xl/ctrlProps/ctrlProp12.xml" ContentType="application/vnd.ms-excel.controlproperties+xml"/>
  <Override PartName="/customXml/item22.xml" ContentType="application/xml"/>
  <Override PartName="/customXml/itemProps22.xml" ContentType="application/vnd.openxmlformats-officedocument.customXmlProperties+xml"/>
  <Override PartName="/xl/worksheets/sheet13.xml" ContentType="application/vnd.openxmlformats-officedocument.spreadsheetml.worksheet+xml"/>
  <Override PartName="/xl/worksheets/sheet64.xml" ContentType="application/vnd.openxmlformats-officedocument.spreadsheetml.worksheet+xml"/>
  <Override PartName="/xl/pivotTables/pivotTable2.xml" ContentType="application/vnd.openxmlformats-officedocument.spreadsheetml.pivotTable+xml"/>
  <Override PartName="/xl/theme/theme11.xml" ContentType="application/vnd.openxmlformats-officedocument.theme+xml"/>
  <Override PartName="/xl/worksheets/sheet55.xml" ContentType="application/vnd.openxmlformats-officedocument.spreadsheetml.worksheet+xml"/>
  <Override PartName="/xl/tables/table44.xml" ContentType="application/vnd.openxmlformats-officedocument.spreadsheetml.table+xml"/>
  <Override PartName="/customXml/item13.xml" ContentType="application/xml"/>
  <Override PartName="/customXml/itemProps13.xml" ContentType="application/vnd.openxmlformats-officedocument.customXmlProperties+xml"/>
  <Override PartName="/xl/timelineCaches/timelineCache1.xml" ContentType="application/vnd.ms-excel.timelineCache+xml"/>
  <Override PartName="/xl/worksheets/sheet46.xml" ContentType="application/vnd.openxmlformats-officedocument.spreadsheetml.worksheet+xml"/>
  <Override PartName="/xl/drawings/drawing22.xml" ContentType="application/vnd.openxmlformats-officedocument.drawing+xml"/>
  <Override PartName="/xl/charts/chart33.xml" ContentType="application/vnd.openxmlformats-officedocument.drawingml.chart+xml"/>
  <Override PartName="/xl/charts/colors33.xml" ContentType="application/vnd.ms-office.chartcolorstyle+xml"/>
  <Override PartName="/xl/charts/style33.xml" ContentType="application/vnd.ms-office.chartstyle+xml"/>
  <Override PartName="/xl/pivotTables/pivotTable12.xml" ContentType="application/vnd.openxmlformats-officedocument.spreadsheetml.pivotTable+xml"/>
  <Override PartName="/xl/timelines/timeline1.xml" ContentType="application/vnd.ms-excel.timeline+xml"/>
  <Override PartName="/xl/slicers/slicer1.xml" ContentType="application/vnd.ms-excel.slicer+xml"/>
  <Override PartName="/xl/slicerCaches/slicerCache22.xml" ContentType="application/vnd.ms-excel.slicerCache+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hidePivotFieldList="1"/>
  <bookViews>
    <workbookView xWindow="-108" yWindow="-108" windowWidth="23256" windowHeight="12720" tabRatio="580" xr2:uid="{00000000-000D-0000-FFFF-FFFF00000000}"/>
  </bookViews>
  <sheets>
    <sheet name="Start" sheetId="7" r:id="rId1"/>
    <sheet name="Dashboard" sheetId="1" r:id="rId2"/>
    <sheet name="Expenditures &amp; income" sheetId="4" r:id="rId3"/>
    <sheet name="Budget report" sheetId="3" r:id="rId4"/>
    <sheet name="Data lists" sheetId="2" r:id="rId5"/>
    <sheet name="Category PivotTable" sheetId="6" state="hidden" r:id="rId6"/>
  </sheets>
  <definedNames>
    <definedName name="AnnualExpendituresTotals">IFERROR(SUM(IF(YEAR(Expenditures[DATE])=YearNumber,Expenditures[AMOUNT])),0)</definedName>
    <definedName name="AnnualIncomeTotals">IFERROR(SUM(IF(YEAR(Income[DATE])=YearNumber,Income[AMOUNT])),0)</definedName>
    <definedName name="Category">CategoryInfo[#Headers]</definedName>
    <definedName name="DateMonthEnd">DATE(YearNumber,MonthNumber,DaysInMonth)</definedName>
    <definedName name="DateMonthMiddle">DATE(YearNumber,MonthNumber,14)</definedName>
    <definedName name="DateMonthStart">DATE(YearNumber,MonthNumber,1)</definedName>
    <definedName name="DaysInMonth">DAY(DATE(Dashboard!$I$2,Dashboard!$C$2+1,1)-1)</definedName>
    <definedName name="DtEnd">DATE(YearNumber,MONTH(1&amp;LEFT(Dashboard!A$8,3))+1,1)-1</definedName>
    <definedName name="DtMiddle">DATE(YearNumber,MONTH(1&amp;LEFT(Dashboard!A$8,3)),15)</definedName>
    <definedName name="DtStart">DATE(YearNumber,MONTH(1&amp;LEFT(Dashboard!A$8,3)),1)</definedName>
    <definedName name="LeftCol">MATCH(Expenditures[[#This Row],[CATEGORY]],Category,0)</definedName>
    <definedName name="LookUpList">CHOOSE(MATCH(Expenditures[[#This Row],[CATEGORY]],CategoryInfo[#Headers],0), OFFSET(CategoryInfo[[#All],[Household]],1,0,COUNTA(CategoryInfo[[#All],[Household]])-1,1),OFFSET(CategoryInfo[[#All],[Entertainment]],1,0,COUNTA(CategoryInfo[[#All],[Entertainment]])-1,1),OFFSET(CategoryInfo[[#All],[Food]],1,0,COUNTA(CategoryInfo[[#All],[Food]])-1,1),OFFSET(CategoryInfo[[#All],[Gifts/Donations]],1,0,COUNTA(CategoryInfo[[#All],[Gifts/Donations]])-1,1),OFFSET(CategoryInfo[[#All],[Children]],1,0,COUNTA(CategoryInfo[[#All],[Children]])-1,1),OFFSET(CategoryInfo[[#All],[Investment accounts]],1,0,COUNTA(CategoryInfo[[#All],[Investment accounts]])-1,1),OFFSET(CategoryInfo[[#All],[Medical]],1,0,COUNTA(CategoryInfo[[#All],[Medical]])-1,1),OFFSET(CategoryInfo[[#All],[Other]],1,0,COUNTA(CategoryInfo[[#All],[Other]])-1,1),OFFSET(CategoryInfo[[#All],[Personal]],1,0,COUNTA(CategoryInfo[[#All],[Personal]])-1,1),OFFSET(CategoryInfo[[#All],[Pets]],1,0,COUNTA(CategoryInfo[[#All],[Pets]])-1,1),OFFSET(CategoryInfo[[#All],[Taxes/Legal]],1,0,COUNTA(CategoryInfo[[#All],[Taxes/Legal]])-1,1),OFFSET(CategoryInfo[[#All],[Transportation]],1,0,COUNTA(CategoryInfo[[#All],[Transportation]])-1,1))</definedName>
    <definedName name="MonthChoices">Dashboard!$B$2</definedName>
    <definedName name="MonthlyExpendituresTotals">SUMIFS(Expenditures[AMOUNT],Expenditures[DATE],"&lt;="&amp;DateMonthEnd,Expenditures[DATE],"&gt;="&amp;DateMonthStart)</definedName>
    <definedName name="MonthlyIncomeTotals">SUMIFS(Income[AMOUNT],Income[DATE],"&lt;="&amp;DateMonthEnd,Income[DATE],"&gt;="&amp;DateMonthStart)</definedName>
    <definedName name="MonthNumber">Dashboard!$C$2</definedName>
    <definedName name="NativeTimeline_DATE">#N/A</definedName>
    <definedName name="_xlnm.Print_Titles" localSheetId="4">'Data lists'!$3:$3</definedName>
    <definedName name="_xlnm.Print_Titles" localSheetId="2">'Expenditures &amp; income'!$2:$3</definedName>
    <definedName name="Semi_Monthly_Home_Budget_Title">Dashboard!$B$1</definedName>
    <definedName name="Slicer_CATEGORY">#N/A</definedName>
    <definedName name="Slicer_DESCRIPTION">#N/A</definedName>
    <definedName name="YearNumber">Dashboard!$I$2</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9" i="4" l="1"/>
  <c r="B10" i="4"/>
  <c r="B11" i="4"/>
  <c r="B12" i="4"/>
  <c r="B13" i="4"/>
  <c r="F6" i="4"/>
  <c r="F7" i="4"/>
  <c r="F8" i="4"/>
  <c r="F9" i="4"/>
  <c r="F10" i="4"/>
  <c r="F11" i="4"/>
  <c r="F12" i="4"/>
  <c r="F13" i="4"/>
  <c r="F14" i="4"/>
  <c r="F15" i="4"/>
  <c r="F17" i="4"/>
  <c r="F18" i="4"/>
  <c r="F20" i="4"/>
  <c r="F21" i="4"/>
  <c r="F23" i="4"/>
  <c r="F24" i="4"/>
  <c r="F25" i="4"/>
  <c r="F26" i="4"/>
  <c r="F27" i="4"/>
  <c r="F28" i="4"/>
  <c r="F29" i="4"/>
  <c r="F30" i="4"/>
  <c r="F31" i="4"/>
  <c r="F32" i="4"/>
  <c r="F33" i="4"/>
  <c r="F34" i="4"/>
  <c r="F35" i="4"/>
  <c r="F36" i="4"/>
  <c r="I2" i="1" l="1"/>
  <c r="F4" i="4" l="1"/>
  <c r="F5" i="4"/>
  <c r="F16" i="4"/>
  <c r="F19" i="4"/>
  <c r="F22" i="4"/>
  <c r="B4" i="4"/>
  <c r="B5" i="4"/>
  <c r="B6" i="4"/>
  <c r="B7" i="4"/>
  <c r="B8" i="4"/>
  <c r="B2" i="1"/>
  <c r="B1" i="2"/>
  <c r="B1" i="3"/>
  <c r="B1" i="4"/>
  <c r="C12" i="1" l="1"/>
  <c r="K9" i="1"/>
  <c r="J11" i="1"/>
  <c r="F9" i="1"/>
  <c r="D10" i="1"/>
  <c r="D12" i="1"/>
  <c r="F11" i="1"/>
  <c r="I10" i="1"/>
  <c r="N12" i="1"/>
  <c r="D5" i="1"/>
  <c r="G9" i="1"/>
  <c r="J10" i="1"/>
  <c r="D11" i="1"/>
  <c r="E12" i="1"/>
  <c r="E11" i="1"/>
  <c r="J9" i="1"/>
  <c r="H10" i="1"/>
  <c r="I12" i="1"/>
  <c r="L12" i="1"/>
  <c r="L4" i="1"/>
  <c r="H11" i="1"/>
  <c r="I11" i="1"/>
  <c r="N11" i="1"/>
  <c r="D9" i="1"/>
  <c r="N10" i="1"/>
  <c r="H9" i="1"/>
  <c r="I9" i="1"/>
  <c r="N9" i="1"/>
  <c r="L10" i="1"/>
  <c r="G10" i="1"/>
  <c r="K12" i="1"/>
  <c r="M12" i="1"/>
  <c r="F12" i="1"/>
  <c r="L5" i="1"/>
  <c r="L11" i="1"/>
  <c r="M11" i="1"/>
  <c r="C11" i="1"/>
  <c r="D4" i="1"/>
  <c r="E9" i="1"/>
  <c r="M10" i="1"/>
  <c r="C10" i="1"/>
  <c r="C9" i="1"/>
  <c r="L9" i="1"/>
  <c r="M9" i="1"/>
  <c r="K10" i="1"/>
  <c r="E10" i="1"/>
  <c r="F10" i="1"/>
  <c r="H12" i="1"/>
  <c r="G12" i="1"/>
  <c r="J12" i="1"/>
  <c r="K11" i="1"/>
  <c r="G11" i="1"/>
</calcChain>
</file>

<file path=xl/sharedStrings.xml><?xml version="1.0" encoding="utf-8"?>
<sst xmlns="http://schemas.openxmlformats.org/spreadsheetml/2006/main" count="247" uniqueCount="133">
  <si>
    <t>Mortgage</t>
  </si>
  <si>
    <t>Electricity</t>
  </si>
  <si>
    <t>Water/Sewer</t>
  </si>
  <si>
    <t>Garbage</t>
  </si>
  <si>
    <t>Cell phone</t>
  </si>
  <si>
    <t>EXPENDITURES</t>
  </si>
  <si>
    <t>INCOME</t>
  </si>
  <si>
    <t>Groceries</t>
  </si>
  <si>
    <t xml:space="preserve">Car 1 Payment </t>
  </si>
  <si>
    <t xml:space="preserve">Car 2 Payment </t>
  </si>
  <si>
    <t>Car Insurance</t>
  </si>
  <si>
    <t>Medical</t>
  </si>
  <si>
    <t>Other</t>
  </si>
  <si>
    <t>Clothing</t>
  </si>
  <si>
    <t>Movies</t>
  </si>
  <si>
    <t>IRA</t>
  </si>
  <si>
    <t>Savings</t>
  </si>
  <si>
    <t>Food</t>
  </si>
  <si>
    <t>Federal</t>
  </si>
  <si>
    <t>State</t>
  </si>
  <si>
    <t>Local</t>
  </si>
  <si>
    <t>Investment account</t>
  </si>
  <si>
    <t>Charity 1</t>
  </si>
  <si>
    <t>Charity 2</t>
  </si>
  <si>
    <t>Charity 3</t>
  </si>
  <si>
    <t>Attorney</t>
  </si>
  <si>
    <t>Fuel</t>
  </si>
  <si>
    <t>Licensing/Registration</t>
  </si>
  <si>
    <t>Supplies</t>
  </si>
  <si>
    <t>Clothes</t>
  </si>
  <si>
    <t>Checking</t>
  </si>
  <si>
    <t>Retirement</t>
  </si>
  <si>
    <t>Insurance</t>
  </si>
  <si>
    <t>Gift</t>
  </si>
  <si>
    <t>Sporting events</t>
  </si>
  <si>
    <t>Video/Movies</t>
  </si>
  <si>
    <t>Music</t>
  </si>
  <si>
    <t>Concerts/Theater</t>
  </si>
  <si>
    <t>School supplies</t>
  </si>
  <si>
    <t>Lunch money</t>
  </si>
  <si>
    <t>Grooming</t>
  </si>
  <si>
    <t>Dry cleaning</t>
  </si>
  <si>
    <t>Toys/Games</t>
  </si>
  <si>
    <t>Dues/Fees</t>
  </si>
  <si>
    <t>Hair/Nails</t>
  </si>
  <si>
    <t>Health/Fitness club</t>
  </si>
  <si>
    <t>Doctor/Clinic</t>
  </si>
  <si>
    <t>Dining out</t>
  </si>
  <si>
    <t>Shopping</t>
  </si>
  <si>
    <t>Expenditures 1-15</t>
  </si>
  <si>
    <t>Income 1-15</t>
  </si>
  <si>
    <t>Income 16-EOM</t>
  </si>
  <si>
    <t>Expenditures 16-EOM</t>
  </si>
  <si>
    <t>JANUARY</t>
  </si>
  <si>
    <t>FEBRUARY</t>
  </si>
  <si>
    <t>MARCH</t>
  </si>
  <si>
    <t>APRIL</t>
  </si>
  <si>
    <t>MAY</t>
  </si>
  <si>
    <t>JUNE</t>
  </si>
  <si>
    <t>JULY</t>
  </si>
  <si>
    <t>AUGUST</t>
  </si>
  <si>
    <t>SEPTEMBER</t>
  </si>
  <si>
    <t>OCTOBER</t>
  </si>
  <si>
    <t>NOVEMBER</t>
  </si>
  <si>
    <t>DECEMBER</t>
  </si>
  <si>
    <t>DASHBOARD</t>
  </si>
  <si>
    <t>Semi-Monthly Home Budget</t>
  </si>
  <si>
    <t>MONTH TOTALS</t>
  </si>
  <si>
    <t>ANNUAL TOTALS</t>
  </si>
  <si>
    <t>DESCRIPTION</t>
  </si>
  <si>
    <t>DATE</t>
  </si>
  <si>
    <t>AMOUNT</t>
  </si>
  <si>
    <t>CATEGORY</t>
  </si>
  <si>
    <t>DATA LISTS</t>
  </si>
  <si>
    <t>Water/sewer</t>
  </si>
  <si>
    <t>David's paycheck</t>
  </si>
  <si>
    <t>Pat's paycheck</t>
  </si>
  <si>
    <t>Household</t>
  </si>
  <si>
    <t>Entertainment</t>
  </si>
  <si>
    <t>Gifts/Donations</t>
  </si>
  <si>
    <t>Children</t>
  </si>
  <si>
    <t>Investment Accounts</t>
  </si>
  <si>
    <t>Personal</t>
  </si>
  <si>
    <t>Pets</t>
  </si>
  <si>
    <t>Taxes/Legal</t>
  </si>
  <si>
    <t>Transportation</t>
  </si>
  <si>
    <t>Row Labels</t>
  </si>
  <si>
    <t>Grand Total</t>
  </si>
  <si>
    <t>Sum of AMOUNT</t>
  </si>
  <si>
    <t>CATEGORY TOTALS</t>
  </si>
  <si>
    <t>CATEGORY PIVOT</t>
  </si>
  <si>
    <t xml:space="preserve">This PivotTable is the data source for the Category Totals PivotChart on the Budget Report. </t>
  </si>
  <si>
    <t>INCOME  &amp; EXPENDITURES</t>
  </si>
  <si>
    <t>BUDGET REPORT</t>
  </si>
  <si>
    <t>Bonus</t>
  </si>
  <si>
    <t>Pie chart comparing each category total is in this cell.</t>
  </si>
  <si>
    <t>Use this template to create a semi-monthly home budget.</t>
  </si>
  <si>
    <t>Note:</t>
  </si>
  <si>
    <t>To learn more about table, press SHIFT and then F10 within a table, select the TABLE option, and then select ALTERNATIVE TEXT. For PivotTables, press SHIFT and then F10 within a table, select PIVOTTABLE OPTIONS, and then select ALT TEXT tab.</t>
  </si>
  <si>
    <t>Create a dashboard for Monthly and Annual Totals and fortnightly income and expenses in this worksheet. Helpful instructions on how to use this worksheet are in cells in this column. Title of this workbook is in cell at right and worksheet title in cell O1.</t>
  </si>
  <si>
    <t>Select slider in cell C2 to change month in cell at right and to change the year in cell I2, select the slider in cell J2.</t>
  </si>
  <si>
    <t>Dashboard table starting in cell at right is auto updated.</t>
  </si>
  <si>
    <t>Create a list of Income &amp; Expenditures in this worksheet. Helpful instructions on how to use this worksheet are in cells in this column. Title of the workbook is in cell at right and worksheet title in cell H1.</t>
  </si>
  <si>
    <t>Income label is in cell at right and Expenditures label in cell F2.</t>
  </si>
  <si>
    <t>Enter details in Income table starting in cell at right and in Expenditures table starting in cell F3.</t>
  </si>
  <si>
    <t>Category</t>
  </si>
  <si>
    <t>Create a Budget Report in this worksheet. Helpful instructions on how to use this worksheet are in cells in this column. Title of the workbook is in cell at right and worksheet title in cell F1.</t>
  </si>
  <si>
    <t>Select Years, Quarters, Months, or Days and use slider in cell at right to get the Expenditure PivotTable for the period selected. Category slicer to filter PivotTable data is in cell E2 and Description slicer in cell F2.</t>
  </si>
  <si>
    <t>Tip is in cell at right.</t>
  </si>
  <si>
    <t>Expenditures label is in cell at right.</t>
  </si>
  <si>
    <r>
      <t xml:space="preserve">Press </t>
    </r>
    <r>
      <rPr>
        <b/>
        <i/>
        <sz val="11"/>
        <color theme="1" tint="0.34998626667073579"/>
        <rFont val="Franklin Gothic Book"/>
        <family val="2"/>
        <scheme val="minor"/>
      </rPr>
      <t>Shift+F10</t>
    </r>
    <r>
      <rPr>
        <i/>
        <sz val="11"/>
        <color theme="1" tint="0.34998626667073579"/>
        <rFont val="Franklin Gothic Book"/>
        <family val="2"/>
        <scheme val="minor"/>
      </rPr>
      <t xml:space="preserve"> in the Expenditures PivotTable and then select </t>
    </r>
    <r>
      <rPr>
        <b/>
        <i/>
        <sz val="11"/>
        <color theme="1" tint="0.34998626667073579"/>
        <rFont val="Franklin Gothic Book"/>
        <family val="2"/>
        <scheme val="minor"/>
      </rPr>
      <t>Refresh</t>
    </r>
    <r>
      <rPr>
        <i/>
        <sz val="11"/>
        <color theme="1" tint="0.34998626667073579"/>
        <rFont val="Franklin Gothic Book"/>
        <family val="2"/>
        <scheme val="minor"/>
      </rPr>
      <t xml:space="preserve"> to update the data on this sheet, or select </t>
    </r>
    <r>
      <rPr>
        <b/>
        <i/>
        <sz val="11"/>
        <color theme="1" tint="0.34998626667073579"/>
        <rFont val="Franklin Gothic Book"/>
        <family val="2"/>
        <scheme val="minor"/>
      </rPr>
      <t xml:space="preserve">Refresh </t>
    </r>
    <r>
      <rPr>
        <i/>
        <sz val="11"/>
        <color theme="1" tint="0.34998626667073579"/>
        <rFont val="Franklin Gothic Book"/>
        <family val="2"/>
        <scheme val="minor"/>
      </rPr>
      <t xml:space="preserve">under </t>
    </r>
    <r>
      <rPr>
        <b/>
        <i/>
        <sz val="11"/>
        <color theme="1" tint="0.34998626667073579"/>
        <rFont val="Franklin Gothic Book"/>
        <family val="2"/>
        <scheme val="minor"/>
      </rPr>
      <t>Analyze tab</t>
    </r>
    <r>
      <rPr>
        <i/>
        <sz val="11"/>
        <color theme="1" tint="0.34998626667073579"/>
        <rFont val="Franklin Gothic Book"/>
        <family val="2"/>
        <scheme val="minor"/>
      </rPr>
      <t>.</t>
    </r>
  </si>
  <si>
    <t>Enter Category data in this worksheet to populate the drop-down lists in the Expenditures table on Expenditures &amp; Income worksheet. Modify category names or descriptions below each category to update the lists. Helpful instructions on how to use this worksheet are in cells in this column. Title of the workbook is in cell at right and worksheet title in cell M1.</t>
  </si>
  <si>
    <t>Enter or modify category names or descriptions below each category in the table starting in cell at right.</t>
  </si>
  <si>
    <t>Month Totals label is in cell at right and Annual Totals label in cell I3.</t>
  </si>
  <si>
    <t>Bar chart comparing Monthly Income totals to Monthly Expenditure totals is in cell C4 and bar chart comparing Annual Income totals to Annual Expenditure totals is in cell J4. Next instruction is in cell A8.</t>
  </si>
  <si>
    <t>Timeline to filter is in this cell.</t>
  </si>
  <si>
    <t>Slicer to filter PivotTable data based on Category is in this cell.</t>
  </si>
  <si>
    <t>Slicer to filter PivotTable data based on Description is in this cell.</t>
  </si>
  <si>
    <t>Sparkline</t>
  </si>
  <si>
    <t>PivotTable showing expenditures starts in cell at right. Category Totals label is in cell D4.</t>
  </si>
  <si>
    <t>Pie chart comparing each category total is in cell D6.</t>
  </si>
  <si>
    <t xml:space="preserve">Additional instructions have been provided in column A in all worksheets. This text has been intentionally hidden. To remove text, select column A, then select DELETE. </t>
  </si>
  <si>
    <t>Semi-monthly home budget</t>
  </si>
  <si>
    <t>About the template</t>
  </si>
  <si>
    <t>The dashboard worksheet contains charts for monthly and annual totals and a table for fortnightly Income and expenses.</t>
  </si>
  <si>
    <t>Enter categories in data lists worksheet, and values in Income and expenditures worksheet.</t>
  </si>
  <si>
    <t>Refresh the PivotTable in the budget report worksheet.</t>
  </si>
  <si>
    <t>Investment accounts</t>
  </si>
  <si>
    <t xml:space="preserve">Car 1 payment </t>
  </si>
  <si>
    <t xml:space="preserve">Car 2 payment </t>
  </si>
  <si>
    <t>Car insurance</t>
  </si>
  <si>
    <t>Organization dues</t>
  </si>
  <si>
    <r>
      <rPr>
        <b/>
        <i/>
        <sz val="11"/>
        <color theme="1"/>
        <rFont val="Franklin Gothic Book"/>
        <family val="2"/>
        <scheme val="minor"/>
      </rPr>
      <t xml:space="preserve">SETUP </t>
    </r>
    <r>
      <rPr>
        <i/>
        <sz val="11"/>
        <color theme="1"/>
        <rFont val="Franklin Gothic Book"/>
        <family val="2"/>
        <scheme val="minor"/>
      </rPr>
      <t xml:space="preserve">        The category data below populates the drop down lists in the expenditures table on the expenditures &amp; income sheet. Modify the category names or the descriptions below each category to update the lists.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</si>
</sst>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quot;$&quot;#,##0.00"/>
    <numFmt numFmtId="165" formatCode="&quot;$&quot;#,##0"/>
    <numFmt numFmtId="166" formatCode=";;;"/>
  </numFmts>
  <fonts count="29" x14ac:knownFonts="1">
    <font>
      <sz val="11"/>
      <color theme="1" tint="0.34998626667073579"/>
      <name val="Franklin Gothic Book"/>
      <family val="2"/>
      <scheme val="minor"/>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1"/>
      <color theme="3"/>
      <name val="Franklin Gothic Book"/>
      <family val="2"/>
      <scheme val="minor"/>
    </font>
    <font>
      <sz val="11"/>
      <color rgb="FF3F3F76"/>
      <name val="Franklin Gothic Book"/>
      <family val="2"/>
      <scheme val="minor"/>
    </font>
    <font>
      <sz val="16"/>
      <color theme="4"/>
      <name val="Franklin Gothic Book"/>
      <family val="2"/>
      <scheme val="minor"/>
    </font>
    <font>
      <b/>
      <sz val="11"/>
      <color theme="1" tint="0.34998626667073579"/>
      <name val="Franklin Gothic Book"/>
      <family val="2"/>
      <scheme val="minor"/>
    </font>
    <font>
      <sz val="11"/>
      <color theme="3"/>
      <name val="Franklin Gothic Book"/>
      <family val="2"/>
      <scheme val="minor"/>
    </font>
    <font>
      <sz val="11"/>
      <color theme="1" tint="0.34998626667073579"/>
      <name val="Franklin Gothic Book"/>
      <family val="2"/>
      <scheme val="minor"/>
    </font>
    <font>
      <sz val="14"/>
      <color theme="0"/>
      <name val="Franklin Gothic Book"/>
      <family val="2"/>
      <scheme val="minor"/>
    </font>
    <font>
      <b/>
      <sz val="11"/>
      <color theme="1"/>
      <name val="Franklin Gothic Book"/>
      <family val="2"/>
      <scheme val="minor"/>
    </font>
    <font>
      <sz val="30"/>
      <color theme="3"/>
      <name val="Tw Cen MT"/>
      <family val="2"/>
      <scheme val="major"/>
    </font>
    <font>
      <sz val="28"/>
      <color theme="3"/>
      <name val="Franklin Gothic Book"/>
      <family val="2"/>
      <scheme val="minor"/>
    </font>
    <font>
      <sz val="11"/>
      <color theme="4"/>
      <name val="Franklin Gothic Book"/>
      <family val="2"/>
      <scheme val="minor"/>
    </font>
    <font>
      <b/>
      <sz val="30"/>
      <color theme="3"/>
      <name val="Tw Cen MT"/>
      <family val="2"/>
      <scheme val="major"/>
    </font>
    <font>
      <i/>
      <sz val="11"/>
      <color theme="1" tint="0.34998626667073579"/>
      <name val="Franklin Gothic Book"/>
      <family val="2"/>
      <scheme val="minor"/>
    </font>
    <font>
      <b/>
      <i/>
      <sz val="11"/>
      <color theme="1" tint="0.34998626667073579"/>
      <name val="Franklin Gothic Book"/>
      <family val="2"/>
      <scheme val="minor"/>
    </font>
    <font>
      <i/>
      <sz val="11"/>
      <color theme="1"/>
      <name val="Franklin Gothic Book"/>
      <family val="2"/>
      <scheme val="minor"/>
    </font>
    <font>
      <b/>
      <i/>
      <sz val="11"/>
      <color theme="1"/>
      <name val="Franklin Gothic Book"/>
      <family val="2"/>
      <scheme val="minor"/>
    </font>
    <font>
      <sz val="11"/>
      <color theme="2"/>
      <name val="Franklin Gothic Book"/>
      <family val="2"/>
      <scheme val="minor"/>
    </font>
    <font>
      <sz val="11"/>
      <color theme="3" tint="0.249977111117893"/>
      <name val="Franklin Gothic Book"/>
      <family val="2"/>
      <scheme val="minor"/>
    </font>
    <font>
      <sz val="16"/>
      <color theme="0"/>
      <name val="Arial"/>
      <family val="2"/>
    </font>
    <font>
      <sz val="11"/>
      <color theme="1" tint="0.34998626667073579"/>
      <name val="Calibri"/>
      <family val="2"/>
    </font>
    <font>
      <b/>
      <sz val="11"/>
      <color theme="1" tint="0.34998626667073579"/>
      <name val="Calibri"/>
      <family val="2"/>
    </font>
    <font>
      <sz val="11"/>
      <color rgb="FFF7F7F7"/>
      <name val="Franklin Gothic Book"/>
      <family val="2"/>
      <scheme val="minor"/>
    </font>
    <font>
      <sz val="11"/>
      <name val="Franklin Gothic Book"/>
      <family val="2"/>
      <scheme val="minor"/>
    </font>
    <font>
      <sz val="11"/>
      <name val="Calibri"/>
      <family val="2"/>
    </font>
  </fonts>
  <fills count="27">
    <fill>
      <patternFill patternType="none"/>
    </fill>
    <fill>
      <patternFill patternType="gray125"/>
    </fill>
    <fill>
      <patternFill patternType="solid">
        <fgColor rgb="FFFFCC99"/>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4" tint="0.39994506668294322"/>
        <bgColor indexed="64"/>
      </patternFill>
    </fill>
    <fill>
      <patternFill patternType="solid">
        <fgColor theme="1" tint="0.499984740745262"/>
        <bgColor indexed="6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39997558519241921"/>
        <bgColor indexed="65"/>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4" tint="0.59999389629810485"/>
        <bgColor indexed="64"/>
      </patternFill>
    </fill>
    <fill>
      <patternFill patternType="solid">
        <fgColor rgb="FFF7F7F7"/>
        <bgColor indexed="64"/>
      </patternFill>
    </fill>
    <fill>
      <patternFill patternType="solid">
        <fgColor rgb="FFF5F5F5"/>
        <bgColor indexed="64"/>
      </patternFill>
    </fill>
    <fill>
      <patternFill patternType="solid">
        <fgColor theme="4" tint="-0.249977111117893"/>
        <bgColor indexed="64"/>
      </patternFill>
    </fill>
    <fill>
      <patternFill patternType="solid">
        <fgColor rgb="FFFEFCF4"/>
        <bgColor indexed="64"/>
      </patternFill>
    </fill>
    <fill>
      <patternFill patternType="solid">
        <fgColor theme="7" tint="-0.499984740745262"/>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right style="medium">
        <color theme="0"/>
      </right>
      <top/>
      <bottom/>
      <diagonal/>
    </border>
    <border>
      <left/>
      <right/>
      <top/>
      <bottom style="thick">
        <color theme="1" tint="0.499984740745262"/>
      </bottom>
      <diagonal/>
    </border>
    <border>
      <left/>
      <right/>
      <top style="thick">
        <color theme="0"/>
      </top>
      <bottom style="thick">
        <color theme="0"/>
      </bottom>
      <diagonal/>
    </border>
    <border>
      <left/>
      <right/>
      <top/>
      <bottom style="medium">
        <color rgb="FFF5F5F5"/>
      </bottom>
      <diagonal/>
    </border>
    <border>
      <left style="medium">
        <color rgb="FFF5F5F5"/>
      </left>
      <right/>
      <top style="medium">
        <color rgb="FFF5F5F5"/>
      </top>
      <bottom style="medium">
        <color rgb="FFF5F5F5"/>
      </bottom>
      <diagonal/>
    </border>
    <border>
      <left style="medium">
        <color theme="2"/>
      </left>
      <right/>
      <top style="medium">
        <color theme="2"/>
      </top>
      <bottom style="medium">
        <color theme="2"/>
      </bottom>
      <diagonal/>
    </border>
    <border>
      <left/>
      <right/>
      <top style="medium">
        <color theme="2"/>
      </top>
      <bottom style="medium">
        <color theme="2"/>
      </bottom>
      <diagonal/>
    </border>
    <border>
      <left/>
      <right style="medium">
        <color theme="2"/>
      </right>
      <top style="medium">
        <color theme="2"/>
      </top>
      <bottom style="medium">
        <color theme="2"/>
      </bottom>
      <diagonal/>
    </border>
    <border>
      <left style="medium">
        <color theme="2"/>
      </left>
      <right/>
      <top/>
      <bottom style="medium">
        <color theme="2"/>
      </bottom>
      <diagonal/>
    </border>
    <border>
      <left/>
      <right style="medium">
        <color theme="2"/>
      </right>
      <top/>
      <bottom style="medium">
        <color theme="2"/>
      </bottom>
      <diagonal/>
    </border>
    <border>
      <left/>
      <right/>
      <top/>
      <bottom style="thick">
        <color theme="0"/>
      </bottom>
      <diagonal/>
    </border>
    <border>
      <left style="medium">
        <color rgb="FFF5F5F5"/>
      </left>
      <right style="medium">
        <color rgb="FFF5F5F5"/>
      </right>
      <top style="medium">
        <color rgb="FFF5F5F5"/>
      </top>
      <bottom style="medium">
        <color rgb="FFF5F5F5"/>
      </bottom>
      <diagonal/>
    </border>
    <border>
      <left/>
      <right style="medium">
        <color rgb="FFF5F5F5"/>
      </right>
      <top style="medium">
        <color rgb="FFF5F5F5"/>
      </top>
      <bottom style="medium">
        <color rgb="FFF5F5F5"/>
      </bottom>
      <diagonal/>
    </border>
    <border>
      <left/>
      <right style="medium">
        <color rgb="FFF5F5F5"/>
      </right>
      <top style="medium">
        <color rgb="FFF5F5F5"/>
      </top>
      <bottom/>
      <diagonal/>
    </border>
    <border>
      <left style="medium">
        <color rgb="FFF5F5F5"/>
      </left>
      <right style="medium">
        <color rgb="FFF5F5F5"/>
      </right>
      <top style="medium">
        <color rgb="FFF5F5F5"/>
      </top>
      <bottom/>
      <diagonal/>
    </border>
    <border>
      <left style="medium">
        <color rgb="FFF5F5F5"/>
      </left>
      <right/>
      <top style="medium">
        <color rgb="FFF5F5F5"/>
      </top>
      <bottom/>
      <diagonal/>
    </border>
    <border>
      <left style="medium">
        <color rgb="FFF7F7F7"/>
      </left>
      <right style="medium">
        <color rgb="FFF7F7F7"/>
      </right>
      <top style="medium">
        <color rgb="FFF7F7F7"/>
      </top>
      <bottom style="medium">
        <color rgb="FFF7F7F7"/>
      </bottom>
      <diagonal/>
    </border>
    <border>
      <left style="medium">
        <color rgb="FFF7F7F7"/>
      </left>
      <right style="medium">
        <color rgb="FFF7F7F7"/>
      </right>
      <top style="medium">
        <color rgb="FFF7F7F7"/>
      </top>
      <bottom/>
      <diagonal/>
    </border>
    <border>
      <left style="medium">
        <color rgb="FFF7F7F7"/>
      </left>
      <right style="medium">
        <color rgb="FFF7F7F7"/>
      </right>
      <top/>
      <bottom/>
      <diagonal/>
    </border>
    <border>
      <left style="medium">
        <color rgb="FFF7F7F7"/>
      </left>
      <right style="medium">
        <color rgb="FFF7F7F7"/>
      </right>
      <top/>
      <bottom style="medium">
        <color rgb="FFF7F7F7"/>
      </bottom>
      <diagonal/>
    </border>
    <border>
      <left style="medium">
        <color rgb="FFF7F7F7"/>
      </left>
      <right/>
      <top/>
      <bottom/>
      <diagonal/>
    </border>
  </borders>
  <cellStyleXfs count="25">
    <xf numFmtId="0" fontId="0" fillId="22" borderId="0">
      <alignment vertical="center"/>
    </xf>
    <xf numFmtId="0" fontId="8" fillId="0" borderId="3" applyNumberFormat="0" applyFill="0" applyProtection="0">
      <alignment horizontal="left" indent="1"/>
    </xf>
    <xf numFmtId="0" fontId="9" fillId="0" borderId="0" applyNumberFormat="0" applyFill="0" applyBorder="0" applyProtection="0">
      <alignment horizontal="left" indent="1"/>
    </xf>
    <xf numFmtId="0" fontId="6" fillId="2" borderId="1" applyNumberFormat="0" applyAlignment="0" applyProtection="0"/>
    <xf numFmtId="0" fontId="16" fillId="20" borderId="4" applyProtection="0">
      <alignment horizontal="left" vertical="center" indent="1"/>
    </xf>
    <xf numFmtId="0" fontId="9" fillId="11" borderId="0">
      <alignment horizontal="right" vertical="center" indent="1"/>
      <protection locked="0"/>
    </xf>
    <xf numFmtId="44" fontId="10" fillId="0" borderId="0" applyFont="0" applyFill="0" applyBorder="0" applyAlignment="0" applyProtection="0"/>
    <xf numFmtId="0" fontId="9" fillId="3" borderId="0" applyNumberFormat="0" applyBorder="0" applyProtection="0">
      <alignment horizontal="left" vertical="center" indent="1"/>
    </xf>
    <xf numFmtId="164" fontId="10" fillId="4" borderId="0" applyBorder="0" applyAlignment="0" applyProtection="0"/>
    <xf numFmtId="0" fontId="9" fillId="5" borderId="0" applyNumberFormat="0" applyBorder="0" applyProtection="0">
      <alignment horizontal="left" vertical="center" wrapText="1" indent="1"/>
    </xf>
    <xf numFmtId="0" fontId="5" fillId="6" borderId="0" applyNumberFormat="0" applyBorder="0" applyProtection="0">
      <alignment horizontal="left" vertical="center" indent="1"/>
    </xf>
    <xf numFmtId="164" fontId="10" fillId="7" borderId="0" applyBorder="0" applyAlignment="0" applyProtection="0"/>
    <xf numFmtId="0" fontId="9" fillId="8" borderId="0" applyNumberFormat="0" applyBorder="0" applyProtection="0">
      <alignment horizontal="left" vertical="center" wrapText="1" indent="1"/>
    </xf>
    <xf numFmtId="0" fontId="9" fillId="9" borderId="0" applyNumberFormat="0" applyBorder="0" applyProtection="0">
      <alignment horizontal="left" vertical="center" indent="1"/>
    </xf>
    <xf numFmtId="0" fontId="9" fillId="10" borderId="0" applyNumberFormat="0" applyBorder="0" applyProtection="0">
      <alignment horizontal="left" vertical="center" wrapText="1" indent="1"/>
    </xf>
    <xf numFmtId="0" fontId="11" fillId="12" borderId="2">
      <alignment horizontal="center" vertical="center"/>
    </xf>
    <xf numFmtId="14" fontId="10" fillId="0" borderId="0" applyFill="0" applyBorder="0">
      <alignment horizontal="right" vertical="center" indent="1"/>
    </xf>
    <xf numFmtId="0" fontId="10" fillId="0" borderId="0" applyFill="0" applyBorder="0">
      <alignment horizontal="left" vertical="center" wrapText="1" indent="1"/>
    </xf>
    <xf numFmtId="0" fontId="5" fillId="0" borderId="0" applyNumberFormat="0" applyFill="0" applyProtection="0">
      <alignment horizontal="left" indent="1"/>
    </xf>
    <xf numFmtId="0" fontId="10" fillId="0" borderId="0" applyNumberFormat="0" applyFill="0" applyProtection="0">
      <alignment vertical="center"/>
    </xf>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cellStyleXfs>
  <cellXfs count="128">
    <xf numFmtId="0" fontId="0" fillId="22" borderId="0" xfId="0">
      <alignment vertical="center"/>
    </xf>
    <xf numFmtId="14" fontId="0" fillId="22" borderId="0" xfId="0" applyNumberFormat="1">
      <alignment vertical="center"/>
    </xf>
    <xf numFmtId="164" fontId="0" fillId="22" borderId="0" xfId="0" applyNumberFormat="1">
      <alignment vertical="center"/>
    </xf>
    <xf numFmtId="0" fontId="0" fillId="22" borderId="0" xfId="0" applyProtection="1">
      <alignment vertical="center"/>
      <protection locked="0"/>
    </xf>
    <xf numFmtId="0" fontId="4" fillId="22" borderId="0" xfId="0" applyFont="1" applyProtection="1">
      <alignment vertical="center"/>
      <protection locked="0"/>
    </xf>
    <xf numFmtId="0" fontId="0" fillId="22" borderId="0" xfId="0" pivotButton="1">
      <alignment vertical="center"/>
    </xf>
    <xf numFmtId="0" fontId="0" fillId="22" borderId="0" xfId="0" applyAlignment="1">
      <alignment horizontal="left" vertical="center"/>
    </xf>
    <xf numFmtId="0" fontId="9" fillId="11" borderId="0" xfId="5">
      <alignment horizontal="right" vertical="center" indent="1"/>
      <protection locked="0"/>
    </xf>
    <xf numFmtId="0" fontId="16" fillId="20" borderId="4" xfId="4" applyProtection="1">
      <alignment horizontal="left" vertical="center" indent="1"/>
      <protection locked="0"/>
    </xf>
    <xf numFmtId="14" fontId="10" fillId="0" borderId="0" xfId="16" applyFill="1" applyBorder="1">
      <alignment horizontal="right" vertical="center" indent="1"/>
    </xf>
    <xf numFmtId="0" fontId="10" fillId="0" borderId="0" xfId="17" applyFill="1" applyBorder="1">
      <alignment horizontal="left" vertical="center" wrapText="1" indent="1"/>
    </xf>
    <xf numFmtId="0" fontId="10" fillId="0" borderId="0" xfId="19">
      <alignment vertical="center"/>
    </xf>
    <xf numFmtId="42" fontId="0" fillId="22" borderId="0" xfId="0" applyNumberFormat="1">
      <alignment vertical="center"/>
    </xf>
    <xf numFmtId="0" fontId="3" fillId="13" borderId="0" xfId="20" applyBorder="1" applyAlignment="1">
      <alignment horizontal="left" vertical="center" wrapText="1" indent="1"/>
    </xf>
    <xf numFmtId="0" fontId="0" fillId="22" borderId="0" xfId="0" applyAlignment="1" applyProtection="1">
      <alignment horizontal="right" vertical="center" indent="1"/>
      <protection locked="0"/>
    </xf>
    <xf numFmtId="0" fontId="0" fillId="18" borderId="0" xfId="0" applyFill="1" applyProtection="1">
      <alignment vertical="center"/>
      <protection locked="0"/>
    </xf>
    <xf numFmtId="0" fontId="4" fillId="18" borderId="0" xfId="0" applyFont="1" applyFill="1" applyProtection="1">
      <alignment vertical="center"/>
      <protection locked="0"/>
    </xf>
    <xf numFmtId="0" fontId="7" fillId="18" borderId="0" xfId="3" applyFont="1" applyFill="1" applyBorder="1" applyAlignment="1" applyProtection="1">
      <alignment vertical="center"/>
      <protection locked="0"/>
    </xf>
    <xf numFmtId="0" fontId="4" fillId="18" borderId="0" xfId="0" applyFont="1" applyFill="1">
      <alignment vertical="center"/>
    </xf>
    <xf numFmtId="0" fontId="4" fillId="18" borderId="0" xfId="0" applyFont="1" applyFill="1" applyAlignment="1">
      <alignment horizontal="right" vertical="center" indent="1"/>
    </xf>
    <xf numFmtId="0" fontId="0" fillId="18" borderId="0" xfId="0" applyFill="1" applyAlignment="1" applyProtection="1">
      <alignment horizontal="right" vertical="center" indent="1"/>
      <protection locked="0"/>
    </xf>
    <xf numFmtId="0" fontId="0" fillId="23" borderId="0" xfId="0" applyFill="1" applyProtection="1">
      <alignment vertical="center"/>
      <protection locked="0"/>
    </xf>
    <xf numFmtId="0" fontId="0" fillId="23" borderId="0" xfId="0" applyFill="1" applyAlignment="1" applyProtection="1">
      <alignment horizontal="right" vertical="center" indent="1"/>
      <protection locked="0"/>
    </xf>
    <xf numFmtId="0" fontId="0" fillId="22" borderId="5" xfId="0" applyBorder="1" applyAlignment="1" applyProtection="1">
      <alignment horizontal="right" vertical="center" indent="1"/>
      <protection locked="0"/>
    </xf>
    <xf numFmtId="0" fontId="0" fillId="23" borderId="5" xfId="0" applyFill="1" applyBorder="1" applyProtection="1">
      <alignment vertical="center"/>
      <protection locked="0"/>
    </xf>
    <xf numFmtId="0" fontId="5" fillId="20" borderId="0" xfId="7" applyFont="1" applyFill="1" applyBorder="1" applyProtection="1">
      <alignment horizontal="left" vertical="center" indent="1"/>
      <protection locked="0"/>
    </xf>
    <xf numFmtId="0" fontId="0" fillId="20" borderId="0" xfId="0" applyFill="1" applyProtection="1">
      <alignment vertical="center"/>
      <protection locked="0"/>
    </xf>
    <xf numFmtId="164" fontId="9" fillId="10" borderId="0" xfId="14" applyNumberFormat="1" applyBorder="1">
      <alignment horizontal="left" vertical="center" wrapText="1" indent="1"/>
    </xf>
    <xf numFmtId="0" fontId="9" fillId="10" borderId="0" xfId="14" applyBorder="1">
      <alignment horizontal="left" vertical="center" wrapText="1" indent="1"/>
    </xf>
    <xf numFmtId="0" fontId="3" fillId="18" borderId="0" xfId="2" applyFont="1" applyFill="1" applyBorder="1" applyProtection="1">
      <alignment horizontal="left" indent="1"/>
      <protection locked="0"/>
    </xf>
    <xf numFmtId="0" fontId="13" fillId="18" borderId="0" xfId="3" applyFont="1" applyFill="1" applyBorder="1" applyAlignment="1" applyProtection="1">
      <alignment horizontal="left" indent="1"/>
      <protection locked="0"/>
    </xf>
    <xf numFmtId="0" fontId="14" fillId="18" borderId="0" xfId="3" applyFont="1" applyFill="1" applyBorder="1" applyAlignment="1" applyProtection="1">
      <alignment horizontal="left" indent="1"/>
      <protection locked="0"/>
    </xf>
    <xf numFmtId="0" fontId="4" fillId="23" borderId="0" xfId="0" applyFont="1" applyFill="1" applyProtection="1">
      <alignment vertical="center"/>
      <protection locked="0"/>
    </xf>
    <xf numFmtId="0" fontId="0" fillId="22" borderId="0" xfId="0" applyAlignment="1" applyProtection="1">
      <alignment horizontal="left"/>
      <protection locked="0"/>
    </xf>
    <xf numFmtId="0" fontId="0" fillId="22" borderId="0" xfId="0" applyAlignment="1">
      <alignment horizontal="left"/>
    </xf>
    <xf numFmtId="0" fontId="12" fillId="17" borderId="0" xfId="24" applyFont="1" applyBorder="1" applyAlignment="1">
      <alignment horizontal="left" vertical="center" indent="1"/>
    </xf>
    <xf numFmtId="14" fontId="9" fillId="10" borderId="10" xfId="14" applyNumberFormat="1" applyBorder="1">
      <alignment horizontal="left" vertical="center" wrapText="1" indent="1"/>
    </xf>
    <xf numFmtId="14" fontId="3" fillId="13" borderId="10" xfId="20" applyNumberFormat="1" applyBorder="1" applyAlignment="1">
      <alignment horizontal="right" vertical="center" indent="1"/>
    </xf>
    <xf numFmtId="0" fontId="3" fillId="13" borderId="11" xfId="20" applyBorder="1" applyAlignment="1">
      <alignment horizontal="left" vertical="center" wrapText="1" indent="1"/>
    </xf>
    <xf numFmtId="0" fontId="3" fillId="13" borderId="8" xfId="20" applyBorder="1" applyAlignment="1">
      <alignment horizontal="left" vertical="center" wrapText="1" indent="1"/>
    </xf>
    <xf numFmtId="0" fontId="9" fillId="10" borderId="11" xfId="14" applyBorder="1">
      <alignment horizontal="left" vertical="center" wrapText="1" indent="1"/>
    </xf>
    <xf numFmtId="14" fontId="3" fillId="13" borderId="0" xfId="20" applyNumberFormat="1" applyBorder="1" applyAlignment="1">
      <alignment horizontal="right" vertical="center" indent="1"/>
    </xf>
    <xf numFmtId="0" fontId="0" fillId="23" borderId="0" xfId="0" applyFill="1" applyAlignment="1" applyProtection="1">
      <alignment horizontal="left"/>
      <protection locked="0"/>
    </xf>
    <xf numFmtId="0" fontId="5" fillId="20" borderId="0" xfId="5" applyFont="1" applyFill="1">
      <alignment horizontal="right" vertical="center" indent="1"/>
      <protection locked="0"/>
    </xf>
    <xf numFmtId="0" fontId="8" fillId="22" borderId="0" xfId="0" applyFont="1" applyAlignment="1" applyProtection="1">
      <alignment horizontal="left"/>
      <protection locked="0"/>
    </xf>
    <xf numFmtId="0" fontId="8" fillId="22" borderId="0" xfId="0" applyFont="1" applyProtection="1">
      <alignment vertical="center"/>
      <protection locked="0"/>
    </xf>
    <xf numFmtId="0" fontId="3" fillId="21" borderId="0" xfId="17" applyFont="1" applyFill="1" applyBorder="1">
      <alignment horizontal="left" vertical="center" wrapText="1" indent="1"/>
    </xf>
    <xf numFmtId="0" fontId="3" fillId="22" borderId="0" xfId="0" applyFont="1" applyProtection="1">
      <alignment vertical="center"/>
      <protection locked="0"/>
    </xf>
    <xf numFmtId="0" fontId="3" fillId="23" borderId="0" xfId="0" applyFont="1" applyFill="1" applyProtection="1">
      <alignment vertical="center"/>
      <protection locked="0"/>
    </xf>
    <xf numFmtId="0" fontId="5" fillId="9" borderId="0" xfId="13" applyFont="1" applyBorder="1" applyProtection="1">
      <alignment horizontal="left" vertical="center" indent="1"/>
      <protection locked="0"/>
    </xf>
    <xf numFmtId="0" fontId="5" fillId="10" borderId="0" xfId="14" applyFont="1" applyBorder="1" applyProtection="1">
      <alignment horizontal="left" vertical="center" wrapText="1" indent="1"/>
      <protection locked="0"/>
    </xf>
    <xf numFmtId="0" fontId="19" fillId="22" borderId="0" xfId="19" applyFont="1" applyFill="1" applyProtection="1">
      <alignment vertical="center"/>
      <protection locked="0"/>
    </xf>
    <xf numFmtId="44" fontId="3" fillId="13" borderId="9" xfId="20" applyNumberFormat="1" applyBorder="1" applyAlignment="1">
      <alignment horizontal="left" vertical="center"/>
    </xf>
    <xf numFmtId="44" fontId="0" fillId="0" borderId="0" xfId="6" applyFont="1" applyFill="1" applyBorder="1" applyAlignment="1">
      <alignment horizontal="left" vertical="center"/>
    </xf>
    <xf numFmtId="44" fontId="3" fillId="13" borderId="0" xfId="20" applyNumberFormat="1" applyBorder="1" applyAlignment="1">
      <alignment horizontal="left" vertical="center"/>
    </xf>
    <xf numFmtId="0" fontId="3" fillId="25" borderId="0" xfId="17" applyFont="1" applyFill="1" applyBorder="1">
      <alignment horizontal="left" vertical="center" wrapText="1" indent="1"/>
    </xf>
    <xf numFmtId="0" fontId="0" fillId="22" borderId="0" xfId="0" applyAlignment="1" applyProtection="1">
      <protection locked="0"/>
    </xf>
    <xf numFmtId="0" fontId="0" fillId="22" borderId="0" xfId="0" applyAlignment="1"/>
    <xf numFmtId="0" fontId="5" fillId="22" borderId="12" xfId="18" applyFill="1" applyBorder="1" applyAlignment="1">
      <alignment horizontal="left"/>
    </xf>
    <xf numFmtId="0" fontId="8" fillId="22" borderId="12" xfId="2" applyFont="1" applyFill="1" applyBorder="1" applyAlignment="1">
      <alignment horizontal="left"/>
    </xf>
    <xf numFmtId="0" fontId="5" fillId="20" borderId="0" xfId="5" applyFont="1" applyFill="1" applyAlignment="1">
      <alignment horizontal="right" vertical="center"/>
      <protection locked="0"/>
    </xf>
    <xf numFmtId="0" fontId="0" fillId="22" borderId="0" xfId="0" applyAlignment="1">
      <alignment horizontal="center" vertical="center"/>
    </xf>
    <xf numFmtId="0" fontId="12" fillId="17" borderId="14" xfId="24" applyFont="1" applyBorder="1" applyAlignment="1">
      <alignment horizontal="left" vertical="center" wrapText="1" indent="1"/>
    </xf>
    <xf numFmtId="164" fontId="3" fillId="14" borderId="13" xfId="21" applyNumberFormat="1" applyBorder="1" applyAlignment="1">
      <alignment horizontal="right" indent="1"/>
    </xf>
    <xf numFmtId="164" fontId="3" fillId="14" borderId="13" xfId="21" applyNumberFormat="1" applyBorder="1" applyAlignment="1">
      <alignment horizontal="right" vertical="center" indent="1"/>
    </xf>
    <xf numFmtId="0" fontId="0" fillId="23" borderId="6" xfId="0" applyFill="1" applyBorder="1">
      <alignment vertical="center"/>
    </xf>
    <xf numFmtId="0" fontId="5" fillId="8" borderId="14" xfId="12" applyFont="1" applyBorder="1">
      <alignment horizontal="left" vertical="center" wrapText="1" indent="1"/>
    </xf>
    <xf numFmtId="164" fontId="3" fillId="16" borderId="13" xfId="23" applyNumberFormat="1" applyBorder="1" applyAlignment="1">
      <alignment horizontal="right" indent="1"/>
    </xf>
    <xf numFmtId="164" fontId="3" fillId="16" borderId="13" xfId="23" applyNumberFormat="1" applyBorder="1" applyAlignment="1">
      <alignment horizontal="right" vertical="center" indent="1"/>
    </xf>
    <xf numFmtId="0" fontId="5" fillId="10" borderId="14" xfId="14" applyFont="1" applyBorder="1">
      <alignment horizontal="left" vertical="center" wrapText="1" indent="1"/>
    </xf>
    <xf numFmtId="164" fontId="3" fillId="15" borderId="13" xfId="22" applyNumberFormat="1" applyBorder="1" applyAlignment="1">
      <alignment horizontal="right" vertical="center" wrapText="1" indent="1"/>
    </xf>
    <xf numFmtId="0" fontId="5" fillId="5" borderId="15" xfId="9" applyFont="1" applyBorder="1">
      <alignment horizontal="left" vertical="center" wrapText="1" indent="1"/>
    </xf>
    <xf numFmtId="164" fontId="3" fillId="13" borderId="16" xfId="20" applyNumberFormat="1" applyBorder="1" applyAlignment="1">
      <alignment horizontal="right" vertical="center" indent="1"/>
    </xf>
    <xf numFmtId="0" fontId="0" fillId="23" borderId="17" xfId="0" applyFill="1" applyBorder="1">
      <alignment vertical="center"/>
    </xf>
    <xf numFmtId="14" fontId="22" fillId="22" borderId="7" xfId="16" applyFont="1" applyFill="1" applyBorder="1">
      <alignment horizontal="right" vertical="center" indent="1"/>
    </xf>
    <xf numFmtId="0" fontId="22" fillId="22" borderId="8" xfId="17" applyFont="1" applyFill="1" applyBorder="1">
      <alignment horizontal="left" vertical="center" wrapText="1" indent="1"/>
    </xf>
    <xf numFmtId="44" fontId="22" fillId="22" borderId="9" xfId="6" applyFont="1" applyFill="1" applyBorder="1" applyAlignment="1">
      <alignment vertical="center"/>
    </xf>
    <xf numFmtId="14" fontId="22" fillId="22" borderId="0" xfId="16" applyFont="1" applyFill="1" applyBorder="1">
      <alignment horizontal="right" vertical="center" indent="1"/>
    </xf>
    <xf numFmtId="0" fontId="22" fillId="22" borderId="0" xfId="17" applyFont="1" applyFill="1" applyBorder="1">
      <alignment horizontal="left" vertical="center" wrapText="1" indent="1"/>
    </xf>
    <xf numFmtId="44" fontId="22" fillId="22" borderId="0" xfId="6" applyFont="1" applyFill="1" applyBorder="1" applyAlignment="1">
      <alignment vertical="center"/>
    </xf>
    <xf numFmtId="14" fontId="22" fillId="0" borderId="0" xfId="16" applyFont="1" applyFill="1" applyBorder="1">
      <alignment horizontal="right" vertical="center" indent="1"/>
    </xf>
    <xf numFmtId="0" fontId="22" fillId="0" borderId="0" xfId="17" applyFont="1" applyFill="1" applyBorder="1">
      <alignment horizontal="left" vertical="center" wrapText="1" indent="1"/>
    </xf>
    <xf numFmtId="44" fontId="22" fillId="0" borderId="0" xfId="6" applyFont="1" applyFill="1" applyBorder="1" applyAlignment="1">
      <alignment vertical="center"/>
    </xf>
    <xf numFmtId="0" fontId="2" fillId="21" borderId="0" xfId="17" applyFont="1" applyFill="1" applyBorder="1">
      <alignment horizontal="left" vertical="center" wrapText="1" indent="1"/>
    </xf>
    <xf numFmtId="0" fontId="5" fillId="24" borderId="18" xfId="0" applyFont="1" applyFill="1" applyBorder="1" applyAlignment="1" applyProtection="1">
      <alignment horizontal="left" vertical="center" indent="1"/>
      <protection locked="0"/>
    </xf>
    <xf numFmtId="0" fontId="21" fillId="19" borderId="18" xfId="0" applyFont="1" applyFill="1" applyBorder="1" applyAlignment="1">
      <alignment horizontal="left" vertical="center"/>
    </xf>
    <xf numFmtId="0" fontId="17" fillId="22" borderId="0" xfId="19" applyFont="1" applyFill="1" applyAlignment="1">
      <alignment vertical="top"/>
    </xf>
    <xf numFmtId="0" fontId="17" fillId="22" borderId="0" xfId="0" applyFont="1" applyAlignment="1">
      <alignment vertical="top"/>
    </xf>
    <xf numFmtId="0" fontId="0" fillId="23" borderId="0" xfId="0" applyFill="1" applyAlignment="1" applyProtection="1">
      <alignment horizontal="left" vertical="top"/>
      <protection locked="0"/>
    </xf>
    <xf numFmtId="0" fontId="0" fillId="22" borderId="0" xfId="0" applyAlignment="1">
      <alignment vertical="top"/>
    </xf>
    <xf numFmtId="0" fontId="5" fillId="22" borderId="0" xfId="18" applyFill="1" applyAlignment="1">
      <alignment horizontal="left" vertical="center"/>
    </xf>
    <xf numFmtId="44" fontId="21" fillId="19" borderId="18" xfId="0" applyNumberFormat="1" applyFont="1" applyFill="1" applyBorder="1" applyAlignment="1">
      <alignment horizontal="right" vertical="center"/>
    </xf>
    <xf numFmtId="44" fontId="0" fillId="22" borderId="0" xfId="0" applyNumberFormat="1">
      <alignment vertical="center"/>
    </xf>
    <xf numFmtId="0" fontId="23" fillId="26" borderId="0" xfId="0" applyFont="1" applyFill="1" applyAlignment="1">
      <alignment horizontal="center" vertical="center" wrapText="1"/>
    </xf>
    <xf numFmtId="0" fontId="24" fillId="22" borderId="0" xfId="0" applyFont="1" applyAlignment="1">
      <alignment vertical="center" wrapText="1"/>
    </xf>
    <xf numFmtId="0" fontId="25" fillId="22" borderId="0" xfId="0" applyFont="1" applyAlignment="1">
      <alignment vertical="center" wrapText="1"/>
    </xf>
    <xf numFmtId="0" fontId="26" fillId="22" borderId="0" xfId="0" applyFont="1" applyAlignment="1" applyProtection="1">
      <alignment vertical="center" wrapText="1"/>
      <protection locked="0"/>
    </xf>
    <xf numFmtId="0" fontId="26" fillId="23" borderId="0" xfId="0" applyFont="1" applyFill="1" applyAlignment="1" applyProtection="1">
      <alignment vertical="center" wrapText="1"/>
      <protection locked="0"/>
    </xf>
    <xf numFmtId="0" fontId="26" fillId="22" borderId="0" xfId="0" applyFont="1" applyAlignment="1">
      <alignment vertical="center" wrapText="1"/>
    </xf>
    <xf numFmtId="0" fontId="15" fillId="18" borderId="0" xfId="0" applyFont="1" applyFill="1" applyAlignment="1" applyProtection="1">
      <alignment vertical="center" wrapText="1"/>
      <protection locked="0"/>
    </xf>
    <xf numFmtId="0" fontId="27" fillId="18" borderId="0" xfId="0" applyFont="1" applyFill="1" applyAlignment="1" applyProtection="1">
      <alignment vertical="center" wrapText="1"/>
      <protection locked="0"/>
    </xf>
    <xf numFmtId="165" fontId="27" fillId="18" borderId="0" xfId="0" applyNumberFormat="1" applyFont="1" applyFill="1" applyProtection="1">
      <alignment vertical="center"/>
      <protection locked="0"/>
    </xf>
    <xf numFmtId="166" fontId="27" fillId="22" borderId="0" xfId="0" applyNumberFormat="1" applyFont="1" applyAlignment="1" applyProtection="1">
      <alignment vertical="center" wrapText="1"/>
      <protection locked="0"/>
    </xf>
    <xf numFmtId="166" fontId="27" fillId="20" borderId="0" xfId="0" applyNumberFormat="1" applyFont="1" applyFill="1" applyAlignment="1" applyProtection="1">
      <alignment vertical="center" wrapText="1"/>
      <protection locked="0"/>
    </xf>
    <xf numFmtId="166" fontId="27" fillId="22" borderId="0" xfId="0" applyNumberFormat="1" applyFont="1" applyAlignment="1" applyProtection="1">
      <alignment horizontal="left" wrapText="1"/>
      <protection locked="0"/>
    </xf>
    <xf numFmtId="166" fontId="27" fillId="22" borderId="0" xfId="0" applyNumberFormat="1" applyFont="1" applyAlignment="1">
      <alignment vertical="center" wrapText="1"/>
    </xf>
    <xf numFmtId="166" fontId="27" fillId="22" borderId="0" xfId="0" applyNumberFormat="1" applyFont="1" applyProtection="1">
      <alignment vertical="center"/>
      <protection locked="0"/>
    </xf>
    <xf numFmtId="166" fontId="27" fillId="23" borderId="0" xfId="0" applyNumberFormat="1" applyFont="1" applyFill="1">
      <alignment vertical="center"/>
    </xf>
    <xf numFmtId="166" fontId="27" fillId="23" borderId="0" xfId="0" applyNumberFormat="1" applyFont="1" applyFill="1" applyAlignment="1">
      <alignment horizontal="center" vertical="center"/>
    </xf>
    <xf numFmtId="166" fontId="28" fillId="22" borderId="0" xfId="0" applyNumberFormat="1" applyFont="1" applyAlignment="1">
      <alignment vertical="center" wrapText="1"/>
    </xf>
    <xf numFmtId="0" fontId="24" fillId="22" borderId="0" xfId="0" applyFont="1" applyAlignment="1">
      <alignment vertical="top" wrapText="1"/>
    </xf>
    <xf numFmtId="0" fontId="12" fillId="18" borderId="0" xfId="1" applyFont="1" applyFill="1" applyBorder="1" applyProtection="1">
      <alignment horizontal="left" indent="1"/>
      <protection locked="0"/>
    </xf>
    <xf numFmtId="166" fontId="27" fillId="22" borderId="0" xfId="0" applyNumberFormat="1" applyFont="1" applyAlignment="1">
      <alignment horizontal="center" vertical="center"/>
    </xf>
    <xf numFmtId="44" fontId="1" fillId="21" borderId="20" xfId="0" applyNumberFormat="1" applyFont="1" applyFill="1" applyBorder="1" applyAlignment="1">
      <alignment horizontal="right" vertical="center"/>
    </xf>
    <xf numFmtId="0" fontId="1" fillId="21" borderId="19" xfId="0" applyFont="1" applyFill="1" applyBorder="1" applyAlignment="1">
      <alignment horizontal="left" vertical="center" indent="1"/>
    </xf>
    <xf numFmtId="0" fontId="1" fillId="21" borderId="20" xfId="0" applyFont="1" applyFill="1" applyBorder="1" applyAlignment="1">
      <alignment horizontal="left" vertical="center" indent="1"/>
    </xf>
    <xf numFmtId="0" fontId="1" fillId="21" borderId="21" xfId="0" applyFont="1" applyFill="1" applyBorder="1" applyAlignment="1">
      <alignment horizontal="left" vertical="center" indent="1"/>
    </xf>
    <xf numFmtId="0" fontId="1" fillId="21" borderId="0" xfId="17" applyFont="1" applyFill="1" applyBorder="1">
      <alignment horizontal="left" vertical="center" wrapText="1" indent="1"/>
    </xf>
    <xf numFmtId="0" fontId="1" fillId="25" borderId="0" xfId="17" applyFont="1" applyFill="1" applyBorder="1">
      <alignment horizontal="left" vertical="center" wrapText="1" indent="1"/>
    </xf>
    <xf numFmtId="0" fontId="16" fillId="20" borderId="0" xfId="4" applyBorder="1" applyAlignment="1" applyProtection="1">
      <alignment horizontal="left" vertical="center"/>
      <protection locked="0"/>
    </xf>
    <xf numFmtId="0" fontId="27" fillId="18" borderId="0" xfId="0" applyFont="1" applyFill="1" applyProtection="1">
      <alignment vertical="center"/>
      <protection locked="0"/>
    </xf>
    <xf numFmtId="0" fontId="15" fillId="18" borderId="0" xfId="0" applyFont="1" applyFill="1" applyProtection="1">
      <alignment vertical="center"/>
      <protection locked="0"/>
    </xf>
    <xf numFmtId="0" fontId="5" fillId="9" borderId="0" xfId="13" applyFont="1" applyBorder="1" applyAlignment="1" applyProtection="1">
      <alignment horizontal="right" vertical="center" indent="1"/>
      <protection locked="0"/>
    </xf>
    <xf numFmtId="0" fontId="16" fillId="20" borderId="0" xfId="4" applyBorder="1" applyAlignment="1" applyProtection="1">
      <alignment horizontal="left" vertical="center"/>
    </xf>
    <xf numFmtId="166" fontId="27" fillId="22" borderId="0" xfId="0" applyNumberFormat="1" applyFont="1" applyAlignment="1">
      <alignment horizontal="center" vertical="center"/>
    </xf>
    <xf numFmtId="0" fontId="12" fillId="22" borderId="22" xfId="1" applyFont="1" applyFill="1" applyBorder="1" applyAlignment="1">
      <alignment horizontal="center" vertical="top"/>
    </xf>
    <xf numFmtId="0" fontId="12" fillId="22" borderId="0" xfId="1" applyFont="1" applyFill="1" applyBorder="1" applyAlignment="1">
      <alignment horizontal="center" vertical="top"/>
    </xf>
    <xf numFmtId="0" fontId="16" fillId="20" borderId="0" xfId="4" applyBorder="1" applyProtection="1">
      <alignment horizontal="left" vertical="center" indent="1"/>
    </xf>
  </cellXfs>
  <cellStyles count="25">
    <cellStyle name="20% - Accent1" xfId="8" builtinId="30" customBuiltin="1"/>
    <cellStyle name="20% - Accent2" xfId="11" builtinId="34" customBuiltin="1"/>
    <cellStyle name="40% - Accent1" xfId="20" builtinId="31"/>
    <cellStyle name="40% - Accent2" xfId="21" builtinId="35"/>
    <cellStyle name="40% - Accent3" xfId="22" builtinId="39"/>
    <cellStyle name="40% - Accent4" xfId="23" builtinId="43"/>
    <cellStyle name="60% - Accent1" xfId="9" builtinId="32" customBuiltin="1"/>
    <cellStyle name="60% - Accent2" xfId="12" builtinId="36" customBuiltin="1"/>
    <cellStyle name="60% - Accent3" xfId="14" builtinId="40" customBuiltin="1"/>
    <cellStyle name="60% - Accent5" xfId="24" builtinId="48"/>
    <cellStyle name="Accent1" xfId="7" builtinId="29" customBuiltin="1"/>
    <cellStyle name="Accent2" xfId="10" builtinId="33" customBuiltin="1"/>
    <cellStyle name="Accent3" xfId="13" builtinId="37" customBuiltin="1"/>
    <cellStyle name="Currency" xfId="6" builtinId="4"/>
    <cellStyle name="Date" xfId="16" xr:uid="{00000000-0005-0000-0000-00000E000000}"/>
    <cellStyle name="Explanatory Text" xfId="19" builtinId="53" customBuiltin="1"/>
    <cellStyle name="Heading 1" xfId="1" builtinId="16" customBuiltin="1"/>
    <cellStyle name="Heading 2" xfId="2" builtinId="17" customBuiltin="1"/>
    <cellStyle name="Heading 4" xfId="18" builtinId="19" customBuiltin="1"/>
    <cellStyle name="Input" xfId="3" builtinId="20"/>
    <cellStyle name="Month Heading" xfId="15" xr:uid="{00000000-0005-0000-0000-000014000000}"/>
    <cellStyle name="Normal" xfId="0" builtinId="0" customBuiltin="1"/>
    <cellStyle name="Subtitle" xfId="5" xr:uid="{00000000-0005-0000-0000-000016000000}"/>
    <cellStyle name="Table details" xfId="17" xr:uid="{00000000-0005-0000-0000-000017000000}"/>
    <cellStyle name="Title" xfId="4" builtinId="15" customBuiltin="1"/>
  </cellStyles>
  <dxfs count="150">
    <dxf>
      <numFmt numFmtId="32" formatCode="_(&quot;$&quot;* #,##0_);_(&quot;$&quot;* \(#,##0\);_(&quot;$&quot;* &quot;-&quot;_);_(@_)"/>
    </dxf>
    <dxf>
      <font>
        <strike val="0"/>
        <outline val="0"/>
        <shadow val="0"/>
        <u val="none"/>
        <vertAlign val="baseline"/>
        <sz val="11"/>
        <color theme="1"/>
        <name val="Franklin Gothic Book"/>
        <family val="2"/>
        <scheme val="minor"/>
      </font>
      <border diagonalUp="0" diagonalDown="0" outline="0">
        <left style="medium">
          <color theme="4" tint="0.39994506668294322"/>
        </left>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style="medium">
          <color theme="4" tint="0.39994506668294322"/>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border diagonalUp="0" diagonalDown="0" outline="0">
        <left/>
        <right style="medium">
          <color theme="4" tint="0.39994506668294322"/>
        </right>
        <top style="medium">
          <color theme="4" tint="0.39994506668294322"/>
        </top>
        <bottom style="medium">
          <color theme="4" tint="0.39994506668294322"/>
        </bottom>
      </border>
    </dxf>
    <dxf>
      <font>
        <strike val="0"/>
        <outline val="0"/>
        <shadow val="0"/>
        <u val="none"/>
        <vertAlign val="baseline"/>
        <sz val="11"/>
        <color theme="1"/>
        <name val="Franklin Gothic Book"/>
        <family val="2"/>
        <scheme val="minor"/>
      </font>
    </dxf>
    <dxf>
      <font>
        <b/>
      </font>
    </dxf>
    <dxf>
      <numFmt numFmtId="34" formatCode="_(&quot;$&quot;* #,##0.00_);_(&quot;$&quot;* \(#,##0.00\);_(&quot;$&quot;* &quot;-&quot;??_);_(@_)"/>
    </dxf>
    <dxf>
      <font>
        <b val="0"/>
        <i val="0"/>
        <strike val="0"/>
        <condense val="0"/>
        <extend val="0"/>
        <outline val="0"/>
        <shadow val="0"/>
        <u val="none"/>
        <vertAlign val="baseline"/>
        <sz val="11"/>
        <color theme="1" tint="0.34998626667073579"/>
        <name val="Franklin Gothic Book"/>
        <family val="2"/>
        <scheme val="minor"/>
      </font>
      <numFmt numFmtId="0" formatCode="General"/>
      <fill>
        <patternFill patternType="solid">
          <fgColor indexed="64"/>
          <bgColor rgb="FFF7F7F7"/>
        </patternFill>
      </fill>
      <alignment horizontal="general" vertical="center" textRotation="0" wrapText="0" indent="0" justifyLastLine="0" shrinkToFit="0" readingOrder="0"/>
      <border diagonalUp="0" diagonalDown="0" outline="0">
        <left/>
        <right/>
        <top/>
        <bottom/>
      </border>
      <protection locked="1" hidden="0"/>
    </dxf>
    <dxf>
      <border>
        <top style="medium">
          <color rgb="FFF7F7F7"/>
        </top>
      </border>
    </dxf>
    <dxf>
      <border>
        <left style="medium">
          <color rgb="FFF7F7F7"/>
        </left>
        <right style="medium">
          <color rgb="FFF7F7F7"/>
        </right>
        <top style="medium">
          <color rgb="FFF7F7F7"/>
        </top>
        <bottom style="medium">
          <color rgb="FFF7F7F7"/>
        </bottom>
      </border>
    </dxf>
    <dxf>
      <border>
        <left style="medium">
          <color rgb="FFF7F7F7"/>
        </left>
        <right style="medium">
          <color rgb="FFF7F7F7"/>
        </right>
        <top style="medium">
          <color rgb="FFF7F7F7"/>
        </top>
        <bottom style="medium">
          <color rgb="FFF7F7F7"/>
        </bottom>
      </border>
    </dxf>
    <dxf>
      <border>
        <left style="medium">
          <color rgb="FFF7F7F7"/>
        </left>
        <right style="medium">
          <color rgb="FFF7F7F7"/>
        </right>
        <top style="medium">
          <color rgb="FFF7F7F7"/>
        </top>
        <bottom style="medium">
          <color rgb="FFF7F7F7"/>
        </bottom>
      </border>
    </dxf>
    <dxf>
      <border>
        <left style="medium">
          <color rgb="FFF7F7F7"/>
        </left>
        <right style="medium">
          <color rgb="FFF7F7F7"/>
        </right>
        <top style="medium">
          <color rgb="FFF7F7F7"/>
        </top>
        <bottom style="medium">
          <color rgb="FFF7F7F7"/>
        </bottom>
      </border>
    </dxf>
    <dxf>
      <border>
        <left style="medium">
          <color rgb="FFF7F7F7"/>
        </left>
        <right style="medium">
          <color rgb="FFF7F7F7"/>
        </right>
        <top style="medium">
          <color rgb="FFF7F7F7"/>
        </top>
        <bottom style="medium">
          <color rgb="FFF7F7F7"/>
        </bottom>
      </border>
    </dxf>
    <dxf>
      <border>
        <left style="medium">
          <color rgb="FFF7F7F7"/>
        </left>
        <right style="medium">
          <color rgb="FFF7F7F7"/>
        </right>
        <top style="medium">
          <color rgb="FFF7F7F7"/>
        </top>
        <bottom style="medium">
          <color rgb="FFF7F7F7"/>
        </bottom>
      </border>
    </dxf>
    <dxf>
      <alignment horizontal="left" relativeIndent="1"/>
    </dxf>
    <dxf>
      <font>
        <color theme="1"/>
      </font>
    </dxf>
    <dxf>
      <font>
        <color theme="1"/>
      </font>
    </dxf>
    <dxf>
      <font>
        <color theme="2"/>
      </font>
    </dxf>
    <dxf>
      <font>
        <color theme="2"/>
      </font>
    </dxf>
    <dxf>
      <fill>
        <patternFill>
          <bgColor theme="3"/>
        </patternFill>
      </fill>
    </dxf>
    <dxf>
      <fill>
        <patternFill>
          <bgColor theme="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59999389629810485"/>
        </patternFill>
      </fill>
    </dxf>
    <dxf>
      <fill>
        <patternFill>
          <bgColor theme="4" tint="0.59999389629810485"/>
        </patternFill>
      </fill>
    </dxf>
    <dxf>
      <fill>
        <patternFill>
          <bgColor theme="3"/>
        </patternFill>
      </fill>
    </dxf>
    <dxf>
      <fill>
        <patternFill>
          <bgColor theme="3"/>
        </patternFill>
      </fill>
    </dxf>
    <dxf>
      <alignment relativeIndent="-1"/>
    </dxf>
    <dxf>
      <alignment relativeIndent="1"/>
    </dxf>
    <dxf>
      <alignment relativeIndent="-1"/>
    </dxf>
    <dxf>
      <alignment relativeIndent="1"/>
    </dxf>
    <dxf>
      <alignment horizontal="right"/>
    </dxf>
    <dxf>
      <alignment horizontal="left"/>
    </dxf>
    <dxf>
      <alignment horizontal="right"/>
    </dxf>
    <dxf>
      <font>
        <b/>
      </font>
    </dxf>
    <dxf>
      <font>
        <b/>
      </font>
    </dxf>
    <dxf>
      <font>
        <b/>
      </font>
    </dxf>
    <dxf>
      <border>
        <bottom style="medium">
          <color theme="4" tint="0.39997558519241921"/>
        </bottom>
      </border>
    </dxf>
    <dxf>
      <border>
        <bottom style="medium">
          <color theme="4" tint="0.39997558519241921"/>
        </bottom>
      </border>
    </dxf>
    <dxf>
      <border>
        <bottom style="medium">
          <color theme="4" tint="0.39997558519241921"/>
        </bottom>
      </border>
    </dxf>
    <dxf>
      <border>
        <bottom style="medium">
          <color theme="4"/>
        </bottom>
      </border>
    </dxf>
    <dxf>
      <border>
        <bottom style="medium">
          <color theme="4"/>
        </bottom>
      </border>
    </dxf>
    <dxf>
      <border>
        <bottom style="medium">
          <color theme="4"/>
        </bottom>
      </border>
    </dxf>
    <dxf>
      <alignment horizontal="left" indent="1"/>
    </dxf>
    <dxf>
      <alignment horizontal="left" indent="1"/>
    </dxf>
    <dxf>
      <alignment horizontal="left" indent="1"/>
    </dxf>
    <dxf>
      <font>
        <b val="0"/>
        <i val="0"/>
        <strike val="0"/>
        <condense val="0"/>
        <extend val="0"/>
        <outline val="0"/>
        <shadow val="0"/>
        <u val="none"/>
        <vertAlign val="baseline"/>
        <sz val="11"/>
        <color theme="1" tint="0.34998626667073579"/>
        <name val="Franklin Gothic Book"/>
        <family val="2"/>
        <scheme val="minor"/>
      </font>
      <numFmt numFmtId="0" formatCode="General"/>
      <fill>
        <patternFill patternType="solid">
          <fgColor indexed="64"/>
          <bgColor rgb="FFF7F7F7"/>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border>
        <bottom/>
      </border>
    </dxf>
    <dxf>
      <border>
        <bottom/>
      </border>
    </dxf>
    <dxf>
      <border>
        <bottom/>
      </border>
    </dxf>
    <dxf>
      <alignment horizontal="left" indent="1"/>
    </dxf>
    <dxf>
      <alignment horizontal="left" indent="1"/>
    </dxf>
    <dxf>
      <alignment horizontal="left" indent="1"/>
    </dxf>
    <dxf>
      <alignment vertical="top"/>
    </dxf>
    <dxf>
      <alignment vertical="top"/>
    </dxf>
    <dxf>
      <alignment vertical="top"/>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font>
    </dxf>
    <dxf>
      <font>
        <b/>
      </font>
    </dxf>
    <dxf>
      <font>
        <b/>
      </font>
    </dxf>
    <dxf>
      <alignment horizontal="left" indent="1"/>
    </dxf>
    <dxf>
      <alignment horizontal="left" indent="1"/>
    </dxf>
    <dxf>
      <alignment horizontal="left" indent="1"/>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bottom/>
      </border>
      <protection locked="0" hidden="0"/>
    </dxf>
    <dxf>
      <fill>
        <patternFill>
          <bgColor theme="4" tint="0.59999389629810485"/>
        </patternFill>
      </fill>
    </dxf>
    <dxf>
      <fill>
        <patternFill>
          <bgColor theme="4" tint="0.59999389629810485"/>
        </patternFill>
      </fill>
    </dxf>
    <dxf>
      <fill>
        <patternFill>
          <bgColor theme="4" tint="0.59999389629810485"/>
        </patternFill>
      </fill>
    </dxf>
    <dxf>
      <alignment horizontal="left" indent="1"/>
    </dxf>
    <dxf>
      <alignment horizontal="left" indent="1"/>
    </dxf>
    <dxf>
      <alignment horizontal="left" indent="1"/>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style="thick">
          <color theme="0"/>
        </top>
        <bottom style="thick">
          <color theme="0"/>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style="thick">
          <color theme="0"/>
        </top>
        <bottom style="thick">
          <color theme="0"/>
        </bottom>
      </border>
      <protection locked="0" hidden="0"/>
    </dxf>
    <dxf>
      <font>
        <b val="0"/>
        <i val="0"/>
        <strike val="0"/>
        <condense val="0"/>
        <extend val="0"/>
        <outline val="0"/>
        <shadow val="0"/>
        <u val="none"/>
        <vertAlign val="baseline"/>
        <sz val="11"/>
        <color theme="3"/>
        <name val="Franklin Gothic Book"/>
        <family val="2"/>
        <scheme val="minor"/>
      </font>
      <numFmt numFmtId="0" formatCode="General"/>
      <fill>
        <patternFill patternType="solid">
          <fgColor indexed="64"/>
          <bgColor theme="4" tint="0.39994506668294322"/>
        </patternFill>
      </fill>
      <alignment horizontal="right" vertical="center" textRotation="0" wrapText="0" indent="1" justifyLastLine="0" shrinkToFit="0" readingOrder="0"/>
      <border diagonalUp="0" diagonalDown="0" outline="0">
        <left/>
        <right/>
        <top style="thick">
          <color theme="0"/>
        </top>
        <bottom style="thick">
          <color theme="0"/>
        </bottom>
      </border>
      <protection locked="0" hidden="0"/>
    </dxf>
    <dxf>
      <font>
        <b val="0"/>
        <i val="0"/>
        <strike val="0"/>
        <condense val="0"/>
        <extend val="0"/>
        <outline val="0"/>
        <shadow val="0"/>
        <u val="none"/>
        <vertAlign val="baseline"/>
        <sz val="11"/>
        <color theme="3"/>
        <name val="Franklin Gothic Book"/>
        <family val="2"/>
        <scheme val="minor"/>
      </font>
      <fill>
        <patternFill patternType="solid">
          <fgColor indexed="65"/>
          <bgColor theme="6" tint="0.39997558519241921"/>
        </patternFill>
      </fill>
      <alignment horizontal="left" vertical="center" textRotation="0" wrapText="1" indent="1" justifyLastLine="0" shrinkToFit="0" readingOrder="0"/>
    </dxf>
    <dxf>
      <font>
        <b val="0"/>
        <i val="0"/>
        <strike val="0"/>
        <condense val="0"/>
        <extend val="0"/>
        <outline val="0"/>
        <shadow val="0"/>
        <u val="none"/>
        <vertAlign val="baseline"/>
        <sz val="11"/>
        <color theme="3"/>
        <name val="Franklin Gothic Book"/>
        <family val="2"/>
        <scheme val="minor"/>
      </font>
      <fill>
        <patternFill patternType="solid">
          <fgColor indexed="65"/>
          <bgColor theme="6" tint="0.39997558519241921"/>
        </patternFill>
      </fill>
      <alignment horizontal="left" vertical="center" textRotation="0" wrapText="1" indent="1" justifyLastLine="0" shrinkToFit="0" readingOrder="0"/>
    </dxf>
    <dxf>
      <font>
        <b val="0"/>
        <i val="0"/>
        <strike val="0"/>
        <condense val="0"/>
        <extend val="0"/>
        <outline val="0"/>
        <shadow val="0"/>
        <u val="none"/>
        <vertAlign val="baseline"/>
        <sz val="11"/>
        <color theme="3"/>
        <name val="Franklin Gothic Book"/>
        <family val="2"/>
        <scheme val="minor"/>
      </font>
      <fill>
        <patternFill patternType="solid">
          <fgColor indexed="65"/>
          <bgColor theme="6" tint="0.39997558519241921"/>
        </patternFill>
      </fill>
      <alignment horizontal="left" vertical="center" textRotation="0" wrapText="1" indent="1" justifyLastLine="0" shrinkToFit="0" readingOrder="0"/>
    </dxf>
    <dxf>
      <numFmt numFmtId="34" formatCode="_(&quot;$&quot;* #,##0.00_);_(&quot;$&quot;* \(#,##0.00\);_(&quot;$&quot;* &quot;-&quot;??_);_(@_)"/>
    </dxf>
    <dxf>
      <font>
        <strike val="0"/>
        <outline val="0"/>
        <shadow val="0"/>
        <u val="none"/>
        <vertAlign val="baseline"/>
        <sz val="11"/>
        <color theme="3" tint="0.249977111117893"/>
        <name val="Franklin Gothic Book"/>
        <family val="2"/>
        <scheme val="minor"/>
      </font>
    </dxf>
    <dxf>
      <font>
        <strike val="0"/>
        <outline val="0"/>
        <shadow val="0"/>
        <u val="none"/>
        <vertAlign val="baseline"/>
        <sz val="11"/>
        <color theme="3" tint="0.249977111117893"/>
        <name val="Franklin Gothic Book"/>
        <family val="2"/>
        <scheme val="minor"/>
      </font>
    </dxf>
    <dxf>
      <font>
        <strike val="0"/>
        <outline val="0"/>
        <shadow val="0"/>
        <u val="none"/>
        <vertAlign val="baseline"/>
        <sz val="11"/>
        <color theme="3" tint="0.249977111117893"/>
        <name val="Franklin Gothic Book"/>
        <family val="2"/>
        <scheme val="minor"/>
      </font>
    </dxf>
    <dxf>
      <font>
        <strike val="0"/>
        <outline val="0"/>
        <shadow val="0"/>
        <u val="none"/>
        <vertAlign val="baseline"/>
        <sz val="11"/>
        <color theme="3" tint="0.249977111117893"/>
        <name val="Franklin Gothic Book"/>
        <family val="2"/>
        <scheme val="minor"/>
      </font>
    </dxf>
    <dxf>
      <font>
        <b/>
      </font>
    </dxf>
    <dxf>
      <alignment horizontal="left" vertical="center" textRotation="0" wrapText="0" relativeIndent="-1" justifyLastLine="0" shrinkToFit="0" readingOrder="0"/>
    </dxf>
    <dxf>
      <fill>
        <patternFill patternType="solid">
          <fgColor indexed="64"/>
          <bgColor rgb="FFF5F5F5"/>
        </patternFill>
      </fill>
      <border diagonalUp="0" diagonalDown="0">
        <left style="medium">
          <color rgb="FFF5F5F5"/>
        </left>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vertical="bottom"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alignment horizontal="right" vertical="bottom" textRotation="0" wrapText="0" indent="1" justifyLastLine="0" shrinkToFit="0" readingOrder="0"/>
      <border diagonalUp="0" diagonalDown="0">
        <left style="medium">
          <color rgb="FFF5F5F5"/>
        </left>
        <right style="medium">
          <color rgb="FFF5F5F5"/>
        </right>
        <top style="medium">
          <color rgb="FFF5F5F5"/>
        </top>
        <bottom style="medium">
          <color rgb="FFF5F5F5"/>
        </bottom>
        <vertical style="medium">
          <color rgb="FFF5F5F5"/>
        </vertical>
        <horizontal style="medium">
          <color rgb="FFF5F5F5"/>
        </horizontal>
      </border>
    </dxf>
    <dxf>
      <font>
        <b/>
        <strike val="0"/>
        <outline val="0"/>
        <shadow val="0"/>
        <u val="none"/>
        <vertAlign val="baseline"/>
        <sz val="11"/>
        <name val="Franklin Gothic Book"/>
        <family val="2"/>
        <scheme val="minor"/>
      </font>
      <border diagonalUp="0" diagonalDown="0">
        <left/>
        <right style="medium">
          <color rgb="FFF5F5F5"/>
        </right>
        <top style="medium">
          <color rgb="FFF5F5F5"/>
        </top>
        <bottom style="medium">
          <color rgb="FFF5F5F5"/>
        </bottom>
        <vertical style="medium">
          <color rgb="FFF5F5F5"/>
        </vertical>
        <horizontal style="medium">
          <color rgb="FFF5F5F5"/>
        </horizontal>
      </border>
    </dxf>
    <dxf>
      <border>
        <top style="medium">
          <color rgb="FFF5F5F5"/>
        </top>
      </border>
    </dxf>
    <dxf>
      <border diagonalUp="0" diagonalDown="0">
        <left style="medium">
          <color rgb="FFF5F5F5"/>
        </left>
        <right style="medium">
          <color rgb="FFF5F5F5"/>
        </right>
        <top style="medium">
          <color rgb="FFF5F5F5"/>
        </top>
        <bottom style="medium">
          <color rgb="FFF5F5F5"/>
        </bottom>
      </border>
    </dxf>
    <dxf>
      <alignment horizontal="center" vertical="center" textRotation="0" wrapText="0" indent="0" justifyLastLine="0" shrinkToFit="0" readingOrder="0"/>
    </dxf>
    <dxf>
      <font>
        <color theme="4"/>
      </font>
    </dxf>
    <dxf>
      <fill>
        <patternFill patternType="none">
          <bgColor auto="1"/>
        </patternFill>
      </fill>
    </dxf>
    <dxf>
      <font>
        <b/>
        <i val="0"/>
        <sz val="11"/>
        <color theme="1" tint="0.34998626667073579"/>
        <name val="Franklin Gothic Book"/>
        <scheme val="minor"/>
      </font>
      <border>
        <vertical/>
        <horizontal/>
      </border>
    </dxf>
    <dxf>
      <font>
        <color theme="1" tint="0.34998626667073579"/>
      </font>
      <border>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color theme="1" tint="0.34998626667073579"/>
      </font>
      <border>
        <left/>
        <right/>
        <top style="medium">
          <color theme="0"/>
        </top>
        <bottom style="medium">
          <color theme="0"/>
        </bottom>
        <vertical style="medium">
          <color theme="0"/>
        </vertical>
        <horizontal style="medium">
          <color theme="0"/>
        </horizontal>
      </border>
    </dxf>
    <dxf>
      <font>
        <color theme="1" tint="0.34998626667073579"/>
      </font>
      <fill>
        <patternFill patternType="none">
          <bgColor auto="1"/>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solid">
          <fgColor theme="4" tint="0.79995117038483843"/>
          <bgColor theme="5" tint="0.79998168889431442"/>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solid">
          <fgColor theme="4" tint="0.39991454817346722"/>
          <bgColor theme="4" tint="0.39994506668294322"/>
        </patternFill>
      </fill>
      <border>
        <left/>
        <right/>
        <top style="medium">
          <color theme="0"/>
        </top>
        <bottom style="medium">
          <color theme="0"/>
        </bottom>
        <vertical style="medium">
          <color theme="0"/>
        </vertical>
        <horizontal style="medium">
          <color theme="0"/>
        </horizontal>
      </border>
    </dxf>
    <dxf>
      <font>
        <b val="0"/>
        <i val="0"/>
        <color theme="1" tint="0.34998626667073579"/>
      </font>
      <border>
        <left/>
        <right/>
        <top style="medium">
          <color theme="0"/>
        </top>
        <bottom style="medium">
          <color theme="0"/>
        </bottom>
        <vertical style="medium">
          <color theme="0"/>
        </vertical>
        <horizontal style="medium">
          <color theme="0"/>
        </horizontal>
      </border>
    </dxf>
    <dxf>
      <font>
        <b val="0"/>
        <i val="0"/>
        <color theme="3"/>
      </font>
      <fill>
        <patternFill patternType="solid">
          <fgColor theme="0" tint="-0.14999847407452621"/>
          <bgColor theme="0" tint="-0.14999847407452621"/>
        </patternFill>
      </fill>
      <border>
        <left/>
        <right/>
        <top style="medium">
          <color theme="0"/>
        </top>
        <bottom style="medium">
          <color theme="0"/>
        </bottom>
        <vertical style="medium">
          <color theme="0"/>
        </vertical>
        <horizontal style="medium">
          <color theme="0"/>
        </horizontal>
      </border>
    </dxf>
    <dxf>
      <font>
        <b val="0"/>
        <i val="0"/>
        <color theme="3"/>
      </font>
      <fill>
        <patternFill patternType="solid">
          <fgColor theme="4" tint="0.39988402966399123"/>
          <bgColor theme="4" tint="0.79998168889431442"/>
        </patternFill>
      </fill>
      <border>
        <left/>
        <right/>
        <top style="medium">
          <color theme="0"/>
        </top>
        <bottom style="medium">
          <color theme="0"/>
        </bottom>
        <vertical style="medium">
          <color theme="0"/>
        </vertical>
        <horizontal style="medium">
          <color theme="0"/>
        </horizontal>
      </border>
    </dxf>
    <dxf>
      <font>
        <b/>
        <color theme="0"/>
      </font>
    </dxf>
    <dxf>
      <fill>
        <patternFill>
          <bgColor theme="4" tint="0.79998168889431442"/>
        </patternFill>
      </fill>
      <border>
        <left/>
        <right/>
        <top style="medium">
          <color theme="0"/>
        </top>
        <bottom style="medium">
          <color theme="0"/>
        </bottom>
        <vertical style="medium">
          <color theme="0"/>
        </vertical>
        <horizontal style="medium">
          <color theme="0"/>
        </horizontal>
      </border>
    </dxf>
    <dxf>
      <font>
        <b/>
        <i val="0"/>
        <color theme="3"/>
      </font>
      <fill>
        <patternFill>
          <bgColor theme="4" tint="0.39994506668294322"/>
        </patternFill>
      </fill>
      <border>
        <left/>
        <right/>
        <top style="medium">
          <color theme="0"/>
        </top>
        <bottom style="medium">
          <color theme="0"/>
        </bottom>
        <vertical style="medium">
          <color theme="0"/>
        </vertical>
        <horizontal style="medium">
          <color theme="0"/>
        </horizontal>
      </border>
    </dxf>
    <dxf>
      <font>
        <b val="0"/>
        <i val="0"/>
        <color theme="3"/>
      </font>
      <fill>
        <patternFill patternType="solid">
          <fgColor auto="1"/>
          <bgColor theme="4" tint="0.39994506668294322"/>
        </patternFill>
      </fill>
      <border>
        <left/>
        <right style="thick">
          <color theme="0"/>
        </right>
        <top/>
        <bottom style="thick">
          <color theme="1" tint="0.499984740745262"/>
        </bottom>
        <vertical/>
        <horizontal style="thin">
          <color theme="4" tint="-0.249977111117893"/>
        </horizontal>
      </border>
    </dxf>
    <dxf>
      <font>
        <b val="0"/>
        <i val="0"/>
        <strike val="0"/>
        <color theme="1" tint="0.34998626667073579"/>
      </font>
      <fill>
        <patternFill patternType="none">
          <bgColor auto="1"/>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bgColor theme="0"/>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5"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1" tint="0.34998626667073579"/>
      </font>
      <fill>
        <patternFill patternType="solid">
          <fgColor auto="1"/>
          <bgColor theme="5" tint="0.79998168889431442"/>
        </patternFill>
      </fill>
      <border>
        <left/>
        <right/>
        <top style="medium">
          <color theme="0"/>
        </top>
        <bottom style="medium">
          <color theme="0"/>
        </bottom>
        <vertical style="medium">
          <color theme="0"/>
        </vertical>
        <horizontal style="medium">
          <color theme="0"/>
        </horizontal>
      </border>
    </dxf>
    <dxf>
      <font>
        <b/>
        <i val="0"/>
        <sz val="11"/>
        <color theme="1" tint="0.34998626667073579"/>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sz val="8"/>
        <color theme="1" tint="0.34998626667073579"/>
        <name val="Franklin Gothic Book"/>
        <scheme val="minor"/>
      </font>
      <fill>
        <patternFill>
          <bgColor them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color theme="3" tint="0.24994659260841701"/>
      </font>
      <fill>
        <patternFill>
          <bgColor theme="4" tint="0.79998168889431442"/>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4"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3" tint="0.24994659260841701"/>
      </font>
      <fill>
        <patternFill patternType="none">
          <fgColor auto="1"/>
          <bgColor auto="1"/>
        </patternFill>
      </fill>
      <border>
        <left/>
        <right style="medium">
          <color theme="0"/>
        </right>
        <top style="medium">
          <color theme="0"/>
        </top>
        <bottom style="medium">
          <color theme="0"/>
        </bottom>
        <vertical style="medium">
          <color theme="0"/>
        </vertical>
        <horizontal style="medium">
          <color theme="0"/>
        </horizontal>
      </border>
    </dxf>
    <dxf>
      <font>
        <b val="0"/>
        <i val="0"/>
        <color theme="1" tint="0.34998626667073579"/>
      </font>
      <fill>
        <patternFill>
          <bgColor theme="0"/>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6"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1" tint="0.34998626667073579"/>
      </font>
      <fill>
        <patternFill patternType="solid">
          <fgColor auto="1"/>
          <bgColor theme="6" tint="0.79998168889431442"/>
        </patternFill>
      </fill>
      <border>
        <left/>
        <right style="medium">
          <color theme="0"/>
        </right>
        <top style="medium">
          <color theme="0"/>
        </top>
        <bottom style="medium">
          <color theme="0"/>
        </bottom>
        <vertical style="medium">
          <color theme="0"/>
        </vertical>
        <horizontal style="medium">
          <color theme="0"/>
        </horizontal>
      </border>
    </dxf>
    <dxf>
      <font>
        <color theme="0"/>
      </font>
      <fill>
        <patternFill>
          <bgColor theme="0"/>
        </patternFill>
      </fill>
      <border>
        <left style="thick">
          <color theme="0"/>
        </left>
        <bottom style="thick">
          <color theme="0"/>
        </bottom>
      </border>
    </dxf>
    <dxf>
      <font>
        <color theme="0"/>
      </font>
      <fill>
        <patternFill>
          <bgColor theme="0"/>
        </patternFill>
      </fill>
      <border>
        <right style="thick">
          <color theme="0"/>
        </right>
        <bottom style="thick">
          <color theme="0"/>
        </bottom>
      </border>
    </dxf>
    <dxf>
      <fill>
        <patternFill patternType="none">
          <bgColor auto="1"/>
        </patternFill>
      </fill>
      <border>
        <left style="thick">
          <color theme="0"/>
        </left>
      </border>
    </dxf>
    <dxf>
      <font>
        <b val="0"/>
        <i val="0"/>
        <color theme="0"/>
      </font>
      <fill>
        <patternFill>
          <bgColor theme="0" tint="-0.499984740745262"/>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none">
          <fgColor auto="1"/>
          <bgColor auto="1"/>
        </patternFill>
      </fill>
      <border>
        <left/>
        <right/>
        <top style="medium">
          <color theme="0"/>
        </top>
        <bottom style="medium">
          <color theme="0"/>
        </bottom>
        <vertical style="medium">
          <color theme="0"/>
        </vertical>
        <horizontal style="medium">
          <color theme="0"/>
        </horizontal>
      </border>
    </dxf>
  </dxfs>
  <tableStyles count="8" defaultTableStyle="Income" defaultPivotStyle="Semi Budget PivotTable">
    <tableStyle name="Dashboard" pivot="0" count="5" xr9:uid="{00000000-0011-0000-FFFF-FFFF00000000}">
      <tableStyleElement type="wholeTable" dxfId="149"/>
      <tableStyleElement type="headerRow" dxfId="148"/>
      <tableStyleElement type="lastColumn" dxfId="147"/>
      <tableStyleElement type="firstHeaderCell" dxfId="146"/>
      <tableStyleElement type="lastHeaderCell" dxfId="145"/>
    </tableStyle>
    <tableStyle name="Data Lists" pivot="0" count="3" xr9:uid="{00000000-0011-0000-FFFF-FFFF01000000}">
      <tableStyleElement type="wholeTable" dxfId="144"/>
      <tableStyleElement type="headerRow" dxfId="143"/>
      <tableStyleElement type="firstRowStripe" dxfId="142"/>
    </tableStyle>
    <tableStyle name="Expenditures" pivot="0" count="3" xr9:uid="{00000000-0011-0000-FFFF-FFFF02000000}">
      <tableStyleElement type="wholeTable" dxfId="141"/>
      <tableStyleElement type="headerRow" dxfId="140"/>
      <tableStyleElement type="firstRowStripe" dxfId="139"/>
    </tableStyle>
    <tableStyle name="Home Budget Slicers" pivot="0" table="0" count="10" xr9:uid="{00000000-0011-0000-FFFF-FFFF03000000}">
      <tableStyleElement type="wholeTable" dxfId="138"/>
      <tableStyleElement type="headerRow" dxfId="137"/>
    </tableStyle>
    <tableStyle name="Income" pivot="0" count="3" xr9:uid="{00000000-0011-0000-FFFF-FFFF04000000}">
      <tableStyleElement type="wholeTable" dxfId="136"/>
      <tableStyleElement type="headerRow" dxfId="135"/>
      <tableStyleElement type="firstRowStripe" dxfId="134"/>
    </tableStyle>
    <tableStyle name="Semi Budget PivotTable" table="0" count="12" xr9:uid="{00000000-0011-0000-FFFF-FFFF05000000}">
      <tableStyleElement type="wholeTable" dxfId="133"/>
      <tableStyleElement type="headerRow" dxfId="132"/>
      <tableStyleElement type="totalRow" dxfId="131"/>
      <tableStyleElement type="firstRowStripe" dxfId="130"/>
      <tableStyleElement type="firstHeaderCell" dxfId="129"/>
      <tableStyleElement type="firstSubtotalRow" dxfId="128"/>
      <tableStyleElement type="secondSubtotalRow" dxfId="127"/>
      <tableStyleElement type="firstColumnSubheading" dxfId="126"/>
      <tableStyleElement type="firstRowSubheading" dxfId="125"/>
      <tableStyleElement type="secondRowSubheading" dxfId="124"/>
      <tableStyleElement type="pageFieldLabels" dxfId="123"/>
      <tableStyleElement type="pageFieldValues" dxfId="122"/>
    </tableStyle>
    <tableStyle name="Semi Monthly Budget Timeline" pivot="0" table="0" count="9" xr9:uid="{00000000-0011-0000-FFFF-FFFF06000000}">
      <tableStyleElement type="wholeTable" dxfId="121"/>
      <tableStyleElement type="headerRow" dxfId="120"/>
    </tableStyle>
    <tableStyle name="Slicer Style 1" pivot="0" table="0" count="1" xr9:uid="{00000000-0011-0000-FFFF-FFFF07000000}">
      <tableStyleElement type="wholeTable" dxfId="119"/>
    </tableStyle>
  </tableStyles>
  <colors>
    <mruColors>
      <color rgb="FFF7F7F7"/>
      <color rgb="FFF5F5F5"/>
      <color rgb="FFFEFCF4"/>
      <color rgb="FFE7E98F"/>
    </mruColors>
  </colors>
  <extLst>
    <ext xmlns:x14="http://schemas.microsoft.com/office/spreadsheetml/2009/9/main" uri="{46F421CA-312F-682f-3DD2-61675219B42D}">
      <x14:dxfs count="8">
        <dxf>
          <font>
            <b/>
            <i val="0"/>
            <sz val="8"/>
            <color theme="0" tint="-0.24994659260841701"/>
            <name val="Franklin Gothic Book"/>
            <scheme val="minor"/>
          </font>
          <fill>
            <patternFill patternType="solid">
              <fgColor auto="1"/>
              <bgColor theme="0" tint="-0.14996795556505021"/>
            </patternFill>
          </fill>
          <border>
            <left style="thin">
              <color theme="5"/>
            </left>
            <right style="thin">
              <color theme="5"/>
            </right>
            <top style="thin">
              <color theme="5"/>
            </top>
            <bottom style="thin">
              <color theme="5"/>
            </bottom>
            <vertical/>
            <horizontal/>
          </border>
        </dxf>
        <dxf>
          <font>
            <color theme="0" tint="-0.24994659260841701"/>
          </font>
          <fill>
            <patternFill>
              <bgColor theme="0" tint="-0.14996795556505021"/>
            </patternFill>
          </fill>
        </dxf>
        <dxf>
          <font>
            <b/>
            <i val="0"/>
            <sz val="8"/>
            <color theme="3"/>
            <name val="Franklin Gothic Book"/>
            <scheme val="minor"/>
          </font>
          <fill>
            <patternFill patternType="solid">
              <fgColor auto="1"/>
              <bgColor theme="4" tint="0.79998168889431442"/>
            </patternFill>
          </fill>
          <border>
            <left style="thin">
              <color theme="5"/>
            </left>
            <right style="thin">
              <color theme="5"/>
            </right>
            <top style="thin">
              <color theme="5"/>
            </top>
            <bottom style="thin">
              <color theme="5"/>
            </bottom>
            <vertical/>
            <horizontal/>
          </border>
        </dxf>
        <dxf>
          <font>
            <color theme="3"/>
          </font>
          <fill>
            <patternFill>
              <bgColor theme="4" tint="0.79998168889431442"/>
            </patternFill>
          </fill>
        </dxf>
        <dxf>
          <font>
            <b/>
            <i val="0"/>
            <sz val="8"/>
            <color theme="0" tint="-0.24994659260841701"/>
            <name val="Franklin Gothic Book"/>
            <scheme val="minor"/>
          </font>
          <fill>
            <patternFill patternType="solid">
              <fgColor theme="4" tint="0.79989013336588644"/>
              <bgColor theme="0" tint="-0.14996795556505021"/>
            </patternFill>
          </fill>
          <border>
            <left style="thin">
              <color theme="0"/>
            </left>
            <right style="thin">
              <color theme="0"/>
            </right>
            <top style="thin">
              <color theme="0"/>
            </top>
            <bottom style="thin">
              <color theme="0"/>
            </bottom>
            <vertical/>
            <horizontal/>
          </border>
        </dxf>
        <dxf>
          <font>
            <b/>
            <i val="0"/>
            <sz val="8"/>
            <color theme="1" tint="0.34998626667073579"/>
            <name val="Franklin Gothic Book"/>
            <scheme val="minor"/>
          </font>
          <fill>
            <patternFill patternType="solid">
              <fgColor auto="1"/>
              <bgColor theme="4" tint="0.79998168889431442"/>
            </patternFill>
          </fill>
          <border>
            <left style="thin">
              <color theme="4"/>
            </left>
            <right style="thin">
              <color theme="4"/>
            </right>
            <top style="thin">
              <color theme="4"/>
            </top>
            <bottom style="thin">
              <color theme="4"/>
            </bottom>
            <vertical/>
            <horizontal/>
          </border>
        </dxf>
        <dxf>
          <font>
            <color theme="0" tint="-0.24994659260841701"/>
          </font>
          <fill>
            <patternFill patternType="solid">
              <fgColor rgb="FFFFFFFF"/>
              <bgColor theme="0" tint="-0.14996795556505021"/>
            </patternFill>
          </fill>
          <border>
            <left style="thin">
              <color theme="6"/>
            </left>
            <right style="thin">
              <color theme="6"/>
            </right>
            <top style="thin">
              <color theme="6"/>
            </top>
            <bottom style="thin">
              <color theme="6"/>
            </bottom>
            <vertical/>
            <horizontal/>
          </border>
        </dxf>
        <dxf>
          <font>
            <b/>
            <i val="0"/>
            <sz val="8"/>
            <color theme="1" tint="0.34998626667073579"/>
            <name val="Franklin Gothic Book"/>
            <scheme val="minor"/>
          </font>
          <fill>
            <patternFill patternType="solid">
              <fgColor rgb="FFFFFFFF"/>
              <bgColor theme="0" tint="-0.14996795556505021"/>
            </patternFill>
          </fill>
          <border>
            <left style="thin">
              <color theme="6"/>
            </left>
            <right style="thin">
              <color theme="6"/>
            </right>
            <top style="thin">
              <color theme="6"/>
            </top>
            <bottom style="thin">
              <color theme="6"/>
            </bottom>
            <vertical/>
            <horizontal/>
          </border>
        </dxf>
      </x14:dxfs>
    </ext>
    <ext xmlns:x14="http://schemas.microsoft.com/office/spreadsheetml/2009/9/main" uri="{EB79DEF2-80B8-43e5-95BD-54CBDDF9020C}">
      <x14:slicerStyles defaultSlicerStyle="Home Budget Slicers">
        <x14:slicerStyle name="Home Budget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b/>
            <i val="0"/>
            <sz val="9"/>
            <color theme="1" tint="0.34998626667073579"/>
          </font>
          <border>
            <left/>
            <right/>
            <top/>
            <bottom/>
            <vertical/>
            <horizontal/>
          </border>
        </dxf>
        <dxf>
          <font>
            <b/>
            <i val="0"/>
            <sz val="10"/>
            <color theme="1" tint="0.34998626667073579"/>
          </font>
          <border>
            <left/>
            <right/>
            <top/>
            <bottom/>
            <vertical/>
            <horizontal/>
          </border>
        </dxf>
      </x15:dxfs>
    </ext>
    <ext xmlns:x15="http://schemas.microsoft.com/office/spreadsheetml/2010/11/main" uri="{9260A510-F301-46a8-8635-F512D64BE5F5}">
      <x15:timelineStyles defaultTimelineStyle="Semi Monthly Budget Timeline">
        <x15:timelineStyle name="Semi Monthly Budget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&#65279;<?xml version="1.0" encoding="utf-8"?><Relationships xmlns="http://schemas.openxmlformats.org/package/2006/relationships"><Relationship Type="http://schemas.microsoft.com/office/2007/relationships/slicerCache" Target="/xl/slicerCaches/slicerCache1.xml" Id="rId8" /><Relationship Type="http://schemas.openxmlformats.org/officeDocument/2006/relationships/sharedStrings" Target="/xl/sharedStrings.xml" Id="rId13" /><Relationship Type="http://schemas.openxmlformats.org/officeDocument/2006/relationships/worksheet" Target="/xl/worksheets/sheet31.xml" Id="rId3" /><Relationship Type="http://schemas.openxmlformats.org/officeDocument/2006/relationships/pivotCacheDefinition" Target="/xl/pivotCache/pivotCacheDefinition11.xml" Id="rId7" /><Relationship Type="http://schemas.openxmlformats.org/officeDocument/2006/relationships/styles" Target="/xl/styles.xml" Id="rId12" /><Relationship Type="http://schemas.openxmlformats.org/officeDocument/2006/relationships/customXml" Target="/customXml/item3.xml" Id="rId17" /><Relationship Type="http://schemas.openxmlformats.org/officeDocument/2006/relationships/worksheet" Target="/xl/worksheets/sheet22.xml" Id="rId2" /><Relationship Type="http://schemas.openxmlformats.org/officeDocument/2006/relationships/customXml" Target="/customXml/item22.xml" Id="rId16" /><Relationship Type="http://schemas.openxmlformats.org/officeDocument/2006/relationships/worksheet" Target="/xl/worksheets/sheet13.xml" Id="rId1" /><Relationship Type="http://schemas.openxmlformats.org/officeDocument/2006/relationships/worksheet" Target="/xl/worksheets/sheet64.xml" Id="rId6" /><Relationship Type="http://schemas.openxmlformats.org/officeDocument/2006/relationships/theme" Target="/xl/theme/theme11.xml" Id="rId11" /><Relationship Type="http://schemas.openxmlformats.org/officeDocument/2006/relationships/worksheet" Target="/xl/worksheets/sheet55.xml" Id="rId5" /><Relationship Type="http://schemas.openxmlformats.org/officeDocument/2006/relationships/customXml" Target="/customXml/item13.xml" Id="rId15" /><Relationship Type="http://schemas.microsoft.com/office/2011/relationships/timelineCache" Target="/xl/timelineCaches/timelineCache1.xml" Id="rId10" /><Relationship Type="http://schemas.openxmlformats.org/officeDocument/2006/relationships/worksheet" Target="/xl/worksheets/sheet46.xml" Id="rId4" /><Relationship Type="http://schemas.microsoft.com/office/2007/relationships/slicerCache" Target="/xl/slicerCaches/slicerCache22.xml" Id="rId9" /><Relationship Type="http://schemas.openxmlformats.org/officeDocument/2006/relationships/calcChain" Target="/xl/calcChain.xml" Id="rId14" /></Relationships>
</file>

<file path=xl/charts/_rels/chart12.xml.rels>&#65279;<?xml version="1.0" encoding="utf-8"?><Relationships xmlns="http://schemas.openxmlformats.org/package/2006/relationships"><Relationship Type="http://schemas.microsoft.com/office/2011/relationships/chartColorStyle" Target="/xl/charts/colors12.xml" Id="rId2" /><Relationship Type="http://schemas.microsoft.com/office/2011/relationships/chartStyle" Target="/xl/charts/style12.xml" Id="rId1" /></Relationships>
</file>

<file path=xl/charts/_rels/chart21.xml.rels>&#65279;<?xml version="1.0" encoding="utf-8"?><Relationships xmlns="http://schemas.openxmlformats.org/package/2006/relationships"><Relationship Type="http://schemas.microsoft.com/office/2011/relationships/chartColorStyle" Target="/xl/charts/colors2.xml" Id="rId2" /><Relationship Type="http://schemas.microsoft.com/office/2011/relationships/chartStyle" Target="/xl/charts/style2.xml" Id="rId1" /></Relationships>
</file>

<file path=xl/charts/_rels/chart33.xml.rels>&#65279;<?xml version="1.0" encoding="utf-8"?><Relationships xmlns="http://schemas.openxmlformats.org/package/2006/relationships"><Relationship Type="http://schemas.microsoft.com/office/2011/relationships/chartColorStyle" Target="/xl/charts/colors33.xml" Id="rId2" /><Relationship Type="http://schemas.microsoft.com/office/2011/relationships/chartStyle" Target="/xl/charts/style33.xml" Id="rId1" /></Relationships>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4.5341919618460902E-2"/>
          <c:y val="0"/>
          <c:w val="0.90931616076307797"/>
          <c:h val="0.80235001801069095"/>
        </c:manualLayout>
      </c:layout>
      <c:barChart>
        <c:barDir val="bar"/>
        <c:grouping val="stacked"/>
        <c:varyColors val="0"/>
        <c:ser>
          <c:idx val="0"/>
          <c:order val="0"/>
          <c:tx>
            <c:strRef>
              <c:f>Dashboard!$B$3</c:f>
              <c:strCache>
                <c:ptCount val="1"/>
                <c:pt idx="0">
                  <c:v>MONTH TOTALS</c:v>
                </c:pt>
              </c:strCache>
            </c:strRef>
          </c:tx>
          <c:spPr>
            <a:solidFill>
              <a:schemeClr val="dk1">
                <a:tint val="88500"/>
                <a:alpha val="70000"/>
              </a:schemeClr>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6A13-4EC3-9B00-29EEAEB2F423}"/>
              </c:ext>
            </c:extLst>
          </c:dPt>
          <c:dPt>
            <c:idx val="1"/>
            <c:invertIfNegative val="0"/>
            <c:bubble3D val="0"/>
            <c:spPr>
              <a:solidFill>
                <a:schemeClr val="bg1"/>
              </a:solidFill>
              <a:ln>
                <a:noFill/>
              </a:ln>
              <a:effectLst/>
            </c:spPr>
            <c:extLst>
              <c:ext xmlns:c16="http://schemas.microsoft.com/office/drawing/2014/chart" uri="{C3380CC4-5D6E-409C-BE32-E72D297353CC}">
                <c16:uniqueId val="{00000003-6A13-4EC3-9B00-29EEAEB2F423}"/>
              </c:ext>
            </c:extLst>
          </c:dPt>
          <c:dLbls>
            <c:dLbl>
              <c:idx val="0"/>
              <c:tx>
                <c:strRef>
                  <c:f>Dashboard!$D$4</c:f>
                  <c:strCache>
                    <c:ptCount val="1"/>
                    <c:pt idx="0">
                      <c:v>$0</c:v>
                    </c:pt>
                  </c:strCache>
                </c:strRef>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dlblFTEntry>
                      <c15:txfldGUID>{9595616E-4AB9-4988-996A-3FA193807CF2}</c15:txfldGUID>
                      <c15:f>Dashboard!$D$4</c15:f>
                      <c15:dlblFieldTableCache>
                        <c:ptCount val="1"/>
                        <c:pt idx="0">
                          <c:v>$0</c:v>
                        </c:pt>
                      </c15:dlblFieldTableCache>
                    </c15:dlblFTEntry>
                  </c15:dlblFieldTable>
                  <c15:showDataLabelsRange val="0"/>
                </c:ext>
                <c:ext xmlns:c16="http://schemas.microsoft.com/office/drawing/2014/chart" uri="{C3380CC4-5D6E-409C-BE32-E72D297353CC}">
                  <c16:uniqueId val="{00000001-6A13-4EC3-9B00-29EEAEB2F423}"/>
                </c:ext>
              </c:extLst>
            </c:dLbl>
            <c:dLbl>
              <c:idx val="1"/>
              <c:tx>
                <c:strRef>
                  <c:f>Dashboard!$D$5</c:f>
                  <c:strCache>
                    <c:ptCount val="1"/>
                    <c:pt idx="0">
                      <c:v>$0</c:v>
                    </c:pt>
                  </c:strCache>
                </c:strRef>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dlblFTEntry>
                      <c15:txfldGUID>{FBDED4A6-C84E-4A59-9E1A-BB2B45BCAD8D}</c15:txfldGUID>
                      <c15:f>Dashboard!$D$5</c15:f>
                      <c15:dlblFieldTableCache>
                        <c:ptCount val="1"/>
                        <c:pt idx="0">
                          <c:v>$0</c:v>
                        </c:pt>
                      </c15:dlblFieldTableCache>
                    </c15:dlblFTEntry>
                  </c15:dlblFieldTable>
                  <c15:showDataLabelsRange val="0"/>
                </c:ext>
                <c:ext xmlns:c16="http://schemas.microsoft.com/office/drawing/2014/chart" uri="{C3380CC4-5D6E-409C-BE32-E72D297353CC}">
                  <c16:uniqueId val="{00000003-6A13-4EC3-9B00-29EEAEB2F42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Dashboard!$B$4:$B$5</c:f>
              <c:strCache>
                <c:ptCount val="2"/>
                <c:pt idx="0">
                  <c:v>INCOME</c:v>
                </c:pt>
                <c:pt idx="1">
                  <c:v>EXPENDITURES</c:v>
                </c:pt>
              </c:strCache>
            </c:strRef>
          </c:cat>
          <c:val>
            <c:numRef>
              <c:f>Dashboard!$D$4:$D$5</c:f>
              <c:numCache>
                <c:formatCode>"$"#,##0</c:formatCode>
                <c:ptCount val="2"/>
                <c:pt idx="0">
                  <c:v>0</c:v>
                </c:pt>
                <c:pt idx="1">
                  <c:v>0</c:v>
                </c:pt>
              </c:numCache>
            </c:numRef>
          </c:val>
          <c:extLst>
            <c:ext xmlns:c16="http://schemas.microsoft.com/office/drawing/2014/chart" uri="{C3380CC4-5D6E-409C-BE32-E72D297353CC}">
              <c16:uniqueId val="{00000004-6A13-4EC3-9B00-29EEAEB2F423}"/>
            </c:ext>
          </c:extLst>
        </c:ser>
        <c:dLbls>
          <c:dLblPos val="inBase"/>
          <c:showLegendKey val="0"/>
          <c:showVal val="1"/>
          <c:showCatName val="0"/>
          <c:showSerName val="0"/>
          <c:showPercent val="0"/>
          <c:showBubbleSize val="0"/>
        </c:dLbls>
        <c:gapWidth val="50"/>
        <c:overlap val="100"/>
        <c:axId val="-1860767168"/>
        <c:axId val="-1860764416"/>
      </c:barChart>
      <c:catAx>
        <c:axId val="-1860767168"/>
        <c:scaling>
          <c:orientation val="minMax"/>
        </c:scaling>
        <c:delete val="1"/>
        <c:axPos val="l"/>
        <c:numFmt formatCode="General" sourceLinked="0"/>
        <c:majorTickMark val="none"/>
        <c:minorTickMark val="none"/>
        <c:tickLblPos val="nextTo"/>
        <c:crossAx val="-1860764416"/>
        <c:crosses val="autoZero"/>
        <c:auto val="1"/>
        <c:lblAlgn val="ctr"/>
        <c:lblOffset val="100"/>
        <c:noMultiLvlLbl val="0"/>
      </c:catAx>
      <c:valAx>
        <c:axId val="-186076441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60767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3.73988456500738E-2"/>
          <c:y val="8.7619215119552705E-3"/>
          <c:w val="0.88491656019730502"/>
          <c:h val="0.861900469704318"/>
        </c:manualLayout>
      </c:layout>
      <c:barChart>
        <c:barDir val="bar"/>
        <c:grouping val="stacked"/>
        <c:varyColors val="0"/>
        <c:ser>
          <c:idx val="0"/>
          <c:order val="0"/>
          <c:tx>
            <c:strRef>
              <c:f>Dashboard!$I$3</c:f>
              <c:strCache>
                <c:ptCount val="1"/>
                <c:pt idx="0">
                  <c:v>ANNUAL TOTALS</c:v>
                </c:pt>
              </c:strCache>
            </c:strRef>
          </c:tx>
          <c:spPr>
            <a:solidFill>
              <a:schemeClr val="bg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E547-40B9-8668-D8C6190539C6}"/>
              </c:ext>
            </c:extLst>
          </c:dPt>
          <c:dPt>
            <c:idx val="1"/>
            <c:invertIfNegative val="0"/>
            <c:bubble3D val="0"/>
            <c:spPr>
              <a:solidFill>
                <a:schemeClr val="bg1"/>
              </a:solidFill>
              <a:ln>
                <a:noFill/>
              </a:ln>
              <a:effectLst/>
            </c:spPr>
            <c:extLst>
              <c:ext xmlns:c16="http://schemas.microsoft.com/office/drawing/2014/chart" uri="{C3380CC4-5D6E-409C-BE32-E72D297353CC}">
                <c16:uniqueId val="{00000003-E547-40B9-8668-D8C6190539C6}"/>
              </c:ext>
            </c:extLst>
          </c:dPt>
          <c:dLbls>
            <c:dLbl>
              <c:idx val="0"/>
              <c:tx>
                <c:strRef>
                  <c:f>Dashboard!$L$4</c:f>
                  <c:strCache>
                    <c:ptCount val="1"/>
                    <c:pt idx="0">
                      <c:v>$10,742</c:v>
                    </c:pt>
                  </c:strCache>
                </c:strRef>
              </c:tx>
              <c:dLblPos val="inBase"/>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{B495E8EB-1C2E-495E-9C1A-B183A3FC995F}</c15:txfldGUID>
                      <c15:f>Dashboard!$L$4</c15:f>
                      <c15:dlblFieldTableCache>
                        <c:ptCount val="1"/>
                        <c:pt idx="0">
                          <c:v>$10,742</c:v>
                        </c:pt>
                      </c15:dlblFieldTableCache>
                    </c15:dlblFTEntry>
                  </c15:dlblFieldTable>
                  <c15:showDataLabelsRange val="0"/>
                </c:ext>
                <c:ext xmlns:c16="http://schemas.microsoft.com/office/drawing/2014/chart" uri="{C3380CC4-5D6E-409C-BE32-E72D297353CC}">
                  <c16:uniqueId val="{00000001-E547-40B9-8668-D8C6190539C6}"/>
                </c:ext>
              </c:extLst>
            </c:dLbl>
            <c:dLbl>
              <c:idx val="1"/>
              <c:tx>
                <c:strRef>
                  <c:f>Dashboard!$L$5</c:f>
                  <c:strCache>
                    <c:ptCount val="1"/>
                    <c:pt idx="0">
                      <c:v>$13,200</c:v>
                    </c:pt>
                  </c:strCache>
                </c:strRef>
              </c:tx>
              <c:dLblPos val="inBase"/>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{1961D5F6-0249-4123-9099-416A1D0FCE2A}</c15:txfldGUID>
                      <c15:f>Dashboard!$L$5</c15:f>
                      <c15:dlblFieldTableCache>
                        <c:ptCount val="1"/>
                        <c:pt idx="0">
                          <c:v>$13,200</c:v>
                        </c:pt>
                      </c15:dlblFieldTableCache>
                    </c15:dlblFTEntry>
                  </c15:dlblFieldTable>
                  <c15:showDataLabelsRange val="0"/>
                </c:ext>
                <c:ext xmlns:c16="http://schemas.microsoft.com/office/drawing/2014/chart" uri="{C3380CC4-5D6E-409C-BE32-E72D297353CC}">
                  <c16:uniqueId val="{00000003-E547-40B9-8668-D8C6190539C6}"/>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Dashboard!$I$4:$J$5</c:f>
              <c:strCache>
                <c:ptCount val="2"/>
                <c:pt idx="0">
                  <c:v>INCOME</c:v>
                </c:pt>
                <c:pt idx="1">
                  <c:v>EXPENDITURES</c:v>
                </c:pt>
              </c:strCache>
            </c:strRef>
          </c:cat>
          <c:val>
            <c:numRef>
              <c:f>Dashboard!$L$4:$L$5</c:f>
              <c:numCache>
                <c:formatCode>"$"#,##0</c:formatCode>
                <c:ptCount val="2"/>
                <c:pt idx="0">
                  <c:v>10742</c:v>
                </c:pt>
                <c:pt idx="1">
                  <c:v>13200</c:v>
                </c:pt>
              </c:numCache>
            </c:numRef>
          </c:val>
          <c:extLst>
            <c:ext xmlns:c16="http://schemas.microsoft.com/office/drawing/2014/chart" uri="{C3380CC4-5D6E-409C-BE32-E72D297353CC}">
              <c16:uniqueId val="{00000004-E547-40B9-8668-D8C6190539C6}"/>
            </c:ext>
          </c:extLst>
        </c:ser>
        <c:dLbls>
          <c:dLblPos val="inBase"/>
          <c:showLegendKey val="0"/>
          <c:showVal val="1"/>
          <c:showCatName val="0"/>
          <c:showSerName val="0"/>
          <c:showPercent val="0"/>
          <c:showBubbleSize val="0"/>
        </c:dLbls>
        <c:gapWidth val="50"/>
        <c:overlap val="100"/>
        <c:axId val="-1860741872"/>
        <c:axId val="-1860739120"/>
      </c:barChart>
      <c:catAx>
        <c:axId val="-1860741872"/>
        <c:scaling>
          <c:orientation val="minMax"/>
        </c:scaling>
        <c:delete val="1"/>
        <c:axPos val="l"/>
        <c:numFmt formatCode="General" sourceLinked="0"/>
        <c:majorTickMark val="none"/>
        <c:minorTickMark val="none"/>
        <c:tickLblPos val="nextTo"/>
        <c:crossAx val="-1860739120"/>
        <c:crosses val="autoZero"/>
        <c:auto val="1"/>
        <c:lblAlgn val="ctr"/>
        <c:lblOffset val="100"/>
        <c:noMultiLvlLbl val="0"/>
      </c:catAx>
      <c:valAx>
        <c:axId val="-186073912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60741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[tf03428919_wac.xlsx]Category PivotTable!CategoryTotals</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dLbl>
          <c:idx val="0"/>
          <c:layout>
            <c:manualLayout>
              <c:x val="0.101993131563412"/>
              <c:y val="-0.1570109929920839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dLbl>
          <c:idx val="0"/>
          <c:layout>
            <c:manualLayout>
              <c:x val="-9.4295536728437296E-2"/>
              <c:y val="-0.14642598222857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dLbl>
          <c:idx val="0"/>
          <c:layout>
            <c:manualLayout>
              <c:x val="-0.128934713485823"/>
              <c:y val="-0.1323126345438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dLbl>
          <c:idx val="0"/>
          <c:layout>
            <c:manualLayout>
              <c:x val="0.272008522991182"/>
              <c:y val="9.9935381064485407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22621776556399"/>
                  <c:h val="5.3142032647118101E-2"/>
                </c:manualLayout>
              </c15:layout>
            </c:ext>
          </c:extLst>
        </c:dLbl>
      </c:pivotFmt>
      <c:pivotFmt>
        <c:idx val="6"/>
        <c:dLbl>
          <c:idx val="0"/>
          <c:layout>
            <c:manualLayout>
              <c:x val="-0.203986263126824"/>
              <c:y val="-0.10937844455628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dLbl>
          <c:idx val="0"/>
          <c:layout>
            <c:manualLayout>
              <c:x val="-0.138234256600233"/>
              <c:y val="-7.0566738423408507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dLbl>
          <c:idx val="0"/>
          <c:layout>
            <c:manualLayout>
              <c:x val="-2.8865980631154298E-2"/>
              <c:y val="-0.1552468245314989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dLbl>
          <c:idx val="0"/>
          <c:layout>
            <c:manualLayout>
              <c:x val="0.19821306700059299"/>
              <c:y val="-8.4680086108090205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layout>
            <c:manualLayout>
              <c:x val="0.272008522991182"/>
              <c:y val="9.9935381064485407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22621776556399"/>
                  <c:h val="5.3142032647118101E-2"/>
                </c:manualLayout>
              </c15:layout>
            </c:ext>
          </c:extLst>
        </c:dLbl>
      </c:pivotFmt>
      <c:pivotFmt>
        <c:idx val="16"/>
      </c:pivotFmt>
      <c:pivotFmt>
        <c:idx val="17"/>
      </c:pivotFmt>
      <c:pivotFmt>
        <c:idx val="18"/>
      </c:pivotFmt>
      <c:pivotFmt>
        <c:idx val="19"/>
      </c:pivotFmt>
      <c:pivotFmt>
        <c:idx val="20"/>
        <c:dLbl>
          <c:idx val="0"/>
          <c:showLegendKey val="1"/>
          <c:showVal val="1"/>
          <c:showCatName val="1"/>
          <c:showSerName val="1"/>
          <c:showPercent val="1"/>
          <c:showBubbleSize val="1"/>
          <c:extLst>
            <c:ext xmlns:c15="http://schemas.microsoft.com/office/drawing/2012/chart" uri="{CE6537A1-D6FC-4f65-9D91-7224C49458BB}"/>
          </c:extLst>
        </c:dLbl>
      </c:pivotFmt>
      <c:pivotFmt>
        <c:idx val="21"/>
        <c:dLbl>
          <c:idx val="0"/>
          <c:showLegendKey val="0"/>
          <c:showVal val="1"/>
          <c:showCatName val="1"/>
          <c:showSerName val="0"/>
          <c:showPercent val="0"/>
          <c:showBubbleSize val="1"/>
          <c:extLst>
            <c:ext xmlns:c15="http://schemas.microsoft.com/office/drawing/2012/chart" uri="{CE6537A1-D6FC-4f65-9D91-7224C49458BB}"/>
          </c:extLst>
        </c:dLbl>
      </c:pivotFmt>
      <c:pivotFmt>
        <c:idx val="22"/>
        <c:dLbl>
          <c:idx val="0"/>
          <c:layout>
            <c:manualLayout>
              <c:x val="0.272008522991182"/>
              <c:y val="9.9935381064485407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22621776556399"/>
                  <c:h val="5.3142032647118101E-2"/>
                </c:manualLayout>
              </c15:layout>
            </c:ext>
          </c:extLst>
        </c:dLbl>
      </c:pivotFmt>
      <c:pivotFmt>
        <c:idx val="23"/>
        <c:dLbl>
          <c:idx val="0"/>
          <c:showLegendKey val="1"/>
          <c:showVal val="1"/>
          <c:showCatName val="1"/>
          <c:showSerName val="0"/>
          <c:showPercent val="0"/>
          <c:showBubbleSize val="1"/>
          <c:separator> </c:separator>
          <c:extLst>
            <c:ext xmlns:c15="http://schemas.microsoft.com/office/drawing/2012/chart" uri="{CE6537A1-D6FC-4f65-9D91-7224C49458BB}"/>
          </c:extLst>
        </c:dLbl>
      </c:pivotFmt>
      <c:pivotFmt>
        <c:idx val="24"/>
        <c:dLbl>
          <c:idx val="0"/>
          <c:layout>
            <c:manualLayout>
              <c:x val="-0.16753559223738601"/>
              <c:y val="-5.1160885356971102E-2"/>
            </c:manualLayout>
          </c:layout>
          <c:showLegendKey val="1"/>
          <c:showVal val="1"/>
          <c:showCatName val="1"/>
          <c:showSerName val="0"/>
          <c:showPercent val="0"/>
          <c:showBubbleSize val="1"/>
          <c:separator> </c:separator>
          <c:extLst>
            <c:ext xmlns:c15="http://schemas.microsoft.com/office/drawing/2012/chart" uri="{CE6537A1-D6FC-4f65-9D91-7224C49458BB}"/>
          </c:extLst>
        </c:dLbl>
      </c:pivotFmt>
      <c:pivotFmt>
        <c:idx val="25"/>
        <c:dLbl>
          <c:idx val="0"/>
          <c:layout>
            <c:manualLayout>
              <c:x val="-0.198957482871196"/>
              <c:y val="-8.7326338798968006E-2"/>
            </c:manualLayout>
          </c:layout>
          <c:showLegendKey val="1"/>
          <c:showVal val="1"/>
          <c:showCatName val="1"/>
          <c:showSerName val="0"/>
          <c:showPercent val="0"/>
          <c:showBubbleSize val="1"/>
          <c:separator> </c:separator>
          <c:extLst>
            <c:ext xmlns:c15="http://schemas.microsoft.com/office/drawing/2012/chart" uri="{CE6537A1-D6FC-4f65-9D91-7224C49458BB}">
              <c15:layout>
                <c:manualLayout>
                  <c:w val="8.5725494683922404E-2"/>
                  <c:h val="7.01625076974004E-2"/>
                </c:manualLayout>
              </c15:layout>
            </c:ext>
          </c:extLst>
        </c:dLbl>
      </c:pivotFmt>
      <c:pivotFmt>
        <c:idx val="26"/>
        <c:dLbl>
          <c:idx val="0"/>
          <c:layout>
            <c:manualLayout>
              <c:x val="-0.114458165821653"/>
              <c:y val="-0.13319471877418301"/>
            </c:manualLayout>
          </c:layout>
          <c:showLegendKey val="1"/>
          <c:showVal val="1"/>
          <c:showCatName val="1"/>
          <c:showSerName val="0"/>
          <c:showPercent val="0"/>
          <c:showBubbleSize val="1"/>
          <c:separator> </c:separator>
          <c:extLst>
            <c:ext xmlns:c15="http://schemas.microsoft.com/office/drawing/2012/chart" uri="{CE6537A1-D6FC-4f65-9D91-7224C49458BB}">
              <c15:layout>
                <c:manualLayout>
                  <c:w val="7.6676869893673602E-2"/>
                  <c:h val="6.6634170776229906E-2"/>
                </c:manualLayout>
              </c15:layout>
            </c:ext>
          </c:extLst>
        </c:dLbl>
      </c:pivotFmt>
      <c:pivotFmt>
        <c:idx val="27"/>
        <c:dLbl>
          <c:idx val="0"/>
          <c:layout>
            <c:manualLayout>
              <c:x val="-7.0672156077799406E-2"/>
              <c:y val="-0.108496360325991"/>
            </c:manualLayout>
          </c:layout>
          <c:showLegendKey val="1"/>
          <c:showVal val="1"/>
          <c:showCatName val="1"/>
          <c:showSerName val="0"/>
          <c:showPercent val="0"/>
          <c:showBubbleSize val="1"/>
          <c:separator> </c:separator>
          <c:extLst>
            <c:ext xmlns:c15="http://schemas.microsoft.com/office/drawing/2012/chart" uri="{CE6537A1-D6FC-4f65-9D91-7224C49458BB}">
              <c15:layout>
                <c:manualLayout>
                  <c:w val="0.140025469557926"/>
                  <c:h val="6.6634170776229906E-2"/>
                </c:manualLayout>
              </c15:layout>
            </c:ext>
          </c:extLst>
        </c:dLbl>
      </c:pivotFmt>
      <c:pivotFmt>
        <c:idx val="28"/>
        <c:dLbl>
          <c:idx val="0"/>
          <c:layout>
            <c:manualLayout>
              <c:x val="0.111385463383488"/>
              <c:y val="-0.10496802340482"/>
            </c:manualLayout>
          </c:layout>
          <c:showLegendKey val="1"/>
          <c:showVal val="1"/>
          <c:showCatName val="1"/>
          <c:showSerName val="0"/>
          <c:showPercent val="0"/>
          <c:showBubbleSize val="1"/>
          <c:separator> </c:separator>
          <c:extLst>
            <c:ext xmlns:c15="http://schemas.microsoft.com/office/drawing/2012/chart" uri="{CE6537A1-D6FC-4f65-9D91-7224C49458BB}">
              <c15:layout>
                <c:manualLayout>
                  <c:w val="0.13852903927603299"/>
                  <c:h val="7.3690844618570797E-2"/>
                </c:manualLayout>
              </c15:layout>
            </c:ext>
          </c:extLst>
        </c:dLbl>
      </c:pivotFmt>
      <c:pivotFmt>
        <c:idx val="29"/>
        <c:dLbl>
          <c:idx val="0"/>
          <c:layout>
            <c:manualLayout>
              <c:x val="-1.30589853622021E-2"/>
              <c:y val="-0.112906781477454"/>
            </c:manualLayout>
          </c:layout>
          <c:showLegendKey val="1"/>
          <c:showVal val="1"/>
          <c:showCatName val="1"/>
          <c:showSerName val="0"/>
          <c:showPercent val="0"/>
          <c:showBubbleSize val="1"/>
          <c:separator> </c:separator>
          <c:extLst>
            <c:ext xmlns:c15="http://schemas.microsoft.com/office/drawing/2012/chart" uri="{CE6537A1-D6FC-4f65-9D91-7224C49458BB}">
              <c15:layout>
                <c:manualLayout>
                  <c:w val="9.3130586587363506E-2"/>
                  <c:h val="6.8398339236815195E-2"/>
                </c:manualLayout>
              </c15:layout>
            </c:ext>
          </c:extLst>
        </c:dLbl>
      </c:pivotFmt>
      <c:pivotFmt>
        <c:idx val="30"/>
        <c:dLbl>
          <c:idx val="0"/>
          <c:layout>
            <c:manualLayout>
              <c:x val="0.192044023357861"/>
              <c:y val="-5.8217628654763202E-2"/>
            </c:manualLayout>
          </c:layout>
          <c:showLegendKey val="0"/>
          <c:showVal val="1"/>
          <c:showCatName val="1"/>
          <c:showSerName val="0"/>
          <c:showPercent val="0"/>
          <c:showBubbleSize val="1"/>
          <c:separator> </c:separator>
          <c:extLst>
            <c:ext xmlns:c15="http://schemas.microsoft.com/office/drawing/2012/chart" uri="{CE6537A1-D6FC-4f65-9D91-7224C49458BB}">
              <c15:layout>
                <c:manualLayout>
                  <c:w val="7.7140678600284798E-2"/>
                  <c:h val="6.4870002315644701E-2"/>
                </c:manualLayout>
              </c15:layout>
            </c:ext>
          </c:extLst>
        </c:dLbl>
      </c:pivotFmt>
      <c:pivotFmt>
        <c:idx val="31"/>
        <c:dLbl>
          <c:idx val="0"/>
          <c:showLegendKey val="1"/>
          <c:showVal val="1"/>
          <c:showCatName val="1"/>
          <c:showSerName val="0"/>
          <c:showPercent val="0"/>
          <c:showBubbleSize val="1"/>
          <c:separator> </c:separator>
          <c:extLst>
            <c:ext xmlns:c15="http://schemas.microsoft.com/office/drawing/2012/chart" uri="{CE6537A1-D6FC-4f65-9D91-7224C49458BB}"/>
          </c:extLst>
        </c:dLbl>
      </c:pivotFmt>
      <c:pivotFmt>
        <c:idx val="32"/>
        <c:dLbl>
          <c:idx val="0"/>
          <c:layout>
            <c:manualLayout>
              <c:x val="0.272008522991182"/>
              <c:y val="9.9935381064485407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22621776556399"/>
                  <c:h val="5.3142032647118101E-2"/>
                </c:manualLayout>
              </c15:layout>
            </c:ext>
          </c:extLst>
        </c:dLbl>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a:noFill/>
          </a:ln>
          <a:effectLst/>
        </c:spPr>
        <c:dLbl>
          <c:idx val="0"/>
          <c:layout>
            <c:manualLayout>
              <c:x val="3.1152647975077313E-3"/>
              <c:y val="-3.57245379333411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60000"/>
              <a:lumOff val="40000"/>
            </a:schemeClr>
          </a:solidFill>
          <a:ln>
            <a:noFill/>
          </a:ln>
          <a:effectLst/>
        </c:spPr>
      </c:pivotFmt>
      <c:pivotFmt>
        <c:idx val="36"/>
        <c:spPr>
          <a:solidFill>
            <a:schemeClr val="accent3">
              <a:tint val="72000"/>
            </a:schemeClr>
          </a:solidFill>
          <a:ln>
            <a:noFill/>
          </a:ln>
          <a:effectLst/>
        </c:spPr>
      </c:pivotFmt>
      <c:pivotFmt>
        <c:idx val="37"/>
        <c:spPr>
          <a:solidFill>
            <a:schemeClr val="accent3">
              <a:tint val="86000"/>
            </a:schemeClr>
          </a:solidFill>
          <a:ln>
            <a:noFill/>
          </a:ln>
          <a:effectLst/>
        </c:spPr>
      </c:pivotFmt>
      <c:pivotFmt>
        <c:idx val="38"/>
        <c:spPr>
          <a:solidFill>
            <a:schemeClr val="accent3"/>
          </a:solidFill>
          <a:ln>
            <a:noFill/>
          </a:ln>
          <a:effectLst/>
        </c:spPr>
      </c:pivotFmt>
      <c:pivotFmt>
        <c:idx val="39"/>
        <c:spPr>
          <a:solidFill>
            <a:schemeClr val="accent3">
              <a:shade val="86000"/>
            </a:schemeClr>
          </a:solidFill>
          <a:ln>
            <a:noFill/>
          </a:ln>
          <a:effectLst/>
        </c:spPr>
      </c:pivotFmt>
      <c:pivotFmt>
        <c:idx val="40"/>
        <c:spPr>
          <a:solidFill>
            <a:srgbClr val="E7E98F"/>
          </a:solidFill>
          <a:ln>
            <a:noFill/>
          </a:ln>
          <a:effectLst/>
        </c:spPr>
      </c:pivotFmt>
      <c:pivotFmt>
        <c:idx val="41"/>
        <c:spPr>
          <a:solidFill>
            <a:schemeClr val="accent6">
              <a:lumMod val="75000"/>
            </a:schemeClr>
          </a:solidFill>
          <a:ln>
            <a:noFill/>
          </a:ln>
          <a:effectLst/>
        </c:spPr>
        <c:dLbl>
          <c:idx val="0"/>
          <c:layout>
            <c:manualLayout>
              <c:x val="-1.5576323987538998E-2"/>
              <c:y val="-2.67934034500058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lumMod val="75000"/>
            </a:schemeClr>
          </a:solidFill>
          <a:ln>
            <a:noFill/>
          </a:ln>
          <a:effectLst/>
        </c:spPr>
      </c:pivotFmt>
    </c:pivotFmts>
    <c:plotArea>
      <c:layout/>
      <c:doughnutChart>
        <c:varyColors val="1"/>
        <c:ser>
          <c:idx val="0"/>
          <c:order val="0"/>
          <c:tx>
            <c:strRef>
              <c:f>'Category PivotTable'!$C$3</c:f>
              <c:strCache>
                <c:ptCount val="1"/>
                <c:pt idx="0">
                  <c:v>Total</c:v>
                </c:pt>
              </c:strCache>
            </c:strRef>
          </c:tx>
          <c:spPr>
            <a:effectLst/>
          </c:spPr>
          <c:dPt>
            <c:idx val="0"/>
            <c:bubble3D val="0"/>
            <c:spPr>
              <a:solidFill>
                <a:schemeClr val="accent1">
                  <a:lumMod val="40000"/>
                  <a:lumOff val="60000"/>
                </a:schemeClr>
              </a:solidFill>
              <a:ln>
                <a:noFill/>
              </a:ln>
              <a:effectLst/>
            </c:spPr>
            <c:extLst>
              <c:ext xmlns:c16="http://schemas.microsoft.com/office/drawing/2014/chart" uri="{C3380CC4-5D6E-409C-BE32-E72D297353CC}">
                <c16:uniqueId val="{00000001-226B-4F0D-99C4-A32A7AFE75E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226B-4F0D-99C4-A32A7AFE75E8}"/>
              </c:ext>
            </c:extLst>
          </c:dPt>
          <c:dPt>
            <c:idx val="2"/>
            <c:bubble3D val="0"/>
            <c:spPr>
              <a:solidFill>
                <a:schemeClr val="accent3">
                  <a:tint val="72000"/>
                </a:schemeClr>
              </a:solidFill>
              <a:ln>
                <a:noFill/>
              </a:ln>
              <a:effectLst/>
            </c:spPr>
            <c:extLst>
              <c:ext xmlns:c16="http://schemas.microsoft.com/office/drawing/2014/chart" uri="{C3380CC4-5D6E-409C-BE32-E72D297353CC}">
                <c16:uniqueId val="{00000005-226B-4F0D-99C4-A32A7AFE75E8}"/>
              </c:ext>
            </c:extLst>
          </c:dPt>
          <c:dPt>
            <c:idx val="3"/>
            <c:bubble3D val="0"/>
            <c:spPr>
              <a:solidFill>
                <a:schemeClr val="accent3">
                  <a:tint val="86000"/>
                </a:schemeClr>
              </a:solidFill>
              <a:ln>
                <a:noFill/>
              </a:ln>
              <a:effectLst/>
            </c:spPr>
            <c:extLst>
              <c:ext xmlns:c16="http://schemas.microsoft.com/office/drawing/2014/chart" uri="{C3380CC4-5D6E-409C-BE32-E72D297353CC}">
                <c16:uniqueId val="{00000007-226B-4F0D-99C4-A32A7AFE75E8}"/>
              </c:ext>
            </c:extLst>
          </c:dPt>
          <c:dPt>
            <c:idx val="4"/>
            <c:bubble3D val="0"/>
            <c:spPr>
              <a:solidFill>
                <a:schemeClr val="accent3"/>
              </a:solidFill>
              <a:ln>
                <a:noFill/>
              </a:ln>
              <a:effectLst/>
            </c:spPr>
            <c:extLst>
              <c:ext xmlns:c16="http://schemas.microsoft.com/office/drawing/2014/chart" uri="{C3380CC4-5D6E-409C-BE32-E72D297353CC}">
                <c16:uniqueId val="{00000009-226B-4F0D-99C4-A32A7AFE75E8}"/>
              </c:ext>
            </c:extLst>
          </c:dPt>
          <c:dPt>
            <c:idx val="5"/>
            <c:bubble3D val="0"/>
            <c:spPr>
              <a:solidFill>
                <a:schemeClr val="accent3">
                  <a:shade val="86000"/>
                </a:schemeClr>
              </a:solidFill>
              <a:ln>
                <a:noFill/>
              </a:ln>
              <a:effectLst/>
            </c:spPr>
            <c:extLst>
              <c:ext xmlns:c16="http://schemas.microsoft.com/office/drawing/2014/chart" uri="{C3380CC4-5D6E-409C-BE32-E72D297353CC}">
                <c16:uniqueId val="{0000000B-226B-4F0D-99C4-A32A7AFE75E8}"/>
              </c:ext>
            </c:extLst>
          </c:dPt>
          <c:dPt>
            <c:idx val="6"/>
            <c:bubble3D val="0"/>
            <c:spPr>
              <a:solidFill>
                <a:srgbClr val="E7E98F"/>
              </a:solidFill>
              <a:ln>
                <a:noFill/>
              </a:ln>
              <a:effectLst/>
            </c:spPr>
            <c:extLst>
              <c:ext xmlns:c16="http://schemas.microsoft.com/office/drawing/2014/chart" uri="{C3380CC4-5D6E-409C-BE32-E72D297353CC}">
                <c16:uniqueId val="{0000000D-226B-4F0D-99C4-A32A7AFE75E8}"/>
              </c:ext>
            </c:extLst>
          </c:dPt>
          <c:dPt>
            <c:idx val="7"/>
            <c:bubble3D val="0"/>
            <c:spPr>
              <a:solidFill>
                <a:schemeClr val="accent6">
                  <a:lumMod val="75000"/>
                </a:schemeClr>
              </a:solidFill>
              <a:ln>
                <a:noFill/>
              </a:ln>
              <a:effectLst/>
            </c:spPr>
            <c:extLst>
              <c:ext xmlns:c16="http://schemas.microsoft.com/office/drawing/2014/chart" uri="{C3380CC4-5D6E-409C-BE32-E72D297353CC}">
                <c16:uniqueId val="{0000000F-226B-4F0D-99C4-A32A7AFE75E8}"/>
              </c:ext>
            </c:extLst>
          </c:dPt>
          <c:dPt>
            <c:idx val="8"/>
            <c:bubble3D val="0"/>
            <c:spPr>
              <a:solidFill>
                <a:schemeClr val="accent3">
                  <a:lumMod val="75000"/>
                </a:schemeClr>
              </a:solidFill>
              <a:ln>
                <a:noFill/>
              </a:ln>
              <a:effectLst/>
            </c:spPr>
            <c:extLst>
              <c:ext xmlns:c16="http://schemas.microsoft.com/office/drawing/2014/chart" uri="{C3380CC4-5D6E-409C-BE32-E72D297353CC}">
                <c16:uniqueId val="{00000010-119D-490C-9A82-D882F3ADD0C6}"/>
              </c:ext>
            </c:extLst>
          </c:dPt>
          <c:dLbls>
            <c:dLbl>
              <c:idx val="0"/>
              <c:layout>
                <c:manualLayout>
                  <c:x val="3.1152647975077313E-3"/>
                  <c:y val="-3.57245379333411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6B-4F0D-99C4-A32A7AFE75E8}"/>
                </c:ext>
              </c:extLst>
            </c:dLbl>
            <c:dLbl>
              <c:idx val="7"/>
              <c:layout>
                <c:manualLayout>
                  <c:x val="-1.5576323987538998E-2"/>
                  <c:y val="-2.6793403450005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26B-4F0D-99C4-A32A7AFE75E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 PivotTable'!$B$4:$B$13</c:f>
              <c:strCache>
                <c:ptCount val="9"/>
                <c:pt idx="0">
                  <c:v>Children</c:v>
                </c:pt>
                <c:pt idx="1">
                  <c:v>Entertainment</c:v>
                </c:pt>
                <c:pt idx="2">
                  <c:v>Food</c:v>
                </c:pt>
                <c:pt idx="3">
                  <c:v>Household</c:v>
                </c:pt>
                <c:pt idx="4">
                  <c:v>Investment Accounts</c:v>
                </c:pt>
                <c:pt idx="5">
                  <c:v>Medical</c:v>
                </c:pt>
                <c:pt idx="6">
                  <c:v>Personal</c:v>
                </c:pt>
                <c:pt idx="7">
                  <c:v>Pets</c:v>
                </c:pt>
                <c:pt idx="8">
                  <c:v>Transportation</c:v>
                </c:pt>
              </c:strCache>
            </c:strRef>
          </c:cat>
          <c:val>
            <c:numRef>
              <c:f>'Category PivotTable'!$C$4:$C$13</c:f>
              <c:numCache>
                <c:formatCode>_("$"* #,##0_);_("$"* \(#,##0\);_("$"* "-"_);_(@_)</c:formatCode>
                <c:ptCount val="9"/>
                <c:pt idx="0">
                  <c:v>150</c:v>
                </c:pt>
                <c:pt idx="1">
                  <c:v>112</c:v>
                </c:pt>
                <c:pt idx="2">
                  <c:v>425</c:v>
                </c:pt>
                <c:pt idx="3">
                  <c:v>7880</c:v>
                </c:pt>
                <c:pt idx="4">
                  <c:v>500</c:v>
                </c:pt>
                <c:pt idx="5">
                  <c:v>500</c:v>
                </c:pt>
                <c:pt idx="6">
                  <c:v>100</c:v>
                </c:pt>
                <c:pt idx="7">
                  <c:v>150</c:v>
                </c:pt>
                <c:pt idx="8">
                  <c:v>925</c:v>
                </c:pt>
              </c:numCache>
            </c:numRef>
          </c:val>
          <c:extLst>
            <c:ext xmlns:c16="http://schemas.microsoft.com/office/drawing/2014/chart" uri="{C3380CC4-5D6E-409C-BE32-E72D297353CC}">
              <c16:uniqueId val="{00000010-226B-4F0D-99C4-A32A7AFE75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6.0903426791277263E-2"/>
          <c:y val="2.0371988080381334E-2"/>
          <c:w val="0.9"/>
          <c:h val="3.0770641574726375E-2"/>
        </c:manualLayout>
      </c:layout>
      <c:overlay val="0"/>
      <c:spPr>
        <a:solidFill>
          <a:schemeClr val="lt1">
            <a:alpha val="78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3.xml><?xml version="1.0" encoding="utf-8"?>
<cs:colorStyle xmlns:cs="http://schemas.microsoft.com/office/drawing/2012/chartStyle" xmlns:a="http://schemas.openxmlformats.org/drawingml/2006/main" meth="withinLinearReversed" id="23">
  <a:schemeClr val="accent3"/>
</cs:colorStyle>
</file>

<file path=xl/charts/style1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2.xml><?xml version="1.0" encoding="utf-8"?>
<formControlPr xmlns="http://schemas.microsoft.com/office/spreadsheetml/2009/9/main" objectType="Spin" dx="16" fmlaLink="$C$2" max="12" min="1" page="10" val="12"/>
</file>

<file path=xl/ctrlProps/ctrlProp2.xml><?xml version="1.0" encoding="utf-8"?>
<formControlPr xmlns="http://schemas.microsoft.com/office/spreadsheetml/2009/9/main" objectType="Spin" dx="16" fmlaLink="$I$2" max="3000" min="1904" page="10" val="2022"/>
</file>

<file path=xl/drawings/_rels/drawing11.xml.rels>&#65279;<?xml version="1.0" encoding="utf-8"?><Relationships xmlns="http://schemas.openxmlformats.org/package/2006/relationships"><Relationship Type="http://schemas.openxmlformats.org/officeDocument/2006/relationships/chart" Target="/xl/charts/chart21.xml" Id="rId2" /><Relationship Type="http://schemas.openxmlformats.org/officeDocument/2006/relationships/chart" Target="/xl/charts/chart12.xml" Id="rId1" /></Relationships>
</file>

<file path=xl/drawings/_rels/drawing22.xml.rels>&#65279;<?xml version="1.0" encoding="utf-8"?><Relationships xmlns="http://schemas.openxmlformats.org/package/2006/relationships"><Relationship Type="http://schemas.openxmlformats.org/officeDocument/2006/relationships/chart" Target="/xl/charts/chart33.xml" Id="rId1" /></Relationships>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152400</xdr:colOff>
          <xdr:row>1</xdr:row>
          <xdr:rowOff>160020</xdr:rowOff>
        </xdr:from>
        <xdr:to>
          <xdr:col>2</xdr:col>
          <xdr:colOff>327660</xdr:colOff>
          <xdr:row>1</xdr:row>
          <xdr:rowOff>449580</xdr:rowOff>
        </xdr:to>
        <xdr:sp macro="" textlink="">
          <xdr:nvSpPr>
            <xdr:cNvPr id="1031" name="Spinner 7" descr="Spinner control for Month"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45720</xdr:colOff>
          <xdr:row>1</xdr:row>
          <xdr:rowOff>175260</xdr:rowOff>
        </xdr:from>
        <xdr:to>
          <xdr:col>9</xdr:col>
          <xdr:colOff>190500</xdr:colOff>
          <xdr:row>1</xdr:row>
          <xdr:rowOff>457200</xdr:rowOff>
        </xdr:to>
        <xdr:sp macro="" textlink="">
          <xdr:nvSpPr>
            <xdr:cNvPr id="1033" name="Spinner 9" descr="Spinner control for Year"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1085850</xdr:colOff>
      <xdr:row>2</xdr:row>
      <xdr:rowOff>438150</xdr:rowOff>
    </xdr:from>
    <xdr:to>
      <xdr:col>6</xdr:col>
      <xdr:colOff>673099</xdr:colOff>
      <xdr:row>5</xdr:row>
      <xdr:rowOff>298323</xdr:rowOff>
    </xdr:to>
    <xdr:graphicFrame macro="">
      <xdr:nvGraphicFramePr>
        <xdr:cNvPr id="28" name="Chart 27" descr="Bar chart comparing monthly Income totals to Expenditure totals ">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123825</xdr:colOff>
      <xdr:row>3</xdr:row>
      <xdr:rowOff>0</xdr:rowOff>
    </xdr:from>
    <xdr:to>
      <xdr:col>13</xdr:col>
      <xdr:colOff>1019393</xdr:colOff>
      <xdr:row>5</xdr:row>
      <xdr:rowOff>307848</xdr:rowOff>
    </xdr:to>
    <xdr:graphicFrame macro="">
      <xdr:nvGraphicFramePr>
        <xdr:cNvPr id="30" name="Chart 29" descr="Bar chart comparing annual Income totals to Expenditure totals">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209550</xdr:colOff>
      <xdr:row>5</xdr:row>
      <xdr:rowOff>109537</xdr:rowOff>
    </xdr:from>
    <xdr:to>
      <xdr:col>5</xdr:col>
      <xdr:colOff>2143125</xdr:colOff>
      <xdr:row>36</xdr:row>
      <xdr:rowOff>279581</xdr:rowOff>
    </xdr:to>
    <xdr:graphicFrame macro="">
      <xdr:nvGraphicFramePr>
        <xdr:cNvPr id="7" name="Category Totals" descr="Pie chart comparing each category total">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27050</xdr:colOff>
      <xdr:row>1</xdr:row>
      <xdr:rowOff>73025</xdr:rowOff>
    </xdr:from>
    <xdr:to>
      <xdr:col>4</xdr:col>
      <xdr:colOff>3039490</xdr:colOff>
      <xdr:row>1</xdr:row>
      <xdr:rowOff>2219325</xdr:rowOff>
    </xdr:to>
    <mc:AlternateContent xmlns:mc="http://schemas.openxmlformats.org/markup-compatibility/2006" xmlns:a14="http://schemas.microsoft.com/office/drawing/2010/main">
      <mc:Choice Requires="a14">
        <xdr:graphicFrame macro="">
          <xdr:nvGraphicFramePr>
            <xdr:cNvPr id="3" name="CATEGORY" descr="Slicer to filter PivotTable data based on Categor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1650" y="692150"/>
              <a:ext cx="3044190" cy="214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xdr:row>
      <xdr:rowOff>73024</xdr:rowOff>
    </xdr:from>
    <xdr:to>
      <xdr:col>6</xdr:col>
      <xdr:colOff>2540</xdr:colOff>
      <xdr:row>1</xdr:row>
      <xdr:rowOff>2228850</xdr:rowOff>
    </xdr:to>
    <mc:AlternateContent xmlns:mc="http://schemas.openxmlformats.org/markup-compatibility/2006" xmlns:a14="http://schemas.microsoft.com/office/drawing/2010/main">
      <mc:Choice Requires="a14">
        <xdr:graphicFrame macro="">
          <xdr:nvGraphicFramePr>
            <xdr:cNvPr id="4" name="DESCRIPTION" descr="Slicer to filter PivotTable data based on Description">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9629775" y="692149"/>
              <a:ext cx="3044190" cy="215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1</xdr:row>
      <xdr:rowOff>73025</xdr:rowOff>
    </xdr:from>
    <xdr:to>
      <xdr:col>3</xdr:col>
      <xdr:colOff>2557145</xdr:colOff>
      <xdr:row>1</xdr:row>
      <xdr:rowOff>1438275</xdr:rowOff>
    </xdr:to>
    <mc:AlternateContent xmlns:mc="http://schemas.openxmlformats.org/markup-compatibility/2006" xmlns:tsle="http://schemas.microsoft.com/office/drawing/2012/timeslicer">
      <mc:Choice Requires="tsle">
        <xdr:graphicFrame macro="">
          <xdr:nvGraphicFramePr>
            <xdr:cNvPr id="2" name="DATE" descr="Drag through the timeline to filter the Expenditures to the selected time fram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57200" y="692150"/>
              <a:ext cx="5248275" cy="136525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s>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69.521489583334" createdVersion="4" refreshedVersion="8" minRefreshableVersion="3" recordCount="33" xr:uid="{00000000-000A-0000-FFFF-FFFF24000000}">
  <cacheSource type="worksheet">
    <worksheetSource name="Expenditures"/>
  </cacheSource>
  <cacheFields count="4">
    <cacheField name="DATE" numFmtId="14">
      <sharedItems containsSemiMixedTypes="0" containsNonDate="0" containsDate="1" containsString="0" minDate="2022-08-18T00:00:00" maxDate="2022-11-05T00:00:00" count="22">
        <d v="2022-11-04T00:00:00"/>
        <d v="2022-10-28T00:00:00"/>
        <d v="2022-10-27T00:00:00"/>
        <d v="2022-10-26T00:00:00"/>
        <d v="2022-10-25T00:00:00"/>
        <d v="2022-10-24T00:00:00"/>
        <d v="2022-10-23T00:00:00"/>
        <d v="2022-10-22T00:00:00"/>
        <d v="2022-10-21T00:00:00"/>
        <d v="2022-10-20T00:00:00"/>
        <d v="2022-10-19T00:00:00"/>
        <d v="2022-10-15T00:00:00"/>
        <d v="2022-10-10T00:00:00"/>
        <d v="2022-10-05T00:00:00"/>
        <d v="2022-10-04T00:00:00"/>
        <d v="2022-09-23T00:00:00"/>
        <d v="2022-09-20T00:00:00"/>
        <d v="2022-09-15T00:00:00"/>
        <d v="2022-08-31T00:00:00"/>
        <d v="2022-08-26T00:00:00"/>
        <d v="2022-08-21T00:00:00"/>
        <d v="2022-08-18T00:00:00"/>
      </sharedItems>
    </cacheField>
    <cacheField name="CATEGORY" numFmtId="0">
      <sharedItems count="9">
        <s v="Medical"/>
        <s v="Household"/>
        <s v="Entertainment"/>
        <s v="Food"/>
        <s v="Children"/>
        <s v="Investment Accounts"/>
        <s v="Personal"/>
        <s v="Pets"/>
        <s v="Transportation"/>
      </sharedItems>
    </cacheField>
    <cacheField name="DESCRIPTION" numFmtId="0">
      <sharedItems count="26">
        <s v="Insurance"/>
        <s v="Mortgage"/>
        <s v="Electricity"/>
        <s v="Water/sewer"/>
        <s v="Garbage"/>
        <s v="Cell phone"/>
        <s v="Movies"/>
        <s v="Groceries"/>
        <s v="Dining out"/>
        <s v="Lunch money"/>
        <s v="Savings"/>
        <s v="Investment account"/>
        <s v="Health/Fitness club"/>
        <s v="Food"/>
        <s v="Grooming"/>
        <s v="Other"/>
        <s v="Car 1 Payment "/>
        <s v="Car 2 Payment "/>
        <s v="Car Insurance"/>
        <s v="Fuel"/>
        <s v="Internet" u="1"/>
        <s v="Television" u="1"/>
        <s v="Credit Card 1 " u="1"/>
        <s v="Home phone" u="1"/>
        <s v="Supplies" u="1"/>
        <s v="Maintenance/repairs" u="1"/>
      </sharedItems>
    </cacheField>
    <cacheField name="AMOUNT" numFmtId="44">
      <sharedItems containsSemiMixedTypes="0" containsString="0" containsNumber="1" containsInteger="1" minValue="25" maxValue="5000"/>
    </cacheField>
  </cacheFields>
  <extLst>
    <ext xmlns:x14="http://schemas.microsoft.com/office/spreadsheetml/2009/9/main" uri="{725AE2AE-9491-48be-B2B4-4EB974FC3084}">
      <x14:pivotCacheDefinition pivotCacheId="3"/>
    </ext>
  </extLst>
</pivotCacheDefinition>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n v="500"/>
  </r>
  <r>
    <x v="1"/>
    <x v="1"/>
    <x v="1"/>
    <n v="1000"/>
  </r>
  <r>
    <x v="1"/>
    <x v="1"/>
    <x v="2"/>
    <n v="100"/>
  </r>
  <r>
    <x v="1"/>
    <x v="1"/>
    <x v="3"/>
    <n v="50"/>
  </r>
  <r>
    <x v="1"/>
    <x v="1"/>
    <x v="4"/>
    <n v="25"/>
  </r>
  <r>
    <x v="1"/>
    <x v="1"/>
    <x v="5"/>
    <n v="100"/>
  </r>
  <r>
    <x v="1"/>
    <x v="1"/>
    <x v="5"/>
    <n v="30"/>
  </r>
  <r>
    <x v="1"/>
    <x v="1"/>
    <x v="1"/>
    <n v="50"/>
  </r>
  <r>
    <x v="1"/>
    <x v="1"/>
    <x v="5"/>
    <n v="50"/>
  </r>
  <r>
    <x v="1"/>
    <x v="1"/>
    <x v="5"/>
    <n v="25"/>
  </r>
  <r>
    <x v="2"/>
    <x v="1"/>
    <x v="2"/>
    <n v="100"/>
  </r>
  <r>
    <x v="3"/>
    <x v="2"/>
    <x v="6"/>
    <n v="37"/>
  </r>
  <r>
    <x v="4"/>
    <x v="3"/>
    <x v="7"/>
    <n v="350"/>
  </r>
  <r>
    <x v="5"/>
    <x v="3"/>
    <x v="8"/>
    <n v="75"/>
  </r>
  <r>
    <x v="6"/>
    <x v="4"/>
    <x v="9"/>
    <n v="150"/>
  </r>
  <r>
    <x v="7"/>
    <x v="5"/>
    <x v="10"/>
    <n v="250"/>
  </r>
  <r>
    <x v="8"/>
    <x v="5"/>
    <x v="11"/>
    <n v="250"/>
  </r>
  <r>
    <x v="9"/>
    <x v="6"/>
    <x v="12"/>
    <n v="100"/>
  </r>
  <r>
    <x v="10"/>
    <x v="7"/>
    <x v="13"/>
    <n v="50"/>
  </r>
  <r>
    <x v="11"/>
    <x v="7"/>
    <x v="14"/>
    <n v="50"/>
  </r>
  <r>
    <x v="11"/>
    <x v="7"/>
    <x v="15"/>
    <n v="50"/>
  </r>
  <r>
    <x v="12"/>
    <x v="8"/>
    <x v="16"/>
    <n v="300"/>
  </r>
  <r>
    <x v="12"/>
    <x v="8"/>
    <x v="17"/>
    <n v="350"/>
  </r>
  <r>
    <x v="12"/>
    <x v="8"/>
    <x v="18"/>
    <n v="50"/>
  </r>
  <r>
    <x v="13"/>
    <x v="8"/>
    <x v="19"/>
    <n v="50"/>
  </r>
  <r>
    <x v="14"/>
    <x v="8"/>
    <x v="19"/>
    <n v="25"/>
  </r>
  <r>
    <x v="15"/>
    <x v="8"/>
    <x v="17"/>
    <n v="150"/>
  </r>
  <r>
    <x v="16"/>
    <x v="1"/>
    <x v="1"/>
    <n v="5000"/>
  </r>
  <r>
    <x v="17"/>
    <x v="1"/>
    <x v="2"/>
    <n v="200"/>
  </r>
  <r>
    <x v="18"/>
    <x v="1"/>
    <x v="5"/>
    <n v="100"/>
  </r>
  <r>
    <x v="19"/>
    <x v="1"/>
    <x v="4"/>
    <n v="50"/>
  </r>
  <r>
    <x v="20"/>
    <x v="1"/>
    <x v="1"/>
    <n v="1000"/>
  </r>
  <r>
    <x v="21"/>
    <x v="2"/>
    <x v="6"/>
    <n v="75"/>
  </r>
</pivotCacheRecords>
</file>

<file path=xl/pivotTables/_rels/pivotTable12.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_rels/pivotTable2.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Expenditures" cacheId="0"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B5:C26" firstHeaderRow="1" firstDataRow="1" firstDataCol="1"/>
  <pivotFields count="4">
    <pivotField numFmtId="14" showAll="0">
      <items count="23">
        <item x="21"/>
        <item x="20"/>
        <item x="19"/>
        <item x="18"/>
        <item x="17"/>
        <item x="16"/>
        <item x="15"/>
        <item x="14"/>
        <item x="13"/>
        <item x="12"/>
        <item x="11"/>
        <item x="10"/>
        <item x="9"/>
        <item x="8"/>
        <item x="7"/>
        <item x="6"/>
        <item x="5"/>
        <item x="4"/>
        <item x="3"/>
        <item x="2"/>
        <item x="1"/>
        <item x="0"/>
        <item t="default"/>
      </items>
    </pivotField>
    <pivotField showAll="0">
      <items count="10">
        <item x="4"/>
        <item x="2"/>
        <item x="3"/>
        <item x="1"/>
        <item x="5"/>
        <item x="0"/>
        <item x="6"/>
        <item x="7"/>
        <item x="8"/>
        <item t="default"/>
      </items>
    </pivotField>
    <pivotField axis="axisRow" showAll="0">
      <items count="27">
        <item x="16"/>
        <item x="17"/>
        <item x="18"/>
        <item x="5"/>
        <item m="1" x="22"/>
        <item x="8"/>
        <item x="2"/>
        <item x="13"/>
        <item x="19"/>
        <item x="4"/>
        <item x="7"/>
        <item x="14"/>
        <item x="12"/>
        <item m="1" x="23"/>
        <item x="0"/>
        <item m="1" x="20"/>
        <item x="11"/>
        <item x="9"/>
        <item m="1" x="25"/>
        <item x="1"/>
        <item x="6"/>
        <item x="15"/>
        <item x="10"/>
        <item m="1" x="24"/>
        <item m="1" x="21"/>
        <item x="3"/>
        <item t="default"/>
      </items>
    </pivotField>
    <pivotField dataField="1" numFmtId="44" showAll="0"/>
  </pivotFields>
  <rowFields count="1">
    <field x="2"/>
  </rowFields>
  <rowItems count="21">
    <i>
      <x/>
    </i>
    <i>
      <x v="1"/>
    </i>
    <i>
      <x v="2"/>
    </i>
    <i>
      <x v="3"/>
    </i>
    <i>
      <x v="5"/>
    </i>
    <i>
      <x v="6"/>
    </i>
    <i>
      <x v="7"/>
    </i>
    <i>
      <x v="8"/>
    </i>
    <i>
      <x v="9"/>
    </i>
    <i>
      <x v="10"/>
    </i>
    <i>
      <x v="11"/>
    </i>
    <i>
      <x v="12"/>
    </i>
    <i>
      <x v="14"/>
    </i>
    <i>
      <x v="16"/>
    </i>
    <i>
      <x v="17"/>
    </i>
    <i>
      <x v="19"/>
    </i>
    <i>
      <x v="20"/>
    </i>
    <i>
      <x v="21"/>
    </i>
    <i>
      <x v="22"/>
    </i>
    <i>
      <x v="25"/>
    </i>
    <i t="grand">
      <x/>
    </i>
  </rowItems>
  <colItems count="1">
    <i/>
  </colItems>
  <dataFields count="1">
    <dataField name="Sum of AMOUNT" fld="3" baseField="0" baseItem="0" numFmtId="44"/>
  </dataFields>
  <formats count="80">
    <format dxfId="94">
      <pivotArea dataOnly="0" outline="0" axis="axisValues" fieldPosition="0"/>
    </format>
    <format dxfId="93">
      <pivotArea field="2" type="button" dataOnly="0" labelOnly="1" outline="0" axis="axisRow" fieldPosition="0"/>
    </format>
    <format dxfId="92">
      <pivotArea dataOnly="0" labelOnly="1" outline="0" axis="axisValues" fieldPosition="0"/>
    </format>
    <format dxfId="91">
      <pivotArea dataOnly="0" labelOnly="1" outline="0" axis="axisValues" fieldPosition="0"/>
    </format>
    <format dxfId="90">
      <pivotArea field="2"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field="2" type="button" dataOnly="0" labelOnly="1" outline="0" axis="axisRow" fieldPosition="0"/>
    </format>
    <format dxfId="86">
      <pivotArea dataOnly="0" labelOnly="1" outline="0" axis="axisValues" fieldPosition="0"/>
    </format>
    <format dxfId="85">
      <pivotArea dataOnly="0" labelOnly="1" outline="0" axis="axisValues" fieldPosition="0"/>
    </format>
    <format dxfId="84">
      <pivotArea field="2" type="button" dataOnly="0" labelOnly="1" outline="0" axis="axisRow" fieldPosition="0"/>
    </format>
    <format dxfId="83">
      <pivotArea dataOnly="0" labelOnly="1" outline="0" axis="axisValues" fieldPosition="0"/>
    </format>
    <format dxfId="82">
      <pivotArea dataOnly="0" labelOnly="1" outline="0" axis="axisValues" fieldPosition="0"/>
    </format>
    <format dxfId="81">
      <pivotArea field="2" type="button" dataOnly="0" labelOnly="1" outline="0" axis="axisRow" fieldPosition="0"/>
    </format>
    <format dxfId="80">
      <pivotArea dataOnly="0" labelOnly="1" outline="0" axis="axisValues" fieldPosition="0"/>
    </format>
    <format dxfId="79">
      <pivotArea dataOnly="0" labelOnly="1" outline="0" axis="axisValues" fieldPosition="0"/>
    </format>
    <format dxfId="78">
      <pivotArea field="2" type="button" dataOnly="0" labelOnly="1" outline="0" axis="axisRow" fieldPosition="0"/>
    </format>
    <format dxfId="77">
      <pivotArea dataOnly="0" labelOnly="1" outline="0" axis="axisValues" fieldPosition="0"/>
    </format>
    <format dxfId="76">
      <pivotArea dataOnly="0" labelOnly="1" outline="0" axis="axisValues" fieldPosition="0"/>
    </format>
    <format dxfId="75">
      <pivotArea field="2" type="button" dataOnly="0" labelOnly="1" outline="0" axis="axisRow" fieldPosition="0"/>
    </format>
    <format dxfId="74">
      <pivotArea dataOnly="0" labelOnly="1" outline="0" axis="axisValues" fieldPosition="0"/>
    </format>
    <format dxfId="73">
      <pivotArea dataOnly="0" labelOnly="1" outline="0" axis="axisValues" fieldPosition="0"/>
    </format>
    <format dxfId="72">
      <pivotArea field="2" type="button" dataOnly="0" labelOnly="1" outline="0" axis="axisRow" fieldPosition="0"/>
    </format>
    <format dxfId="71">
      <pivotArea dataOnly="0" labelOnly="1" outline="0" axis="axisValues" fieldPosition="0"/>
    </format>
    <format dxfId="70">
      <pivotArea dataOnly="0" labelOnly="1" outline="0" axis="axisValues" fieldPosition="0"/>
    </format>
    <format dxfId="69">
      <pivotArea field="2" type="button" dataOnly="0" labelOnly="1" outline="0" axis="axisRow" fieldPosition="0"/>
    </format>
    <format dxfId="68">
      <pivotArea dataOnly="0" labelOnly="1" outline="0" axis="axisValues" fieldPosition="0"/>
    </format>
    <format dxfId="67">
      <pivotArea dataOnly="0" labelOnly="1" outline="0" axis="axisValues" fieldPosition="0"/>
    </format>
    <format dxfId="66">
      <pivotArea field="2" type="button" dataOnly="0" labelOnly="1" outline="0" axis="axisRow" fieldPosition="0"/>
    </format>
    <format dxfId="65">
      <pivotArea dataOnly="0" labelOnly="1" outline="0" axis="axisValues" fieldPosition="0"/>
    </format>
    <format dxfId="64">
      <pivotArea dataOnly="0" labelOnly="1" outline="0" axis="axisValues" fieldPosition="0"/>
    </format>
    <format dxfId="63">
      <pivotArea field="2" type="button" dataOnly="0" labelOnly="1" outline="0" axis="axisRow" fieldPosition="0"/>
    </format>
    <format dxfId="62">
      <pivotArea dataOnly="0" labelOnly="1" outline="0" axis="axisValues" fieldPosition="0"/>
    </format>
    <format dxfId="61">
      <pivotArea dataOnly="0" labelOnly="1" outline="0" axis="axisValues" fieldPosition="0"/>
    </format>
    <format dxfId="60">
      <pivotArea field="2" type="button" dataOnly="0" labelOnly="1" outline="0" axis="axisRow" fieldPosition="0"/>
    </format>
    <format dxfId="59">
      <pivotArea dataOnly="0" labelOnly="1" outline="0" axis="axisValues" fieldPosition="0"/>
    </format>
    <format dxfId="58">
      <pivotArea dataOnly="0" labelOnly="1" outline="0" axis="axisValues" fieldPosition="0"/>
    </format>
    <format dxfId="57">
      <pivotArea dataOnly="0" labelOnly="1" fieldPosition="0">
        <references count="1">
          <reference field="2" count="1">
            <x v="0"/>
          </reference>
        </references>
      </pivotArea>
    </format>
    <format dxfId="56">
      <pivotArea field="2" type="button" dataOnly="0" labelOnly="1" outline="0" axis="axisRow" fieldPosition="0"/>
    </format>
    <format dxfId="55">
      <pivotArea dataOnly="0" labelOnly="1" outline="0" axis="axisValues" fieldPosition="0"/>
    </format>
    <format dxfId="54">
      <pivotArea dataOnly="0" labelOnly="1" outline="0" axis="axisValues" fieldPosition="0"/>
    </format>
    <format dxfId="53">
      <pivotArea field="2" type="button" dataOnly="0" labelOnly="1" outline="0" axis="axisRow" fieldPosition="0"/>
    </format>
    <format dxfId="52">
      <pivotArea dataOnly="0" labelOnly="1" outline="0" axis="axisValues" fieldPosition="0"/>
    </format>
    <format dxfId="51">
      <pivotArea dataOnly="0" labelOnly="1" outline="0" axis="axisValues" fieldPosition="0"/>
    </format>
    <format dxfId="50">
      <pivotArea field="2" type="button" dataOnly="0" labelOnly="1" outline="0" axis="axisRow" fieldPosition="0"/>
    </format>
    <format dxfId="49">
      <pivotArea dataOnly="0" labelOnly="1" outline="0" axis="axisValues" fieldPosition="0"/>
    </format>
    <format dxfId="48">
      <pivotArea dataOnly="0" labelOnly="1" outline="0" axis="axisValues" fieldPosition="0"/>
    </format>
    <format dxfId="47">
      <pivotArea field="2"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collapsedLevelsAreSubtotals="1" fieldPosition="0">
        <references count="1">
          <reference field="2" count="0"/>
        </references>
      </pivotArea>
    </format>
    <format dxfId="36">
      <pivotArea dataOnly="0" labelOnly="1" fieldPosition="0">
        <references count="1">
          <reference field="2" count="0"/>
        </references>
      </pivotArea>
    </format>
    <format dxfId="35">
      <pivotArea collapsedLevelsAreSubtotals="1" fieldPosition="0">
        <references count="1">
          <reference field="2" count="0"/>
        </references>
      </pivotArea>
    </format>
    <format dxfId="34">
      <pivotArea dataOnly="0" labelOnly="1" fieldPosition="0">
        <references count="1">
          <reference field="2" count="0"/>
        </references>
      </pivotArea>
    </format>
    <format dxfId="33">
      <pivotArea field="2" type="button" dataOnly="0" labelOnly="1" outline="0" axis="axisRow" fieldPosition="0"/>
    </format>
    <format dxfId="32">
      <pivotArea dataOnly="0" labelOnly="1" outline="0" axis="axisValues"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8">
      <pivotArea grandRow="1" outline="0" collapsedLevelsAreSubtotals="1" fieldPosition="0"/>
    </format>
    <format dxfId="27">
      <pivotArea dataOnly="0" labelOnly="1" grandRow="1" outline="0" fieldPosition="0"/>
    </format>
    <format dxfId="26">
      <pivotArea collapsedLevelsAreSubtotals="1" fieldPosition="0">
        <references count="1">
          <reference field="2" count="0"/>
        </references>
      </pivotArea>
    </format>
    <format dxfId="25">
      <pivotArea dataOnly="0" labelOnly="1" fieldPosition="0">
        <references count="1">
          <reference field="2" count="0"/>
        </references>
      </pivotArea>
    </format>
    <format dxfId="24">
      <pivotArea dataOnly="0" labelOnly="1" fieldPosition="0">
        <references count="1">
          <reference field="2" count="0"/>
        </references>
      </pivotArea>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 dxfId="17">
      <pivotArea grandRow="1" outline="0" collapsedLevelsAreSubtotals="1" fieldPosition="0"/>
    </format>
    <format dxfId="16">
      <pivotArea collapsedLevelsAreSubtotals="1" fieldPosition="0">
        <references count="1">
          <reference field="2" count="1">
            <x v="0"/>
          </reference>
        </references>
      </pivotArea>
    </format>
    <format dxfId="15">
      <pivotArea collapsedLevelsAreSubtotals="1" fieldPosition="0">
        <references count="1">
          <reference field="2" count="1">
            <x v="0"/>
          </reference>
        </references>
      </pivotArea>
    </format>
  </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altTextSummary="Expenditure totals grouped by description "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ategoryTotals"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B3:C13" firstHeaderRow="1" firstDataRow="1" firstDataCol="1"/>
  <pivotFields count="4">
    <pivotField numFmtId="14" showAll="0"/>
    <pivotField axis="axisRow" showAll="0">
      <items count="10">
        <item x="4"/>
        <item x="2"/>
        <item x="3"/>
        <item x="1"/>
        <item x="5"/>
        <item x="0"/>
        <item x="6"/>
        <item x="7"/>
        <item x="8"/>
        <item t="default"/>
      </items>
    </pivotField>
    <pivotField showAll="0"/>
    <pivotField dataField="1" numFmtId="44" showAll="0"/>
  </pivotFields>
  <rowFields count="1">
    <field x="1"/>
  </rowFields>
  <rowItems count="10">
    <i>
      <x/>
    </i>
    <i>
      <x v="1"/>
    </i>
    <i>
      <x v="2"/>
    </i>
    <i>
      <x v="3"/>
    </i>
    <i>
      <x v="4"/>
    </i>
    <i>
      <x v="5"/>
    </i>
    <i>
      <x v="6"/>
    </i>
    <i>
      <x v="7"/>
    </i>
    <i>
      <x v="8"/>
    </i>
    <i t="grand">
      <x/>
    </i>
  </rowItems>
  <colItems count="1">
    <i/>
  </colItems>
  <dataFields count="1">
    <dataField name="Sum of AMOUNT" fld="3" baseField="0" baseItem="0" numFmtId="42"/>
  </dataFields>
  <formats count="1">
    <format dxfId="0">
      <pivotArea outline="0" collapsedLevelsAreSubtotals="1" fieldPosition="0"/>
    </format>
  </formats>
  <chartFormats count="10">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1" count="1" selected="0">
            <x v="0"/>
          </reference>
        </references>
      </pivotArea>
    </chartFormat>
    <chartFormat chart="2" format="35">
      <pivotArea type="data" outline="0" fieldPosition="0">
        <references count="2">
          <reference field="4294967294" count="1" selected="0">
            <x v="0"/>
          </reference>
          <reference field="1" count="1" selected="0">
            <x v="1"/>
          </reference>
        </references>
      </pivotArea>
    </chartFormat>
    <chartFormat chart="2" format="36">
      <pivotArea type="data" outline="0" fieldPosition="0">
        <references count="2">
          <reference field="4294967294" count="1" selected="0">
            <x v="0"/>
          </reference>
          <reference field="1" count="1" selected="0">
            <x v="2"/>
          </reference>
        </references>
      </pivotArea>
    </chartFormat>
    <chartFormat chart="2" format="37">
      <pivotArea type="data" outline="0" fieldPosition="0">
        <references count="2">
          <reference field="4294967294" count="1" selected="0">
            <x v="0"/>
          </reference>
          <reference field="1" count="1" selected="0">
            <x v="3"/>
          </reference>
        </references>
      </pivotArea>
    </chartFormat>
    <chartFormat chart="2" format="38">
      <pivotArea type="data" outline="0" fieldPosition="0">
        <references count="2">
          <reference field="4294967294" count="1" selected="0">
            <x v="0"/>
          </reference>
          <reference field="1" count="1" selected="0">
            <x v="4"/>
          </reference>
        </references>
      </pivotArea>
    </chartFormat>
    <chartFormat chart="2" format="39">
      <pivotArea type="data" outline="0" fieldPosition="0">
        <references count="2">
          <reference field="4294967294" count="1" selected="0">
            <x v="0"/>
          </reference>
          <reference field="1" count="1" selected="0">
            <x v="5"/>
          </reference>
        </references>
      </pivotArea>
    </chartFormat>
    <chartFormat chart="2" format="40">
      <pivotArea type="data" outline="0" fieldPosition="0">
        <references count="2">
          <reference field="4294967294" count="1" selected="0">
            <x v="0"/>
          </reference>
          <reference field="1" count="1" selected="0">
            <x v="6"/>
          </reference>
        </references>
      </pivotArea>
    </chartFormat>
    <chartFormat chart="2" format="41">
      <pivotArea type="data" outline="0" fieldPosition="0">
        <references count="2">
          <reference field="4294967294" count="1" selected="0">
            <x v="0"/>
          </reference>
          <reference field="1" count="1" selected="0">
            <x v="7"/>
          </reference>
        </references>
      </pivotArea>
    </chartFormat>
    <chartFormat chart="2" format="42">
      <pivotArea type="data" outline="0" fieldPosition="0">
        <references count="2">
          <reference field="4294967294" count="1" selected="0">
            <x v="0"/>
          </reference>
          <reference field="1" count="1" selected="0">
            <x v="8"/>
          </reference>
        </references>
      </pivotArea>
    </chartFormat>
  </chartFormat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altTextSummary="A summary of each category total"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3" name="Expenditures"/>
  </pivotTables>
  <data>
    <tabular pivotCacheId="3">
      <items count="9">
        <i x="4" s="1"/>
        <i x="2" s="1"/>
        <i x="3" s="1"/>
        <i x="1" s="1"/>
        <i x="5" s="1"/>
        <i x="0" s="1"/>
        <i x="6" s="1"/>
        <i x="7" s="1"/>
        <i x="8"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00000000-0013-0000-FFFF-FFFF02000000}" sourceName="DESCRIPTION">
  <pivotTables>
    <pivotTable tabId="3" name="Expenditures"/>
  </pivotTables>
  <data>
    <tabular pivotCacheId="3">
      <items count="26">
        <i x="16" s="1"/>
        <i x="17" s="1"/>
        <i x="18" s="1"/>
        <i x="5" s="1"/>
        <i x="8" s="1"/>
        <i x="2" s="1"/>
        <i x="13" s="1"/>
        <i x="19" s="1"/>
        <i x="4" s="1"/>
        <i x="7" s="1"/>
        <i x="14" s="1"/>
        <i x="12" s="1"/>
        <i x="0" s="1"/>
        <i x="11" s="1"/>
        <i x="9" s="1"/>
        <i x="1" s="1"/>
        <i x="6" s="1"/>
        <i x="15" s="1"/>
        <i x="10" s="1"/>
        <i x="3" s="1"/>
        <i x="22" s="1" nd="1"/>
        <i x="23" s="1" nd="1"/>
        <i x="20" s="1" nd="1"/>
        <i x="25" s="1" nd="1"/>
        <i x="24"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columnCount="2" rowHeight="188383"/>
  <slicer name="DESCRIPTION" xr10:uid="{00000000-0014-0000-FFFF-FFFF02000000}" cache="Slicer_DESCRIPTION" caption="DESCRIPTION" columnCount="2" rowHeight="188383"/>
</slicers>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shboard" displayName="Dashboard" ref="B8:O12" totalsRowShown="0" headerRowDxfId="117" tableBorderDxfId="116" totalsRowBorderDxfId="115" headerRowCellStyle="Normal">
  <autoFilter ref="B8:O12" xr:uid="{00000000-0009-0000-0100-000001000000}"/>
  <tableColumns count="14">
    <tableColumn id="1" xr3:uid="{00000000-0010-0000-0000-000001000000}" name="Category" dataDxfId="114"/>
    <tableColumn id="2" xr3:uid="{00000000-0010-0000-0000-000002000000}" name="JANUARY" dataDxfId="113"/>
    <tableColumn id="3" xr3:uid="{00000000-0010-0000-0000-000003000000}" name="FEBRUARY" dataDxfId="112"/>
    <tableColumn id="4" xr3:uid="{00000000-0010-0000-0000-000004000000}" name="MARCH" dataDxfId="111"/>
    <tableColumn id="5" xr3:uid="{00000000-0010-0000-0000-000005000000}" name="APRIL" dataDxfId="110"/>
    <tableColumn id="6" xr3:uid="{00000000-0010-0000-0000-000006000000}" name="MAY" dataDxfId="109"/>
    <tableColumn id="7" xr3:uid="{00000000-0010-0000-0000-000007000000}" name="JUNE" dataDxfId="108"/>
    <tableColumn id="8" xr3:uid="{00000000-0010-0000-0000-000008000000}" name="JULY" dataDxfId="107"/>
    <tableColumn id="9" xr3:uid="{00000000-0010-0000-0000-000009000000}" name="AUGUST" dataDxfId="106"/>
    <tableColumn id="10" xr3:uid="{00000000-0010-0000-0000-00000A000000}" name="SEPTEMBER" dataDxfId="105"/>
    <tableColumn id="11" xr3:uid="{00000000-0010-0000-0000-00000B000000}" name="OCTOBER" dataDxfId="104"/>
    <tableColumn id="12" xr3:uid="{00000000-0010-0000-0000-00000C000000}" name="NOVEMBER" dataDxfId="103"/>
    <tableColumn id="13" xr3:uid="{00000000-0010-0000-0000-00000D000000}" name="DECEMBER" dataDxfId="102"/>
    <tableColumn id="14" xr3:uid="{00000000-0010-0000-0000-00000E000000}" name="Sparkline" dataDxfId="101"/>
  </tableColumns>
  <tableStyleInfo name="TableStyleMedium1" showFirstColumn="1" showLastColumn="1" showRowStripes="1" showColumnStripes="0"/>
  <extLst>
    <ext xmlns:x14="http://schemas.microsoft.com/office/spreadsheetml/2009/9/main" uri="{504A1905-F514-4f6f-8877-14C23A59335A}">
      <x14:table altTextSummary="An overview of income and expenditures broken out by the first and last halves of each month with trendlines in the last column"/>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ditures" displayName="Expenditures" ref="F3:I36" totalsRowShown="0" headerRowCellStyle="60% - Accent3">
  <autoFilter ref="F3:I36" xr:uid="{00000000-0009-0000-0100-000002000000}"/>
  <tableColumns count="4">
    <tableColumn id="3" xr3:uid="{00000000-0010-0000-0100-000003000000}" name="DATE" dataCellStyle="Date"/>
    <tableColumn id="1" xr3:uid="{00000000-0010-0000-0100-000001000000}" name="CATEGORY" dataCellStyle="Table details"/>
    <tableColumn id="4" xr3:uid="{00000000-0010-0000-0100-000004000000}" name="DESCRIPTION" dataCellStyle="Table details"/>
    <tableColumn id="2" xr3:uid="{00000000-0010-0000-0100-000002000000}" name="AMOUNT" dataDxfId="100" dataCellStyle="Currency"/>
  </tableColumns>
  <tableStyleInfo name="Expenditures" showFirstColumn="0" showLastColumn="0" showRowStripes="1" showColumnStripes="0"/>
  <extLst>
    <ext xmlns:x14="http://schemas.microsoft.com/office/spreadsheetml/2009/9/main" uri="{504A1905-F514-4f6f-8877-14C23A59335A}">
      <x14:table altTextSummary="Enter Date and Amount, and select Category and Description in this 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ncome" displayName="Income" ref="B3:D13" headerRowDxfId="99" dataDxfId="98" headerRowCellStyle="60% - Accent5">
  <autoFilter ref="B3:D13" xr:uid="{00000000-0009-0000-0100-000003000000}"/>
  <tableColumns count="3">
    <tableColumn id="1" xr3:uid="{00000000-0010-0000-0200-000001000000}" name="DATE" totalsRowLabel="Total" dataDxfId="97" dataCellStyle="Date"/>
    <tableColumn id="3" xr3:uid="{00000000-0010-0000-0200-000003000000}" name="DESCRIPTION" dataDxfId="96" dataCellStyle="Table details"/>
    <tableColumn id="2" xr3:uid="{00000000-0010-0000-0200-000002000000}" name="AMOUNT" totalsRowFunction="sum" dataDxfId="95" dataCellStyle="Currency"/>
  </tableColumns>
  <tableStyleInfo name="Income" showFirstColumn="0" showLastColumn="0" showRowStripes="1" showColumnStripes="0"/>
  <extLst>
    <ext xmlns:x14="http://schemas.microsoft.com/office/spreadsheetml/2009/9/main" uri="{504A1905-F514-4f6f-8877-14C23A59335A}">
      <x14:table altTextSummary="Enter Date, Description of income, and Amount in this table"/>
    </ext>
  </extLst>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CategoryInfo" displayName="CategoryInfo" ref="B3:M8" headerRowDxfId="14" dataDxfId="13" dataCellStyle="Table details">
  <autoFilter ref="B3:M8" xr:uid="{00000000-0009-0000-0100-000009000000}"/>
  <tableColumns count="12">
    <tableColumn id="1" xr3:uid="{00000000-0010-0000-0300-000001000000}" name="Household" dataDxfId="12" dataCellStyle="Table details"/>
    <tableColumn id="2" xr3:uid="{00000000-0010-0000-0300-000002000000}" name="Entertainment" dataDxfId="11" dataCellStyle="Table details"/>
    <tableColumn id="3" xr3:uid="{00000000-0010-0000-0300-000003000000}" name="Food" dataDxfId="10" dataCellStyle="Table details"/>
    <tableColumn id="4" xr3:uid="{00000000-0010-0000-0300-000004000000}" name="Gifts/Donations" dataDxfId="9" dataCellStyle="Table details"/>
    <tableColumn id="5" xr3:uid="{00000000-0010-0000-0300-000005000000}" name="Children" dataDxfId="8" dataCellStyle="Table details"/>
    <tableColumn id="6" xr3:uid="{00000000-0010-0000-0300-000006000000}" name="Investment accounts" dataDxfId="7" dataCellStyle="Table details"/>
    <tableColumn id="7" xr3:uid="{00000000-0010-0000-0300-000007000000}" name="Medical" dataDxfId="6" dataCellStyle="Table details"/>
    <tableColumn id="8" xr3:uid="{00000000-0010-0000-0300-000008000000}" name="Other" dataDxfId="5" dataCellStyle="Table details"/>
    <tableColumn id="9" xr3:uid="{00000000-0010-0000-0300-000009000000}" name="Personal" dataDxfId="4" dataCellStyle="Table details"/>
    <tableColumn id="10" xr3:uid="{00000000-0010-0000-0300-00000A000000}" name="Pets" dataDxfId="3" dataCellStyle="Table details"/>
    <tableColumn id="11" xr3:uid="{00000000-0010-0000-0300-00000B000000}" name="Taxes/Legal" dataDxfId="2" dataCellStyle="Table details"/>
    <tableColumn id="12" xr3:uid="{00000000-0010-0000-0300-00000C000000}" name="Transportation" dataDxfId="1" dataCellStyle="Table details"/>
  </tableColumns>
  <tableStyleInfo name="Data Lists" showFirstColumn="0" showLastColumn="0" showRowStripes="1" showColumnStripes="0"/>
  <extLst>
    <ext xmlns:x14="http://schemas.microsoft.com/office/spreadsheetml/2009/9/main" uri="{504A1905-F514-4f6f-8877-14C23A59335A}">
      <x14:table altTextSummary="This table contains categories used to populate the drop-down lists in the Expenditures table on the Expenditures &amp; Income sheet. Modify the category names or the descriptions below each category to update the lists"/>
    </ext>
  </extLst>
</table>
</file>

<file path=xl/theme/theme11.xml><?xml version="1.0" encoding="utf-8"?>
<a:theme xmlns:a="http://schemas.openxmlformats.org/drawingml/2006/main" name="Office Theme">
  <a:themeElements>
    <a:clrScheme name="Custom 16">
      <a:dk1>
        <a:srgbClr val="151515"/>
      </a:dk1>
      <a:lt1>
        <a:srgbClr val="FFFFFF"/>
      </a:lt1>
      <a:dk2>
        <a:srgbClr val="1C1C1C"/>
      </a:dk2>
      <a:lt2>
        <a:srgbClr val="FFFFFF"/>
      </a:lt2>
      <a:accent1>
        <a:srgbClr val="F3D569"/>
      </a:accent1>
      <a:accent2>
        <a:srgbClr val="5B85AA"/>
      </a:accent2>
      <a:accent3>
        <a:srgbClr val="ECBE18"/>
      </a:accent3>
      <a:accent4>
        <a:srgbClr val="9CB5CB"/>
      </a:accent4>
      <a:accent5>
        <a:srgbClr val="2C4255"/>
      </a:accent5>
      <a:accent6>
        <a:srgbClr val="F7E5A4"/>
      </a:accent6>
      <a:hlink>
        <a:srgbClr val="5B85AA"/>
      </a:hlink>
      <a:folHlink>
        <a:srgbClr val="5B85AA"/>
      </a:folHlink>
    </a:clrScheme>
    <a:fontScheme name="Custom 17">
      <a:majorFont>
        <a:latin typeface="Tw Cen MT"/>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3" name="Expenditures"/>
  </pivotTables>
  <state minimalRefreshVersion="6" lastRefreshVersion="6" pivotCacheId="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DATE" level="2" selectionLevel="2" scrollPosition="2022-01-01T00:00:00"/>
</timelines>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vmlDrawing" Target="/xl/drawings/vmlDrawing1.vml" Id="rId3" /><Relationship Type="http://schemas.openxmlformats.org/officeDocument/2006/relationships/drawing" Target="/xl/drawings/drawing11.xml" Id="rId2" /><Relationship Type="http://schemas.openxmlformats.org/officeDocument/2006/relationships/printerSettings" Target="/xl/printerSettings/printerSettings22.bin" Id="rId1" /><Relationship Type="http://schemas.openxmlformats.org/officeDocument/2006/relationships/table" Target="/xl/tables/table13.xml" Id="rId6" /><Relationship Type="http://schemas.openxmlformats.org/officeDocument/2006/relationships/ctrlProp" Target="/xl/ctrlProps/ctrlProp2.xml" Id="rId5" /><Relationship Type="http://schemas.openxmlformats.org/officeDocument/2006/relationships/ctrlProp" Target="/xl/ctrlProps/ctrlProp12.xml" Id="rId4" /></Relationships>
</file>

<file path=xl/worksheets/_rels/sheet31.xml.rels>&#65279;<?xml version="1.0" encoding="utf-8"?><Relationships xmlns="http://schemas.openxmlformats.org/package/2006/relationships"><Relationship Type="http://schemas.openxmlformats.org/officeDocument/2006/relationships/table" Target="/xl/tables/table31.xml" Id="rId3" /><Relationship Type="http://schemas.openxmlformats.org/officeDocument/2006/relationships/table" Target="/xl/tables/table22.xml" Id="rId2" /><Relationship Type="http://schemas.openxmlformats.org/officeDocument/2006/relationships/printerSettings" Target="/xl/printerSettings/printerSettings31.bin" Id="rId1" /></Relationships>
</file>

<file path=xl/worksheets/_rels/sheet46.xml.rels>&#65279;<?xml version="1.0" encoding="utf-8"?><Relationships xmlns="http://schemas.openxmlformats.org/package/2006/relationships"><Relationship Type="http://schemas.openxmlformats.org/officeDocument/2006/relationships/drawing" Target="/xl/drawings/drawing22.xml" Id="rId3" /><Relationship Type="http://schemas.openxmlformats.org/officeDocument/2006/relationships/printerSettings" Target="/xl/printerSettings/printerSettings46.bin" Id="rId2" /><Relationship Type="http://schemas.openxmlformats.org/officeDocument/2006/relationships/pivotTable" Target="/xl/pivotTables/pivotTable12.xml" Id="rId1" /><Relationship Type="http://schemas.microsoft.com/office/2011/relationships/timeline" Target="/xl/timelines/timeline1.xml" Id="rId5" /><Relationship Type="http://schemas.microsoft.com/office/2007/relationships/slicer" Target="/xl/slicers/slicer1.xml" Id="rId4" /></Relationships>
</file>

<file path=xl/worksheets/_rels/sheet55.xml.rels>&#65279;<?xml version="1.0" encoding="utf-8"?><Relationships xmlns="http://schemas.openxmlformats.org/package/2006/relationships"><Relationship Type="http://schemas.openxmlformats.org/officeDocument/2006/relationships/table" Target="/xl/tables/table44.xml" Id="rId2" /><Relationship Type="http://schemas.openxmlformats.org/officeDocument/2006/relationships/printerSettings" Target="/xl/printerSettings/printerSettings55.bin" Id="rId1" /></Relationships>
</file>

<file path=xl/worksheets/_rels/sheet64.xml.rels>&#65279;<?xml version="1.0" encoding="utf-8"?><Relationships xmlns="http://schemas.openxmlformats.org/package/2006/relationships"><Relationship Type="http://schemas.openxmlformats.org/officeDocument/2006/relationships/printerSettings" Target="/xl/printerSettings/printerSettings64.bin" Id="rId2" /><Relationship Type="http://schemas.openxmlformats.org/officeDocument/2006/relationships/pivotTable" Target="/xl/pivotTables/pivotTable2.xml"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24CE-12A3-4CC0-84BC-2A62CE3863AE}">
  <sheetPr>
    <tabColor theme="9" tint="-0.749992370372631"/>
  </sheetPr>
  <dimension ref="B1:B8"/>
  <sheetViews>
    <sheetView tabSelected="1" workbookViewId="0"/>
  </sheetViews>
  <sheetFormatPr defaultRowHeight="15" x14ac:dyDescent="0.35"/>
  <cols>
    <col min="1" max="1" width="2.81640625" customWidth="1"/>
    <col min="2" max="2" width="80.81640625" customWidth="1"/>
    <col min="3" max="3" width="2.81640625" customWidth="1"/>
  </cols>
  <sheetData>
    <row r="1" spans="2:2" ht="30" customHeight="1" x14ac:dyDescent="0.35">
      <c r="B1" s="93" t="s">
        <v>123</v>
      </c>
    </row>
    <row r="2" spans="2:2" ht="30" customHeight="1" x14ac:dyDescent="0.35">
      <c r="B2" s="94" t="s">
        <v>96</v>
      </c>
    </row>
    <row r="3" spans="2:2" ht="30" customHeight="1" x14ac:dyDescent="0.35">
      <c r="B3" s="94" t="s">
        <v>124</v>
      </c>
    </row>
    <row r="4" spans="2:2" ht="30" customHeight="1" x14ac:dyDescent="0.35">
      <c r="B4" s="94" t="s">
        <v>125</v>
      </c>
    </row>
    <row r="5" spans="2:2" ht="30" customHeight="1" x14ac:dyDescent="0.35">
      <c r="B5" s="94" t="s">
        <v>126</v>
      </c>
    </row>
    <row r="6" spans="2:2" ht="30" customHeight="1" x14ac:dyDescent="0.35">
      <c r="B6" s="95" t="s">
        <v>97</v>
      </c>
    </row>
    <row r="7" spans="2:2" ht="28.8" x14ac:dyDescent="0.35">
      <c r="B7" s="110" t="s">
        <v>121</v>
      </c>
    </row>
    <row r="8" spans="2:2" ht="43.2" x14ac:dyDescent="0.35">
      <c r="B8" s="94" t="s">
        <v>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499984740745262"/>
    <pageSetUpPr autoPageBreaks="0"/>
  </sheetPr>
  <dimension ref="A1:P14"/>
  <sheetViews>
    <sheetView showGridLines="0" zoomScaleNormal="100" zoomScaleSheetLayoutView="100" workbookViewId="0"/>
  </sheetViews>
  <sheetFormatPr defaultColWidth="9.453125" defaultRowHeight="15" x14ac:dyDescent="0.35"/>
  <cols>
    <col min="1" max="1" width="5" style="96" customWidth="1"/>
    <col min="2" max="2" width="22.453125" style="3" customWidth="1"/>
    <col min="3" max="3" width="13.81640625" style="14" customWidth="1"/>
    <col min="4" max="15" width="13.81640625" style="3" customWidth="1"/>
    <col min="16" max="16" width="5" style="3" customWidth="1"/>
    <col min="17" max="17" width="2.81640625" style="3" customWidth="1"/>
    <col min="18" max="16384" width="9.453125" style="3"/>
  </cols>
  <sheetData>
    <row r="1" spans="1:16" ht="48.75" customHeight="1" x14ac:dyDescent="0.35">
      <c r="A1" s="103" t="s">
        <v>99</v>
      </c>
      <c r="B1" s="119" t="s">
        <v>122</v>
      </c>
      <c r="C1" s="119"/>
      <c r="D1" s="119"/>
      <c r="E1" s="119"/>
      <c r="F1" s="119"/>
      <c r="G1" s="119"/>
      <c r="H1" s="119"/>
      <c r="I1" s="119"/>
      <c r="J1" s="119"/>
      <c r="K1" s="119"/>
      <c r="L1" s="119"/>
      <c r="M1" s="119"/>
      <c r="N1" s="119"/>
      <c r="O1" s="25" t="s">
        <v>65</v>
      </c>
      <c r="P1" s="26"/>
    </row>
    <row r="2" spans="1:16" ht="42" customHeight="1" x14ac:dyDescent="0.65">
      <c r="A2" s="100" t="s">
        <v>100</v>
      </c>
      <c r="B2" s="30" t="str">
        <f>CHOOSE(MonthNumber,"JANUARY","FEBRUARY","MARCH","APRIL","MAY","JUNE","JULY","AUGUST","SEPTEMBER","OCTOBER","NOVEMBER","DECEMBER")</f>
        <v>DECEMBER</v>
      </c>
      <c r="C2" s="120">
        <v>12</v>
      </c>
      <c r="D2" s="121"/>
      <c r="E2" s="121"/>
      <c r="F2" s="121"/>
      <c r="G2" s="121"/>
      <c r="H2" s="121"/>
      <c r="I2" s="31">
        <f ca="1">YEAR(TODAY())</f>
        <v>2022</v>
      </c>
      <c r="J2" s="15"/>
      <c r="K2" s="15"/>
      <c r="L2" s="17"/>
      <c r="M2" s="15"/>
      <c r="N2" s="15"/>
      <c r="O2" s="15"/>
      <c r="P2" s="15"/>
    </row>
    <row r="3" spans="1:16" s="4" customFormat="1" ht="35.25" customHeight="1" x14ac:dyDescent="0.35">
      <c r="A3" s="100" t="s">
        <v>113</v>
      </c>
      <c r="B3" s="111" t="s">
        <v>67</v>
      </c>
      <c r="C3" s="111"/>
      <c r="D3" s="111"/>
      <c r="E3" s="111"/>
      <c r="F3" s="111"/>
      <c r="G3" s="111"/>
      <c r="H3" s="111"/>
      <c r="I3" s="111" t="s">
        <v>68</v>
      </c>
      <c r="J3" s="111"/>
      <c r="K3" s="16"/>
      <c r="L3" s="18"/>
      <c r="M3" s="18"/>
      <c r="N3" s="18"/>
      <c r="O3" s="18"/>
      <c r="P3" s="16"/>
    </row>
    <row r="4" spans="1:16" s="4" customFormat="1" ht="30" customHeight="1" x14ac:dyDescent="0.35">
      <c r="A4" s="100" t="s">
        <v>114</v>
      </c>
      <c r="B4" s="29" t="s">
        <v>6</v>
      </c>
      <c r="C4" s="19"/>
      <c r="D4" s="101">
        <f ca="1">MonthlyExpendituresTotals</f>
        <v>0</v>
      </c>
      <c r="E4" s="18"/>
      <c r="F4" s="18"/>
      <c r="G4" s="18"/>
      <c r="H4" s="16"/>
      <c r="I4" s="29" t="s">
        <v>6</v>
      </c>
      <c r="J4" s="29"/>
      <c r="K4" s="18"/>
      <c r="L4" s="101">
        <f ca="1">AnnualExpendituresTotals</f>
        <v>10742</v>
      </c>
      <c r="M4" s="18"/>
      <c r="N4" s="18"/>
      <c r="O4" s="18"/>
      <c r="P4" s="16"/>
    </row>
    <row r="5" spans="1:16" s="4" customFormat="1" ht="30" customHeight="1" x14ac:dyDescent="0.35">
      <c r="A5" s="99"/>
      <c r="B5" s="29" t="s">
        <v>5</v>
      </c>
      <c r="C5" s="19"/>
      <c r="D5" s="101">
        <f ca="1">MonthlyIncomeTotals</f>
        <v>0</v>
      </c>
      <c r="E5" s="18"/>
      <c r="F5" s="18"/>
      <c r="G5" s="18"/>
      <c r="H5" s="16"/>
      <c r="I5" s="29" t="s">
        <v>5</v>
      </c>
      <c r="J5" s="29"/>
      <c r="K5" s="18"/>
      <c r="L5" s="101">
        <f ca="1">AnnualIncomeTotals</f>
        <v>13200</v>
      </c>
      <c r="M5" s="18"/>
      <c r="N5" s="18"/>
      <c r="O5" s="18"/>
      <c r="P5" s="16"/>
    </row>
    <row r="6" spans="1:16" ht="45" customHeight="1" x14ac:dyDescent="0.35">
      <c r="A6" s="99"/>
      <c r="B6" s="15"/>
      <c r="C6" s="20"/>
      <c r="D6" s="15"/>
      <c r="E6" s="15"/>
      <c r="F6" s="15"/>
      <c r="G6" s="15"/>
      <c r="H6" s="15"/>
      <c r="I6" s="15"/>
      <c r="J6" s="15"/>
      <c r="K6" s="15"/>
      <c r="L6" s="15"/>
      <c r="M6" s="15"/>
      <c r="N6" s="15"/>
      <c r="O6" s="15"/>
      <c r="P6" s="15"/>
    </row>
    <row r="7" spans="1:16" s="21" customFormat="1" ht="24.75" customHeight="1" thickBot="1" x14ac:dyDescent="0.4">
      <c r="A7" s="97"/>
      <c r="B7" s="24"/>
      <c r="C7" s="22"/>
      <c r="D7" s="24"/>
      <c r="E7" s="24"/>
      <c r="F7" s="24"/>
      <c r="G7" s="24"/>
      <c r="H7" s="24"/>
      <c r="I7" s="24"/>
      <c r="J7" s="24"/>
      <c r="K7" s="24"/>
      <c r="L7" s="24"/>
      <c r="M7" s="24"/>
      <c r="N7" s="24"/>
    </row>
    <row r="8" spans="1:16" ht="34.5" customHeight="1" thickBot="1" x14ac:dyDescent="0.4">
      <c r="A8" s="102" t="s">
        <v>101</v>
      </c>
      <c r="B8" s="107" t="s">
        <v>105</v>
      </c>
      <c r="C8" s="61" t="s">
        <v>53</v>
      </c>
      <c r="D8" s="61" t="s">
        <v>54</v>
      </c>
      <c r="E8" s="61" t="s">
        <v>55</v>
      </c>
      <c r="F8" s="61" t="s">
        <v>56</v>
      </c>
      <c r="G8" s="61" t="s">
        <v>57</v>
      </c>
      <c r="H8" s="61" t="s">
        <v>58</v>
      </c>
      <c r="I8" s="61" t="s">
        <v>59</v>
      </c>
      <c r="J8" s="61" t="s">
        <v>60</v>
      </c>
      <c r="K8" s="61" t="s">
        <v>61</v>
      </c>
      <c r="L8" s="61" t="s">
        <v>62</v>
      </c>
      <c r="M8" s="61" t="s">
        <v>63</v>
      </c>
      <c r="N8" s="61" t="s">
        <v>64</v>
      </c>
      <c r="O8" s="108" t="s">
        <v>118</v>
      </c>
    </row>
    <row r="9" spans="1:16" ht="30" customHeight="1" thickBot="1" x14ac:dyDescent="0.4">
      <c r="B9" s="62" t="s">
        <v>50</v>
      </c>
      <c r="C9" s="63">
        <f ca="1">SUMIFS(Income[AMOUNT],Income[DATE],"&lt;="&amp;DtMiddle,Income[DATE],"&gt;="&amp;DtStart)</f>
        <v>0</v>
      </c>
      <c r="D9" s="63">
        <f ca="1">SUMIFS(Income[AMOUNT],Income[DATE],"&lt;="&amp;DtMiddle,Income[DATE],"&gt;="&amp;DtStart)</f>
        <v>0</v>
      </c>
      <c r="E9" s="64">
        <f ca="1">SUMIFS(Income[AMOUNT],Income[DATE],"&lt;="&amp;DtMiddle,Income[DATE],"&gt;="&amp;DtStart)</f>
        <v>0</v>
      </c>
      <c r="F9" s="64">
        <f ca="1">SUMIFS(Income[AMOUNT],Income[DATE],"&lt;="&amp;DtMiddle,Income[DATE],"&gt;="&amp;DtStart)</f>
        <v>0</v>
      </c>
      <c r="G9" s="64">
        <f ca="1">SUMIFS(Income[AMOUNT],Income[DATE],"&lt;="&amp;DtMiddle,Income[DATE],"&gt;="&amp;DtStart)</f>
        <v>0</v>
      </c>
      <c r="H9" s="64">
        <f ca="1">SUMIFS(Income[AMOUNT],Income[DATE],"&lt;="&amp;DtMiddle,Income[DATE],"&gt;="&amp;DtStart)</f>
        <v>0</v>
      </c>
      <c r="I9" s="64">
        <f ca="1">SUMIFS(Income[AMOUNT],Income[DATE],"&lt;="&amp;DtMiddle,Income[DATE],"&gt;="&amp;DtStart)</f>
        <v>0</v>
      </c>
      <c r="J9" s="64">
        <f ca="1">SUMIFS(Income[AMOUNT],Income[DATE],"&lt;="&amp;DtMiddle,Income[DATE],"&gt;="&amp;DtStart)</f>
        <v>0</v>
      </c>
      <c r="K9" s="64">
        <f ca="1">SUMIFS(Income[AMOUNT],Income[DATE],"&lt;="&amp;DtMiddle,Income[DATE],"&gt;="&amp;DtStart)</f>
        <v>4400</v>
      </c>
      <c r="L9" s="64">
        <f ca="1">SUMIFS(Income[AMOUNT],Income[DATE],"&lt;="&amp;DtMiddle,Income[DATE],"&gt;="&amp;DtStart)</f>
        <v>3100</v>
      </c>
      <c r="M9" s="64">
        <f ca="1">SUMIFS(Income[AMOUNT],Income[DATE],"&lt;="&amp;DtMiddle,Income[DATE],"&gt;="&amp;DtStart)</f>
        <v>500</v>
      </c>
      <c r="N9" s="64">
        <f ca="1">SUMIFS(Income[AMOUNT],Income[DATE],"&lt;="&amp;DtMiddle,Income[DATE],"&gt;="&amp;DtStart)</f>
        <v>0</v>
      </c>
      <c r="O9" s="65"/>
    </row>
    <row r="10" spans="1:16" ht="30" customHeight="1" thickBot="1" x14ac:dyDescent="0.4">
      <c r="B10" s="66" t="s">
        <v>51</v>
      </c>
      <c r="C10" s="67">
        <f ca="1">SUMIFS(Income[AMOUNT],Income[DATE],"&lt;="&amp;DtEnd,Income[DATE],"&gt;="&amp;DtMiddle+1)</f>
        <v>0</v>
      </c>
      <c r="D10" s="67">
        <f ca="1">SUMIFS(Income[AMOUNT],Income[DATE],"&lt;="&amp;DtEnd,Income[DATE],"&gt;="&amp;DtMiddle+1)</f>
        <v>0</v>
      </c>
      <c r="E10" s="68">
        <f ca="1">SUMIFS(Income[AMOUNT],Income[DATE],"&lt;="&amp;DtEnd,Income[DATE],"&gt;="&amp;DtMiddle+1)</f>
        <v>0</v>
      </c>
      <c r="F10" s="68">
        <f ca="1">SUMIFS(Income[AMOUNT],Income[DATE],"&lt;="&amp;DtEnd,Income[DATE],"&gt;="&amp;DtMiddle+1)</f>
        <v>0</v>
      </c>
      <c r="G10" s="68">
        <f ca="1">SUMIFS(Income[AMOUNT],Income[DATE],"&lt;="&amp;DtEnd,Income[DATE],"&gt;="&amp;DtMiddle+1)</f>
        <v>0</v>
      </c>
      <c r="H10" s="68">
        <f ca="1">SUMIFS(Income[AMOUNT],Income[DATE],"&lt;="&amp;DtEnd,Income[DATE],"&gt;="&amp;DtMiddle+1)</f>
        <v>0</v>
      </c>
      <c r="I10" s="68">
        <f ca="1">SUMIFS(Income[AMOUNT],Income[DATE],"&lt;="&amp;DtEnd,Income[DATE],"&gt;="&amp;DtMiddle+1)</f>
        <v>0</v>
      </c>
      <c r="J10" s="68">
        <f ca="1">SUMIFS(Income[AMOUNT],Income[DATE],"&lt;="&amp;DtEnd,Income[DATE],"&gt;="&amp;DtMiddle+1)</f>
        <v>0</v>
      </c>
      <c r="K10" s="68">
        <f ca="1">SUMIFS(Income[AMOUNT],Income[DATE],"&lt;="&amp;DtEnd,Income[DATE],"&gt;="&amp;DtMiddle+1)</f>
        <v>2600</v>
      </c>
      <c r="L10" s="68">
        <f ca="1">SUMIFS(Income[AMOUNT],Income[DATE],"&lt;="&amp;DtEnd,Income[DATE],"&gt;="&amp;DtMiddle+1)</f>
        <v>2600</v>
      </c>
      <c r="M10" s="68">
        <f ca="1">SUMIFS(Income[AMOUNT],Income[DATE],"&lt;="&amp;DtEnd,Income[DATE],"&gt;="&amp;DtMiddle+1)</f>
        <v>0</v>
      </c>
      <c r="N10" s="68">
        <f ca="1">SUMIFS(Income[AMOUNT],Income[DATE],"&lt;="&amp;DtEnd,Income[DATE],"&gt;="&amp;DtMiddle+1)</f>
        <v>0</v>
      </c>
      <c r="O10" s="65"/>
    </row>
    <row r="11" spans="1:16" ht="30" customHeight="1" thickBot="1" x14ac:dyDescent="0.4">
      <c r="B11" s="69" t="s">
        <v>49</v>
      </c>
      <c r="C11" s="70">
        <f ca="1">SUMIFS(Expenditures[AMOUNT],Expenditures[DATE],"&lt;="&amp;DtMiddle+1,Expenditures[DATE],"&gt;="&amp;DtStart)</f>
        <v>0</v>
      </c>
      <c r="D11" s="70">
        <f ca="1">SUMIFS(Expenditures[AMOUNT],Expenditures[DATE],"&lt;="&amp;DtMiddle+1,Expenditures[DATE],"&gt;="&amp;DtStart)</f>
        <v>0</v>
      </c>
      <c r="E11" s="70">
        <f ca="1">SUMIFS(Expenditures[AMOUNT],Expenditures[DATE],"&lt;="&amp;DtMiddle+1,Expenditures[DATE],"&gt;="&amp;DtStart)</f>
        <v>0</v>
      </c>
      <c r="F11" s="70">
        <f ca="1">SUMIFS(Expenditures[AMOUNT],Expenditures[DATE],"&lt;="&amp;DtMiddle+1,Expenditures[DATE],"&gt;="&amp;DtStart)</f>
        <v>0</v>
      </c>
      <c r="G11" s="70">
        <f ca="1">SUMIFS(Expenditures[AMOUNT],Expenditures[DATE],"&lt;="&amp;DtMiddle+1,Expenditures[DATE],"&gt;="&amp;DtStart)</f>
        <v>0</v>
      </c>
      <c r="H11" s="70">
        <f ca="1">SUMIFS(Expenditures[AMOUNT],Expenditures[DATE],"&lt;="&amp;DtMiddle+1,Expenditures[DATE],"&gt;="&amp;DtStart)</f>
        <v>0</v>
      </c>
      <c r="I11" s="70">
        <f ca="1">SUMIFS(Expenditures[AMOUNT],Expenditures[DATE],"&lt;="&amp;DtMiddle+1,Expenditures[DATE],"&gt;="&amp;DtStart)</f>
        <v>0</v>
      </c>
      <c r="J11" s="70">
        <f ca="1">SUMIFS(Expenditures[AMOUNT],Expenditures[DATE],"&lt;="&amp;DtMiddle+1,Expenditures[DATE],"&gt;="&amp;DtStart)</f>
        <v>0</v>
      </c>
      <c r="K11" s="70">
        <f ca="1">SUMIFS(Expenditures[AMOUNT],Expenditures[DATE],"&lt;="&amp;DtMiddle+1,Expenditures[DATE],"&gt;="&amp;DtStart)</f>
        <v>150</v>
      </c>
      <c r="L11" s="70">
        <f ca="1">SUMIFS(Expenditures[AMOUNT],Expenditures[DATE],"&lt;="&amp;DtMiddle+1,Expenditures[DATE],"&gt;="&amp;DtStart)</f>
        <v>775</v>
      </c>
      <c r="M11" s="70">
        <f ca="1">SUMIFS(Expenditures[AMOUNT],Expenditures[DATE],"&lt;="&amp;DtMiddle+1,Expenditures[DATE],"&gt;="&amp;DtStart)</f>
        <v>2067</v>
      </c>
      <c r="N11" s="70">
        <f ca="1">SUMIFS(Expenditures[AMOUNT],Expenditures[DATE],"&lt;="&amp;DtMiddle+1,Expenditures[DATE],"&gt;="&amp;DtStart)</f>
        <v>0</v>
      </c>
      <c r="O11" s="65"/>
    </row>
    <row r="12" spans="1:16" ht="30" customHeight="1" x14ac:dyDescent="0.35">
      <c r="B12" s="71" t="s">
        <v>52</v>
      </c>
      <c r="C12" s="72">
        <f ca="1">SUMIFS(Expenditures[AMOUNT],Expenditures[DATE],"&lt;="&amp;DtEnd,Expenditures[DATE],"&gt;="&amp;DtMiddle+1)</f>
        <v>0</v>
      </c>
      <c r="D12" s="72">
        <f ca="1">SUMIFS(Expenditures[AMOUNT],Expenditures[DATE],"&lt;="&amp;DtEnd,Expenditures[DATE],"&gt;="&amp;DtMiddle+1)</f>
        <v>0</v>
      </c>
      <c r="E12" s="72">
        <f ca="1">SUMIFS(Expenditures[AMOUNT],Expenditures[DATE],"&lt;="&amp;DtEnd,Expenditures[DATE],"&gt;="&amp;DtMiddle+1)</f>
        <v>0</v>
      </c>
      <c r="F12" s="72">
        <f ca="1">SUMIFS(Expenditures[AMOUNT],Expenditures[DATE],"&lt;="&amp;DtEnd,Expenditures[DATE],"&gt;="&amp;DtMiddle+1)</f>
        <v>0</v>
      </c>
      <c r="G12" s="72">
        <f ca="1">SUMIFS(Expenditures[AMOUNT],Expenditures[DATE],"&lt;="&amp;DtEnd,Expenditures[DATE],"&gt;="&amp;DtMiddle+1)</f>
        <v>0</v>
      </c>
      <c r="H12" s="72">
        <f ca="1">SUMIFS(Expenditures[AMOUNT],Expenditures[DATE],"&lt;="&amp;DtEnd,Expenditures[DATE],"&gt;="&amp;DtMiddle+1)</f>
        <v>0</v>
      </c>
      <c r="I12" s="72">
        <f ca="1">SUMIFS(Expenditures[AMOUNT],Expenditures[DATE],"&lt;="&amp;DtEnd,Expenditures[DATE],"&gt;="&amp;DtMiddle+1)</f>
        <v>0</v>
      </c>
      <c r="J12" s="72">
        <f ca="1">SUMIFS(Expenditures[AMOUNT],Expenditures[DATE],"&lt;="&amp;DtEnd,Expenditures[DATE],"&gt;="&amp;DtMiddle+1)</f>
        <v>1075</v>
      </c>
      <c r="K12" s="72">
        <f ca="1">SUMIFS(Expenditures[AMOUNT],Expenditures[DATE],"&lt;="&amp;DtEnd,Expenditures[DATE],"&gt;="&amp;DtMiddle+1)</f>
        <v>5350</v>
      </c>
      <c r="L12" s="72">
        <f ca="1">SUMIFS(Expenditures[AMOUNT],Expenditures[DATE],"&lt;="&amp;DtEnd,Expenditures[DATE],"&gt;="&amp;DtMiddle+1)</f>
        <v>2025</v>
      </c>
      <c r="M12" s="72">
        <f ca="1">SUMIFS(Expenditures[AMOUNT],Expenditures[DATE],"&lt;="&amp;DtEnd,Expenditures[DATE],"&gt;="&amp;DtMiddle+1)</f>
        <v>0</v>
      </c>
      <c r="N12" s="72">
        <f ca="1">SUMIFS(Expenditures[AMOUNT],Expenditures[DATE],"&lt;="&amp;DtEnd,Expenditures[DATE],"&gt;="&amp;DtMiddle+1)</f>
        <v>0</v>
      </c>
      <c r="O12" s="73"/>
    </row>
    <row r="14" spans="1:16" ht="15.6" thickBot="1" x14ac:dyDescent="0.4">
      <c r="C14" s="23"/>
    </row>
  </sheetData>
  <mergeCells count="2">
    <mergeCell ref="B1:N1"/>
    <mergeCell ref="C2:H2"/>
  </mergeCells>
  <conditionalFormatting sqref="A2:A4 C2 D4:D5 L4:L5">
    <cfRule type="notContainsBlanks" dxfId="118" priority="1">
      <formula>LEN(TRIM(A2))&gt;0</formula>
    </cfRule>
  </conditionalFormatting>
  <printOptions horizontalCentered="1"/>
  <pageMargins left="0.25" right="0.25" top="0.75" bottom="0.75" header="0.3" footer="0.3"/>
  <pageSetup fitToWidth="0" fitToHeight="0" orientation="landscape" r:id="rId1"/>
  <headerFooter differentFirst="1">
    <oddFooter>Page &amp;P of &amp;N</oddFooter>
  </headerFooter>
  <ignoredErrors>
    <ignoredError sqref="D4:D5 B2 I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31" r:id="rId4" name="Spinner 7">
              <controlPr defaultSize="0" autoPict="0" altText="Spinner control for Month">
                <anchor moveWithCells="1">
                  <from>
                    <xdr:col>2</xdr:col>
                    <xdr:colOff>152400</xdr:colOff>
                    <xdr:row>1</xdr:row>
                    <xdr:rowOff>160020</xdr:rowOff>
                  </from>
                  <to>
                    <xdr:col>2</xdr:col>
                    <xdr:colOff>327660</xdr:colOff>
                    <xdr:row>1</xdr:row>
                    <xdr:rowOff>449580</xdr:rowOff>
                  </to>
                </anchor>
              </controlPr>
            </control>
          </mc:Choice>
        </mc:AlternateContent>
        <mc:AlternateContent xmlns:mc="http://schemas.openxmlformats.org/markup-compatibility/2006">
          <mc:Choice Requires="x14">
            <control shapeId="1033" r:id="rId5" name="Spinner 9">
              <controlPr defaultSize="0" autoPict="0" altText="Spinner control for Year">
                <anchor moveWithCells="1">
                  <from>
                    <xdr:col>9</xdr:col>
                    <xdr:colOff>45720</xdr:colOff>
                    <xdr:row>1</xdr:row>
                    <xdr:rowOff>175260</xdr:rowOff>
                  </from>
                  <to>
                    <xdr:col>9</xdr:col>
                    <xdr:colOff>190500</xdr:colOff>
                    <xdr:row>1</xdr:row>
                    <xdr:rowOff>457200</xdr:rowOff>
                  </to>
                </anchor>
              </controlPr>
            </control>
          </mc:Choice>
        </mc:AlternateContent>
      </controls>
    </mc:Choice>
  </mc:AlternateContent>
  <tableParts count="1">
    <tablePart r:id="rId6"/>
  </tableParts>
  <extLst>
    <ext xmlns:x14="http://schemas.microsoft.com/office/spreadsheetml/2009/9/main" uri="{05C60535-1F16-4fd2-B633-F4F36F0B64E0}">
      <x14:sparklineGroups xmlns:xm="http://schemas.microsoft.com/office/excel/2006/main">
        <x14:sparklineGroup manualMax="0" manualMin="0" lineWeight="1.5" displayEmptyCellsAs="gap" markers="1" high="1" low="1" negative="1" xr2:uid="{00000000-0003-0000-0000-000001000000}">
          <x14:colorSeries theme="5"/>
          <x14:colorNegative theme="6"/>
          <x14:colorAxis rgb="FF000000"/>
          <x14:colorMarkers theme="5"/>
          <x14:colorFirst theme="5"/>
          <x14:colorLast theme="5"/>
          <x14:colorHigh theme="5"/>
          <x14:colorLow theme="5"/>
          <x14:sparklines>
            <x14:sparkline>
              <xm:f>Dashboard!C9:M9</xm:f>
              <xm:sqref>O9</xm:sqref>
            </x14:sparkline>
            <x14:sparkline>
              <xm:f>Dashboard!C10:M10</xm:f>
              <xm:sqref>O10</xm:sqref>
            </x14:sparkline>
          </x14:sparklines>
        </x14:sparklineGroup>
        <x14:sparklineGroup manualMax="0" manualMin="0" lineWeight="1.5" displayEmptyCellsAs="gap" markers="1" high="1" low="1" first="1" negative="1" xr2:uid="{00000000-0003-0000-0000-000000000000}">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Dashboard!C11:N11</xm:f>
              <xm:sqref>O11</xm:sqref>
            </x14:sparkline>
            <x14:sparkline>
              <xm:f>Dashboard!C12:N12</xm:f>
              <xm:sqref>O12</xm:sqref>
            </x14:sparkline>
          </x14:sparklines>
        </x14:sparklineGroup>
      </x14:sparklineGroup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5" tint="-0.249977111117893"/>
    <pageSetUpPr autoPageBreaks="0" fitToPage="1"/>
  </sheetPr>
  <dimension ref="A1:J36"/>
  <sheetViews>
    <sheetView showGridLines="0" zoomScaleNormal="100" workbookViewId="0"/>
  </sheetViews>
  <sheetFormatPr defaultColWidth="8.81640625" defaultRowHeight="30" customHeight="1" x14ac:dyDescent="0.35"/>
  <cols>
    <col min="1" max="1" width="5" style="96" customWidth="1"/>
    <col min="2" max="2" width="15.453125" customWidth="1"/>
    <col min="3" max="3" width="24" customWidth="1"/>
    <col min="4" max="4" width="14.6328125" style="1" customWidth="1"/>
    <col min="5" max="5" width="5.90625" customWidth="1"/>
    <col min="6" max="6" width="15.453125" customWidth="1"/>
    <col min="7" max="7" width="24.54296875" customWidth="1"/>
    <col min="8" max="8" width="24" style="1" customWidth="1"/>
    <col min="9" max="9" width="13.6328125" style="2" customWidth="1"/>
    <col min="10" max="10" width="5" style="3" customWidth="1"/>
    <col min="11" max="11" width="2.81640625" customWidth="1"/>
  </cols>
  <sheetData>
    <row r="1" spans="1:10" s="3" customFormat="1" ht="48.75" customHeight="1" x14ac:dyDescent="0.35">
      <c r="A1" s="103" t="s">
        <v>102</v>
      </c>
      <c r="B1" s="123" t="str">
        <f>Semi_Monthly_Home_Budget_Title</f>
        <v>Semi-monthly home budget</v>
      </c>
      <c r="C1" s="123"/>
      <c r="D1" s="123"/>
      <c r="E1" s="123"/>
      <c r="F1" s="123"/>
      <c r="G1" s="123"/>
      <c r="H1" s="122" t="s">
        <v>92</v>
      </c>
      <c r="I1" s="122"/>
      <c r="J1" s="26"/>
    </row>
    <row r="2" spans="1:10" s="57" customFormat="1" ht="41.25" customHeight="1" thickBot="1" x14ac:dyDescent="0.4">
      <c r="A2" s="104" t="s">
        <v>103</v>
      </c>
      <c r="B2" s="58" t="s">
        <v>6</v>
      </c>
      <c r="C2" s="59"/>
      <c r="D2" s="59"/>
      <c r="E2" s="34"/>
      <c r="F2" s="58" t="s">
        <v>5</v>
      </c>
      <c r="G2" s="59"/>
      <c r="H2" s="59"/>
      <c r="I2" s="59"/>
      <c r="J2" s="56"/>
    </row>
    <row r="3" spans="1:10" ht="30" customHeight="1" thickTop="1" thickBot="1" x14ac:dyDescent="0.4">
      <c r="A3" s="102" t="s">
        <v>104</v>
      </c>
      <c r="B3" s="35" t="s">
        <v>70</v>
      </c>
      <c r="C3" s="35" t="s">
        <v>69</v>
      </c>
      <c r="D3" s="35" t="s">
        <v>71</v>
      </c>
      <c r="F3" s="36" t="s">
        <v>70</v>
      </c>
      <c r="G3" s="40" t="s">
        <v>72</v>
      </c>
      <c r="H3" s="28" t="s">
        <v>69</v>
      </c>
      <c r="I3" s="27" t="s">
        <v>71</v>
      </c>
      <c r="J3" s="4"/>
    </row>
    <row r="4" spans="1:10" ht="30" customHeight="1" thickBot="1" x14ac:dyDescent="0.4">
      <c r="B4" s="74">
        <f ca="1">TODAY()</f>
        <v>44875</v>
      </c>
      <c r="C4" s="75" t="s">
        <v>94</v>
      </c>
      <c r="D4" s="76">
        <v>500</v>
      </c>
      <c r="F4" s="37">
        <f ca="1">TODAY()</f>
        <v>44875</v>
      </c>
      <c r="G4" s="38" t="s">
        <v>11</v>
      </c>
      <c r="H4" s="39" t="s">
        <v>32</v>
      </c>
      <c r="I4" s="52">
        <v>500</v>
      </c>
      <c r="J4" s="4"/>
    </row>
    <row r="5" spans="1:10" ht="30" customHeight="1" x14ac:dyDescent="0.35">
      <c r="B5" s="77">
        <f ca="1">TODAY()-14</f>
        <v>44861</v>
      </c>
      <c r="C5" s="78" t="s">
        <v>75</v>
      </c>
      <c r="D5" s="79">
        <v>1300</v>
      </c>
      <c r="F5" s="9">
        <f t="shared" ref="F5:F12" ca="1" si="0">TODAY()-7</f>
        <v>44868</v>
      </c>
      <c r="G5" s="10" t="s">
        <v>77</v>
      </c>
      <c r="H5" s="10" t="s">
        <v>0</v>
      </c>
      <c r="I5" s="53">
        <v>1000</v>
      </c>
      <c r="J5" s="4"/>
    </row>
    <row r="6" spans="1:10" ht="30" customHeight="1" x14ac:dyDescent="0.35">
      <c r="B6" s="80">
        <f ca="1">TODAY()-14</f>
        <v>44861</v>
      </c>
      <c r="C6" s="81" t="s">
        <v>76</v>
      </c>
      <c r="D6" s="82">
        <v>1300</v>
      </c>
      <c r="F6" s="41">
        <f t="shared" ca="1" si="0"/>
        <v>44868</v>
      </c>
      <c r="G6" s="13" t="s">
        <v>77</v>
      </c>
      <c r="H6" s="13" t="s">
        <v>1</v>
      </c>
      <c r="I6" s="54">
        <v>100</v>
      </c>
    </row>
    <row r="7" spans="1:10" ht="30" customHeight="1" x14ac:dyDescent="0.35">
      <c r="A7" s="97"/>
      <c r="B7" s="77">
        <f ca="1">TODAY()-28</f>
        <v>44847</v>
      </c>
      <c r="C7" s="78" t="s">
        <v>75</v>
      </c>
      <c r="D7" s="79">
        <v>1500</v>
      </c>
      <c r="F7" s="9">
        <f t="shared" ca="1" si="0"/>
        <v>44868</v>
      </c>
      <c r="G7" s="10" t="s">
        <v>77</v>
      </c>
      <c r="H7" s="10" t="s">
        <v>74</v>
      </c>
      <c r="I7" s="53">
        <v>50</v>
      </c>
      <c r="J7" s="21"/>
    </row>
    <row r="8" spans="1:10" ht="30" customHeight="1" x14ac:dyDescent="0.35">
      <c r="B8" s="80">
        <f ca="1">TODAY()-28</f>
        <v>44847</v>
      </c>
      <c r="C8" s="81" t="s">
        <v>76</v>
      </c>
      <c r="D8" s="82">
        <v>1600</v>
      </c>
      <c r="F8" s="41">
        <f t="shared" ca="1" si="0"/>
        <v>44868</v>
      </c>
      <c r="G8" s="13" t="s">
        <v>77</v>
      </c>
      <c r="H8" s="13" t="s">
        <v>3</v>
      </c>
      <c r="I8" s="54">
        <v>25</v>
      </c>
    </row>
    <row r="9" spans="1:10" ht="30" customHeight="1" x14ac:dyDescent="0.35">
      <c r="B9" s="77">
        <f ca="1">TODAY()-42</f>
        <v>44833</v>
      </c>
      <c r="C9" s="78" t="s">
        <v>75</v>
      </c>
      <c r="D9" s="79">
        <v>1300</v>
      </c>
      <c r="F9" s="9">
        <f t="shared" ca="1" si="0"/>
        <v>44868</v>
      </c>
      <c r="G9" s="10" t="s">
        <v>77</v>
      </c>
      <c r="H9" s="10" t="s">
        <v>4</v>
      </c>
      <c r="I9" s="53">
        <v>100</v>
      </c>
    </row>
    <row r="10" spans="1:10" ht="30" customHeight="1" x14ac:dyDescent="0.35">
      <c r="B10" s="80">
        <f ca="1">TODAY()-42</f>
        <v>44833</v>
      </c>
      <c r="C10" s="81" t="s">
        <v>76</v>
      </c>
      <c r="D10" s="82">
        <v>1300</v>
      </c>
      <c r="F10" s="41">
        <f t="shared" ca="1" si="0"/>
        <v>44868</v>
      </c>
      <c r="G10" s="13" t="s">
        <v>77</v>
      </c>
      <c r="H10" s="13" t="s">
        <v>4</v>
      </c>
      <c r="I10" s="54">
        <v>30</v>
      </c>
    </row>
    <row r="11" spans="1:10" ht="30" customHeight="1" x14ac:dyDescent="0.35">
      <c r="B11" s="77">
        <f ca="1">TODAY()-56</f>
        <v>44819</v>
      </c>
      <c r="C11" s="78" t="s">
        <v>75</v>
      </c>
      <c r="D11" s="79">
        <v>1500</v>
      </c>
      <c r="F11" s="9">
        <f t="shared" ca="1" si="0"/>
        <v>44868</v>
      </c>
      <c r="G11" s="10" t="s">
        <v>77</v>
      </c>
      <c r="H11" s="10" t="s">
        <v>0</v>
      </c>
      <c r="I11" s="53">
        <v>50</v>
      </c>
    </row>
    <row r="12" spans="1:10" ht="30" customHeight="1" x14ac:dyDescent="0.35">
      <c r="B12" s="80">
        <f ca="1">TODAY()-56</f>
        <v>44819</v>
      </c>
      <c r="C12" s="81" t="s">
        <v>76</v>
      </c>
      <c r="D12" s="82">
        <v>1600</v>
      </c>
      <c r="F12" s="41">
        <f t="shared" ca="1" si="0"/>
        <v>44868</v>
      </c>
      <c r="G12" s="13" t="s">
        <v>77</v>
      </c>
      <c r="H12" s="13" t="s">
        <v>4</v>
      </c>
      <c r="I12" s="54">
        <v>50</v>
      </c>
    </row>
    <row r="13" spans="1:10" ht="30" customHeight="1" x14ac:dyDescent="0.35">
      <c r="B13" s="77">
        <f ca="1">TODAY()-70</f>
        <v>44805</v>
      </c>
      <c r="C13" s="78" t="s">
        <v>75</v>
      </c>
      <c r="D13" s="79">
        <v>1300</v>
      </c>
      <c r="F13" s="9">
        <f ca="1">TODAY()-7</f>
        <v>44868</v>
      </c>
      <c r="G13" s="10" t="s">
        <v>77</v>
      </c>
      <c r="H13" s="10" t="s">
        <v>4</v>
      </c>
      <c r="I13" s="53">
        <v>25</v>
      </c>
    </row>
    <row r="14" spans="1:10" ht="30" customHeight="1" x14ac:dyDescent="0.35">
      <c r="D14"/>
      <c r="F14" s="41">
        <f ca="1">TODAY()-8</f>
        <v>44867</v>
      </c>
      <c r="G14" s="13" t="s">
        <v>77</v>
      </c>
      <c r="H14" s="13" t="s">
        <v>1</v>
      </c>
      <c r="I14" s="54">
        <v>100</v>
      </c>
    </row>
    <row r="15" spans="1:10" ht="30" customHeight="1" x14ac:dyDescent="0.35">
      <c r="D15"/>
      <c r="F15" s="9">
        <f ca="1">TODAY()-9</f>
        <v>44866</v>
      </c>
      <c r="G15" s="10" t="s">
        <v>78</v>
      </c>
      <c r="H15" s="10" t="s">
        <v>14</v>
      </c>
      <c r="I15" s="53">
        <v>37</v>
      </c>
    </row>
    <row r="16" spans="1:10" ht="30" customHeight="1" x14ac:dyDescent="0.35">
      <c r="D16"/>
      <c r="F16" s="41">
        <f ca="1">TODAY()-10</f>
        <v>44865</v>
      </c>
      <c r="G16" s="13" t="s">
        <v>17</v>
      </c>
      <c r="H16" s="13" t="s">
        <v>7</v>
      </c>
      <c r="I16" s="54">
        <v>350</v>
      </c>
    </row>
    <row r="17" spans="4:9" ht="30" customHeight="1" x14ac:dyDescent="0.35">
      <c r="D17"/>
      <c r="F17" s="9">
        <f ca="1">TODAY()-11</f>
        <v>44864</v>
      </c>
      <c r="G17" s="10" t="s">
        <v>17</v>
      </c>
      <c r="H17" s="10" t="s">
        <v>47</v>
      </c>
      <c r="I17" s="53">
        <v>75</v>
      </c>
    </row>
    <row r="18" spans="4:9" ht="30" customHeight="1" x14ac:dyDescent="0.35">
      <c r="D18"/>
      <c r="F18" s="41">
        <f ca="1">TODAY()-12</f>
        <v>44863</v>
      </c>
      <c r="G18" s="13" t="s">
        <v>80</v>
      </c>
      <c r="H18" s="13" t="s">
        <v>39</v>
      </c>
      <c r="I18" s="54">
        <v>150</v>
      </c>
    </row>
    <row r="19" spans="4:9" ht="30" customHeight="1" x14ac:dyDescent="0.35">
      <c r="D19"/>
      <c r="F19" s="9">
        <f ca="1">TODAY()-13</f>
        <v>44862</v>
      </c>
      <c r="G19" s="10" t="s">
        <v>81</v>
      </c>
      <c r="H19" s="10" t="s">
        <v>16</v>
      </c>
      <c r="I19" s="53">
        <v>250</v>
      </c>
    </row>
    <row r="20" spans="4:9" ht="30" customHeight="1" x14ac:dyDescent="0.35">
      <c r="D20"/>
      <c r="F20" s="41">
        <f ca="1">TODAY()-14</f>
        <v>44861</v>
      </c>
      <c r="G20" s="13" t="s">
        <v>81</v>
      </c>
      <c r="H20" s="13" t="s">
        <v>21</v>
      </c>
      <c r="I20" s="54">
        <v>250</v>
      </c>
    </row>
    <row r="21" spans="4:9" ht="30" customHeight="1" x14ac:dyDescent="0.35">
      <c r="D21"/>
      <c r="F21" s="9">
        <f ca="1">TODAY()-15</f>
        <v>44860</v>
      </c>
      <c r="G21" s="10" t="s">
        <v>82</v>
      </c>
      <c r="H21" s="10" t="s">
        <v>45</v>
      </c>
      <c r="I21" s="53">
        <v>100</v>
      </c>
    </row>
    <row r="22" spans="4:9" ht="30" customHeight="1" x14ac:dyDescent="0.35">
      <c r="D22"/>
      <c r="F22" s="41">
        <f ca="1">TODAY()-16</f>
        <v>44859</v>
      </c>
      <c r="G22" s="13" t="s">
        <v>83</v>
      </c>
      <c r="H22" s="13" t="s">
        <v>17</v>
      </c>
      <c r="I22" s="54">
        <v>50</v>
      </c>
    </row>
    <row r="23" spans="4:9" ht="30" customHeight="1" x14ac:dyDescent="0.35">
      <c r="F23" s="9">
        <f ca="1">TODAY()-20</f>
        <v>44855</v>
      </c>
      <c r="G23" s="10" t="s">
        <v>83</v>
      </c>
      <c r="H23" s="10" t="s">
        <v>40</v>
      </c>
      <c r="I23" s="53">
        <v>50</v>
      </c>
    </row>
    <row r="24" spans="4:9" ht="30" customHeight="1" x14ac:dyDescent="0.35">
      <c r="F24" s="41">
        <f ca="1">TODAY()-20</f>
        <v>44855</v>
      </c>
      <c r="G24" s="13" t="s">
        <v>83</v>
      </c>
      <c r="H24" s="13" t="s">
        <v>12</v>
      </c>
      <c r="I24" s="54">
        <v>50</v>
      </c>
    </row>
    <row r="25" spans="4:9" ht="30" customHeight="1" x14ac:dyDescent="0.35">
      <c r="F25" s="9">
        <f ca="1">TODAY()-25</f>
        <v>44850</v>
      </c>
      <c r="G25" s="10" t="s">
        <v>85</v>
      </c>
      <c r="H25" s="10" t="s">
        <v>8</v>
      </c>
      <c r="I25" s="53">
        <v>300</v>
      </c>
    </row>
    <row r="26" spans="4:9" ht="30" customHeight="1" x14ac:dyDescent="0.35">
      <c r="F26" s="41">
        <f ca="1">TODAY()-25</f>
        <v>44850</v>
      </c>
      <c r="G26" s="13" t="s">
        <v>85</v>
      </c>
      <c r="H26" s="13" t="s">
        <v>9</v>
      </c>
      <c r="I26" s="54">
        <v>350</v>
      </c>
    </row>
    <row r="27" spans="4:9" ht="30" customHeight="1" x14ac:dyDescent="0.35">
      <c r="F27" s="9">
        <f ca="1">TODAY()-25</f>
        <v>44850</v>
      </c>
      <c r="G27" s="10" t="s">
        <v>85</v>
      </c>
      <c r="H27" s="10" t="s">
        <v>10</v>
      </c>
      <c r="I27" s="53">
        <v>50</v>
      </c>
    </row>
    <row r="28" spans="4:9" ht="30" customHeight="1" x14ac:dyDescent="0.35">
      <c r="F28" s="41">
        <f ca="1">TODAY()-30</f>
        <v>44845</v>
      </c>
      <c r="G28" s="13" t="s">
        <v>85</v>
      </c>
      <c r="H28" s="13" t="s">
        <v>26</v>
      </c>
      <c r="I28" s="54">
        <v>50</v>
      </c>
    </row>
    <row r="29" spans="4:9" ht="30" customHeight="1" x14ac:dyDescent="0.35">
      <c r="F29" s="9">
        <f ca="1">TODAY()-31</f>
        <v>44844</v>
      </c>
      <c r="G29" s="10" t="s">
        <v>85</v>
      </c>
      <c r="H29" s="10" t="s">
        <v>26</v>
      </c>
      <c r="I29" s="53">
        <v>25</v>
      </c>
    </row>
    <row r="30" spans="4:9" ht="30" customHeight="1" x14ac:dyDescent="0.35">
      <c r="F30" s="41">
        <f ca="1">TODAY()-42</f>
        <v>44833</v>
      </c>
      <c r="G30" s="13" t="s">
        <v>85</v>
      </c>
      <c r="H30" s="13" t="s">
        <v>9</v>
      </c>
      <c r="I30" s="54">
        <v>150</v>
      </c>
    </row>
    <row r="31" spans="4:9" ht="30" customHeight="1" x14ac:dyDescent="0.35">
      <c r="F31" s="9">
        <f ca="1">TODAY()-45</f>
        <v>44830</v>
      </c>
      <c r="G31" s="10" t="s">
        <v>77</v>
      </c>
      <c r="H31" s="10" t="s">
        <v>0</v>
      </c>
      <c r="I31" s="53">
        <v>5000</v>
      </c>
    </row>
    <row r="32" spans="4:9" ht="30" customHeight="1" x14ac:dyDescent="0.35">
      <c r="F32" s="41">
        <f ca="1">TODAY()-50</f>
        <v>44825</v>
      </c>
      <c r="G32" s="13" t="s">
        <v>77</v>
      </c>
      <c r="H32" s="13" t="s">
        <v>1</v>
      </c>
      <c r="I32" s="54">
        <v>200</v>
      </c>
    </row>
    <row r="33" spans="6:9" ht="30" customHeight="1" x14ac:dyDescent="0.35">
      <c r="F33" s="9">
        <f ca="1">TODAY()-65</f>
        <v>44810</v>
      </c>
      <c r="G33" s="10" t="s">
        <v>77</v>
      </c>
      <c r="H33" s="10" t="s">
        <v>4</v>
      </c>
      <c r="I33" s="53">
        <v>100</v>
      </c>
    </row>
    <row r="34" spans="6:9" ht="30" customHeight="1" x14ac:dyDescent="0.35">
      <c r="F34" s="41">
        <f ca="1">TODAY()-70</f>
        <v>44805</v>
      </c>
      <c r="G34" s="13" t="s">
        <v>77</v>
      </c>
      <c r="H34" s="13" t="s">
        <v>3</v>
      </c>
      <c r="I34" s="54">
        <v>50</v>
      </c>
    </row>
    <row r="35" spans="6:9" ht="30" customHeight="1" x14ac:dyDescent="0.35">
      <c r="F35" s="9">
        <f ca="1">TODAY()-75</f>
        <v>44800</v>
      </c>
      <c r="G35" s="10" t="s">
        <v>77</v>
      </c>
      <c r="H35" s="10" t="s">
        <v>0</v>
      </c>
      <c r="I35" s="53">
        <v>1000</v>
      </c>
    </row>
    <row r="36" spans="6:9" ht="30" customHeight="1" x14ac:dyDescent="0.35">
      <c r="F36" s="41">
        <f ca="1">TODAY()-78</f>
        <v>44797</v>
      </c>
      <c r="G36" s="13" t="s">
        <v>78</v>
      </c>
      <c r="H36" s="13" t="s">
        <v>14</v>
      </c>
      <c r="I36" s="54">
        <v>75</v>
      </c>
    </row>
  </sheetData>
  <mergeCells count="2">
    <mergeCell ref="H1:I1"/>
    <mergeCell ref="B1:G1"/>
  </mergeCells>
  <dataValidations count="2">
    <dataValidation type="list" errorStyle="warning" allowBlank="1" showInputMessage="1" showErrorMessage="1" error="Select Description from the list. Select CANCEL, press ALT+DOWN ARROW for options, then DOWN ARROW and ENTER to make selection" sqref="H4:H36" xr:uid="{00000000-0002-0000-0100-000000000000}">
      <formula1>LookUpList</formula1>
    </dataValidation>
    <dataValidation type="list" errorStyle="warning" allowBlank="1" showInputMessage="1" showErrorMessage="1" error="Select Category from the list. Select CANCEL, press ALT+DOWN ARROW for options, then DOWN ARROW and ENTER to make selection" sqref="G4:G36" xr:uid="{00000000-0002-0000-0100-000001000000}">
      <formula1>Category</formula1>
    </dataValidation>
  </dataValidations>
  <printOptions horizontalCentered="1"/>
  <pageMargins left="0.25" right="0.25" top="0.75" bottom="0.75" header="0.3" footer="0.3"/>
  <pageSetup scale="60" fitToHeight="0" orientation="portrait" r:id="rId1"/>
  <headerFooter differentFirst="1">
    <oddFooter>Page &amp;P of &amp;N</oddFooter>
  </headerFooter>
  <tableParts count="2">
    <tablePart r:id="rId2"/>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39997558519241921"/>
    <pageSetUpPr autoPageBreaks="0" fitToPage="1"/>
  </sheetPr>
  <dimension ref="A1:G36"/>
  <sheetViews>
    <sheetView showGridLines="0" zoomScaleNormal="100" workbookViewId="0"/>
  </sheetViews>
  <sheetFormatPr defaultColWidth="10.6328125" defaultRowHeight="30" customHeight="1" x14ac:dyDescent="0.35"/>
  <cols>
    <col min="1" max="1" width="5" style="96" customWidth="1"/>
    <col min="2" max="2" width="16.453125" bestFit="1" customWidth="1"/>
    <col min="3" max="3" width="15.26953125" bestFit="1" customWidth="1"/>
    <col min="4" max="4" width="35.81640625" customWidth="1"/>
    <col min="5" max="5" width="36.81640625" customWidth="1"/>
    <col min="6" max="6" width="38.453125" customWidth="1"/>
    <col min="7" max="7" width="5" style="21" customWidth="1"/>
    <col min="8" max="8" width="2.81640625" customWidth="1"/>
  </cols>
  <sheetData>
    <row r="1" spans="1:7" s="3" customFormat="1" ht="48.75" customHeight="1" x14ac:dyDescent="0.35">
      <c r="A1" s="103" t="s">
        <v>106</v>
      </c>
      <c r="B1" s="123" t="str">
        <f>Semi_Monthly_Home_Budget_Title</f>
        <v>Semi-monthly home budget</v>
      </c>
      <c r="C1" s="123"/>
      <c r="D1" s="123"/>
      <c r="E1" s="123"/>
      <c r="F1" s="60" t="s">
        <v>93</v>
      </c>
      <c r="G1" s="26"/>
    </row>
    <row r="2" spans="1:7" ht="182.1" customHeight="1" x14ac:dyDescent="0.35">
      <c r="A2" s="104" t="s">
        <v>107</v>
      </c>
      <c r="B2" s="124" t="s">
        <v>115</v>
      </c>
      <c r="C2" s="124"/>
      <c r="D2" s="124"/>
      <c r="E2" s="105" t="s">
        <v>116</v>
      </c>
      <c r="F2" s="105" t="s">
        <v>117</v>
      </c>
      <c r="G2" s="42"/>
    </row>
    <row r="3" spans="1:7" s="89" customFormat="1" ht="28.65" customHeight="1" x14ac:dyDescent="0.35">
      <c r="A3" s="109" t="s">
        <v>108</v>
      </c>
      <c r="B3" s="86" t="s">
        <v>110</v>
      </c>
      <c r="C3" s="87"/>
      <c r="D3" s="87"/>
      <c r="E3" s="87"/>
      <c r="F3" s="87"/>
      <c r="G3" s="88"/>
    </row>
    <row r="4" spans="1:7" ht="29.1" customHeight="1" thickBot="1" x14ac:dyDescent="0.4">
      <c r="A4" s="102" t="s">
        <v>109</v>
      </c>
      <c r="B4" s="90" t="s">
        <v>5</v>
      </c>
      <c r="G4" s="32"/>
    </row>
    <row r="5" spans="1:7" ht="15.6" thickBot="1" x14ac:dyDescent="0.4">
      <c r="A5" s="106" t="s">
        <v>119</v>
      </c>
      <c r="B5" s="84" t="s">
        <v>86</v>
      </c>
      <c r="C5" s="84" t="s">
        <v>88</v>
      </c>
      <c r="D5" s="125" t="s">
        <v>89</v>
      </c>
      <c r="E5" s="126"/>
      <c r="F5" s="126"/>
      <c r="G5" s="32"/>
    </row>
    <row r="6" spans="1:7" ht="15" x14ac:dyDescent="0.35">
      <c r="A6" s="106" t="s">
        <v>120</v>
      </c>
      <c r="B6" s="114" t="s">
        <v>8</v>
      </c>
      <c r="C6" s="92">
        <v>300</v>
      </c>
      <c r="D6" s="112" t="s">
        <v>95</v>
      </c>
      <c r="E6" s="112"/>
      <c r="F6" s="112"/>
      <c r="G6" s="32"/>
    </row>
    <row r="7" spans="1:7" ht="15" x14ac:dyDescent="0.35">
      <c r="B7" s="115" t="s">
        <v>9</v>
      </c>
      <c r="C7" s="113">
        <v>500</v>
      </c>
      <c r="D7" s="112"/>
      <c r="E7" s="112"/>
      <c r="F7" s="112"/>
    </row>
    <row r="8" spans="1:7" ht="15" x14ac:dyDescent="0.35">
      <c r="A8" s="97"/>
      <c r="B8" s="115" t="s">
        <v>10</v>
      </c>
      <c r="C8" s="113">
        <v>50</v>
      </c>
      <c r="D8" s="112"/>
      <c r="E8" s="112"/>
      <c r="F8" s="112"/>
    </row>
    <row r="9" spans="1:7" ht="15" x14ac:dyDescent="0.35">
      <c r="B9" s="115" t="s">
        <v>4</v>
      </c>
      <c r="C9" s="113">
        <v>305</v>
      </c>
      <c r="D9" s="112"/>
      <c r="E9" s="112"/>
      <c r="F9" s="112"/>
    </row>
    <row r="10" spans="1:7" ht="15" x14ac:dyDescent="0.35">
      <c r="B10" s="115" t="s">
        <v>47</v>
      </c>
      <c r="C10" s="113">
        <v>75</v>
      </c>
      <c r="D10" s="112"/>
      <c r="E10" s="112"/>
      <c r="F10" s="112"/>
    </row>
    <row r="11" spans="1:7" ht="15" x14ac:dyDescent="0.35">
      <c r="B11" s="115" t="s">
        <v>1</v>
      </c>
      <c r="C11" s="113">
        <v>400</v>
      </c>
      <c r="D11" s="112"/>
      <c r="E11" s="112"/>
      <c r="F11" s="112"/>
    </row>
    <row r="12" spans="1:7" ht="15" x14ac:dyDescent="0.35">
      <c r="B12" s="115" t="s">
        <v>17</v>
      </c>
      <c r="C12" s="113">
        <v>50</v>
      </c>
      <c r="D12" s="112"/>
      <c r="E12" s="112"/>
      <c r="F12" s="112"/>
    </row>
    <row r="13" spans="1:7" ht="15" x14ac:dyDescent="0.35">
      <c r="B13" s="115" t="s">
        <v>26</v>
      </c>
      <c r="C13" s="113">
        <v>75</v>
      </c>
      <c r="D13" s="112"/>
      <c r="E13" s="112"/>
      <c r="F13" s="112"/>
    </row>
    <row r="14" spans="1:7" ht="15" x14ac:dyDescent="0.35">
      <c r="B14" s="115" t="s">
        <v>3</v>
      </c>
      <c r="C14" s="113">
        <v>75</v>
      </c>
      <c r="D14" s="112"/>
      <c r="E14" s="112"/>
      <c r="F14" s="112"/>
    </row>
    <row r="15" spans="1:7" ht="15" x14ac:dyDescent="0.35">
      <c r="B15" s="115" t="s">
        <v>7</v>
      </c>
      <c r="C15" s="113">
        <v>350</v>
      </c>
      <c r="D15" s="112"/>
      <c r="E15" s="112"/>
      <c r="F15" s="112"/>
    </row>
    <row r="16" spans="1:7" ht="15" x14ac:dyDescent="0.35">
      <c r="B16" s="115" t="s">
        <v>40</v>
      </c>
      <c r="C16" s="113">
        <v>50</v>
      </c>
      <c r="D16" s="112"/>
      <c r="E16" s="112"/>
      <c r="F16" s="112"/>
    </row>
    <row r="17" spans="1:6" customFormat="1" ht="15" x14ac:dyDescent="0.35">
      <c r="A17" s="98"/>
      <c r="B17" s="115" t="s">
        <v>45</v>
      </c>
      <c r="C17" s="113">
        <v>100</v>
      </c>
      <c r="D17" s="112"/>
      <c r="E17" s="112"/>
      <c r="F17" s="112"/>
    </row>
    <row r="18" spans="1:6" customFormat="1" ht="15" x14ac:dyDescent="0.35">
      <c r="A18" s="98"/>
      <c r="B18" s="115" t="s">
        <v>32</v>
      </c>
      <c r="C18" s="113">
        <v>500</v>
      </c>
      <c r="D18" s="112"/>
      <c r="E18" s="112"/>
      <c r="F18" s="112"/>
    </row>
    <row r="19" spans="1:6" customFormat="1" ht="15" x14ac:dyDescent="0.35">
      <c r="A19" s="98"/>
      <c r="B19" s="115" t="s">
        <v>21</v>
      </c>
      <c r="C19" s="113">
        <v>250</v>
      </c>
      <c r="D19" s="112"/>
      <c r="E19" s="112"/>
      <c r="F19" s="112"/>
    </row>
    <row r="20" spans="1:6" customFormat="1" ht="15" x14ac:dyDescent="0.35">
      <c r="A20" s="98"/>
      <c r="B20" s="115" t="s">
        <v>39</v>
      </c>
      <c r="C20" s="113">
        <v>150</v>
      </c>
      <c r="D20" s="112"/>
      <c r="E20" s="112"/>
      <c r="F20" s="112"/>
    </row>
    <row r="21" spans="1:6" customFormat="1" ht="15" x14ac:dyDescent="0.35">
      <c r="A21" s="98"/>
      <c r="B21" s="115" t="s">
        <v>0</v>
      </c>
      <c r="C21" s="113">
        <v>7050</v>
      </c>
      <c r="D21" s="112"/>
      <c r="E21" s="112"/>
      <c r="F21" s="112"/>
    </row>
    <row r="22" spans="1:6" customFormat="1" ht="15" x14ac:dyDescent="0.35">
      <c r="A22" s="98"/>
      <c r="B22" s="115" t="s">
        <v>14</v>
      </c>
      <c r="C22" s="113">
        <v>112</v>
      </c>
      <c r="D22" s="112"/>
      <c r="E22" s="112"/>
      <c r="F22" s="112"/>
    </row>
    <row r="23" spans="1:6" customFormat="1" ht="15" x14ac:dyDescent="0.35">
      <c r="A23" s="98"/>
      <c r="B23" s="115" t="s">
        <v>12</v>
      </c>
      <c r="C23" s="113">
        <v>50</v>
      </c>
      <c r="D23" s="112"/>
      <c r="E23" s="112"/>
      <c r="F23" s="112"/>
    </row>
    <row r="24" spans="1:6" customFormat="1" ht="15" x14ac:dyDescent="0.35">
      <c r="A24" s="98"/>
      <c r="B24" s="115" t="s">
        <v>16</v>
      </c>
      <c r="C24" s="113">
        <v>250</v>
      </c>
      <c r="D24" s="112"/>
      <c r="E24" s="112"/>
      <c r="F24" s="112"/>
    </row>
    <row r="25" spans="1:6" customFormat="1" ht="15.6" thickBot="1" x14ac:dyDescent="0.4">
      <c r="A25" s="98"/>
      <c r="B25" s="116" t="s">
        <v>74</v>
      </c>
      <c r="C25" s="113">
        <v>50</v>
      </c>
      <c r="D25" s="112"/>
      <c r="E25" s="112"/>
      <c r="F25" s="112"/>
    </row>
    <row r="26" spans="1:6" customFormat="1" ht="15.6" thickBot="1" x14ac:dyDescent="0.4">
      <c r="A26" s="98"/>
      <c r="B26" s="85" t="s">
        <v>87</v>
      </c>
      <c r="C26" s="91">
        <v>10742</v>
      </c>
      <c r="D26" s="112"/>
      <c r="E26" s="112"/>
      <c r="F26" s="112"/>
    </row>
    <row r="27" spans="1:6" customFormat="1" ht="15" x14ac:dyDescent="0.35">
      <c r="A27" s="98"/>
      <c r="D27" s="112"/>
      <c r="E27" s="112"/>
      <c r="F27" s="112"/>
    </row>
    <row r="28" spans="1:6" customFormat="1" ht="15" x14ac:dyDescent="0.35">
      <c r="A28" s="98"/>
      <c r="D28" s="112"/>
      <c r="E28" s="112"/>
      <c r="F28" s="112"/>
    </row>
    <row r="29" spans="1:6" customFormat="1" ht="15" x14ac:dyDescent="0.35">
      <c r="A29" s="98"/>
      <c r="D29" s="112"/>
      <c r="E29" s="112"/>
      <c r="F29" s="112"/>
    </row>
    <row r="30" spans="1:6" customFormat="1" ht="15" x14ac:dyDescent="0.35">
      <c r="A30" s="98"/>
      <c r="D30" s="112"/>
      <c r="E30" s="112"/>
      <c r="F30" s="112"/>
    </row>
    <row r="31" spans="1:6" customFormat="1" ht="15" x14ac:dyDescent="0.35">
      <c r="A31" s="98"/>
      <c r="D31" s="112"/>
      <c r="E31" s="112"/>
      <c r="F31" s="112"/>
    </row>
    <row r="32" spans="1:6" customFormat="1" ht="15" x14ac:dyDescent="0.35">
      <c r="A32" s="98"/>
      <c r="D32" s="112"/>
      <c r="E32" s="112"/>
      <c r="F32" s="112"/>
    </row>
    <row r="33" spans="1:6" customFormat="1" ht="30" customHeight="1" x14ac:dyDescent="0.35">
      <c r="A33" s="98"/>
      <c r="D33" s="112"/>
      <c r="E33" s="112"/>
      <c r="F33" s="112"/>
    </row>
    <row r="34" spans="1:6" customFormat="1" ht="30" customHeight="1" x14ac:dyDescent="0.35">
      <c r="A34" s="98"/>
      <c r="D34" s="112"/>
      <c r="E34" s="112"/>
      <c r="F34" s="112"/>
    </row>
    <row r="35" spans="1:6" customFormat="1" ht="30" customHeight="1" x14ac:dyDescent="0.35">
      <c r="A35" s="98"/>
      <c r="D35" s="112"/>
      <c r="E35" s="112"/>
      <c r="F35" s="112"/>
    </row>
    <row r="36" spans="1:6" customFormat="1" ht="30" customHeight="1" x14ac:dyDescent="0.35">
      <c r="A36" s="98"/>
      <c r="D36" s="112"/>
      <c r="E36" s="112"/>
      <c r="F36" s="112"/>
    </row>
  </sheetData>
  <mergeCells count="3">
    <mergeCell ref="B1:E1"/>
    <mergeCell ref="B2:D2"/>
    <mergeCell ref="D5:F5"/>
  </mergeCells>
  <printOptions horizontalCentered="1"/>
  <pageMargins left="0.25" right="0.25" top="0.75" bottom="0.75" header="0.3" footer="0.3"/>
  <pageSetup scale="60" fitToHeight="0" orientation="portrait" r:id="rId2"/>
  <headerFooter differentFirst="1">
    <oddFooter>Page &amp;P of &amp;N</oddFooter>
  </headerFooter>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pageSetUpPr autoPageBreaks="0" fitToPage="1"/>
  </sheetPr>
  <dimension ref="A1:N16"/>
  <sheetViews>
    <sheetView showGridLines="0" workbookViewId="0"/>
  </sheetViews>
  <sheetFormatPr defaultColWidth="14" defaultRowHeight="30" customHeight="1" x14ac:dyDescent="0.35"/>
  <cols>
    <col min="1" max="1" width="5" style="96" customWidth="1"/>
    <col min="2" max="2" width="19.90625" style="3" customWidth="1"/>
    <col min="3" max="6" width="17.08984375" style="3" customWidth="1"/>
    <col min="7" max="7" width="21.6328125" style="3" customWidth="1"/>
    <col min="8" max="12" width="17.08984375" style="3" customWidth="1"/>
    <col min="13" max="13" width="19.90625" style="3" customWidth="1"/>
    <col min="14" max="14" width="5" style="3" customWidth="1"/>
    <col min="15" max="15" width="2.81640625" style="3" customWidth="1"/>
    <col min="16" max="16384" width="14" style="3"/>
  </cols>
  <sheetData>
    <row r="1" spans="1:14" ht="48.75" customHeight="1" x14ac:dyDescent="0.35">
      <c r="A1" s="103" t="s">
        <v>111</v>
      </c>
      <c r="B1" s="127" t="str">
        <f>Semi_Monthly_Home_Budget_Title</f>
        <v>Semi-monthly home budget</v>
      </c>
      <c r="C1" s="127"/>
      <c r="D1" s="127"/>
      <c r="E1" s="127"/>
      <c r="F1" s="127"/>
      <c r="G1" s="127"/>
      <c r="H1" s="127"/>
      <c r="I1" s="127"/>
      <c r="J1" s="127"/>
      <c r="K1" s="127"/>
      <c r="L1" s="127"/>
      <c r="M1" s="43" t="s">
        <v>73</v>
      </c>
      <c r="N1" s="26"/>
    </row>
    <row r="2" spans="1:14" ht="47.25" customHeight="1" x14ac:dyDescent="0.35">
      <c r="A2" s="109" t="s">
        <v>108</v>
      </c>
      <c r="B2" s="51" t="s">
        <v>132</v>
      </c>
      <c r="C2"/>
      <c r="D2"/>
      <c r="E2"/>
      <c r="F2"/>
      <c r="G2"/>
      <c r="H2"/>
      <c r="I2"/>
      <c r="J2"/>
      <c r="K2"/>
      <c r="L2"/>
      <c r="M2"/>
      <c r="N2" s="33"/>
    </row>
    <row r="3" spans="1:14" s="45" customFormat="1" ht="30" customHeight="1" x14ac:dyDescent="0.35">
      <c r="A3" s="109" t="s">
        <v>112</v>
      </c>
      <c r="B3" s="49" t="s">
        <v>77</v>
      </c>
      <c r="C3" s="50" t="s">
        <v>78</v>
      </c>
      <c r="D3" s="49" t="s">
        <v>17</v>
      </c>
      <c r="E3" s="50" t="s">
        <v>79</v>
      </c>
      <c r="F3" s="49" t="s">
        <v>80</v>
      </c>
      <c r="G3" s="50" t="s">
        <v>127</v>
      </c>
      <c r="H3" s="49" t="s">
        <v>11</v>
      </c>
      <c r="I3" s="50" t="s">
        <v>12</v>
      </c>
      <c r="J3" s="49" t="s">
        <v>82</v>
      </c>
      <c r="K3" s="50" t="s">
        <v>83</v>
      </c>
      <c r="L3" s="49" t="s">
        <v>84</v>
      </c>
      <c r="M3" s="50" t="s">
        <v>85</v>
      </c>
      <c r="N3" s="44"/>
    </row>
    <row r="4" spans="1:14" s="47" customFormat="1" ht="30" customHeight="1" x14ac:dyDescent="0.35">
      <c r="A4" s="96"/>
      <c r="B4" s="46" t="s">
        <v>0</v>
      </c>
      <c r="C4" s="83" t="s">
        <v>14</v>
      </c>
      <c r="D4" s="46" t="s">
        <v>7</v>
      </c>
      <c r="E4" s="46" t="s">
        <v>22</v>
      </c>
      <c r="F4" s="46" t="s">
        <v>29</v>
      </c>
      <c r="G4" s="46" t="s">
        <v>15</v>
      </c>
      <c r="H4" s="46" t="s">
        <v>46</v>
      </c>
      <c r="I4" s="46" t="s">
        <v>12</v>
      </c>
      <c r="J4" s="46" t="s">
        <v>13</v>
      </c>
      <c r="K4" s="46" t="s">
        <v>17</v>
      </c>
      <c r="L4" s="46" t="s">
        <v>18</v>
      </c>
      <c r="M4" s="117" t="s">
        <v>128</v>
      </c>
    </row>
    <row r="5" spans="1:14" s="47" customFormat="1" ht="30" customHeight="1" x14ac:dyDescent="0.35">
      <c r="A5" s="96"/>
      <c r="B5" s="55" t="s">
        <v>1</v>
      </c>
      <c r="C5" s="55" t="s">
        <v>35</v>
      </c>
      <c r="D5" s="55" t="s">
        <v>47</v>
      </c>
      <c r="E5" s="55" t="s">
        <v>23</v>
      </c>
      <c r="F5" s="55" t="s">
        <v>42</v>
      </c>
      <c r="G5" s="55" t="s">
        <v>16</v>
      </c>
      <c r="H5" s="55" t="s">
        <v>32</v>
      </c>
      <c r="I5" s="118" t="s">
        <v>131</v>
      </c>
      <c r="J5" s="55" t="s">
        <v>44</v>
      </c>
      <c r="K5" s="55" t="s">
        <v>28</v>
      </c>
      <c r="L5" s="55" t="s">
        <v>19</v>
      </c>
      <c r="M5" s="118" t="s">
        <v>129</v>
      </c>
    </row>
    <row r="6" spans="1:14" s="47" customFormat="1" ht="30" customHeight="1" x14ac:dyDescent="0.35">
      <c r="A6" s="96"/>
      <c r="B6" s="46" t="s">
        <v>2</v>
      </c>
      <c r="C6" s="46" t="s">
        <v>36</v>
      </c>
      <c r="D6" s="46"/>
      <c r="E6" s="46" t="s">
        <v>24</v>
      </c>
      <c r="F6" s="46" t="s">
        <v>39</v>
      </c>
      <c r="G6" s="46" t="s">
        <v>30</v>
      </c>
      <c r="H6" s="46"/>
      <c r="I6" s="46"/>
      <c r="J6" s="46" t="s">
        <v>41</v>
      </c>
      <c r="K6" s="46" t="s">
        <v>11</v>
      </c>
      <c r="L6" s="46" t="s">
        <v>20</v>
      </c>
      <c r="M6" s="117" t="s">
        <v>130</v>
      </c>
    </row>
    <row r="7" spans="1:14" s="47" customFormat="1" ht="30" customHeight="1" x14ac:dyDescent="0.35">
      <c r="A7" s="96"/>
      <c r="B7" s="55" t="s">
        <v>3</v>
      </c>
      <c r="C7" s="55" t="s">
        <v>37</v>
      </c>
      <c r="D7" s="55"/>
      <c r="E7" s="55" t="s">
        <v>33</v>
      </c>
      <c r="F7" s="55" t="s">
        <v>43</v>
      </c>
      <c r="G7" s="55" t="s">
        <v>31</v>
      </c>
      <c r="H7" s="55"/>
      <c r="I7" s="55"/>
      <c r="J7" s="55" t="s">
        <v>45</v>
      </c>
      <c r="K7" s="55" t="s">
        <v>40</v>
      </c>
      <c r="L7" s="55" t="s">
        <v>12</v>
      </c>
      <c r="M7" s="55" t="s">
        <v>27</v>
      </c>
    </row>
    <row r="8" spans="1:14" s="47" customFormat="1" ht="30" customHeight="1" x14ac:dyDescent="0.35">
      <c r="A8" s="96"/>
      <c r="B8" s="46" t="s">
        <v>4</v>
      </c>
      <c r="C8" s="46" t="s">
        <v>34</v>
      </c>
      <c r="D8" s="46"/>
      <c r="E8" s="46"/>
      <c r="F8" s="46" t="s">
        <v>38</v>
      </c>
      <c r="G8" s="46" t="s">
        <v>21</v>
      </c>
      <c r="H8" s="46"/>
      <c r="I8" s="46"/>
      <c r="J8" s="46" t="s">
        <v>48</v>
      </c>
      <c r="K8" s="46" t="s">
        <v>12</v>
      </c>
      <c r="L8" s="46" t="s">
        <v>25</v>
      </c>
      <c r="M8" s="46" t="s">
        <v>26</v>
      </c>
    </row>
    <row r="9" spans="1:14" s="47" customFormat="1" ht="30" customHeight="1" x14ac:dyDescent="0.35">
      <c r="A9" s="97"/>
      <c r="B9" s="3"/>
      <c r="C9" s="3"/>
      <c r="D9" s="3"/>
      <c r="E9" s="3"/>
      <c r="F9" s="3"/>
      <c r="G9" s="3"/>
      <c r="H9" s="3"/>
      <c r="I9" s="3"/>
      <c r="J9" s="3"/>
      <c r="K9" s="3"/>
      <c r="L9" s="3"/>
      <c r="M9" s="3"/>
      <c r="N9" s="48"/>
    </row>
    <row r="10" spans="1:14" s="47" customFormat="1" ht="30" customHeight="1" x14ac:dyDescent="0.35">
      <c r="A10" s="96"/>
      <c r="B10" s="3"/>
      <c r="C10" s="3"/>
      <c r="D10" s="3"/>
      <c r="E10" s="3"/>
      <c r="F10" s="3"/>
      <c r="G10" s="3"/>
      <c r="H10" s="3"/>
      <c r="I10" s="3"/>
      <c r="J10" s="3"/>
      <c r="K10" s="3"/>
      <c r="L10" s="3"/>
      <c r="M10" s="3"/>
    </row>
    <row r="11" spans="1:14" s="47" customFormat="1" ht="30" customHeight="1" x14ac:dyDescent="0.35">
      <c r="A11" s="96"/>
      <c r="B11" s="3"/>
      <c r="C11" s="3"/>
      <c r="D11" s="3"/>
      <c r="E11" s="3"/>
      <c r="F11" s="3"/>
      <c r="G11" s="3"/>
      <c r="H11" s="3"/>
      <c r="I11" s="3"/>
      <c r="J11" s="3"/>
      <c r="K11" s="3"/>
      <c r="L11" s="3"/>
      <c r="M11" s="3"/>
    </row>
    <row r="12" spans="1:14" s="47" customFormat="1" ht="30" customHeight="1" x14ac:dyDescent="0.35">
      <c r="A12" s="96"/>
      <c r="B12" s="3"/>
      <c r="C12" s="3"/>
      <c r="D12" s="3"/>
      <c r="E12" s="3"/>
      <c r="F12" s="3"/>
      <c r="G12" s="3"/>
      <c r="H12" s="3"/>
      <c r="I12" s="3"/>
      <c r="J12" s="3"/>
      <c r="K12" s="3"/>
      <c r="L12" s="3"/>
      <c r="M12" s="3"/>
    </row>
    <row r="13" spans="1:14" s="47" customFormat="1" ht="30" customHeight="1" x14ac:dyDescent="0.35">
      <c r="A13" s="96"/>
      <c r="B13" s="3"/>
      <c r="C13" s="3"/>
      <c r="D13" s="3"/>
      <c r="E13" s="3"/>
      <c r="F13" s="3"/>
      <c r="G13" s="3"/>
      <c r="H13" s="3"/>
      <c r="I13" s="3"/>
      <c r="J13" s="3"/>
      <c r="K13" s="3"/>
      <c r="L13" s="3"/>
      <c r="M13" s="3"/>
    </row>
    <row r="14" spans="1:14" s="47" customFormat="1" ht="30" customHeight="1" x14ac:dyDescent="0.35">
      <c r="A14" s="96"/>
      <c r="B14" s="3"/>
      <c r="C14" s="3"/>
      <c r="D14" s="3"/>
      <c r="E14" s="3"/>
      <c r="F14" s="3"/>
      <c r="G14" s="3"/>
      <c r="H14" s="3"/>
      <c r="I14" s="3"/>
      <c r="J14" s="3"/>
      <c r="K14" s="3"/>
      <c r="L14" s="3"/>
      <c r="M14" s="3"/>
    </row>
    <row r="15" spans="1:14" s="47" customFormat="1" ht="30" customHeight="1" x14ac:dyDescent="0.35">
      <c r="A15" s="96"/>
      <c r="B15" s="3"/>
      <c r="C15" s="3"/>
      <c r="D15" s="3"/>
      <c r="E15" s="3"/>
      <c r="F15" s="3"/>
      <c r="G15" s="3"/>
      <c r="H15" s="3"/>
      <c r="I15" s="3"/>
      <c r="J15" s="3"/>
      <c r="K15" s="3"/>
      <c r="L15" s="3"/>
      <c r="M15" s="3"/>
    </row>
    <row r="16" spans="1:14" s="47" customFormat="1" ht="30" customHeight="1" x14ac:dyDescent="0.35">
      <c r="A16" s="96"/>
      <c r="B16" s="3"/>
      <c r="C16" s="3"/>
      <c r="D16" s="3"/>
      <c r="E16" s="3"/>
      <c r="F16" s="3"/>
      <c r="G16" s="3"/>
      <c r="H16" s="3"/>
      <c r="I16" s="3"/>
      <c r="J16" s="3"/>
      <c r="K16" s="3"/>
      <c r="L16" s="3"/>
      <c r="M16" s="3"/>
    </row>
  </sheetData>
  <mergeCells count="1">
    <mergeCell ref="B1:L1"/>
  </mergeCells>
  <printOptions horizontalCentered="1"/>
  <pageMargins left="0.25" right="0.25" top="0.75" bottom="0.75" header="0.3" footer="0.3"/>
  <pageSetup scale="48" fitToHeight="0" orientation="landscape" r:id="rId1"/>
  <headerFooter differentFirst="1">
    <oddFooter>Page &amp;P of &amp;N</oddFooter>
  </headerFooter>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B1:M13"/>
  <sheetViews>
    <sheetView showGridLines="0" workbookViewId="0">
      <selection activeCell="B2" sqref="B2"/>
    </sheetView>
  </sheetViews>
  <sheetFormatPr defaultColWidth="8.81640625" defaultRowHeight="30" customHeight="1" x14ac:dyDescent="0.35"/>
  <cols>
    <col min="1" max="1" width="3" customWidth="1"/>
    <col min="2" max="2" width="15.81640625" bestFit="1" customWidth="1"/>
    <col min="3" max="3" width="12.7265625" bestFit="1" customWidth="1"/>
    <col min="5" max="5" width="17.6328125" customWidth="1"/>
    <col min="6" max="6" width="14" customWidth="1"/>
  </cols>
  <sheetData>
    <row r="1" spans="2:13" s="3" customFormat="1" ht="39.9" customHeight="1" thickTop="1" thickBot="1" x14ac:dyDescent="0.4">
      <c r="B1" s="8" t="s">
        <v>66</v>
      </c>
      <c r="C1" s="8"/>
      <c r="D1" s="8"/>
      <c r="E1" s="8"/>
      <c r="F1" s="8"/>
      <c r="G1" s="8"/>
      <c r="H1" s="8"/>
      <c r="I1" s="8"/>
      <c r="J1" s="8"/>
      <c r="K1" s="8"/>
      <c r="L1" s="8"/>
      <c r="M1" s="7" t="s">
        <v>90</v>
      </c>
    </row>
    <row r="2" spans="2:13" s="3" customFormat="1" ht="39.9" customHeight="1" thickTop="1" x14ac:dyDescent="0.35">
      <c r="B2" s="11" t="s">
        <v>91</v>
      </c>
      <c r="C2"/>
      <c r="D2"/>
      <c r="E2"/>
      <c r="F2"/>
      <c r="G2"/>
      <c r="H2"/>
      <c r="I2"/>
      <c r="J2"/>
      <c r="K2"/>
      <c r="L2"/>
      <c r="M2"/>
    </row>
    <row r="3" spans="2:13" ht="30" customHeight="1" x14ac:dyDescent="0.35">
      <c r="B3" s="5" t="s">
        <v>86</v>
      </c>
      <c r="C3" t="s">
        <v>88</v>
      </c>
    </row>
    <row r="4" spans="2:13" ht="30" customHeight="1" x14ac:dyDescent="0.35">
      <c r="B4" s="6" t="s">
        <v>80</v>
      </c>
      <c r="C4" s="12">
        <v>150</v>
      </c>
    </row>
    <row r="5" spans="2:13" ht="30" customHeight="1" x14ac:dyDescent="0.35">
      <c r="B5" s="6" t="s">
        <v>78</v>
      </c>
      <c r="C5" s="12">
        <v>112</v>
      </c>
    </row>
    <row r="6" spans="2:13" ht="30" customHeight="1" x14ac:dyDescent="0.35">
      <c r="B6" s="6" t="s">
        <v>17</v>
      </c>
      <c r="C6" s="12">
        <v>425</v>
      </c>
    </row>
    <row r="7" spans="2:13" ht="30" customHeight="1" x14ac:dyDescent="0.35">
      <c r="B7" s="6" t="s">
        <v>77</v>
      </c>
      <c r="C7" s="12">
        <v>7880</v>
      </c>
    </row>
    <row r="8" spans="2:13" ht="30" customHeight="1" x14ac:dyDescent="0.35">
      <c r="B8" s="6" t="s">
        <v>81</v>
      </c>
      <c r="C8" s="12">
        <v>500</v>
      </c>
    </row>
    <row r="9" spans="2:13" ht="30" customHeight="1" x14ac:dyDescent="0.35">
      <c r="B9" s="6" t="s">
        <v>11</v>
      </c>
      <c r="C9" s="12">
        <v>500</v>
      </c>
    </row>
    <row r="10" spans="2:13" ht="30" customHeight="1" x14ac:dyDescent="0.35">
      <c r="B10" s="6" t="s">
        <v>82</v>
      </c>
      <c r="C10" s="12">
        <v>100</v>
      </c>
    </row>
    <row r="11" spans="2:13" ht="30" customHeight="1" x14ac:dyDescent="0.35">
      <c r="B11" s="6" t="s">
        <v>83</v>
      </c>
      <c r="C11" s="12">
        <v>150</v>
      </c>
    </row>
    <row r="12" spans="2:13" ht="30" customHeight="1" x14ac:dyDescent="0.35">
      <c r="B12" s="6" t="s">
        <v>85</v>
      </c>
      <c r="C12" s="12">
        <v>925</v>
      </c>
    </row>
    <row r="13" spans="2:13" ht="30" customHeight="1" x14ac:dyDescent="0.35">
      <c r="B13" s="6" t="s">
        <v>87</v>
      </c>
      <c r="C13" s="12">
        <v>10742</v>
      </c>
    </row>
  </sheetData>
  <pageMargins left="0.7" right="0.7" top="0.75" bottom="0.75" header="0.3" footer="0.3"/>
  <pageSetup orientation="portrait" r:id="rId2"/>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8F7DA8AA-7B6E-493D-AC46-041583D487A6}"/>
</file>

<file path=customXml/itemProps22.xml><?xml version="1.0" encoding="utf-8"?>
<ds:datastoreItem xmlns:ds="http://schemas.openxmlformats.org/officeDocument/2006/customXml" ds:itemID="{B0DC2A16-85A5-42A6-9172-683D5A2031EA}"/>
</file>

<file path=customXml/itemProps31.xml><?xml version="1.0" encoding="utf-8"?>
<ds:datastoreItem xmlns:ds="http://schemas.openxmlformats.org/officeDocument/2006/customXml" ds:itemID="{F74F4AB7-2007-423B-8D7B-87205810E8D7}"/>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TM03428919</ap:Template>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7</vt:i4>
      </vt:variant>
    </vt:vector>
  </ap:HeadingPairs>
  <ap:TitlesOfParts>
    <vt:vector baseType="lpstr" size="13">
      <vt:lpstr>Start</vt:lpstr>
      <vt:lpstr>Dashboard</vt:lpstr>
      <vt:lpstr>Expenditures &amp; income</vt:lpstr>
      <vt:lpstr>Budget report</vt:lpstr>
      <vt:lpstr>Data lists</vt:lpstr>
      <vt:lpstr>Category PivotTable</vt:lpstr>
      <vt:lpstr>Category</vt:lpstr>
      <vt:lpstr>MonthChoices</vt:lpstr>
      <vt:lpstr>MonthNumber</vt:lpstr>
      <vt:lpstr>'Data lists'!Print_Titles</vt:lpstr>
      <vt:lpstr>'Expenditures &amp; income'!Print_Titles</vt:lpstr>
      <vt:lpstr>Semi_Monthly_Home_Budget_Title</vt:lpstr>
      <vt:lpstr>YearNumber</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2022-11-10T06:12:14Z</dcterms:created>
  <dcterms:modified xsi:type="dcterms:W3CDTF">2022-11-10T06:12:34Z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