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svg" ContentType="image/svg+xml"/>
  <Default Extension="png" ContentType="image/png"/>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3.xml" ContentType="application/xml"/>
  <Override PartName="/customXml/itemProps31.xml" ContentType="application/vnd.openxmlformats-officedocument.customXmlProperties+xml"/>
  <Override PartName="/xl/styles.xml" ContentType="application/vnd.openxmlformats-officedocument.spreadsheetml.styles+xml"/>
  <Override PartName="/customXml/item22.xml" ContentType="application/xml"/>
  <Override PartName="/customXml/itemProps22.xml" ContentType="application/vnd.openxmlformats-officedocument.customXmlProperties+xml"/>
  <Override PartName="/xl/theme/theme11.xml" ContentType="application/vnd.openxmlformats-officedocument.theme+xml"/>
  <Override PartName="/xl/worksheets/sheet11.xml" ContentType="application/vnd.openxmlformats-officedocument.spreadsheetml.worksheet+xml"/>
  <Override PartName="/xl/tables/table11.xml" ContentType="application/vnd.openxmlformats-officedocument.spreadsheetml.table+xml"/>
  <Override PartName="/xl/drawings/drawing11.xml" ContentType="application/vnd.openxmlformats-officedocument.drawing+xml"/>
  <Override PartName="/xl/charts/chart11.xml" ContentType="application/vnd.openxmlformats-officedocument.drawingml.chart+xml"/>
  <Override PartName="/xl/charts/colors1.xml" ContentType="application/vnd.ms-office.chartcolorstyle+xml"/>
  <Override PartName="/xl/charts/style1.xml" ContentType="application/vnd.ms-office.chartstyle+xml"/>
  <Override PartName="/customXml/item13.xml" ContentType="application/xml"/>
  <Override PartName="/customXml/itemProps13.xml" ContentType="application/vnd.openxmlformats-officedocument.customXmlProperties+xml"/>
  <Override PartName="/xl/calcChain.xml" ContentType="application/vnd.openxmlformats-officedocument.spreadsheetml.calcChain+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bookViews>
    <workbookView xWindow="-108" yWindow="-108" windowWidth="23256" windowHeight="12720" xr2:uid="{00000000-000D-0000-FFFF-FFFF00000000}"/>
  </bookViews>
  <sheets>
    <sheet name="Check register" sheetId="1" r:id="rId1"/>
  </sheets>
  <definedNames>
    <definedName name="Balance">IFERROR(TBL_Transactions[[#This Row],[Deposit]]+'Check register'!$I1048576-TBL_Transactions[[#This Row],[Withdrawal]],'Check register'!$I1048576)</definedName>
    <definedName name="Credit_card">'Check register'!$N$27</definedName>
    <definedName name="List_Categories">'Check register'!$R$1:$R$9</definedName>
    <definedName name="_xlnm.Print_Area" localSheetId="0">'Check register'!$B$1:$P$34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 l="1"/>
  <c r="C12" i="1"/>
  <c r="I12" i="1"/>
  <c r="I13" i="1" s="1"/>
  <c r="I14" i="1" s="1"/>
  <c r="I15" i="1" s="1"/>
  <c r="I16" i="1" s="1"/>
  <c r="I17" i="1" s="1"/>
  <c r="I18" i="1" s="1"/>
  <c r="I19" i="1" s="1"/>
  <c r="I20" i="1" s="1"/>
  <c r="I21" i="1" s="1"/>
  <c r="I22" i="1" s="1"/>
  <c r="C13" i="1"/>
  <c r="C14" i="1"/>
  <c r="C15" i="1"/>
  <c r="C16" i="1"/>
  <c r="C17" i="1"/>
  <c r="C18" i="1"/>
  <c r="C19" i="1"/>
  <c r="C20" i="1"/>
  <c r="C21" i="1"/>
  <c r="C22" i="1"/>
  <c r="S4" i="1"/>
  <c r="S5" i="1"/>
  <c r="S3" i="1"/>
  <c r="S6" i="1"/>
  <c r="S7" i="1"/>
  <c r="S8" i="1"/>
  <c r="S9" i="1"/>
  <c r="C11" i="1"/>
  <c r="Q3" i="1" l="1"/>
  <c r="Q9" i="1"/>
  <c r="Q8" i="1"/>
  <c r="Q6" i="1"/>
  <c r="Q5" i="1"/>
  <c r="Q4" i="1"/>
  <c r="Q7" i="1"/>
  <c r="O22" i="1" l="1"/>
  <c r="O20" i="1"/>
  <c r="O18" i="1"/>
  <c r="O16" i="1"/>
  <c r="N22" i="1"/>
  <c r="N20" i="1"/>
  <c r="N18" i="1"/>
  <c r="N16" i="1"/>
  <c r="N21" i="1"/>
  <c r="N19" i="1"/>
  <c r="N17" i="1"/>
  <c r="O21" i="1"/>
  <c r="O19" i="1"/>
  <c r="O17" i="1"/>
</calcChain>
</file>

<file path=xl/sharedStrings.xml><?xml version="1.0" encoding="utf-8"?>
<sst xmlns="http://schemas.openxmlformats.org/spreadsheetml/2006/main" count="43" uniqueCount="30">
  <si>
    <t>Check #</t>
  </si>
  <si>
    <t>Date</t>
  </si>
  <si>
    <t>Description</t>
  </si>
  <si>
    <t>Category</t>
  </si>
  <si>
    <t>Withdrawal</t>
  </si>
  <si>
    <t>Deposit</t>
  </si>
  <si>
    <t>Balance</t>
  </si>
  <si>
    <t>Groceries</t>
  </si>
  <si>
    <t>Mortgage</t>
  </si>
  <si>
    <t>Debit</t>
  </si>
  <si>
    <t>Other</t>
  </si>
  <si>
    <t>Utilities</t>
  </si>
  <si>
    <t>ATM</t>
  </si>
  <si>
    <t>Cash</t>
  </si>
  <si>
    <t>Paycheck</t>
  </si>
  <si>
    <t>Mutual fund investment</t>
  </si>
  <si>
    <t>Investment</t>
  </si>
  <si>
    <t>The Phone Company</t>
  </si>
  <si>
    <t>Insurance</t>
  </si>
  <si>
    <t>25-552</t>
  </si>
  <si>
    <t>CHECK REGISTER</t>
  </si>
  <si>
    <t>Breakdown of withdrawals</t>
  </si>
  <si>
    <t>Beginning balance</t>
  </si>
  <si>
    <t>Grocery store</t>
  </si>
  <si>
    <t>Home mortgage</t>
  </si>
  <si>
    <t>Coffee shop</t>
  </si>
  <si>
    <t>Gas and electric company</t>
  </si>
  <si>
    <t>Credit card</t>
  </si>
  <si>
    <t xml:space="preserve">Current balance: </t>
  </si>
  <si>
    <t xml:space="preserve">Bank account number: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</si>
</sst>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mm/dd/yyyy;@"/>
    <numFmt numFmtId="165" formatCode="&quot;$&quot;\ #,##0.00_);\(&quot;$&quot;\ #,##0.00\)"/>
    <numFmt numFmtId="166" formatCode=";;;"/>
  </numFmts>
  <fonts count="34" x14ac:knownFonts="1">
    <font>
      <sz val="11"/>
      <color theme="1"/>
      <name val="Century Gothic"/>
      <family val="2"/>
      <scheme val="minor"/>
    </font>
    <font>
      <sz val="11"/>
      <color theme="0"/>
      <name val="Century Gothic"/>
      <family val="2"/>
      <scheme val="minor"/>
    </font>
    <font>
      <sz val="10"/>
      <color theme="1" tint="0.14999847407452621"/>
      <name val="Century Gothic"/>
      <family val="2"/>
      <scheme val="minor"/>
    </font>
    <font>
      <sz val="10"/>
      <name val="Century Gothic"/>
      <family val="2"/>
      <scheme val="minor"/>
    </font>
    <font>
      <sz val="10"/>
      <name val="Century Gothic"/>
      <family val="2"/>
      <scheme val="major"/>
    </font>
    <font>
      <sz val="10"/>
      <color theme="2" tint="-0.89999084444715716"/>
      <name val="Century Gothic"/>
      <family val="2"/>
      <scheme val="major"/>
    </font>
    <font>
      <sz val="10"/>
      <color theme="0"/>
      <name val="Century Gothic"/>
      <family val="2"/>
      <scheme val="minor"/>
    </font>
    <font>
      <sz val="10"/>
      <color theme="0"/>
      <name val="Century Gothic"/>
      <family val="2"/>
      <scheme val="major"/>
    </font>
    <font>
      <sz val="11"/>
      <color theme="1" tint="0.14999847407452621"/>
      <name val="Century Gothic"/>
      <family val="2"/>
      <scheme val="minor"/>
    </font>
    <font>
      <sz val="11"/>
      <name val="Century Gothic"/>
      <family val="2"/>
      <scheme val="minor"/>
    </font>
    <font>
      <b/>
      <sz val="40"/>
      <color theme="1" tint="0.14999847407452621"/>
      <name val="Century Gothic"/>
      <family val="2"/>
      <scheme val="major"/>
    </font>
    <font>
      <b/>
      <sz val="40"/>
      <name val="Century Gothic"/>
      <family val="2"/>
      <scheme val="major"/>
    </font>
    <font>
      <sz val="10"/>
      <color theme="4" tint="-0.499984740745262"/>
      <name val="Century Gothic"/>
      <family val="2"/>
      <scheme val="major"/>
    </font>
    <font>
      <b/>
      <sz val="40"/>
      <color theme="0"/>
      <name val="Century Gothic"/>
      <family val="2"/>
      <scheme val="major"/>
    </font>
    <font>
      <sz val="10"/>
      <color theme="1"/>
      <name val="Century Gothic"/>
      <family val="2"/>
      <scheme val="minor"/>
    </font>
    <font>
      <sz val="40"/>
      <color theme="1"/>
      <name val="Century Gothic"/>
      <family val="2"/>
      <scheme val="minor"/>
    </font>
    <font>
      <sz val="10"/>
      <color theme="1" tint="0.249977111117893"/>
      <name val="Century Gothic"/>
      <family val="1"/>
      <scheme val="major"/>
    </font>
    <font>
      <b/>
      <sz val="40"/>
      <color theme="1" tint="0.14999847407452621"/>
      <name val="Century Gothic"/>
      <family val="1"/>
      <scheme val="major"/>
    </font>
    <font>
      <sz val="11"/>
      <color theme="1" tint="0.14999847407452621"/>
      <name val="Century Gothic"/>
      <family val="1"/>
      <scheme val="major"/>
    </font>
    <font>
      <sz val="10"/>
      <color theme="1" tint="0.14999847407452621"/>
      <name val="Century Gothic"/>
      <family val="1"/>
      <scheme val="major"/>
    </font>
    <font>
      <sz val="10"/>
      <color theme="4" tint="-0.499984740745262"/>
      <name val="Century Gothic"/>
      <family val="1"/>
      <scheme val="major"/>
    </font>
    <font>
      <sz val="10"/>
      <color theme="5" tint="-0.24994659260841701"/>
      <name val="Century Gothic"/>
      <family val="1"/>
      <scheme val="major"/>
    </font>
    <font>
      <b/>
      <sz val="10"/>
      <color theme="5" tint="-0.24994659260841701"/>
      <name val="Century Gothic"/>
      <family val="1"/>
      <scheme val="major"/>
    </font>
    <font>
      <sz val="10"/>
      <color theme="1"/>
      <name val="Century Gothic"/>
      <family val="2"/>
      <scheme val="major"/>
    </font>
    <font>
      <sz val="10"/>
      <color theme="1"/>
      <name val="Century Gothic"/>
      <family val="1"/>
      <scheme val="major"/>
    </font>
    <font>
      <b/>
      <sz val="40"/>
      <color theme="5" tint="-0.24994659260841701"/>
      <name val="Century Gothic"/>
      <family val="1"/>
      <scheme val="major"/>
    </font>
    <font>
      <sz val="36"/>
      <color theme="5" tint="-0.24994659260841701"/>
      <name val="Century Gothic"/>
      <family val="1"/>
      <scheme val="major"/>
    </font>
    <font>
      <b/>
      <sz val="10"/>
      <color theme="5" tint="-0.249977111117893"/>
      <name val="Century Gothic"/>
      <family val="2"/>
      <scheme val="major"/>
    </font>
    <font>
      <b/>
      <sz val="10"/>
      <color theme="1" tint="0.14999847407452621"/>
      <name val="Century Gothic"/>
      <family val="2"/>
      <scheme val="minor"/>
    </font>
    <font>
      <sz val="10"/>
      <color theme="6" tint="0.79998168889431442"/>
      <name val="Century Gothic"/>
      <family val="2"/>
      <scheme val="minor"/>
    </font>
    <font>
      <b/>
      <sz val="10"/>
      <color theme="5" tint="-0.24994659260841701"/>
      <name val="Century Gothic"/>
      <family val="1"/>
      <scheme val="minor"/>
    </font>
    <font>
      <sz val="10"/>
      <color theme="1" tint="0.14999847407452621"/>
      <name val="Century Gothic"/>
      <family val="1"/>
      <scheme val="minor"/>
    </font>
    <font>
      <sz val="10"/>
      <color theme="1"/>
      <name val="Century Gothic"/>
      <family val="1"/>
      <scheme val="minor"/>
    </font>
    <font>
      <b/>
      <sz val="10"/>
      <color theme="1"/>
      <name val="Century Gothic"/>
      <family val="1"/>
      <scheme val="minor"/>
    </font>
  </fonts>
  <fills count="11">
    <fill>
      <patternFill patternType="none"/>
    </fill>
    <fill>
      <patternFill patternType="gray125"/>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tint="-0.499984740745262"/>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6" tint="0.79998168889431442"/>
        <bgColor indexed="64"/>
      </patternFill>
    </fill>
  </fills>
  <borders count="6">
    <border>
      <left/>
      <right/>
      <top/>
      <bottom/>
      <diagonal/>
    </border>
    <border>
      <left/>
      <right/>
      <top style="thin">
        <color theme="5"/>
      </top>
      <bottom/>
      <diagonal/>
    </border>
    <border>
      <left/>
      <right/>
      <top style="thick">
        <color theme="5"/>
      </top>
      <bottom/>
      <diagonal/>
    </border>
    <border>
      <left/>
      <right/>
      <top style="thick">
        <color theme="5"/>
      </top>
      <bottom style="thick">
        <color theme="5"/>
      </bottom>
      <diagonal/>
    </border>
    <border>
      <left/>
      <right/>
      <top/>
      <bottom style="thick">
        <color theme="5"/>
      </bottom>
      <diagonal/>
    </border>
    <border>
      <left style="thick">
        <color theme="6" tint="0.79998168889431442"/>
      </left>
      <right style="thick">
        <color theme="6" tint="0.79998168889431442"/>
      </right>
      <top style="thick">
        <color theme="6" tint="0.79998168889431442"/>
      </top>
      <bottom style="thick">
        <color theme="6" tint="0.79998168889431442"/>
      </bottom>
      <diagonal/>
    </border>
  </borders>
  <cellStyleXfs count="1">
    <xf numFmtId="0" fontId="0" fillId="0" borderId="0"/>
  </cellStyleXfs>
  <cellXfs count="100">
    <xf numFmtId="0" fontId="0" fillId="0" borderId="0" xfId="0"/>
    <xf numFmtId="0" fontId="2"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49" fontId="2" fillId="0" borderId="0" xfId="0" applyNumberFormat="1" applyFont="1" applyAlignment="1">
      <alignment horizontal="left" vertical="center" indent="1"/>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left" vertical="center" indent="1"/>
    </xf>
    <xf numFmtId="0" fontId="6" fillId="0" borderId="0" xfId="0" applyFont="1" applyAlignment="1">
      <alignment horizontal="left"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166" fontId="0" fillId="0" borderId="0" xfId="0" applyNumberFormat="1" applyAlignment="1">
      <alignment horizontal="center" vertical="center"/>
    </xf>
    <xf numFmtId="166" fontId="0" fillId="0" borderId="0" xfId="0" applyNumberFormat="1" applyAlignment="1">
      <alignment horizontal="left" vertical="center" indent="1"/>
    </xf>
    <xf numFmtId="166" fontId="0" fillId="0" borderId="0" xfId="0" applyNumberFormat="1" applyAlignment="1">
      <alignment horizontal="left" vertical="center"/>
    </xf>
    <xf numFmtId="166" fontId="14" fillId="0" borderId="0" xfId="0" applyNumberFormat="1" applyFont="1" applyAlignment="1">
      <alignment horizontal="left" vertical="center" indent="1"/>
    </xf>
    <xf numFmtId="166" fontId="14" fillId="0" borderId="0" xfId="0" applyNumberFormat="1" applyFont="1" applyAlignment="1">
      <alignment horizontal="center" vertical="center"/>
    </xf>
    <xf numFmtId="166" fontId="14" fillId="0" borderId="0" xfId="0" applyNumberFormat="1" applyFont="1" applyAlignment="1">
      <alignment horizontal="left" vertical="center"/>
    </xf>
    <xf numFmtId="166" fontId="15" fillId="0" borderId="0" xfId="0" applyNumberFormat="1" applyFont="1" applyAlignment="1">
      <alignment horizontal="center" vertical="center"/>
    </xf>
    <xf numFmtId="166" fontId="15" fillId="0" borderId="0" xfId="0" applyNumberFormat="1" applyFont="1" applyAlignment="1">
      <alignment horizontal="left" vertical="center" indent="1"/>
    </xf>
    <xf numFmtId="166" fontId="15" fillId="0" borderId="0" xfId="0" applyNumberFormat="1" applyFont="1" applyAlignment="1">
      <alignment horizontal="left" vertical="center"/>
    </xf>
    <xf numFmtId="0" fontId="5" fillId="0" borderId="0" xfId="0" applyFont="1" applyAlignment="1">
      <alignment horizontal="left" vertical="center"/>
    </xf>
    <xf numFmtId="0" fontId="16" fillId="0" borderId="0" xfId="0" applyFont="1" applyAlignment="1">
      <alignment horizontal="left" vertical="center" indent="1"/>
    </xf>
    <xf numFmtId="165" fontId="16" fillId="0" borderId="0" xfId="0" applyNumberFormat="1" applyFont="1" applyAlignment="1">
      <alignment horizontal="left" vertical="center"/>
    </xf>
    <xf numFmtId="0" fontId="2" fillId="0" borderId="0" xfId="0" applyFont="1" applyAlignment="1">
      <alignment horizontal="left" vertical="center" indent="1"/>
    </xf>
    <xf numFmtId="0" fontId="19" fillId="0" borderId="0" xfId="0" applyFont="1" applyAlignment="1">
      <alignment horizontal="center" vertical="center"/>
    </xf>
    <xf numFmtId="0" fontId="19" fillId="9" borderId="0" xfId="0" applyFont="1" applyFill="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44" fontId="20" fillId="0" borderId="0" xfId="0" applyNumberFormat="1" applyFont="1" applyAlignment="1">
      <alignment horizontal="left" vertical="center" indent="1"/>
    </xf>
    <xf numFmtId="0" fontId="19" fillId="0" borderId="0" xfId="0" applyFont="1" applyAlignment="1">
      <alignment horizontal="left" vertical="center" indent="1"/>
    </xf>
    <xf numFmtId="44" fontId="19" fillId="0" borderId="0" xfId="0" applyNumberFormat="1" applyFont="1" applyAlignment="1">
      <alignment horizontal="left" vertical="center" indent="1"/>
    </xf>
    <xf numFmtId="0" fontId="10" fillId="10" borderId="3" xfId="0" applyFont="1" applyFill="1" applyBorder="1" applyAlignment="1">
      <alignment horizontal="center" vertical="center"/>
    </xf>
    <xf numFmtId="0" fontId="27" fillId="10" borderId="3" xfId="0" applyFont="1" applyFill="1" applyBorder="1" applyAlignment="1">
      <alignment horizontal="left" vertical="center"/>
    </xf>
    <xf numFmtId="0" fontId="23" fillId="10" borderId="3" xfId="0" applyFont="1" applyFill="1" applyBorder="1" applyAlignment="1">
      <alignment horizontal="center" vertical="center"/>
    </xf>
    <xf numFmtId="0" fontId="2" fillId="10" borderId="0" xfId="0" applyFont="1" applyFill="1" applyAlignment="1">
      <alignment horizontal="center" vertical="center"/>
    </xf>
    <xf numFmtId="0" fontId="8" fillId="10" borderId="0" xfId="0" applyFont="1" applyFill="1" applyAlignment="1">
      <alignment horizontal="center" vertical="center"/>
    </xf>
    <xf numFmtId="0" fontId="12" fillId="10" borderId="0" xfId="0" applyFont="1" applyFill="1" applyAlignment="1">
      <alignment horizontal="center" vertical="center"/>
    </xf>
    <xf numFmtId="0" fontId="5" fillId="10" borderId="0" xfId="0" applyFont="1" applyFill="1" applyAlignment="1">
      <alignment horizontal="center" vertical="center"/>
    </xf>
    <xf numFmtId="0" fontId="2" fillId="10"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8" borderId="5" xfId="0" applyFont="1" applyFill="1" applyBorder="1" applyAlignment="1">
      <alignment horizontal="center" vertical="center"/>
    </xf>
    <xf numFmtId="0" fontId="2" fillId="7" borderId="5" xfId="0" applyFont="1" applyFill="1" applyBorder="1" applyAlignment="1">
      <alignment horizontal="center" vertical="center"/>
    </xf>
    <xf numFmtId="0" fontId="2" fillId="3"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5" borderId="5" xfId="0" applyFont="1" applyFill="1" applyBorder="1" applyAlignment="1">
      <alignment horizontal="center" vertical="center"/>
    </xf>
    <xf numFmtId="0" fontId="2" fillId="6" borderId="5" xfId="0" applyFont="1" applyFill="1" applyBorder="1" applyAlignment="1">
      <alignment horizontal="center" vertical="center"/>
    </xf>
    <xf numFmtId="0" fontId="24" fillId="10" borderId="0" xfId="0" applyFont="1" applyFill="1" applyAlignment="1">
      <alignment horizontal="left" vertical="center" indent="1"/>
    </xf>
    <xf numFmtId="165" fontId="24" fillId="10" borderId="0" xfId="0" applyNumberFormat="1" applyFont="1" applyFill="1" applyAlignment="1">
      <alignment horizontal="left" vertical="center"/>
    </xf>
    <xf numFmtId="0" fontId="2" fillId="10" borderId="0" xfId="0" applyFont="1" applyFill="1" applyAlignment="1">
      <alignment horizontal="left" vertical="center" indent="1"/>
    </xf>
    <xf numFmtId="0" fontId="2" fillId="10" borderId="0" xfId="0" applyFont="1" applyFill="1" applyAlignment="1">
      <alignment horizontal="left" vertical="center"/>
    </xf>
    <xf numFmtId="0" fontId="6" fillId="10" borderId="2" xfId="0" applyFont="1" applyFill="1" applyBorder="1" applyAlignment="1">
      <alignment horizontal="center" vertical="center"/>
    </xf>
    <xf numFmtId="0" fontId="2" fillId="10" borderId="2" xfId="0" applyFont="1" applyFill="1" applyBorder="1" applyAlignment="1">
      <alignment horizontal="center" vertical="center"/>
    </xf>
    <xf numFmtId="49" fontId="2" fillId="10" borderId="2" xfId="0" applyNumberFormat="1" applyFont="1" applyFill="1" applyBorder="1" applyAlignment="1">
      <alignment horizontal="left" vertical="center" indent="1"/>
    </xf>
    <xf numFmtId="0" fontId="13" fillId="10" borderId="0" xfId="0" applyFont="1" applyFill="1" applyAlignment="1">
      <alignment horizontal="center" vertical="center"/>
    </xf>
    <xf numFmtId="0" fontId="10" fillId="10" borderId="0" xfId="0" applyFont="1" applyFill="1" applyAlignment="1">
      <alignment horizontal="center" vertical="center"/>
    </xf>
    <xf numFmtId="49" fontId="25" fillId="10" borderId="0" xfId="0" applyNumberFormat="1" applyFont="1" applyFill="1" applyAlignment="1">
      <alignment horizontal="left" vertical="center" indent="1"/>
    </xf>
    <xf numFmtId="0" fontId="25" fillId="10" borderId="0" xfId="0" applyFont="1" applyFill="1" applyAlignment="1">
      <alignment horizontal="center" vertical="center"/>
    </xf>
    <xf numFmtId="0" fontId="26" fillId="10" borderId="0" xfId="0" applyFont="1" applyFill="1" applyAlignment="1">
      <alignment horizontal="left" vertical="center"/>
    </xf>
    <xf numFmtId="0" fontId="17" fillId="10" borderId="0" xfId="0" applyFont="1" applyFill="1" applyAlignment="1">
      <alignment horizontal="center" vertical="center"/>
    </xf>
    <xf numFmtId="0" fontId="1" fillId="10" borderId="0" xfId="0" applyFont="1" applyFill="1" applyAlignment="1">
      <alignment horizontal="center" vertical="center"/>
    </xf>
    <xf numFmtId="0" fontId="18" fillId="10" borderId="0" xfId="0" applyFont="1" applyFill="1" applyAlignment="1">
      <alignment horizontal="center" vertical="center"/>
    </xf>
    <xf numFmtId="49" fontId="21" fillId="10" borderId="0" xfId="0" applyNumberFormat="1" applyFont="1" applyFill="1" applyAlignment="1">
      <alignment horizontal="left" vertical="center" indent="1"/>
    </xf>
    <xf numFmtId="0" fontId="21" fillId="10" borderId="0" xfId="0" applyFont="1" applyFill="1" applyAlignment="1">
      <alignment horizontal="center" vertical="center"/>
    </xf>
    <xf numFmtId="0" fontId="6" fillId="10" borderId="0" xfId="0" applyFont="1" applyFill="1" applyAlignment="1">
      <alignment horizontal="center" vertical="center"/>
    </xf>
    <xf numFmtId="0" fontId="19" fillId="10" borderId="0" xfId="0" applyFont="1" applyFill="1" applyAlignment="1">
      <alignment horizontal="left" vertical="center"/>
    </xf>
    <xf numFmtId="49" fontId="19" fillId="10" borderId="0" xfId="0" applyNumberFormat="1" applyFont="1" applyFill="1" applyAlignment="1">
      <alignment horizontal="left" vertical="center" indent="1"/>
    </xf>
    <xf numFmtId="0" fontId="19" fillId="10" borderId="0" xfId="0" applyFont="1" applyFill="1" applyAlignment="1">
      <alignment horizontal="center" vertical="center"/>
    </xf>
    <xf numFmtId="0" fontId="19" fillId="10" borderId="4" xfId="0" applyFont="1" applyFill="1" applyBorder="1" applyAlignment="1">
      <alignment horizontal="center" vertical="center"/>
    </xf>
    <xf numFmtId="0" fontId="7" fillId="10" borderId="3" xfId="0" applyFont="1" applyFill="1" applyBorder="1" applyAlignment="1">
      <alignment horizontal="left" vertical="center"/>
    </xf>
    <xf numFmtId="164" fontId="21" fillId="10" borderId="3" xfId="0" applyNumberFormat="1" applyFont="1" applyFill="1" applyBorder="1" applyAlignment="1">
      <alignment horizontal="left" vertical="center" indent="1"/>
    </xf>
    <xf numFmtId="49" fontId="21" fillId="10" borderId="3" xfId="0" applyNumberFormat="1" applyFont="1" applyFill="1" applyBorder="1" applyAlignment="1">
      <alignment horizontal="left" vertical="center" indent="1"/>
    </xf>
    <xf numFmtId="0" fontId="21" fillId="10" borderId="3" xfId="0" applyFont="1" applyFill="1" applyBorder="1" applyAlignment="1">
      <alignment horizontal="left" vertical="center" indent="1"/>
    </xf>
    <xf numFmtId="44" fontId="21" fillId="10" borderId="3" xfId="0" applyNumberFormat="1" applyFont="1" applyFill="1" applyBorder="1" applyAlignment="1">
      <alignment horizontal="left" vertical="center" indent="1"/>
    </xf>
    <xf numFmtId="44" fontId="20" fillId="10" borderId="3" xfId="0" applyNumberFormat="1" applyFont="1" applyFill="1" applyBorder="1" applyAlignment="1">
      <alignment horizontal="left" vertical="center" indent="1"/>
    </xf>
    <xf numFmtId="0" fontId="19" fillId="10" borderId="0" xfId="0" applyFont="1" applyFill="1" applyAlignment="1">
      <alignment horizontal="left" vertical="center" indent="1"/>
    </xf>
    <xf numFmtId="166" fontId="14" fillId="10" borderId="0" xfId="0" applyNumberFormat="1" applyFont="1" applyFill="1" applyAlignment="1">
      <alignment horizontal="left" vertical="center"/>
    </xf>
    <xf numFmtId="44" fontId="19" fillId="10" borderId="0" xfId="0" applyNumberFormat="1" applyFont="1" applyFill="1" applyAlignment="1">
      <alignment horizontal="left" vertical="center" indent="1"/>
    </xf>
    <xf numFmtId="49" fontId="2" fillId="10" borderId="0" xfId="0" applyNumberFormat="1" applyFont="1" applyFill="1" applyAlignment="1">
      <alignment horizontal="left" vertical="center" indent="1"/>
    </xf>
    <xf numFmtId="0" fontId="29" fillId="10" borderId="0" xfId="0" applyFont="1" applyFill="1" applyAlignment="1">
      <alignment horizontal="left" vertical="center"/>
    </xf>
    <xf numFmtId="0" fontId="22" fillId="10" borderId="0" xfId="0" applyFont="1" applyFill="1" applyAlignment="1">
      <alignment horizontal="left" vertical="center" indent="1"/>
    </xf>
    <xf numFmtId="49" fontId="22" fillId="10" borderId="0" xfId="0" applyNumberFormat="1" applyFont="1" applyFill="1" applyAlignment="1">
      <alignment horizontal="left" indent="1"/>
    </xf>
    <xf numFmtId="0" fontId="22" fillId="10" borderId="0" xfId="0" applyFont="1" applyFill="1" applyAlignment="1">
      <alignment horizontal="left" indent="1"/>
    </xf>
    <xf numFmtId="0" fontId="18" fillId="10" borderId="0" xfId="0" applyFont="1" applyFill="1" applyAlignment="1">
      <alignment horizontal="left" vertical="center" indent="1"/>
    </xf>
    <xf numFmtId="0" fontId="2" fillId="10" borderId="2" xfId="0" applyFont="1" applyFill="1" applyBorder="1" applyAlignment="1">
      <alignment horizontal="left" vertical="center" indent="1"/>
    </xf>
    <xf numFmtId="0" fontId="17" fillId="10" borderId="0" xfId="0" applyFont="1" applyFill="1" applyAlignment="1">
      <alignment horizontal="left" vertical="center" indent="1"/>
    </xf>
    <xf numFmtId="0" fontId="28" fillId="10" borderId="0" xfId="0" applyFont="1" applyFill="1" applyAlignment="1">
      <alignment horizontal="left" vertical="center" indent="1"/>
    </xf>
    <xf numFmtId="0" fontId="30" fillId="10" borderId="0" xfId="0" applyFont="1" applyFill="1" applyAlignment="1">
      <alignment horizontal="left" indent="1"/>
    </xf>
    <xf numFmtId="0" fontId="30" fillId="10" borderId="0" xfId="0" applyFont="1" applyFill="1" applyAlignment="1">
      <alignment horizontal="left" vertical="center" indent="1"/>
    </xf>
    <xf numFmtId="164" fontId="31" fillId="10" borderId="0" xfId="0" applyNumberFormat="1" applyFont="1" applyFill="1" applyAlignment="1">
      <alignment horizontal="left" vertical="center" indent="1"/>
    </xf>
    <xf numFmtId="49" fontId="31" fillId="10" borderId="0" xfId="0" applyNumberFormat="1" applyFont="1" applyFill="1" applyAlignment="1">
      <alignment horizontal="left" vertical="center" indent="1"/>
    </xf>
    <xf numFmtId="0" fontId="31" fillId="10" borderId="0" xfId="0" applyFont="1" applyFill="1" applyAlignment="1">
      <alignment horizontal="left" vertical="center" indent="1"/>
    </xf>
    <xf numFmtId="164" fontId="32" fillId="10" borderId="0" xfId="0" applyNumberFormat="1" applyFont="1" applyFill="1" applyAlignment="1">
      <alignment horizontal="left" vertical="center" indent="1"/>
    </xf>
    <xf numFmtId="49" fontId="32" fillId="10" borderId="0" xfId="0" applyNumberFormat="1" applyFont="1" applyFill="1" applyAlignment="1">
      <alignment horizontal="left" vertical="center" indent="1"/>
    </xf>
    <xf numFmtId="0" fontId="32" fillId="10" borderId="0" xfId="0" applyFont="1" applyFill="1" applyAlignment="1">
      <alignment horizontal="left" vertical="center" indent="1"/>
    </xf>
    <xf numFmtId="44" fontId="32" fillId="10" borderId="0" xfId="0" applyNumberFormat="1" applyFont="1" applyFill="1" applyAlignment="1">
      <alignment horizontal="left" vertical="center" indent="1"/>
    </xf>
    <xf numFmtId="44" fontId="33" fillId="10" borderId="0" xfId="0" applyNumberFormat="1" applyFont="1" applyFill="1" applyAlignment="1">
      <alignment horizontal="left" vertical="center" indent="1"/>
    </xf>
  </cellXfs>
  <cellStyles count="1">
    <cellStyle name="Normal" xfId="0" builtinId="0"/>
  </cellStyles>
  <dxfs count="19">
    <dxf>
      <font>
        <b/>
        <color theme="6" tint="-0.249977111117893"/>
      </font>
      <border>
        <top style="thin">
          <color theme="6"/>
        </top>
      </border>
    </dxf>
    <dxf>
      <font>
        <b/>
        <i val="0"/>
        <color auto="1"/>
      </font>
      <fill>
        <patternFill>
          <bgColor theme="6" tint="0.79998168889431442"/>
        </patternFill>
      </fill>
      <border diagonalUp="0" diagonalDown="0">
        <left/>
        <right/>
        <top style="medium">
          <color auto="1"/>
        </top>
        <bottom style="medium">
          <color auto="1"/>
        </bottom>
        <vertical/>
        <horizontal/>
      </border>
    </dxf>
    <dxf>
      <fill>
        <patternFill>
          <bgColor theme="6" tint="0.79998168889431442"/>
        </patternFill>
      </fill>
    </dxf>
    <dxf>
      <font>
        <strike val="0"/>
        <outline val="0"/>
        <shadow val="0"/>
        <u val="none"/>
        <vertAlign val="baseline"/>
        <sz val="10"/>
        <color theme="1" tint="0.14999847407452621"/>
        <name val="Century Gothic"/>
        <family val="1"/>
        <scheme val="minor"/>
      </font>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3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3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3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fill>
        <patternFill patternType="solid">
          <fgColor indexed="64"/>
          <bgColor theme="6" tint="0.79998168889431442"/>
        </patternFill>
      </fill>
      <alignment horizontal="left" vertical="center" textRotation="0" wrapText="0" indent="1" justifyLastLine="0" shrinkToFit="0" readingOrder="0"/>
    </dxf>
    <dxf>
      <font>
        <b val="0"/>
        <i val="0"/>
        <strike val="0"/>
        <condense val="0"/>
        <extend val="0"/>
        <outline val="0"/>
        <shadow val="0"/>
        <u val="none"/>
        <vertAlign val="baseline"/>
        <sz val="10"/>
        <color theme="1" tint="0.14999847407452621"/>
        <name val="Century Gothic"/>
        <family val="1"/>
        <scheme val="minor"/>
      </font>
      <numFmt numFmtId="30" formatCode="@"/>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4" formatCode="mm/dd/yyyy;@"/>
      <fill>
        <patternFill patternType="solid">
          <fgColor indexed="64"/>
          <bgColor theme="6" tint="0.79998168889431442"/>
        </patternFill>
      </fill>
      <alignment horizontal="left" vertical="center" textRotation="0" wrapText="0" indent="1" justifyLastLine="0" shrinkToFit="0" readingOrder="0"/>
    </dxf>
    <dxf>
      <font>
        <b val="0"/>
        <i val="0"/>
        <strike val="0"/>
        <outline val="0"/>
        <shadow val="0"/>
        <u val="none"/>
        <vertAlign val="baseline"/>
        <sz val="10"/>
        <color theme="5" tint="-0.24994659260841701"/>
        <name val="Century Gothic"/>
        <family val="1"/>
        <scheme val="major"/>
      </font>
      <fill>
        <patternFill patternType="solid">
          <fgColor indexed="64"/>
          <bgColor theme="6" tint="0.79998168889431442"/>
        </patternFill>
      </fill>
      <alignment horizontal="left" vertical="center" textRotation="0" wrapText="0" indent="1" justifyLastLine="0" shrinkToFit="0" readingOrder="0"/>
    </dxf>
    <dxf>
      <border>
        <bottom style="thick">
          <color theme="5"/>
        </bottom>
      </border>
    </dxf>
    <dxf>
      <fill>
        <patternFill patternType="solid">
          <fgColor theme="6" tint="0.79998168889431442"/>
          <bgColor theme="6" tint="0.79998168889431442"/>
        </patternFill>
      </fill>
    </dxf>
    <dxf>
      <fill>
        <patternFill patternType="solid">
          <fgColor theme="6" tint="0.79985961485641044"/>
          <bgColor theme="6" tint="0.79998168889431442"/>
        </patternFill>
      </fill>
    </dxf>
    <dxf>
      <font>
        <b/>
        <color theme="6" tint="-0.249977111117893"/>
      </font>
    </dxf>
    <dxf>
      <font>
        <b/>
        <color theme="6" tint="-0.249977111117893"/>
      </font>
    </dxf>
    <dxf>
      <font>
        <b/>
        <color theme="6" tint="-0.249977111117893"/>
      </font>
      <border>
        <top style="thin">
          <color theme="6"/>
        </top>
      </border>
    </dxf>
    <dxf>
      <font>
        <color theme="5" tint="-0.499984740745262"/>
      </font>
      <fill>
        <patternFill>
          <bgColor theme="5" tint="0.59996337778862885"/>
        </patternFill>
      </fill>
      <border>
        <bottom style="thin">
          <color theme="5" tint="0.39994506668294322"/>
        </bottom>
      </border>
    </dxf>
  </dxfs>
  <tableStyles count="2" defaultTableStyle="TableStyleMedium2" defaultPivotStyle="PivotStyleLight16">
    <tableStyle name="TableStyleLight4 2" pivot="0" count="3" xr9:uid="{00000000-0011-0000-FFFF-FFFF00000000}">
      <tableStyleElement type="wholeTable" dxfId="2"/>
      <tableStyleElement type="headerRow" dxfId="1"/>
      <tableStyleElement type="totalRow" dxfId="0"/>
    </tableStyle>
    <tableStyle name="TableStyleLight4 2 2" pivot="0" count="6" xr9:uid="{2283E8B5-15FA-7E46-9BF7-21105471238B}">
      <tableStyleElement type="headerRow" dxfId="18"/>
      <tableStyleElement type="totalRow" dxfId="17"/>
      <tableStyleElement type="firstColumn" dxfId="16"/>
      <tableStyleElement type="lastColumn" dxfId="15"/>
      <tableStyleElement type="firstRowStripe" dxfId="14"/>
      <tableStyleElement type="firstColumn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3.xml" Id="rId8" /><Relationship Type="http://schemas.openxmlformats.org/officeDocument/2006/relationships/styles" Target="/xl/styles.xml" Id="rId3" /><Relationship Type="http://schemas.openxmlformats.org/officeDocument/2006/relationships/customXml" Target="/customXml/item22.xml" Id="rId7" /><Relationship Type="http://schemas.openxmlformats.org/officeDocument/2006/relationships/theme" Target="/xl/theme/theme11.xml" Id="rId2" /><Relationship Type="http://schemas.openxmlformats.org/officeDocument/2006/relationships/worksheet" Target="/xl/worksheets/sheet11.xml" Id="rId1" /><Relationship Type="http://schemas.openxmlformats.org/officeDocument/2006/relationships/customXml" Target="/customXml/item13.xml" Id="rId6" /><Relationship Type="http://schemas.openxmlformats.org/officeDocument/2006/relationships/calcChain" Target="/xl/calcChain.xml" Id="rId5" /><Relationship Type="http://schemas.openxmlformats.org/officeDocument/2006/relationships/sharedStrings" Target="/xl/sharedStrings.xml" Id="rId4" /></Relationships>
</file>

<file path=xl/charts/_rels/chart11.xml.rels>&#65279;<?xml version="1.0" encoding="utf-8"?><Relationships xmlns="http://schemas.openxmlformats.org/package/2006/relationships"><Relationship Type="http://schemas.microsoft.com/office/2011/relationships/chartColorStyle" Target="/xl/charts/colors1.xml" Id="rId2" /><Relationship Type="http://schemas.microsoft.com/office/2011/relationships/chartStyle" Target="/xl/charts/style1.xml" Id="rId1" /></Relationships>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624530199790502"/>
          <c:y val="1.133514560679915E-2"/>
          <c:w val="0.67375469800209498"/>
          <c:h val="0.97732970878640169"/>
        </c:manualLayout>
      </c:layout>
      <c:barChart>
        <c:barDir val="bar"/>
        <c:grouping val="clustered"/>
        <c:varyColors val="0"/>
        <c:ser>
          <c:idx val="0"/>
          <c:order val="0"/>
          <c:spPr>
            <a:solidFill>
              <a:schemeClr val="accent1"/>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56AD-4078-B2C2-CA5B17D89C6B}"/>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A-56AD-4078-B2C2-CA5B17D89C6B}"/>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D-56AD-4078-B2C2-CA5B17D89C6B}"/>
              </c:ext>
            </c:extLst>
          </c:dPt>
          <c:dPt>
            <c:idx val="4"/>
            <c:invertIfNegative val="0"/>
            <c:bubble3D val="0"/>
            <c:spPr>
              <a:solidFill>
                <a:schemeClr val="accent4"/>
              </a:solidFill>
              <a:ln>
                <a:noFill/>
              </a:ln>
              <a:effectLst/>
            </c:spPr>
            <c:extLst>
              <c:ext xmlns:c16="http://schemas.microsoft.com/office/drawing/2014/chart" uri="{C3380CC4-5D6E-409C-BE32-E72D297353CC}">
                <c16:uniqueId val="{00000010-56AD-4078-B2C2-CA5B17D89C6B}"/>
              </c:ext>
            </c:extLst>
          </c:dPt>
          <c:dPt>
            <c:idx val="5"/>
            <c:invertIfNegative val="0"/>
            <c:bubble3D val="0"/>
            <c:spPr>
              <a:solidFill>
                <a:schemeClr val="accent5"/>
              </a:solidFill>
              <a:ln>
                <a:noFill/>
              </a:ln>
              <a:effectLst/>
            </c:spPr>
            <c:extLst>
              <c:ext xmlns:c16="http://schemas.microsoft.com/office/drawing/2014/chart" uri="{C3380CC4-5D6E-409C-BE32-E72D297353CC}">
                <c16:uniqueId val="{00000012-56AD-4078-B2C2-CA5B17D89C6B}"/>
              </c:ext>
            </c:extLst>
          </c:dPt>
          <c:dPt>
            <c:idx val="6"/>
            <c:invertIfNegative val="0"/>
            <c:bubble3D val="0"/>
            <c:spPr>
              <a:solidFill>
                <a:schemeClr val="accent6"/>
              </a:solidFill>
              <a:ln>
                <a:noFill/>
              </a:ln>
              <a:effectLst/>
            </c:spPr>
            <c:extLst>
              <c:ext xmlns:c16="http://schemas.microsoft.com/office/drawing/2014/chart" uri="{C3380CC4-5D6E-409C-BE32-E72D297353CC}">
                <c16:uniqueId val="{00000013-56AD-4078-B2C2-CA5B17D89C6B}"/>
              </c:ext>
            </c:extLst>
          </c:dPt>
          <c:cat>
            <c:strRef>
              <c:f>'Check register'!$N$16:$N$22</c:f>
              <c:strCache>
                <c:ptCount val="7"/>
                <c:pt idx="0">
                  <c:v>Mortgage</c:v>
                </c:pt>
                <c:pt idx="1">
                  <c:v>Credit card</c:v>
                </c:pt>
                <c:pt idx="2">
                  <c:v>Groceries</c:v>
                </c:pt>
                <c:pt idx="3">
                  <c:v>Investment</c:v>
                </c:pt>
                <c:pt idx="4">
                  <c:v>Utilities</c:v>
                </c:pt>
                <c:pt idx="5">
                  <c:v>Other</c:v>
                </c:pt>
                <c:pt idx="6">
                  <c:v>Insurance</c:v>
                </c:pt>
              </c:strCache>
            </c:strRef>
          </c:cat>
          <c:val>
            <c:numRef>
              <c:f>'Check register'!$O$16:$O$22</c:f>
              <c:numCache>
                <c:formatCode>"$"\ #,##0.00_);\("$"\ #,##0.00\)</c:formatCode>
                <c:ptCount val="7"/>
                <c:pt idx="0">
                  <c:v>961.77070000000003</c:v>
                </c:pt>
                <c:pt idx="1">
                  <c:v>936.48030000000006</c:v>
                </c:pt>
                <c:pt idx="2">
                  <c:v>205.61040000000003</c:v>
                </c:pt>
                <c:pt idx="3">
                  <c:v>200.00059999999999</c:v>
                </c:pt>
                <c:pt idx="4">
                  <c:v>194.20090000000002</c:v>
                </c:pt>
                <c:pt idx="5">
                  <c:v>53.650799999999997</c:v>
                </c:pt>
                <c:pt idx="6">
                  <c:v>35.200500000000005</c:v>
                </c:pt>
              </c:numCache>
            </c:numRef>
          </c:val>
          <c:extLst>
            <c:ext xmlns:c16="http://schemas.microsoft.com/office/drawing/2014/chart" uri="{C3380CC4-5D6E-409C-BE32-E72D297353CC}">
              <c16:uniqueId val="{00000000-56AD-4078-B2C2-CA5B17D89C6B}"/>
            </c:ext>
          </c:extLst>
        </c:ser>
        <c:dLbls>
          <c:showLegendKey val="0"/>
          <c:showVal val="0"/>
          <c:showCatName val="0"/>
          <c:showSerName val="0"/>
          <c:showPercent val="0"/>
          <c:showBubbleSize val="0"/>
        </c:dLbls>
        <c:gapWidth val="100"/>
        <c:axId val="457660232"/>
        <c:axId val="457663512"/>
      </c:barChart>
      <c:catAx>
        <c:axId val="4576602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663512"/>
        <c:crosses val="autoZero"/>
        <c:auto val="1"/>
        <c:lblAlgn val="ctr"/>
        <c:lblOffset val="100"/>
        <c:noMultiLvlLbl val="0"/>
      </c:catAx>
      <c:valAx>
        <c:axId val="457663512"/>
        <c:scaling>
          <c:orientation val="minMax"/>
        </c:scaling>
        <c:delete val="1"/>
        <c:axPos val="t"/>
        <c:numFmt formatCode="&quot;$&quot;\ #,##0.00_);\(&quot;$&quot;\ #,##0.00\)" sourceLinked="1"/>
        <c:majorTickMark val="none"/>
        <c:minorTickMark val="none"/>
        <c:tickLblPos val="nextTo"/>
        <c:crossAx val="457660232"/>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latin typeface="+mn-lt"/>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&#65279;<?xml version="1.0" encoding="utf-8"?><Relationships xmlns="http://schemas.openxmlformats.org/package/2006/relationships"><Relationship Type="http://schemas.openxmlformats.org/officeDocument/2006/relationships/image" Target="/xl/media/image2.svg" Id="rId3" /><Relationship Type="http://schemas.openxmlformats.org/officeDocument/2006/relationships/image" Target="/xl/media/image1.png" Id="rId2" /><Relationship Type="http://schemas.openxmlformats.org/officeDocument/2006/relationships/chart" Target="/xl/charts/chart11.xml" Id="rId1" /></Relationships>
</file>

<file path=xl/drawings/drawing11.xml><?xml version="1.0" encoding="utf-8"?>
<xdr:wsDr xmlns:xdr="http://schemas.openxmlformats.org/drawingml/2006/spreadsheetDrawing" xmlns:a="http://schemas.openxmlformats.org/drawingml/2006/main">
  <xdr:twoCellAnchor editAs="absolute">
    <xdr:from>
      <xdr:col>12</xdr:col>
      <xdr:colOff>50801</xdr:colOff>
      <xdr:row>2</xdr:row>
      <xdr:rowOff>203200</xdr:rowOff>
    </xdr:from>
    <xdr:to>
      <xdr:col>15</xdr:col>
      <xdr:colOff>99060</xdr:colOff>
      <xdr:row>13</xdr:row>
      <xdr:rowOff>165100</xdr:rowOff>
    </xdr:to>
    <xdr:graphicFrame macro="">
      <xdr:nvGraphicFramePr>
        <xdr:cNvPr id="2" name="Chart 1" descr="breakdown of withdrawals 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xdr:row>
      <xdr:rowOff>25399</xdr:rowOff>
    </xdr:from>
    <xdr:to>
      <xdr:col>4</xdr:col>
      <xdr:colOff>1537678</xdr:colOff>
      <xdr:row>8</xdr:row>
      <xdr:rowOff>112888</xdr:rowOff>
    </xdr:to>
    <xdr:pic>
      <xdr:nvPicPr>
        <xdr:cNvPr id="3" name="Graphic 2" descr="Illustration of a person holding a credit card">
          <a:extLst>
            <a:ext uri="{FF2B5EF4-FFF2-40B4-BE49-F238E27FC236}">
              <a16:creationId xmlns:a16="http://schemas.microsoft.com/office/drawing/2014/main" id="{481982CC-0D4E-7FE8-FF71-BEF0F71BC755}"/>
            </a:ext>
          </a:extLst>
        </xdr:cNvPr>
        <xdr:cNvPicPr>
          <a:picLocks noChangeAspect="1"/>
        </xdr:cNvPicPr>
      </xdr:nvPicPr>
      <xdr:blipFill rotWithShape="1">
        <a:blip xmlns:r="http://schemas.openxmlformats.org/officeDocument/2006/relationships" r:embed="rId2">
          <a:extLst>
            <a:ext uri="{96DAC541-7B7A-43D3-8B79-37D633B846F1}">
              <asvg:svgBlip xmlns:asvg="http://schemas.microsoft.com/office/drawing/2016/SVG/main" r:embed="rId3"/>
            </a:ext>
          </a:extLst>
        </a:blip>
        <a:srcRect l="19384" t="23841" r="4764" b="50212"/>
        <a:stretch/>
      </xdr:blipFill>
      <xdr:spPr>
        <a:xfrm>
          <a:off x="215900" y="241299"/>
          <a:ext cx="4166578" cy="1865489"/>
        </a:xfrm>
        <a:prstGeom prst="rect">
          <a:avLst/>
        </a:prstGeom>
      </xdr:spPr>
    </xdr:pic>
    <xdr:clientData/>
  </xdr:twoCellAnchor>
</xdr:wsDr>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Transactions" displayName="TBL_Transactions" ref="C10:I22" totalsRowShown="0" headerRowDxfId="11" dataDxfId="3" headerRowBorderDxfId="12">
  <autoFilter ref="C10:I22"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2" xr3:uid="{00000000-0010-0000-0000-000002000000}" name="Date" dataDxfId="10">
      <calculatedColumnFormula>TODAY()-B11</calculatedColumnFormula>
    </tableColumn>
    <tableColumn id="8" xr3:uid="{00000000-0010-0000-0000-000008000000}" name="Check #" dataDxfId="9"/>
    <tableColumn id="3" xr3:uid="{00000000-0010-0000-0000-000003000000}" name="Description" dataDxfId="8"/>
    <tableColumn id="4" xr3:uid="{00000000-0010-0000-0000-000004000000}" name="Category" dataDxfId="7"/>
    <tableColumn id="5" xr3:uid="{00000000-0010-0000-0000-000005000000}" name="Withdrawal" dataDxfId="6"/>
    <tableColumn id="6" xr3:uid="{00000000-0010-0000-0000-000006000000}" name="Deposit" dataDxfId="5"/>
    <tableColumn id="7" xr3:uid="{00000000-0010-0000-0000-000007000000}" name="Balance" dataDxfId="4">
      <calculatedColumnFormula>Balance</calculatedColumnFormula>
    </tableColumn>
  </tableColumns>
  <tableStyleInfo name="TableStyleLight4 2" showFirstColumn="0" showLastColumn="0" showRowStripes="0" showColumnStripes="0"/>
  <extLst>
    <ext xmlns:x14="http://schemas.microsoft.com/office/spreadsheetml/2009/9/main" uri="{504A1905-F514-4f6f-8877-14C23A59335A}">
      <x14:table altText="Check Register" altTextSummary="Ready to make the move away from the old paper check register? Use this electronic and accessible check register to record your payments, purchases, deposits, and any interest you earn in your checking account. Payments or purchase amounts that you enter for each category are displayed in a bar chart to show where your money goes. And best of all, this checkbook register keeps the running balance for you."/>
    </ext>
  </extLst>
</table>
</file>

<file path=xl/theme/theme11.xml><?xml version="1.0" encoding="utf-8"?>
<a:theme xmlns:a="http://schemas.openxmlformats.org/drawingml/2006/main" name="Office Theme">
  <a:themeElements>
    <a:clrScheme name="TM02425924">
      <a:dk1>
        <a:srgbClr val="000000"/>
      </a:dk1>
      <a:lt1>
        <a:srgbClr val="FFFFFF"/>
      </a:lt1>
      <a:dk2>
        <a:srgbClr val="44546A"/>
      </a:dk2>
      <a:lt2>
        <a:srgbClr val="E7E6E6"/>
      </a:lt2>
      <a:accent1>
        <a:srgbClr val="1E5FA1"/>
      </a:accent1>
      <a:accent2>
        <a:srgbClr val="416F40"/>
      </a:accent2>
      <a:accent3>
        <a:srgbClr val="9AC39A"/>
      </a:accent3>
      <a:accent4>
        <a:srgbClr val="EAC79E"/>
      </a:accent4>
      <a:accent5>
        <a:srgbClr val="FBE36B"/>
      </a:accent5>
      <a:accent6>
        <a:srgbClr val="FC9CDF"/>
      </a:accent6>
      <a:hlink>
        <a:srgbClr val="61A8DC"/>
      </a:hlink>
      <a:folHlink>
        <a:srgbClr val="954F72"/>
      </a:folHlink>
    </a:clrScheme>
    <a:fontScheme name="Custom 16">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&#65279;<?xml version="1.0" encoding="utf-8"?><Relationships xmlns="http://schemas.openxmlformats.org/package/2006/relationships"><Relationship Type="http://schemas.openxmlformats.org/officeDocument/2006/relationships/table" Target="/xl/tables/table11.xml" Id="rId3" /><Relationship Type="http://schemas.openxmlformats.org/officeDocument/2006/relationships/drawing" Target="/xl/drawings/drawing11.xml" Id="rId2" /><Relationship Type="http://schemas.openxmlformats.org/officeDocument/2006/relationships/printerSettings" Target="/xl/printerSettings/printerSettings11.bin" Id="rId1"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45"/>
  <sheetViews>
    <sheetView showGridLines="0" tabSelected="1" zoomScaleNormal="100" workbookViewId="0"/>
  </sheetViews>
  <sheetFormatPr defaultColWidth="8.8984375" defaultRowHeight="21" customHeight="1" x14ac:dyDescent="0.25"/>
  <cols>
    <col min="1" max="1" width="2.5" style="2" customWidth="1"/>
    <col min="2" max="2" width="2.5" style="7" customWidth="1"/>
    <col min="3" max="3" width="14.19921875" style="2" customWidth="1"/>
    <col min="4" max="4" width="14.19921875" style="4" customWidth="1"/>
    <col min="5" max="5" width="27.69921875" style="2" customWidth="1"/>
    <col min="6" max="7" width="14.19921875" style="2" customWidth="1"/>
    <col min="8" max="8" width="14.19921875" style="27" customWidth="1"/>
    <col min="9" max="9" width="14.19921875" style="2" customWidth="1"/>
    <col min="10" max="12" width="2.5" style="2" customWidth="1"/>
    <col min="13" max="13" width="3.3984375" style="2" customWidth="1"/>
    <col min="14" max="14" width="14.19921875" style="2" customWidth="1"/>
    <col min="15" max="15" width="12.69921875" style="2" customWidth="1"/>
    <col min="16" max="16" width="2.5" style="2" customWidth="1"/>
    <col min="17" max="17" width="2.69921875" style="7" customWidth="1"/>
    <col min="18" max="18" width="8.8984375" style="7"/>
    <col min="19" max="19" width="15.296875" style="7" customWidth="1"/>
    <col min="20" max="23" width="8.8984375" style="3"/>
    <col min="24" max="16384" width="8.8984375" style="2"/>
  </cols>
  <sheetData>
    <row r="1" spans="1:23" ht="16.95" customHeight="1" thickBot="1" x14ac:dyDescent="0.3">
      <c r="R1" s="18"/>
    </row>
    <row r="2" spans="1:23" ht="30" customHeight="1" thickTop="1" thickBot="1" x14ac:dyDescent="0.3">
      <c r="B2" s="54"/>
      <c r="C2" s="55"/>
      <c r="D2" s="56"/>
      <c r="E2" s="55"/>
      <c r="F2" s="55"/>
      <c r="G2" s="55"/>
      <c r="H2" s="87"/>
      <c r="I2" s="55"/>
      <c r="J2" s="55"/>
      <c r="L2" s="35"/>
      <c r="M2" s="36" t="s">
        <v>21</v>
      </c>
      <c r="N2" s="37"/>
      <c r="O2" s="37"/>
      <c r="P2" s="35"/>
      <c r="R2" s="18"/>
    </row>
    <row r="3" spans="1:23" s="13" customFormat="1" ht="40.049999999999997" customHeight="1" thickTop="1" x14ac:dyDescent="0.25">
      <c r="B3" s="57"/>
      <c r="C3" s="58"/>
      <c r="D3" s="59"/>
      <c r="E3" s="60"/>
      <c r="F3" s="61" t="s">
        <v>20</v>
      </c>
      <c r="G3" s="62"/>
      <c r="H3" s="88"/>
      <c r="I3" s="62"/>
      <c r="J3" s="62"/>
      <c r="K3" s="30"/>
      <c r="L3" s="38"/>
      <c r="M3" s="38"/>
      <c r="N3" s="38"/>
      <c r="O3" s="38"/>
      <c r="P3" s="38"/>
      <c r="Q3" s="21">
        <f>_xlfn.RANK.EQ(S3,$S$3:$S$9,0)</f>
        <v>2</v>
      </c>
      <c r="R3" s="22" t="s">
        <v>27</v>
      </c>
      <c r="S3" s="23">
        <f>SUMIF(TBL_Transactions[Category],R3, TBL_Transactions[Withdrawal])+ROW(R3)/10000</f>
        <v>936.48030000000006</v>
      </c>
      <c r="T3" s="14"/>
      <c r="U3" s="14"/>
      <c r="V3" s="14"/>
      <c r="W3" s="14"/>
    </row>
    <row r="4" spans="1:23" s="11" customFormat="1" ht="30" customHeight="1" x14ac:dyDescent="0.2">
      <c r="B4" s="63"/>
      <c r="C4" s="39"/>
      <c r="D4" s="39"/>
      <c r="E4" s="39"/>
      <c r="F4" s="85" t="s">
        <v>29</v>
      </c>
      <c r="G4" s="84"/>
      <c r="H4" s="90">
        <v>987654321</v>
      </c>
      <c r="I4" s="64"/>
      <c r="J4" s="64"/>
      <c r="K4" s="31"/>
      <c r="L4" s="39"/>
      <c r="M4" s="38"/>
      <c r="N4" s="38"/>
      <c r="O4" s="38"/>
      <c r="P4" s="39"/>
      <c r="Q4" s="15">
        <f t="shared" ref="Q4:Q9" si="0">_xlfn.RANK.EQ(S4,$S$3:$S$9,0)</f>
        <v>3</v>
      </c>
      <c r="R4" s="16" t="s">
        <v>7</v>
      </c>
      <c r="S4" s="17">
        <f>SUMIF(TBL_Transactions[Category],R4, TBL_Transactions[Withdrawal])+ROW(R4)/10000</f>
        <v>205.61040000000003</v>
      </c>
      <c r="T4" s="12"/>
      <c r="U4" s="12"/>
      <c r="V4" s="12"/>
      <c r="W4" s="12"/>
    </row>
    <row r="5" spans="1:23" s="11" customFormat="1" ht="34.950000000000003" customHeight="1" x14ac:dyDescent="0.25">
      <c r="B5" s="63"/>
      <c r="C5" s="39"/>
      <c r="D5" s="65"/>
      <c r="E5" s="66"/>
      <c r="F5" s="83" t="s">
        <v>28</v>
      </c>
      <c r="G5" s="86"/>
      <c r="H5" s="91" t="str">
        <f ca="1">" " &amp; TEXT(OFFSET(I1,COUNTA(I:I)+5,0),"$ #,##0.00")</f>
        <v xml:space="preserve"> $ 613.89</v>
      </c>
      <c r="I5" s="64"/>
      <c r="J5" s="64"/>
      <c r="K5" s="31"/>
      <c r="L5" s="39"/>
      <c r="M5" s="38"/>
      <c r="N5" s="38"/>
      <c r="O5" s="38"/>
      <c r="P5" s="39"/>
      <c r="Q5" s="15">
        <f t="shared" si="0"/>
        <v>7</v>
      </c>
      <c r="R5" s="16" t="s">
        <v>18</v>
      </c>
      <c r="S5" s="17">
        <f>SUMIF(TBL_Transactions[Category],R5, TBL_Transactions[Withdrawal])+ROW(R5)/10000</f>
        <v>35.200500000000005</v>
      </c>
      <c r="T5" s="12"/>
      <c r="U5" s="12"/>
      <c r="V5" s="12"/>
      <c r="W5" s="12"/>
    </row>
    <row r="6" spans="1:23" ht="13.2" hidden="1" x14ac:dyDescent="0.25">
      <c r="B6" s="67"/>
      <c r="C6" s="68"/>
      <c r="D6" s="69"/>
      <c r="E6" s="70"/>
      <c r="F6" s="70"/>
      <c r="G6" s="70"/>
      <c r="H6" s="78"/>
      <c r="I6" s="70"/>
      <c r="J6" s="70"/>
      <c r="K6" s="29"/>
      <c r="L6" s="38"/>
      <c r="M6" s="38"/>
      <c r="N6" s="38"/>
      <c r="O6" s="38"/>
      <c r="P6" s="38"/>
      <c r="Q6" s="7">
        <f t="shared" si="0"/>
        <v>4</v>
      </c>
      <c r="R6" s="9" t="s">
        <v>16</v>
      </c>
      <c r="S6" s="10">
        <f>SUMIF(TBL_Transactions[Category],R6, TBL_Transactions[Withdrawal])+ROW(R6)/10000</f>
        <v>200.00059999999999</v>
      </c>
    </row>
    <row r="7" spans="1:23" ht="13.2" hidden="1" x14ac:dyDescent="0.25">
      <c r="B7" s="67"/>
      <c r="C7" s="68"/>
      <c r="D7" s="69"/>
      <c r="E7" s="70"/>
      <c r="F7" s="70"/>
      <c r="G7" s="70"/>
      <c r="H7" s="78"/>
      <c r="I7" s="70"/>
      <c r="J7" s="70"/>
      <c r="K7" s="29"/>
      <c r="L7" s="38"/>
      <c r="M7" s="38"/>
      <c r="N7" s="38"/>
      <c r="O7" s="38"/>
      <c r="P7" s="38"/>
      <c r="Q7" s="7">
        <f t="shared" si="0"/>
        <v>1</v>
      </c>
      <c r="R7" s="9" t="s">
        <v>8</v>
      </c>
      <c r="S7" s="10">
        <f>SUMIF(TBL_Transactions[Category],R7, TBL_Transactions[Withdrawal])+ROW(R7)/10000</f>
        <v>961.77070000000003</v>
      </c>
    </row>
    <row r="8" spans="1:23" ht="4.95" customHeight="1" x14ac:dyDescent="0.25">
      <c r="B8" s="67"/>
      <c r="C8" s="68"/>
      <c r="D8" s="69"/>
      <c r="E8" s="70"/>
      <c r="F8" s="70"/>
      <c r="G8" s="70"/>
      <c r="H8" s="78"/>
      <c r="I8" s="70"/>
      <c r="J8" s="70"/>
      <c r="K8" s="28"/>
      <c r="L8" s="38"/>
      <c r="M8" s="38"/>
      <c r="N8" s="38"/>
      <c r="O8" s="38"/>
      <c r="P8" s="38"/>
      <c r="Q8" s="19">
        <f t="shared" si="0"/>
        <v>6</v>
      </c>
      <c r="R8" s="18" t="s">
        <v>10</v>
      </c>
      <c r="S8" s="20">
        <f>SUMIF(TBL_Transactions[Category],R8, TBL_Transactions[Withdrawal])+ROW(R8)/10000</f>
        <v>53.650799999999997</v>
      </c>
    </row>
    <row r="9" spans="1:23" ht="10.050000000000001" customHeight="1" thickBot="1" x14ac:dyDescent="0.3">
      <c r="B9" s="67"/>
      <c r="C9" s="70"/>
      <c r="D9" s="69"/>
      <c r="E9" s="70"/>
      <c r="F9" s="70"/>
      <c r="G9" s="70"/>
      <c r="H9" s="78"/>
      <c r="I9" s="71"/>
      <c r="J9" s="71"/>
      <c r="K9" s="28"/>
      <c r="L9" s="38"/>
      <c r="M9" s="38"/>
      <c r="N9" s="38"/>
      <c r="O9" s="38"/>
      <c r="P9" s="38"/>
      <c r="Q9" s="19">
        <f t="shared" si="0"/>
        <v>5</v>
      </c>
      <c r="R9" s="18" t="s">
        <v>11</v>
      </c>
      <c r="S9" s="20">
        <f>SUMIF(TBL_Transactions[Category],R9, TBL_Transactions[Withdrawal])+ROW(R9)/10000</f>
        <v>194.20090000000002</v>
      </c>
    </row>
    <row r="10" spans="1:23" s="6" customFormat="1" ht="30" customHeight="1" thickTop="1" thickBot="1" x14ac:dyDescent="0.3">
      <c r="A10" s="24"/>
      <c r="B10" s="72"/>
      <c r="C10" s="73" t="s">
        <v>1</v>
      </c>
      <c r="D10" s="74" t="s">
        <v>0</v>
      </c>
      <c r="E10" s="75" t="s">
        <v>2</v>
      </c>
      <c r="F10" s="75" t="s">
        <v>3</v>
      </c>
      <c r="G10" s="76" t="s">
        <v>4</v>
      </c>
      <c r="H10" s="76" t="s">
        <v>5</v>
      </c>
      <c r="I10" s="76" t="s">
        <v>6</v>
      </c>
      <c r="J10" s="77"/>
      <c r="K10" s="32"/>
      <c r="L10" s="40"/>
      <c r="M10" s="38"/>
      <c r="N10" s="38"/>
      <c r="O10" s="38"/>
      <c r="P10" s="41"/>
      <c r="Q10" s="8"/>
      <c r="R10" s="8"/>
      <c r="S10" s="8"/>
      <c r="T10" s="5"/>
      <c r="U10" s="5"/>
      <c r="V10" s="5"/>
      <c r="W10" s="5"/>
    </row>
    <row r="11" spans="1:23" ht="30" customHeight="1" thickTop="1" x14ac:dyDescent="0.25">
      <c r="A11" s="1"/>
      <c r="B11" s="82"/>
      <c r="C11" s="92">
        <f t="shared" ref="C11:C22" ca="1" si="1">TODAY()-B11</f>
        <v>44984</v>
      </c>
      <c r="D11" s="93"/>
      <c r="E11" s="94"/>
      <c r="F11" s="94"/>
      <c r="G11" s="94"/>
      <c r="H11" s="94"/>
      <c r="I11" s="94"/>
      <c r="J11" s="78"/>
      <c r="K11" s="33"/>
      <c r="L11" s="38"/>
      <c r="M11" s="38"/>
      <c r="N11" s="38"/>
      <c r="O11" s="38"/>
      <c r="P11" s="38"/>
    </row>
    <row r="12" spans="1:23" ht="30" customHeight="1" x14ac:dyDescent="0.25">
      <c r="A12" s="1"/>
      <c r="B12" s="79">
        <v>60</v>
      </c>
      <c r="C12" s="95">
        <f t="shared" ca="1" si="1"/>
        <v>44924</v>
      </c>
      <c r="D12" s="96"/>
      <c r="E12" s="97" t="s">
        <v>22</v>
      </c>
      <c r="F12" s="97" t="s">
        <v>5</v>
      </c>
      <c r="G12" s="98"/>
      <c r="H12" s="99">
        <v>2916.73</v>
      </c>
      <c r="I12" s="98">
        <f>Balance</f>
        <v>2916.73</v>
      </c>
      <c r="J12" s="80"/>
      <c r="K12" s="34"/>
      <c r="L12" s="38"/>
      <c r="M12" s="38"/>
      <c r="N12" s="38"/>
      <c r="O12" s="38"/>
      <c r="P12" s="38"/>
    </row>
    <row r="13" spans="1:23" ht="30" customHeight="1" x14ac:dyDescent="0.25">
      <c r="A13" s="1"/>
      <c r="B13" s="79">
        <v>45</v>
      </c>
      <c r="C13" s="95">
        <f t="shared" ca="1" si="1"/>
        <v>44939</v>
      </c>
      <c r="D13" s="96">
        <v>2251</v>
      </c>
      <c r="E13" s="97" t="s">
        <v>23</v>
      </c>
      <c r="F13" s="97" t="s">
        <v>7</v>
      </c>
      <c r="G13" s="98">
        <v>205.61</v>
      </c>
      <c r="H13" s="99"/>
      <c r="I13" s="98">
        <f>Balance</f>
        <v>2711.12</v>
      </c>
      <c r="J13" s="80"/>
      <c r="K13" s="34"/>
      <c r="L13" s="38"/>
      <c r="M13" s="38"/>
      <c r="N13" s="38"/>
      <c r="O13" s="38"/>
      <c r="P13" s="38"/>
    </row>
    <row r="14" spans="1:23" ht="30" customHeight="1" x14ac:dyDescent="0.25">
      <c r="A14" s="1"/>
      <c r="B14" s="79">
        <v>40</v>
      </c>
      <c r="C14" s="95">
        <f t="shared" ca="1" si="1"/>
        <v>44944</v>
      </c>
      <c r="D14" s="96">
        <v>67112449</v>
      </c>
      <c r="E14" s="97" t="s">
        <v>24</v>
      </c>
      <c r="F14" s="97" t="s">
        <v>8</v>
      </c>
      <c r="G14" s="98">
        <v>961.77</v>
      </c>
      <c r="H14" s="99"/>
      <c r="I14" s="98">
        <f>Balance</f>
        <v>1749.35</v>
      </c>
      <c r="J14" s="80"/>
      <c r="K14" s="34"/>
      <c r="L14" s="38"/>
      <c r="M14" s="38"/>
      <c r="N14" s="38"/>
      <c r="O14" s="38"/>
      <c r="P14" s="38"/>
    </row>
    <row r="15" spans="1:23" ht="30" customHeight="1" thickBot="1" x14ac:dyDescent="0.3">
      <c r="A15" s="1"/>
      <c r="B15" s="79">
        <v>35</v>
      </c>
      <c r="C15" s="95">
        <f t="shared" ca="1" si="1"/>
        <v>44949</v>
      </c>
      <c r="D15" s="96" t="s">
        <v>9</v>
      </c>
      <c r="E15" s="97" t="s">
        <v>25</v>
      </c>
      <c r="F15" s="97" t="s">
        <v>10</v>
      </c>
      <c r="G15" s="98">
        <v>3.65</v>
      </c>
      <c r="H15" s="99"/>
      <c r="I15" s="98">
        <f>Balance</f>
        <v>1745.6999999999998</v>
      </c>
      <c r="J15" s="80"/>
      <c r="K15" s="34"/>
      <c r="L15" s="38"/>
      <c r="M15" s="42"/>
      <c r="N15" s="42"/>
      <c r="O15" s="42"/>
      <c r="P15" s="38"/>
    </row>
    <row r="16" spans="1:23" ht="30" customHeight="1" thickTop="1" thickBot="1" x14ac:dyDescent="0.3">
      <c r="A16" s="1"/>
      <c r="B16" s="79">
        <v>30</v>
      </c>
      <c r="C16" s="95">
        <f t="shared" ca="1" si="1"/>
        <v>44954</v>
      </c>
      <c r="D16" s="96">
        <v>2252</v>
      </c>
      <c r="E16" s="97" t="s">
        <v>26</v>
      </c>
      <c r="F16" s="97" t="s">
        <v>11</v>
      </c>
      <c r="G16" s="98">
        <v>145.33000000000001</v>
      </c>
      <c r="H16" s="99"/>
      <c r="I16" s="98">
        <f>Balance</f>
        <v>1600.37</v>
      </c>
      <c r="J16" s="80"/>
      <c r="K16" s="34"/>
      <c r="L16" s="38"/>
      <c r="M16" s="43"/>
      <c r="N16" s="50" t="str">
        <f>VLOOKUP(1,$Q$3:$S$9,2,FALSE)</f>
        <v>Mortgage</v>
      </c>
      <c r="O16" s="51">
        <f>VLOOKUP(1,$Q$3:$S$9,3,FALSE)</f>
        <v>961.77070000000003</v>
      </c>
      <c r="P16" s="38"/>
    </row>
    <row r="17" spans="1:16" ht="30" customHeight="1" thickTop="1" thickBot="1" x14ac:dyDescent="0.3">
      <c r="A17" s="1"/>
      <c r="B17" s="79">
        <v>25</v>
      </c>
      <c r="C17" s="95">
        <f t="shared" ca="1" si="1"/>
        <v>44959</v>
      </c>
      <c r="D17" s="96" t="s">
        <v>12</v>
      </c>
      <c r="E17" s="97" t="s">
        <v>13</v>
      </c>
      <c r="F17" s="97" t="s">
        <v>10</v>
      </c>
      <c r="G17" s="98">
        <v>50</v>
      </c>
      <c r="H17" s="99"/>
      <c r="I17" s="98">
        <f>Balance</f>
        <v>1550.37</v>
      </c>
      <c r="J17" s="80"/>
      <c r="K17" s="34"/>
      <c r="L17" s="38"/>
      <c r="M17" s="44"/>
      <c r="N17" s="50" t="str">
        <f>VLOOKUP(2,$Q$3:$S$9,2,FALSE)</f>
        <v>Credit card</v>
      </c>
      <c r="O17" s="51">
        <f>VLOOKUP(2,$Q$3:$S$9,3,FALSE)</f>
        <v>936.48030000000006</v>
      </c>
      <c r="P17" s="38"/>
    </row>
    <row r="18" spans="1:16" ht="30" customHeight="1" thickTop="1" thickBot="1" x14ac:dyDescent="0.3">
      <c r="A18" s="1"/>
      <c r="B18" s="79">
        <v>20</v>
      </c>
      <c r="C18" s="95">
        <f t="shared" ca="1" si="1"/>
        <v>44964</v>
      </c>
      <c r="D18" s="96">
        <v>68240158</v>
      </c>
      <c r="E18" s="97" t="s">
        <v>27</v>
      </c>
      <c r="F18" s="97" t="s">
        <v>27</v>
      </c>
      <c r="G18" s="98">
        <v>936.48</v>
      </c>
      <c r="H18" s="99"/>
      <c r="I18" s="98">
        <f>Balance</f>
        <v>613.88999999999987</v>
      </c>
      <c r="J18" s="80"/>
      <c r="K18" s="34"/>
      <c r="L18" s="38"/>
      <c r="M18" s="45"/>
      <c r="N18" s="50" t="str">
        <f>VLOOKUP(3,$Q$3:$S$9,2,FALSE)</f>
        <v>Groceries</v>
      </c>
      <c r="O18" s="51">
        <f>VLOOKUP(3,$Q$3:$S$9,3,FALSE)</f>
        <v>205.61040000000003</v>
      </c>
      <c r="P18" s="38"/>
    </row>
    <row r="19" spans="1:16" ht="30" customHeight="1" thickTop="1" thickBot="1" x14ac:dyDescent="0.3">
      <c r="A19" s="1"/>
      <c r="B19" s="79">
        <v>15</v>
      </c>
      <c r="C19" s="95">
        <f t="shared" ca="1" si="1"/>
        <v>44969</v>
      </c>
      <c r="D19" s="96"/>
      <c r="E19" s="97" t="s">
        <v>14</v>
      </c>
      <c r="F19" s="97" t="s">
        <v>5</v>
      </c>
      <c r="G19" s="98"/>
      <c r="H19" s="99">
        <v>2365.8200000000002</v>
      </c>
      <c r="I19" s="98">
        <f>Balance</f>
        <v>2979.71</v>
      </c>
      <c r="J19" s="80"/>
      <c r="K19" s="34"/>
      <c r="L19" s="38"/>
      <c r="M19" s="46"/>
      <c r="N19" s="50" t="str">
        <f>VLOOKUP(4,$Q$3:$S$9,2,FALSE)</f>
        <v>Investment</v>
      </c>
      <c r="O19" s="51">
        <f>VLOOKUP(4,$Q$3:$S$9,3,FALSE)</f>
        <v>200.00059999999999</v>
      </c>
      <c r="P19" s="38"/>
    </row>
    <row r="20" spans="1:16" ht="30" customHeight="1" thickTop="1" thickBot="1" x14ac:dyDescent="0.3">
      <c r="A20" s="1"/>
      <c r="B20" s="79">
        <v>7</v>
      </c>
      <c r="C20" s="95">
        <f t="shared" ca="1" si="1"/>
        <v>44977</v>
      </c>
      <c r="D20" s="96"/>
      <c r="E20" s="97" t="s">
        <v>15</v>
      </c>
      <c r="F20" s="97" t="s">
        <v>16</v>
      </c>
      <c r="G20" s="98">
        <v>200</v>
      </c>
      <c r="H20" s="99"/>
      <c r="I20" s="98">
        <f>Balance</f>
        <v>2779.71</v>
      </c>
      <c r="J20" s="80"/>
      <c r="K20" s="34"/>
      <c r="L20" s="38"/>
      <c r="M20" s="47"/>
      <c r="N20" s="50" t="str">
        <f>VLOOKUP(5,$Q$3:$S$9,2,FALSE)</f>
        <v>Utilities</v>
      </c>
      <c r="O20" s="51">
        <f>VLOOKUP(5,$Q$3:$S$9,3,FALSE)</f>
        <v>194.20090000000002</v>
      </c>
      <c r="P20" s="38"/>
    </row>
    <row r="21" spans="1:16" ht="30" customHeight="1" thickTop="1" thickBot="1" x14ac:dyDescent="0.3">
      <c r="A21" s="1"/>
      <c r="B21" s="79">
        <v>1</v>
      </c>
      <c r="C21" s="95">
        <f t="shared" ca="1" si="1"/>
        <v>44983</v>
      </c>
      <c r="D21" s="96">
        <v>2253</v>
      </c>
      <c r="E21" s="97" t="s">
        <v>17</v>
      </c>
      <c r="F21" s="97" t="s">
        <v>11</v>
      </c>
      <c r="G21" s="98">
        <v>48.87</v>
      </c>
      <c r="H21" s="99"/>
      <c r="I21" s="98">
        <f>Balance</f>
        <v>2730.84</v>
      </c>
      <c r="J21" s="80"/>
      <c r="K21" s="34"/>
      <c r="L21" s="38"/>
      <c r="M21" s="48"/>
      <c r="N21" s="50" t="str">
        <f>VLOOKUP(6,$Q$3:$S$9,2,FALSE)</f>
        <v>Other</v>
      </c>
      <c r="O21" s="51">
        <f>VLOOKUP(6,$Q$3:$S$9,3,FALSE)</f>
        <v>53.650799999999997</v>
      </c>
      <c r="P21" s="38"/>
    </row>
    <row r="22" spans="1:16" ht="30" customHeight="1" thickTop="1" thickBot="1" x14ac:dyDescent="0.3">
      <c r="A22" s="1"/>
      <c r="B22" s="79">
        <v>0</v>
      </c>
      <c r="C22" s="95">
        <f t="shared" ca="1" si="1"/>
        <v>44984</v>
      </c>
      <c r="D22" s="96" t="s">
        <v>19</v>
      </c>
      <c r="E22" s="97" t="s">
        <v>18</v>
      </c>
      <c r="F22" s="97" t="s">
        <v>18</v>
      </c>
      <c r="G22" s="98">
        <v>35.200000000000003</v>
      </c>
      <c r="H22" s="99"/>
      <c r="I22" s="98">
        <f>Balance</f>
        <v>2695.6400000000003</v>
      </c>
      <c r="J22" s="80"/>
      <c r="K22" s="34"/>
      <c r="L22" s="38"/>
      <c r="M22" s="49"/>
      <c r="N22" s="50" t="str">
        <f>VLOOKUP(7,$Q$3:$S$9,2,FALSE)</f>
        <v>Insurance</v>
      </c>
      <c r="O22" s="51">
        <f>VLOOKUP(7,$Q$3:$S$9,3,FALSE)</f>
        <v>35.200500000000005</v>
      </c>
      <c r="P22" s="38"/>
    </row>
    <row r="23" spans="1:16" ht="30" customHeight="1" thickTop="1" x14ac:dyDescent="0.25">
      <c r="B23" s="67"/>
      <c r="C23" s="38"/>
      <c r="D23" s="81"/>
      <c r="E23" s="38"/>
      <c r="F23" s="38"/>
      <c r="G23" s="38"/>
      <c r="H23" s="89"/>
      <c r="I23" s="38"/>
      <c r="J23" s="38"/>
      <c r="L23" s="38"/>
      <c r="M23" s="38"/>
      <c r="N23" s="52"/>
      <c r="O23" s="53"/>
      <c r="P23" s="38"/>
    </row>
    <row r="24" spans="1:16" ht="30" customHeight="1" x14ac:dyDescent="0.25">
      <c r="N24" s="27"/>
      <c r="O24" s="1"/>
    </row>
    <row r="25" spans="1:16" ht="25.05" customHeight="1" x14ac:dyDescent="0.25">
      <c r="N25" s="27"/>
      <c r="O25" s="1"/>
    </row>
    <row r="26" spans="1:16" ht="25.05" customHeight="1" x14ac:dyDescent="0.25">
      <c r="N26" s="25"/>
      <c r="O26" s="26"/>
    </row>
    <row r="27" spans="1:16" ht="25.05" customHeight="1" x14ac:dyDescent="0.25">
      <c r="N27" s="25"/>
      <c r="O27" s="26"/>
    </row>
    <row r="28" spans="1:16" ht="25.05" customHeight="1" x14ac:dyDescent="0.25">
      <c r="N28" s="25"/>
      <c r="O28" s="26"/>
    </row>
    <row r="29" spans="1:16" ht="25.05" customHeight="1" x14ac:dyDescent="0.25">
      <c r="N29" s="25"/>
      <c r="O29" s="26"/>
    </row>
    <row r="30" spans="1:16" ht="25.05" customHeight="1" x14ac:dyDescent="0.25">
      <c r="N30" s="25"/>
      <c r="O30" s="26"/>
    </row>
    <row r="31" spans="1:16" ht="25.05" customHeight="1" x14ac:dyDescent="0.25">
      <c r="N31" s="25"/>
      <c r="O31" s="26"/>
    </row>
    <row r="32" spans="1:16" ht="25.05" customHeight="1" x14ac:dyDescent="0.25">
      <c r="N32" s="25"/>
      <c r="O32" s="26"/>
    </row>
    <row r="33" spans="13:16" ht="25.05" customHeight="1" x14ac:dyDescent="0.25">
      <c r="M33" s="3"/>
      <c r="N33" s="3"/>
      <c r="O33" s="3"/>
      <c r="P33" s="3"/>
    </row>
    <row r="34" spans="13:16" ht="21" customHeight="1" x14ac:dyDescent="0.25">
      <c r="M34" s="3"/>
      <c r="N34" s="3"/>
      <c r="O34" s="3"/>
      <c r="P34" s="3"/>
    </row>
    <row r="35" spans="13:16" ht="21" customHeight="1" x14ac:dyDescent="0.25">
      <c r="P35" s="3"/>
    </row>
    <row r="36" spans="13:16" ht="21" customHeight="1" x14ac:dyDescent="0.25">
      <c r="P36" s="3"/>
    </row>
    <row r="37" spans="13:16" ht="21" customHeight="1" x14ac:dyDescent="0.25">
      <c r="P37" s="3"/>
    </row>
    <row r="38" spans="13:16" ht="21" customHeight="1" x14ac:dyDescent="0.25">
      <c r="P38" s="3"/>
    </row>
    <row r="39" spans="13:16" ht="21" customHeight="1" x14ac:dyDescent="0.25">
      <c r="P39" s="3"/>
    </row>
    <row r="40" spans="13:16" ht="21" customHeight="1" x14ac:dyDescent="0.25">
      <c r="P40" s="3"/>
    </row>
    <row r="41" spans="13:16" ht="21" customHeight="1" x14ac:dyDescent="0.25">
      <c r="P41" s="3"/>
    </row>
    <row r="42" spans="13:16" ht="21" customHeight="1" x14ac:dyDescent="0.25">
      <c r="P42" s="3"/>
    </row>
    <row r="43" spans="13:16" ht="21" customHeight="1" x14ac:dyDescent="0.25">
      <c r="P43" s="3"/>
    </row>
    <row r="44" spans="13:16" ht="21" customHeight="1" x14ac:dyDescent="0.25">
      <c r="M44" s="3"/>
      <c r="N44" s="3"/>
      <c r="O44" s="3"/>
      <c r="P44" s="3"/>
    </row>
    <row r="45" spans="13:16" ht="21" customHeight="1" x14ac:dyDescent="0.25">
      <c r="M45" s="3"/>
      <c r="N45" s="3"/>
      <c r="O45" s="3"/>
      <c r="P45" s="3"/>
    </row>
  </sheetData>
  <sortState xmlns:xlrd2="http://schemas.microsoft.com/office/spreadsheetml/2017/richdata2" ref="N33:P39">
    <sortCondition ref="N33:N39"/>
  </sortState>
  <dataValidations count="1">
    <dataValidation type="list" allowBlank="1" showInputMessage="1" showErrorMessage="1" sqref="F11:F22" xr:uid="{00000000-0002-0000-0000-000000000000}">
      <formula1>List_Categories</formula1>
    </dataValidation>
  </dataValidations>
  <printOptions horizontalCentered="1" verticalCentered="1"/>
  <pageMargins left="0.3" right="0.3" top="0.5" bottom="0.5" header="0.3" footer="0.3"/>
  <pageSetup scale="94" fitToHeight="0" orientation="landscape" r:id="rId1"/>
  <drawing r:id="rId2"/>
  <tableParts count="1">
    <tablePart r:id="rId3"/>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201569E1-CC18-404D-BD70-31501A33A909}"/>
</file>

<file path=customXml/itemProps22.xml><?xml version="1.0" encoding="utf-8"?>
<ds:datastoreItem xmlns:ds="http://schemas.openxmlformats.org/officeDocument/2006/customXml" ds:itemID="{4091BE44-19C8-490F-B10F-701CA451FB4A}"/>
</file>

<file path=customXml/itemProps31.xml><?xml version="1.0" encoding="utf-8"?>
<ds:datastoreItem xmlns:ds="http://schemas.openxmlformats.org/officeDocument/2006/customXml" ds:itemID="{B96AE6CA-FE3F-49AE-8123-AE52F63306D0}"/>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Application>Microsoft Excel</ap:Application>
  <ap:Template>TM02425924</ap:Template>
  <ap:DocSecurity>0</ap:DocSecurity>
  <ap:ScaleCrop>false</ap:ScaleCrop>
  <ap:HeadingPairs>
    <vt:vector baseType="variant" size="4">
      <vt:variant>
        <vt:lpstr>Worksheets</vt:lpstr>
      </vt:variant>
      <vt:variant>
        <vt:i4>1</vt:i4>
      </vt:variant>
      <vt:variant>
        <vt:lpstr>Named Ranges</vt:lpstr>
      </vt:variant>
      <vt:variant>
        <vt:i4>3</vt:i4>
      </vt:variant>
    </vt:vector>
  </ap:HeadingPairs>
  <ap:TitlesOfParts>
    <vt:vector baseType="lpstr" size="4">
      <vt:lpstr>Check register</vt:lpstr>
      <vt:lpstr>Credit_card</vt:lpstr>
      <vt:lpstr>List_Categories</vt:lpstr>
      <vt:lpstr>'Check register'!Print_Area</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2023-02-27T07:43:47Z</dcterms:created>
  <dcterms:modified xsi:type="dcterms:W3CDTF">2023-02-27T07:43:50Z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