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1.xml" ContentType="application/xml"/>
  <Override PartName="/customXml/itemProps11.xml" ContentType="application/vnd.openxmlformats-officedocument.customXmlProperties+xml"/>
  <Override PartName="/xl/worksheets/sheet31.xml" ContentType="application/vnd.openxmlformats-officedocument.spreadsheetml.workshee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alcChain.xml" ContentType="application/vnd.openxmlformats-officedocument.spreadsheetml.calcChain+xml"/>
  <Override PartName="/xl/worksheets/sheet22.xml" ContentType="application/vnd.openxmlformats-officedocument.spreadsheetml.worksheet+xml"/>
  <Override PartName="/xl/tables/table21.xml" ContentType="application/vnd.openxmlformats-officedocument.spreadsheetml.table+xml"/>
  <Override PartName="/xl/worksheets/sheet13.xml" ContentType="application/vnd.openxmlformats-officedocument.spreadsheetml.worksheet+xml"/>
  <Override PartName="/xl/tables/table12.xml" ContentType="application/vnd.openxmlformats-officedocument.spreadsheetml.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32.xml" ContentType="application/xml"/>
  <Override PartName="/customXml/itemProps32.xml" ContentType="application/vnd.openxmlformats-officedocument.customXmlProperties+xml"/>
  <Override PartName="/xl/theme/theme11.xml" ContentType="application/vnd.openxmlformats-officedocument.theme+xml"/>
  <Override PartName="/customXml/item23.xml" ContentType="application/xml"/>
  <Override PartName="/customXml/itemProps2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filterPrivacy="1" codeName="ThisWorkbook"/>
  <bookViews>
    <workbookView xWindow="-108" yWindow="-108" windowWidth="23256" windowHeight="12720" xr2:uid="{00000000-000D-0000-FFFF-FFFF00000000}"/>
  </bookViews>
  <sheets>
    <sheet name="Lead data" sheetId="2" r:id="rId1"/>
    <sheet name="Forecasted sales " sheetId="3" r:id="rId2"/>
    <sheet name="Monthly weighted forecast" sheetId="4" r:id="rId3"/>
  </sheets>
  <definedNames>
    <definedName name="_xlnm._FilterDatabase" localSheetId="0">'Lead data'!$I$5:$I$8</definedName>
    <definedName name="Company_Name">'Lead data'!$B$1</definedName>
    <definedName name="LastEntry">MIN(ROW(LeadData[]))+ROWS(LeadData[])-1</definedName>
    <definedName name="_xlnm.Print_Titles" localSheetId="1">'Forecasted sales '!$5:$5</definedName>
    <definedName name="_xlnm.Print_Titles" localSheetId="0">'Lead data'!$5:$5</definedName>
    <definedName name="RowTitleRegion1..N22">'Forecasted sales '!$B$21</definedName>
    <definedName name="Starting_row">MIN(ROW(LeadData[]))+1</definedName>
    <definedName name="Title1">LeadData[[#Headers],[Lead name]]</definedName>
    <definedName name="Title2">ForecastedSales[[#Headers],[Lead name]]</definedName>
    <definedName name="TrackerDate">'Lead data'!$B$3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3" l="1"/>
  <c r="I4" i="2"/>
  <c r="J8" i="2"/>
  <c r="J7" i="2"/>
  <c r="J6" i="2"/>
  <c r="N6" i="3" l="1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1" i="4" l="1"/>
  <c r="B1" i="3"/>
  <c r="B3" i="2" l="1"/>
  <c r="B3" i="3" s="1"/>
  <c r="G9" i="2"/>
  <c r="G20" i="3" l="1"/>
  <c r="F20" i="3"/>
  <c r="J20" i="3"/>
  <c r="K20" i="3"/>
  <c r="I20" i="3"/>
  <c r="L20" i="3"/>
  <c r="M20" i="3"/>
  <c r="H20" i="3"/>
  <c r="D20" i="3"/>
  <c r="E20" i="3"/>
  <c r="C20" i="3"/>
  <c r="C21" i="3" s="1"/>
  <c r="J9" i="2"/>
  <c r="D21" i="3" l="1"/>
  <c r="E21" i="3" s="1"/>
  <c r="F21" i="3" s="1"/>
  <c r="G21" i="3" s="1"/>
  <c r="H21" i="3" s="1"/>
  <c r="I21" i="3" s="1"/>
  <c r="J21" i="3" s="1"/>
  <c r="K21" i="3" s="1"/>
  <c r="L21" i="3" s="1"/>
  <c r="M21" i="3" s="1"/>
  <c r="N20" i="3"/>
  <c r="N21" i="3" l="1"/>
</calcChain>
</file>

<file path=xl/sharedStrings.xml><?xml version="1.0" encoding="utf-8"?>
<sst xmlns="http://schemas.openxmlformats.org/spreadsheetml/2006/main" count="41" uniqueCount="37">
  <si>
    <t>A. Datum Corporation</t>
  </si>
  <si>
    <t>Strategic</t>
  </si>
  <si>
    <t>January</t>
  </si>
  <si>
    <t>Adventure Works</t>
  </si>
  <si>
    <t>February</t>
  </si>
  <si>
    <t>Alpine Ski House</t>
  </si>
  <si>
    <t>Tactical</t>
  </si>
  <si>
    <t>March</t>
  </si>
  <si>
    <t>Total</t>
  </si>
  <si>
    <t>Lead name</t>
  </si>
  <si>
    <t>Cumulative Total</t>
  </si>
  <si>
    <t>CONFIDENTIAL</t>
  </si>
  <si>
    <t xml:space="preserve"> </t>
  </si>
  <si>
    <t xml:space="preserve">Wide World Importers </t>
  </si>
  <si>
    <t>Detailed leads tracker</t>
  </si>
  <si>
    <t>Lead contact</t>
  </si>
  <si>
    <t>Lead 
source</t>
  </si>
  <si>
    <t>Lead 
region</t>
  </si>
  <si>
    <t>Lead 
type</t>
  </si>
  <si>
    <t>Potential opportunity</t>
  </si>
  <si>
    <t>Chance 
of sale</t>
  </si>
  <si>
    <t>Forecast 
close</t>
  </si>
  <si>
    <t>Weighted 
forecast</t>
  </si>
  <si>
    <t>January 
forecast</t>
  </si>
  <si>
    <t>February 
forecast</t>
  </si>
  <si>
    <t>March 
forecast</t>
  </si>
  <si>
    <t>April 
forecast</t>
  </si>
  <si>
    <t>May 
forecast</t>
  </si>
  <si>
    <t>June 
forecast</t>
  </si>
  <si>
    <t>July forecast</t>
  </si>
  <si>
    <t>August 
forecast</t>
  </si>
  <si>
    <t>September 
forecast</t>
  </si>
  <si>
    <t>October 
forecast</t>
  </si>
  <si>
    <t>November 
forecast</t>
  </si>
  <si>
    <t>December 
forecast</t>
  </si>
  <si>
    <t>Forecasted sales</t>
  </si>
  <si>
    <t>Monthly weighted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</si>
</sst>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&quot;$&quot;#,##0"/>
  </numFmts>
  <fonts count="7" x14ac:knownFonts="1">
    <font>
      <sz val="11"/>
      <color theme="1" tint="0.14996795556505021"/>
      <name val="Calibri"/>
      <family val="2"/>
      <scheme val="minor"/>
    </font>
    <font>
      <sz val="18"/>
      <color theme="3"/>
      <name val="Cambria"/>
      <family val="1"/>
      <scheme val="major"/>
    </font>
    <font>
      <b/>
      <sz val="11"/>
      <color theme="1" tint="0.24994659260841701"/>
      <name val="Cambria"/>
      <family val="1"/>
      <scheme val="major"/>
    </font>
    <font>
      <b/>
      <sz val="14"/>
      <color theme="1" tint="0.14996795556505021"/>
      <name val="Calibri"/>
      <family val="2"/>
      <scheme val="minor"/>
    </font>
    <font>
      <sz val="11"/>
      <color theme="1" tint="0.14996795556505021"/>
      <name val="Calibri"/>
      <family val="2"/>
      <scheme val="minor"/>
    </font>
    <font>
      <sz val="26"/>
      <color theme="1" tint="0.14996795556505021"/>
      <name val="Cambria"/>
      <family val="2"/>
      <scheme val="maj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-0.499984740745262"/>
      </bottom>
      <diagonal/>
    </border>
    <border>
      <left/>
      <right style="thin">
        <color theme="4" tint="-0.499984740745262"/>
      </right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 style="thick">
        <color theme="4" tint="-0.499984740745262"/>
      </top>
      <bottom style="thick">
        <color theme="4" tint="-0.499984740745262"/>
      </bottom>
      <diagonal/>
    </border>
    <border>
      <left/>
      <right style="thin">
        <color theme="4" tint="-0.499984740745262"/>
      </right>
      <top style="thick">
        <color theme="4" tint="-0.499984740745262"/>
      </top>
      <bottom style="thick">
        <color theme="4" tint="-0.499984740745262"/>
      </bottom>
      <diagonal/>
    </border>
  </borders>
  <cellStyleXfs count="13">
    <xf numFmtId="0" fontId="0" fillId="0" borderId="0">
      <alignment horizontal="left" vertical="center" wrapText="1"/>
    </xf>
    <xf numFmtId="0" fontId="1" fillId="2" borderId="3" applyProtection="0">
      <alignment horizontal="left" vertical="center"/>
    </xf>
    <xf numFmtId="14" fontId="2" fillId="0" borderId="0" applyProtection="0">
      <alignment horizontal="left" vertical="center"/>
    </xf>
    <xf numFmtId="0" fontId="3" fillId="0" borderId="0" applyFill="0" applyProtection="0">
      <alignment horizontal="right" vertical="center"/>
    </xf>
    <xf numFmtId="0" fontId="4" fillId="0" borderId="0" applyNumberFormat="0" applyFill="0" applyBorder="0" applyProtection="0">
      <alignment horizontal="right" vertical="center" wrapText="1"/>
    </xf>
    <xf numFmtId="165" fontId="6" fillId="0" borderId="0" applyFill="0" applyBorder="0" applyProtection="0">
      <alignment horizontal="right" vertical="center"/>
    </xf>
    <xf numFmtId="164" fontId="4" fillId="0" borderId="0" applyFill="0" applyBorder="0" applyProtection="0">
      <alignment horizontal="right" vertical="center"/>
    </xf>
    <xf numFmtId="9" fontId="4" fillId="0" borderId="0" applyFont="0" applyFill="0" applyBorder="0" applyProtection="0">
      <alignment horizontal="right" vertical="center"/>
    </xf>
    <xf numFmtId="0" fontId="4" fillId="0" borderId="2" applyNumberFormat="0" applyFont="0" applyFill="0" applyAlignment="0" applyProtection="0">
      <alignment horizontal="right" vertical="center" wrapText="1"/>
    </xf>
    <xf numFmtId="0" fontId="5" fillId="0" borderId="1" applyNumberFormat="0" applyFill="0" applyProtection="0">
      <alignment horizontal="left" vertical="center"/>
    </xf>
    <xf numFmtId="0" fontId="4" fillId="3" borderId="4" applyNumberFormat="0" applyAlignment="0" applyProtection="0"/>
    <xf numFmtId="0" fontId="4" fillId="0" borderId="0" applyNumberFormat="0" applyFont="0" applyFill="0" applyBorder="0">
      <alignment horizontal="left" vertical="center" indent="3"/>
    </xf>
    <xf numFmtId="0" fontId="6" fillId="3" borderId="5" applyNumberFormat="0" applyFont="0" applyFill="0" applyAlignment="0">
      <alignment horizontal="right" vertical="center"/>
    </xf>
  </cellStyleXfs>
  <cellXfs count="19">
    <xf numFmtId="0" fontId="0" fillId="0" borderId="0" xfId="0">
      <alignment horizontal="left" vertical="center" wrapText="1"/>
    </xf>
    <xf numFmtId="0" fontId="1" fillId="2" borderId="3" xfId="1">
      <alignment horizontal="left" vertical="center"/>
    </xf>
    <xf numFmtId="14" fontId="2" fillId="0" borderId="0" xfId="2">
      <alignment horizontal="left" vertical="center"/>
    </xf>
    <xf numFmtId="0" fontId="5" fillId="0" borderId="1" xfId="9">
      <alignment horizontal="left" vertical="center"/>
    </xf>
    <xf numFmtId="0" fontId="0" fillId="0" borderId="2" xfId="8" applyFont="1" applyFill="1" applyAlignment="1">
      <alignment horizontal="left" vertical="center" wrapText="1"/>
    </xf>
    <xf numFmtId="164" fontId="4" fillId="0" borderId="0" xfId="6" applyFill="1" applyBorder="1">
      <alignment horizontal="right" vertical="center"/>
    </xf>
    <xf numFmtId="0" fontId="0" fillId="0" borderId="0" xfId="11" applyFont="1" applyFill="1" applyBorder="1">
      <alignment horizontal="left" vertical="center" indent="3"/>
    </xf>
    <xf numFmtId="9" fontId="0" fillId="0" borderId="0" xfId="7" applyFont="1" applyFill="1" applyBorder="1">
      <alignment horizontal="right" vertical="center"/>
    </xf>
    <xf numFmtId="0" fontId="4" fillId="0" borderId="0" xfId="4">
      <alignment horizontal="right" vertical="center" wrapText="1"/>
    </xf>
    <xf numFmtId="0" fontId="3" fillId="0" borderId="0" xfId="3">
      <alignment horizontal="right" vertical="center"/>
    </xf>
    <xf numFmtId="165" fontId="6" fillId="0" borderId="0" xfId="5" applyFill="1" applyBorder="1">
      <alignment horizontal="right" vertical="center"/>
    </xf>
    <xf numFmtId="165" fontId="6" fillId="3" borderId="4" xfId="5" applyFill="1" applyBorder="1">
      <alignment horizontal="right" vertical="center"/>
    </xf>
    <xf numFmtId="165" fontId="6" fillId="0" borderId="2" xfId="8" applyNumberFormat="1" applyFont="1" applyFill="1" applyAlignment="1">
      <alignment horizontal="right" vertical="center"/>
    </xf>
    <xf numFmtId="0" fontId="4" fillId="3" borderId="5" xfId="12" applyFont="1" applyAlignment="1">
      <alignment horizontal="left" vertical="center" wrapText="1"/>
    </xf>
    <xf numFmtId="165" fontId="6" fillId="3" borderId="5" xfId="5" applyFill="1" applyBorder="1">
      <alignment horizontal="right" vertical="center"/>
    </xf>
    <xf numFmtId="164" fontId="0" fillId="0" borderId="0" xfId="0" applyNumberFormat="1" applyAlignment="1">
      <alignment horizontal="right" vertical="center"/>
    </xf>
    <xf numFmtId="165" fontId="6" fillId="0" borderId="0" xfId="0" applyNumberFormat="1" applyFont="1" applyAlignment="1">
      <alignment horizontal="right" vertical="center"/>
    </xf>
    <xf numFmtId="165" fontId="6" fillId="0" borderId="2" xfId="0" applyNumberFormat="1" applyFont="1" applyBorder="1" applyAlignment="1">
      <alignment horizontal="right" vertical="center"/>
    </xf>
    <xf numFmtId="0" fontId="3" fillId="0" borderId="0" xfId="3">
      <alignment horizontal="right" vertical="center"/>
    </xf>
  </cellXfs>
  <cellStyles count="13">
    <cellStyle name="Currency" xfId="5" builtinId="4" customBuiltin="1"/>
    <cellStyle name="Currency [0]" xfId="6" builtinId="7" customBuiltin="1"/>
    <cellStyle name="Forecast Close" xfId="11" xr:uid="{00000000-0005-0000-0000-000002000000}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Normal" xfId="0" builtinId="0" customBuiltin="1"/>
    <cellStyle name="Percent" xfId="7" builtinId="5" customBuiltin="1"/>
    <cellStyle name="Right and bottom border" xfId="12" xr:uid="{00000000-0005-0000-0000-000009000000}"/>
    <cellStyle name="Right Border" xfId="8" xr:uid="{00000000-0005-0000-0000-00000A000000}"/>
    <cellStyle name="Title" xfId="9" builtinId="15" customBuiltin="1"/>
    <cellStyle name="Total" xfId="10" builtinId="25" customBuiltin="1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&quot;$&quot;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&quot;$&quot;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&quot;$&quot;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&quot;$&quot;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theme="4" tint="-0.499984740745262"/>
        </right>
        <top/>
        <bottom/>
      </border>
    </dxf>
    <dxf>
      <numFmt numFmtId="165" formatCode="&quot;$&quot;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&quot;$&quot;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&quot;$&quot;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&quot;$&quot;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theme="4" tint="-0.499984740745262"/>
        </right>
        <top/>
        <bottom/>
      </border>
    </dxf>
    <dxf>
      <numFmt numFmtId="165" formatCode="&quot;$&quot;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&quot;$&quot;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&quot;$&quot;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&quot;$&quot;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&quot;$&quot;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>
        <right style="thin">
          <color theme="4" tint="-0.499984740745262"/>
        </right>
        <vertical/>
      </border>
    </dxf>
    <dxf>
      <font>
        <color theme="3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3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3"/>
      </font>
    </dxf>
    <dxf>
      <font>
        <color theme="3"/>
      </font>
      <border>
        <right style="thin">
          <color theme="4" tint="-0.499984740745262"/>
        </right>
        <vertical/>
      </border>
    </dxf>
    <dxf>
      <font>
        <b val="0"/>
        <i val="0"/>
        <color theme="1" tint="0.14996795556505021"/>
      </font>
      <fill>
        <patternFill>
          <bgColor theme="0" tint="-0.14996795556505021"/>
        </patternFill>
      </fill>
      <border>
        <top style="medium">
          <color theme="4" tint="-0.24994659260841701"/>
        </top>
        <bottom style="thick">
          <color theme="4" tint="-0.499984740745262"/>
        </bottom>
      </border>
    </dxf>
    <dxf>
      <font>
        <b val="0"/>
        <i val="0"/>
        <color theme="3"/>
      </font>
      <fill>
        <patternFill patternType="solid">
          <fgColor theme="4"/>
          <bgColor theme="4" tint="0.39994506668294322"/>
        </patternFill>
      </fill>
      <border diagonalUp="0" diagonalDown="0">
        <left/>
        <right/>
        <top style="thick">
          <color theme="4" tint="-0.499984740745262"/>
        </top>
        <bottom style="thin">
          <color theme="4" tint="-0.24994659260841701"/>
        </bottom>
        <vertical/>
        <horizontal/>
      </border>
    </dxf>
    <dxf>
      <font>
        <color theme="3"/>
      </font>
      <fill>
        <patternFill>
          <bgColor theme="0" tint="-4.9989318521683403E-2"/>
        </patternFill>
      </fill>
      <border>
        <left/>
        <right/>
        <top style="thin">
          <color theme="4" tint="-0.24994659260841701"/>
        </top>
        <bottom style="thin">
          <color theme="4" tint="-0.24994659260841701"/>
        </bottom>
        <horizontal style="thin">
          <color theme="4" tint="-0.24994659260841701"/>
        </horizontal>
      </border>
    </dxf>
    <dxf>
      <font>
        <color theme="3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3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3"/>
      </font>
    </dxf>
    <dxf>
      <font>
        <color theme="3"/>
      </font>
    </dxf>
    <dxf>
      <font>
        <b/>
        <i val="0"/>
        <color theme="3"/>
      </font>
      <fill>
        <patternFill>
          <bgColor theme="0" tint="-0.14996795556505021"/>
        </patternFill>
      </fill>
      <border>
        <top style="double">
          <color theme="4" tint="-0.499984740745262"/>
        </top>
        <bottom style="thick">
          <color theme="4" tint="-0.499984740745262"/>
        </bottom>
      </border>
    </dxf>
    <dxf>
      <font>
        <b/>
        <i val="0"/>
        <color theme="3"/>
      </font>
      <fill>
        <patternFill patternType="solid">
          <fgColor theme="4"/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color theme="3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2" defaultTableStyle="Detailed Leads Tracker" defaultPivotStyle="PivotStyleLight16">
    <tableStyle name="Detailed Leads Tracker" pivot="0" count="7" xr9:uid="{00000000-0011-0000-FFFF-FFFF00000000}">
      <tableStyleElement type="wholeTable" dxfId="58"/>
      <tableStyleElement type="headerRow" dxfId="57"/>
      <tableStyleElement type="totalRow" dxfId="56"/>
      <tableStyleElement type="firstColumn" dxfId="55"/>
      <tableStyleElement type="lastColumn" dxfId="54"/>
      <tableStyleElement type="firstRowStripe" dxfId="53"/>
      <tableStyleElement type="firstColumnStripe" dxfId="52"/>
    </tableStyle>
    <tableStyle name="Forecasted Sales" pivot="0" count="8" xr9:uid="{00000000-0011-0000-FFFF-FFFF01000000}">
      <tableStyleElement type="wholeTable" dxfId="51"/>
      <tableStyleElement type="headerRow" dxfId="50"/>
      <tableStyleElement type="totalRow" dxfId="49"/>
      <tableStyleElement type="firstColumn" dxfId="48"/>
      <tableStyleElement type="lastColumn" dxfId="47"/>
      <tableStyleElement type="firstRowStripe" dxfId="46"/>
      <tableStyleElement type="firstColumnStripe" dxfId="45"/>
      <tableStyleElement type="firstHeaderCell" dxfId="4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1.xml" Id="rId8" /><Relationship Type="http://schemas.openxmlformats.org/officeDocument/2006/relationships/worksheet" Target="/xl/worksheets/sheet31.xml" Id="rId3" /><Relationship Type="http://schemas.openxmlformats.org/officeDocument/2006/relationships/calcChain" Target="/xl/calcChain.xml" Id="rId7" /><Relationship Type="http://schemas.openxmlformats.org/officeDocument/2006/relationships/worksheet" Target="/xl/worksheets/sheet22.xml" Id="rId2" /><Relationship Type="http://schemas.openxmlformats.org/officeDocument/2006/relationships/worksheet" Target="/xl/worksheets/sheet13.xml" Id="rId1" /><Relationship Type="http://schemas.openxmlformats.org/officeDocument/2006/relationships/sharedStrings" Target="/xl/sharedStrings.xml" Id="rId6" /><Relationship Type="http://schemas.openxmlformats.org/officeDocument/2006/relationships/styles" Target="/xl/styles.xml" Id="rId5" /><Relationship Type="http://schemas.openxmlformats.org/officeDocument/2006/relationships/customXml" Target="/customXml/item32.xml" Id="rId10" /><Relationship Type="http://schemas.openxmlformats.org/officeDocument/2006/relationships/theme" Target="/xl/theme/theme11.xml" Id="rId4" /><Relationship Type="http://schemas.openxmlformats.org/officeDocument/2006/relationships/customXml" Target="/customXml/item23.xml" Id="rId9" /></Relationships>
</file>

<file path=xl/charts/_rels/chart11.xml.rels>&#65279;<?xml version="1.0" encoding="utf-8"?><Relationships xmlns="http://schemas.openxmlformats.org/package/2006/relationships"><Relationship Type="http://schemas.microsoft.com/office/2011/relationships/chartColorStyle" Target="/xl/charts/colors1.xml" Id="rId2" /><Relationship Type="http://schemas.microsoft.com/office/2011/relationships/chartStyle" Target="/xl/charts/style1.xml" Id="rId1" />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Monthly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'Forecasted sales '!$C$20:$N$20</c:f>
              <c:numCache>
                <c:formatCode>"$"#,##0</c:formatCode>
                <c:ptCount val="12"/>
                <c:pt idx="0">
                  <c:v>270000</c:v>
                </c:pt>
                <c:pt idx="1">
                  <c:v>20000</c:v>
                </c:pt>
                <c:pt idx="2">
                  <c:v>20000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2-4B8C-8617-F5FD126A3E6C}"/>
            </c:ext>
          </c:extLst>
        </c:ser>
        <c:ser>
          <c:idx val="1"/>
          <c:order val="1"/>
          <c:tx>
            <c:v>Cummulative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'Forecasted sales '!$C$21:$N$21</c:f>
              <c:numCache>
                <c:formatCode>"$"#,##0</c:formatCode>
                <c:ptCount val="12"/>
                <c:pt idx="0">
                  <c:v>270000</c:v>
                </c:pt>
                <c:pt idx="1">
                  <c:v>290000</c:v>
                </c:pt>
                <c:pt idx="2">
                  <c:v>310000</c:v>
                </c:pt>
                <c:pt idx="3">
                  <c:v>310000</c:v>
                </c:pt>
                <c:pt idx="4">
                  <c:v>310000</c:v>
                </c:pt>
                <c:pt idx="5">
                  <c:v>310000</c:v>
                </c:pt>
                <c:pt idx="6">
                  <c:v>310000</c:v>
                </c:pt>
                <c:pt idx="7">
                  <c:v>310000</c:v>
                </c:pt>
                <c:pt idx="8">
                  <c:v>310000</c:v>
                </c:pt>
                <c:pt idx="9">
                  <c:v>310000</c:v>
                </c:pt>
                <c:pt idx="10">
                  <c:v>310000</c:v>
                </c:pt>
                <c:pt idx="11">
                  <c:v>310000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2-4B8C-8617-F5FD126A3E6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6616584"/>
        <c:axId val="116616968"/>
      </c:lineChart>
      <c:catAx>
        <c:axId val="116616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16968"/>
        <c:crosses val="autoZero"/>
        <c:auto val="1"/>
        <c:lblAlgn val="ctr"/>
        <c:lblOffset val="100"/>
        <c:noMultiLvlLbl val="0"/>
      </c:catAx>
      <c:valAx>
        <c:axId val="11661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Forecast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16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1.xml.rels>&#65279;<?xml version="1.0" encoding="utf-8"?><Relationships xmlns="http://schemas.openxmlformats.org/package/2006/relationships"><Relationship Type="http://schemas.openxmlformats.org/officeDocument/2006/relationships/chart" Target="/xl/charts/chart11.xml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238125</xdr:colOff>
      <xdr:row>2</xdr:row>
      <xdr:rowOff>76200</xdr:rowOff>
    </xdr:from>
    <xdr:to>
      <xdr:col>1</xdr:col>
      <xdr:colOff>11296650</xdr:colOff>
      <xdr:row>38</xdr:row>
      <xdr:rowOff>28575</xdr:rowOff>
    </xdr:to>
    <xdr:graphicFrame macro="">
      <xdr:nvGraphicFramePr>
        <xdr:cNvPr id="2" name="Monthly Weighted Forecast" descr="Line chart showing monthly and cumulative forecast revenue">
          <a:extLst>
            <a:ext uri="{FF2B5EF4-FFF2-40B4-BE49-F238E27FC236}">
              <a16:creationId xmlns:a16="http://schemas.microsoft.com/office/drawing/2014/main" id="{80BFB67B-E508-4D47-97F7-4D187001B4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eadData" displayName="LeadData" ref="B5:J9" totalsRowCount="1">
  <autoFilter ref="B5:J8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000-000001000000}" name="Lead name" totalsRowLabel="Total" dataDxfId="43" totalsRowDxfId="42"/>
    <tableColumn id="2" xr3:uid="{00000000-0010-0000-0000-000002000000}" name="Lead contact" dataDxfId="41" totalsRowDxfId="40"/>
    <tableColumn id="3" xr3:uid="{00000000-0010-0000-0000-000003000000}" name="Lead _x000a_source" dataDxfId="39" totalsRowDxfId="38"/>
    <tableColumn id="4" xr3:uid="{00000000-0010-0000-0000-000004000000}" name="Lead _x000a_region" dataDxfId="37" totalsRowDxfId="36"/>
    <tableColumn id="5" xr3:uid="{00000000-0010-0000-0000-000005000000}" name="Lead _x000a_type" dataDxfId="35" totalsRowDxfId="34"/>
    <tableColumn id="6" xr3:uid="{00000000-0010-0000-0000-000006000000}" name="Potential opportunity" totalsRowFunction="sum" dataDxfId="33" totalsRowDxfId="32" dataCellStyle="Currency [0]"/>
    <tableColumn id="7" xr3:uid="{00000000-0010-0000-0000-000007000000}" name="Chance _x000a_of sale" dataDxfId="31" totalsRowDxfId="30" dataCellStyle="Percent"/>
    <tableColumn id="8" xr3:uid="{00000000-0010-0000-0000-000008000000}" name="Forecast _x000a_close" dataDxfId="29" totalsRowDxfId="28" dataCellStyle="Forecast Close"/>
    <tableColumn id="9" xr3:uid="{00000000-0010-0000-0000-000009000000}" name="Weighted _x000a_forecast" totalsRowFunction="sum" dataDxfId="27" totalsRowDxfId="26" dataCellStyle="Currency [0]">
      <calculatedColumnFormula>IFERROR(IF(LeadData[[#This Row],[Chance 
of sale]]&lt;&gt;"",LeadData[[#This Row],[Chance 
of sale]]*LeadData[[#This Row],[Potential opportunity]],""),"")</calculatedColumnFormula>
    </tableColumn>
  </tableColumns>
  <tableStyleInfo name="Detailed Leads Tracker" showFirstColumn="0" showLastColumn="0" showRowStripes="1" showColumnStripes="0"/>
  <extLst>
    <ext xmlns:x14="http://schemas.microsoft.com/office/spreadsheetml/2009/9/main" uri="{504A1905-F514-4f6f-8877-14C23A59335A}">
      <x14:table altTextSummary="Enter Lead Name, Contact, Source, Type, Potential Opportunity, Chance of Sale, Forecast Closing month, and Weighted Forecast. Weighted Forecast is automatically calculated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orecastedSales" displayName="ForecastedSales" ref="B5:N20" totalsRowCount="1">
  <autoFilter ref="B5:N19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0000000-0010-0000-0100-000001000000}" name="Lead name" totalsRowLabel="Total" dataDxfId="25" totalsRowDxfId="24">
      <calculatedColumnFormula>IFERROR(IF(AND(LeadData[[#This Row],[Lead name]] &lt;&gt; "", ROW(ForecastedSales[Lead name])&lt;&gt;LastEntry),LeadData[Lead name], ""),"")</calculatedColumnFormula>
    </tableColumn>
    <tableColumn id="2" xr3:uid="{00000000-0010-0000-0100-000002000000}" name="January _x000a_forecast" totalsRowFunction="sum" dataDxfId="23" totalsRowDxfId="22" dataCellStyle="Currency">
      <calculatedColumnFormula>IFERROR(IF(LeadData[[#This Row],[Forecast 
close]] &lt;&gt;"",IF(LeadData[[#This Row],[Forecast 
close]]= "January",LeadData[Weighted 
forecast],0),""),"")</calculatedColumnFormula>
    </tableColumn>
    <tableColumn id="3" xr3:uid="{00000000-0010-0000-0100-000003000000}" name="February _x000a_forecast" totalsRowFunction="sum" dataDxfId="21" totalsRowDxfId="20" dataCellStyle="Currency">
      <calculatedColumnFormula>IFERROR(IF(LeadData[[#This Row],[Forecast 
close]] &lt;&gt;"",IF(LeadData[[#This Row],[Forecast 
close]] = "February",LeadData[Weighted 
forecast],0),""),"")</calculatedColumnFormula>
    </tableColumn>
    <tableColumn id="4" xr3:uid="{00000000-0010-0000-0100-000004000000}" name="March _x000a_forecast" totalsRowFunction="sum" dataDxfId="19" totalsRowDxfId="18" dataCellStyle="Currency">
      <calculatedColumnFormula>IFERROR(IF(LeadData[[#This Row],[Forecast 
close]] &lt;&gt;"",IF(LeadData[[#This Row],[Forecast 
close]] = "March",LeadData[Weighted 
forecast],0),""),"")</calculatedColumnFormula>
    </tableColumn>
    <tableColumn id="5" xr3:uid="{00000000-0010-0000-0100-000005000000}" name="April _x000a_forecast" totalsRowFunction="sum" dataDxfId="17" totalsRowDxfId="16" dataCellStyle="Right Border">
      <calculatedColumnFormula>IFERROR(IF(LeadData[[#This Row],[Forecast 
close]] &lt;&gt;"",IF(LeadData[[#This Row],[Forecast 
close]] = "April",LeadData[Weighted 
forecast],0),""),"")</calculatedColumnFormula>
    </tableColumn>
    <tableColumn id="6" xr3:uid="{00000000-0010-0000-0100-000006000000}" name="May _x000a_forecast" totalsRowFunction="sum" dataDxfId="15" totalsRowDxfId="14" dataCellStyle="Currency">
      <calculatedColumnFormula>IFERROR(IF(LeadData[[#This Row],[Forecast 
close]] &lt;&gt;"",IF(LeadData[[#This Row],[Forecast 
close]] = "May",LeadData[Weighted 
forecast],0),""),"")</calculatedColumnFormula>
    </tableColumn>
    <tableColumn id="7" xr3:uid="{00000000-0010-0000-0100-000007000000}" name="June _x000a_forecast" totalsRowFunction="sum" dataDxfId="13" totalsRowDxfId="12" dataCellStyle="Currency">
      <calculatedColumnFormula>IFERROR(IF(LeadData[[#This Row],[Forecast 
close]] &lt;&gt;"",IF(LeadData[[#This Row],[Forecast 
close]] = "June",LeadData[Weighted 
forecast],0),""),"")</calculatedColumnFormula>
    </tableColumn>
    <tableColumn id="8" xr3:uid="{00000000-0010-0000-0100-000008000000}" name="July forecast" totalsRowFunction="sum" dataDxfId="11" totalsRowDxfId="10" dataCellStyle="Currency">
      <calculatedColumnFormula>IFERROR(IF(LeadData[[#This Row],[Forecast 
close]] &lt;&gt;"",IF(LeadData[[#This Row],[Forecast 
close]] = "July",LeadData[Weighted 
forecast],0),""),"")</calculatedColumnFormula>
    </tableColumn>
    <tableColumn id="9" xr3:uid="{00000000-0010-0000-0100-000009000000}" name="August _x000a_forecast" totalsRowFunction="sum" dataDxfId="9" totalsRowDxfId="8" dataCellStyle="Right Border">
      <calculatedColumnFormula>IFERROR(IF(LeadData[[#This Row],[Forecast 
close]] &lt;&gt;"",IF(LeadData[[#This Row],[Forecast 
close]] = "August",LeadData[Weighted 
forecast],0),""),"")</calculatedColumnFormula>
    </tableColumn>
    <tableColumn id="10" xr3:uid="{00000000-0010-0000-0100-00000A000000}" name="September _x000a_forecast" totalsRowFunction="sum" dataDxfId="7" totalsRowDxfId="6" dataCellStyle="Currency">
      <calculatedColumnFormula>IFERROR(IF(LeadData[[#This Row],[Forecast 
close]] &lt;&gt;"",IF(LeadData[[#This Row],[Forecast 
close]] = "September",LeadData[Weighted 
forecast],0),""),"")</calculatedColumnFormula>
    </tableColumn>
    <tableColumn id="11" xr3:uid="{00000000-0010-0000-0100-00000B000000}" name="October _x000a_forecast" totalsRowFunction="sum" dataDxfId="5" totalsRowDxfId="4" dataCellStyle="Currency">
      <calculatedColumnFormula>IFERROR(IF(LeadData[[#This Row],[Forecast 
close]] &lt;&gt;"",IF(LeadData[[#This Row],[Forecast 
close]] = "October",LeadData[Weighted 
forecast],0),""),"")</calculatedColumnFormula>
    </tableColumn>
    <tableColumn id="12" xr3:uid="{00000000-0010-0000-0100-00000C000000}" name="November _x000a_forecast" totalsRowFunction="sum" dataDxfId="3" totalsRowDxfId="2" dataCellStyle="Currency">
      <calculatedColumnFormula>IFERROR(IF(LeadData[[#This Row],[Forecast 
close]] &lt;&gt;"",IF(LeadData[[#This Row],[Forecast 
close]] = "November",LeadData[Weighted 
forecast],0),""),"")</calculatedColumnFormula>
    </tableColumn>
    <tableColumn id="13" xr3:uid="{00000000-0010-0000-0100-00000D000000}" name="December _x000a_forecast" totalsRowFunction="sum" dataDxfId="1" totalsRowDxfId="0" dataCellStyle="Currency">
      <calculatedColumnFormula>IFERROR(IF(LeadData[[#This Row],[Forecast 
close]] &lt;&gt;"",IF(LeadData[[#This Row],[Forecast 
close]] = "December",LeadData[Weighted 
forecast],0),""),"")</calculatedColumnFormula>
    </tableColumn>
  </tableColumns>
  <tableStyleInfo name="Forecasted Sales" showFirstColumn="1" showLastColumn="0" showRowStripes="0" showColumnStripes="0"/>
  <extLst>
    <ext xmlns:x14="http://schemas.microsoft.com/office/spreadsheetml/2009/9/main" uri="{504A1905-F514-4f6f-8877-14C23A59335A}">
      <x14:table altTextSummary="Lead Name, Forecast for each month such as January Forecast, February Forecast, etc. are automatically updated in this Forecasted Sales table using entries from Lead Data worksheet"/>
    </ext>
  </extLst>
</table>
</file>

<file path=xl/theme/theme11.xml><?xml version="1.0" encoding="utf-8"?>
<a:theme xmlns:a="http://schemas.openxmlformats.org/drawingml/2006/main" name="Office Theme">
  <a:themeElements>
    <a:clrScheme name="Detailed leads tracking">
      <a:dk1>
        <a:srgbClr val="000000"/>
      </a:dk1>
      <a:lt1>
        <a:srgbClr val="FFFFFF"/>
      </a:lt1>
      <a:dk2>
        <a:srgbClr val="4D4646"/>
      </a:dk2>
      <a:lt2>
        <a:srgbClr val="FFFBEF"/>
      </a:lt2>
      <a:accent1>
        <a:srgbClr val="FFE184"/>
      </a:accent1>
      <a:accent2>
        <a:srgbClr val="66ADA6"/>
      </a:accent2>
      <a:accent3>
        <a:srgbClr val="83AC79"/>
      </a:accent3>
      <a:accent4>
        <a:srgbClr val="FEBF66"/>
      </a:accent4>
      <a:accent5>
        <a:srgbClr val="DB7057"/>
      </a:accent5>
      <a:accent6>
        <a:srgbClr val="A57389"/>
      </a:accent6>
      <a:hlink>
        <a:srgbClr val="66ADA6"/>
      </a:hlink>
      <a:folHlink>
        <a:srgbClr val="A57389"/>
      </a:folHlink>
    </a:clrScheme>
    <a:fontScheme name="Detailed leads tracking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table" Target="/xl/tables/table12.xml" Id="rId2" /><Relationship Type="http://schemas.openxmlformats.org/officeDocument/2006/relationships/printerSettings" Target="/xl/printerSettings/printerSettings13.bin" Id="rId1" /></Relationships>
</file>

<file path=xl/worksheets/_rels/sheet22.xml.rels>&#65279;<?xml version="1.0" encoding="utf-8"?><Relationships xmlns="http://schemas.openxmlformats.org/package/2006/relationships"><Relationship Type="http://schemas.openxmlformats.org/officeDocument/2006/relationships/table" Target="/xl/tables/table21.xml" Id="rId2" /><Relationship Type="http://schemas.openxmlformats.org/officeDocument/2006/relationships/printerSettings" Target="/xl/printerSettings/printerSettings22.bin" Id="rId1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31.bin" Id="rId1" /></Relationships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 tint="-0.499984740745262"/>
    <pageSetUpPr autoPageBreaks="0" fitToPage="1"/>
  </sheetPr>
  <dimension ref="B1:J9"/>
  <sheetViews>
    <sheetView showGridLines="0" tabSelected="1" workbookViewId="0"/>
  </sheetViews>
  <sheetFormatPr defaultRowHeight="30" customHeight="1" x14ac:dyDescent="0.3"/>
  <cols>
    <col min="1" max="1" width="2.77734375" customWidth="1"/>
    <col min="2" max="2" width="29.88671875" customWidth="1"/>
    <col min="3" max="3" width="22" customWidth="1"/>
    <col min="4" max="4" width="14.21875" customWidth="1"/>
    <col min="5" max="5" width="17.5546875" customWidth="1"/>
    <col min="6" max="6" width="12.21875" customWidth="1"/>
    <col min="7" max="7" width="22.5546875" customWidth="1"/>
    <col min="8" max="8" width="11.77734375" customWidth="1"/>
    <col min="9" max="9" width="14.88671875" customWidth="1"/>
    <col min="10" max="10" width="20.77734375" customWidth="1"/>
    <col min="11" max="11" width="2.77734375" customWidth="1"/>
  </cols>
  <sheetData>
    <row r="1" spans="2:10" ht="54.9" customHeight="1" thickBot="1" x14ac:dyDescent="0.35">
      <c r="B1" s="3" t="s">
        <v>13</v>
      </c>
      <c r="C1" s="3"/>
      <c r="D1" s="3"/>
      <c r="E1" s="3"/>
      <c r="F1" s="3"/>
      <c r="G1" s="3"/>
      <c r="H1" s="3"/>
      <c r="I1" s="3"/>
      <c r="J1" s="3"/>
    </row>
    <row r="2" spans="2:10" ht="33.9" customHeight="1" thickTop="1" thickBot="1" x14ac:dyDescent="0.35">
      <c r="B2" s="1" t="s">
        <v>14</v>
      </c>
      <c r="C2" s="1"/>
      <c r="D2" s="1"/>
      <c r="E2" s="1"/>
      <c r="F2" s="1"/>
      <c r="G2" s="1"/>
      <c r="H2" s="1"/>
      <c r="I2" s="1"/>
      <c r="J2" s="1"/>
    </row>
    <row r="3" spans="2:10" ht="30" customHeight="1" x14ac:dyDescent="0.3">
      <c r="B3" s="2">
        <f ca="1">TODAY()</f>
        <v>44875</v>
      </c>
    </row>
    <row r="4" spans="2:10" ht="30" customHeight="1" x14ac:dyDescent="0.3">
      <c r="B4" s="9"/>
      <c r="C4" s="9"/>
      <c r="D4" s="9"/>
      <c r="E4" s="9"/>
      <c r="F4" s="9"/>
      <c r="G4" s="9"/>
      <c r="H4" s="9"/>
      <c r="I4" s="9" t="str">
        <f>Company_Name</f>
        <v xml:space="preserve">Wide World Importers </v>
      </c>
      <c r="J4" s="9" t="s">
        <v>11</v>
      </c>
    </row>
    <row r="5" spans="2:10" ht="30" customHeight="1" x14ac:dyDescent="0.3">
      <c r="B5" t="s">
        <v>9</v>
      </c>
      <c r="C5" t="s">
        <v>15</v>
      </c>
      <c r="D5" t="s">
        <v>16</v>
      </c>
      <c r="E5" t="s">
        <v>17</v>
      </c>
      <c r="F5" t="s">
        <v>18</v>
      </c>
      <c r="G5" s="8" t="s">
        <v>19</v>
      </c>
      <c r="H5" s="8" t="s">
        <v>20</v>
      </c>
      <c r="I5" s="8" t="s">
        <v>21</v>
      </c>
      <c r="J5" s="8" t="s">
        <v>22</v>
      </c>
    </row>
    <row r="6" spans="2:10" ht="30" customHeight="1" x14ac:dyDescent="0.3">
      <c r="B6" t="s">
        <v>0</v>
      </c>
      <c r="F6" t="s">
        <v>1</v>
      </c>
      <c r="G6" s="5">
        <v>300000</v>
      </c>
      <c r="H6" s="7">
        <v>0.9</v>
      </c>
      <c r="I6" s="6" t="s">
        <v>2</v>
      </c>
      <c r="J6" s="5">
        <f>IFERROR(IF(LeadData[[#This Row],[Chance 
of sale]]&lt;&gt;"",LeadData[[#This Row],[Chance 
of sale]]*LeadData[[#This Row],[Potential opportunity]],""),"")</f>
        <v>270000</v>
      </c>
    </row>
    <row r="7" spans="2:10" ht="30" customHeight="1" x14ac:dyDescent="0.3">
      <c r="B7" t="s">
        <v>3</v>
      </c>
      <c r="F7" t="s">
        <v>1</v>
      </c>
      <c r="G7" s="5">
        <v>200000</v>
      </c>
      <c r="H7" s="7">
        <v>0.1</v>
      </c>
      <c r="I7" s="6" t="s">
        <v>4</v>
      </c>
      <c r="J7" s="5">
        <f>IFERROR(IF(LeadData[[#This Row],[Chance 
of sale]]&lt;&gt;"",LeadData[[#This Row],[Chance 
of sale]]*LeadData[[#This Row],[Potential opportunity]],""),"")</f>
        <v>20000</v>
      </c>
    </row>
    <row r="8" spans="2:10" ht="30" customHeight="1" x14ac:dyDescent="0.3">
      <c r="B8" t="s">
        <v>5</v>
      </c>
      <c r="F8" t="s">
        <v>6</v>
      </c>
      <c r="G8" s="5">
        <v>100000</v>
      </c>
      <c r="H8" s="7">
        <v>0.2</v>
      </c>
      <c r="I8" s="6" t="s">
        <v>7</v>
      </c>
      <c r="J8" s="5">
        <f>IFERROR(IF(LeadData[[#This Row],[Chance 
of sale]]&lt;&gt;"",LeadData[[#This Row],[Chance 
of sale]]*LeadData[[#This Row],[Potential opportunity]],""),"")</f>
        <v>20000</v>
      </c>
    </row>
    <row r="9" spans="2:10" ht="30" customHeight="1" x14ac:dyDescent="0.3">
      <c r="B9" t="s">
        <v>8</v>
      </c>
      <c r="G9" s="15">
        <f>SUBTOTAL(109,LeadData[Potential opportunity])</f>
        <v>600000</v>
      </c>
      <c r="J9" s="15">
        <f>SUBTOTAL(109,LeadData[Weighted 
forecast])</f>
        <v>310000</v>
      </c>
    </row>
  </sheetData>
  <dataValidations count="15">
    <dataValidation allowBlank="1" showInputMessage="1" showErrorMessage="1" prompt="Track Sales Leads in this workbook. Enter Sales Leads in this worksheet.  Weighted Forecast for each lead is automatically updated" sqref="A1" xr:uid="{00000000-0002-0000-0000-000000000000}"/>
    <dataValidation allowBlank="1" showInputMessage="1" showErrorMessage="1" prompt="Enter Company Name in this cell" sqref="B1" xr:uid="{00000000-0002-0000-0000-000001000000}"/>
    <dataValidation allowBlank="1" showInputMessage="1" showErrorMessage="1" prompt="Title of this worksheet is in this cell" sqref="B2" xr:uid="{00000000-0002-0000-0000-000002000000}"/>
    <dataValidation allowBlank="1" showInputMessage="1" showErrorMessage="1" prompt="Enter Date in this cell" sqref="B3" xr:uid="{00000000-0002-0000-0000-000003000000}"/>
    <dataValidation allowBlank="1" showInputMessage="1" showErrorMessage="1" prompt="Enter Lead Name in this column under this heading" sqref="B5" xr:uid="{00000000-0002-0000-0000-000004000000}"/>
    <dataValidation allowBlank="1" showInputMessage="1" showErrorMessage="1" prompt="Enter Lead Contact in this column under this heading" sqref="C5" xr:uid="{00000000-0002-0000-0000-000005000000}"/>
    <dataValidation allowBlank="1" showInputMessage="1" showErrorMessage="1" prompt="Enter Lead Source in this column under this heading" sqref="D5" xr:uid="{00000000-0002-0000-0000-000006000000}"/>
    <dataValidation allowBlank="1" showInputMessage="1" showErrorMessage="1" prompt="Enter Lead Region in this column under this heading" sqref="E5" xr:uid="{00000000-0002-0000-0000-000007000000}"/>
    <dataValidation allowBlank="1" showInputMessage="1" showErrorMessage="1" prompt="Enter Lead Type in this column under this heading" sqref="F5" xr:uid="{00000000-0002-0000-0000-000008000000}"/>
    <dataValidation allowBlank="1" showInputMessage="1" showErrorMessage="1" prompt="Enter Potential Opportunity in this column under this heading" sqref="G5" xr:uid="{00000000-0002-0000-0000-000009000000}"/>
    <dataValidation allowBlank="1" showInputMessage="1" showErrorMessage="1" prompt="Enter percent Chance of Sale in this column under this heading" sqref="H5" xr:uid="{00000000-0002-0000-0000-00000A000000}"/>
    <dataValidation allowBlank="1" showInputMessage="1" showErrorMessage="1" prompt="Weighted Forecast based on Potential Opportunity and percent Chance of Sale is automatically calculated in this cell under this heading" sqref="J5" xr:uid="{00000000-0002-0000-0000-00000B000000}"/>
    <dataValidation allowBlank="1" showInputMessage="1" showErrorMessage="1" prompt="Company Name is automatically updated in this cell based on the company name entered in cell B1" sqref="B4:I4" xr:uid="{00000000-0002-0000-0000-00000C000000}"/>
    <dataValidation allowBlank="1" showInputMessage="1" showErrorMessage="1" prompt="Select Forecast Close month in this column under this heading.  Press ALT+DOWN ARROW to open drop-down list, then ENTER to make selection" sqref="I5" xr:uid="{00000000-0002-0000-0000-00000D000000}"/>
    <dataValidation type="list" errorStyle="warning" allowBlank="1" showInputMessage="1" showErrorMessage="1" error="Select a month from the list. Select CANCEL, then press ALT+DOWN ARROW to open drop-down list and ENTER to make selection" sqref="I6:I8" xr:uid="{00000000-0002-0000-0000-00000E000000}">
      <formula1>"January, February, March, April, May, June, July, August, September, October, November, December"</formula1>
    </dataValidation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4"/>
    <pageSetUpPr autoPageBreaks="0" fitToPage="1"/>
  </sheetPr>
  <dimension ref="B1:N22"/>
  <sheetViews>
    <sheetView showGridLines="0" zoomScaleNormal="100" workbookViewId="0"/>
  </sheetViews>
  <sheetFormatPr defaultRowHeight="30" customHeight="1" x14ac:dyDescent="0.3"/>
  <cols>
    <col min="1" max="1" width="2.77734375" customWidth="1"/>
    <col min="2" max="2" width="25.77734375" customWidth="1"/>
    <col min="3" max="14" width="11.77734375" customWidth="1"/>
    <col min="15" max="15" width="2.77734375" customWidth="1"/>
  </cols>
  <sheetData>
    <row r="1" spans="2:14" ht="54.9" customHeight="1" thickBot="1" x14ac:dyDescent="0.35">
      <c r="B1" s="3" t="str">
        <f>Company_Name</f>
        <v xml:space="preserve">Wide World Importers 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2:14" ht="33.9" customHeight="1" thickTop="1" thickBot="1" x14ac:dyDescent="0.35">
      <c r="B2" s="1" t="s">
        <v>35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ht="30" customHeight="1" x14ac:dyDescent="0.3">
      <c r="B3" s="2">
        <f ca="1">TrackerDate</f>
        <v>44875</v>
      </c>
    </row>
    <row r="4" spans="2:14" ht="30" customHeight="1" x14ac:dyDescent="0.3">
      <c r="B4" s="9"/>
      <c r="C4" s="9"/>
      <c r="D4" s="9"/>
      <c r="E4" s="9"/>
      <c r="F4" s="9"/>
      <c r="G4" s="9"/>
      <c r="H4" s="9"/>
      <c r="I4" s="9"/>
      <c r="J4" s="9"/>
      <c r="K4" s="9"/>
      <c r="L4" s="9" t="str">
        <f>Company_Name</f>
        <v xml:space="preserve">Wide World Importers </v>
      </c>
      <c r="M4" s="18" t="s">
        <v>11</v>
      </c>
      <c r="N4" s="18"/>
    </row>
    <row r="5" spans="2:14" ht="30" customHeight="1" x14ac:dyDescent="0.3">
      <c r="B5" t="s">
        <v>9</v>
      </c>
      <c r="C5" t="s">
        <v>23</v>
      </c>
      <c r="D5" t="s">
        <v>24</v>
      </c>
      <c r="E5" t="s">
        <v>25</v>
      </c>
      <c r="F5" s="4" t="s">
        <v>26</v>
      </c>
      <c r="G5" t="s">
        <v>27</v>
      </c>
      <c r="H5" t="s">
        <v>28</v>
      </c>
      <c r="I5" t="s">
        <v>29</v>
      </c>
      <c r="J5" s="4" t="s">
        <v>30</v>
      </c>
      <c r="K5" t="s">
        <v>31</v>
      </c>
      <c r="L5" t="s">
        <v>32</v>
      </c>
      <c r="M5" t="s">
        <v>33</v>
      </c>
      <c r="N5" t="s">
        <v>34</v>
      </c>
    </row>
    <row r="6" spans="2:14" ht="30" customHeight="1" x14ac:dyDescent="0.3">
      <c r="B6" t="str">
        <f>IFERROR(IF(AND(LeadData[[#This Row],[Lead name]] &lt;&gt; "", ROW(ForecastedSales[Lead name])&lt;&gt;LastEntry),LeadData[Lead name], ""),"")</f>
        <v>A. Datum Corporation</v>
      </c>
      <c r="C6" s="10">
        <f>IFERROR(IF(LeadData[[#This Row],[Forecast 
close]] &lt;&gt;"",IF(LeadData[[#This Row],[Forecast 
close]]= "January",LeadData[Weighted 
forecast],0),""),"")</f>
        <v>270000</v>
      </c>
      <c r="D6" s="10">
        <f>IFERROR(IF(LeadData[[#This Row],[Forecast 
close]] &lt;&gt;"",IF(LeadData[[#This Row],[Forecast 
close]] = "February",LeadData[Weighted 
forecast],0),""),"")</f>
        <v>0</v>
      </c>
      <c r="E6" s="10">
        <f>IFERROR(IF(LeadData[[#This Row],[Forecast 
close]] &lt;&gt;"",IF(LeadData[[#This Row],[Forecast 
close]] = "March",LeadData[Weighted 
forecast],0),""),"")</f>
        <v>0</v>
      </c>
      <c r="F6" s="12">
        <f>IFERROR(IF(LeadData[[#This Row],[Forecast 
close]] &lt;&gt;"",IF(LeadData[[#This Row],[Forecast 
close]] = "April",LeadData[Weighted 
forecast],0),""),"")</f>
        <v>0</v>
      </c>
      <c r="G6" s="10">
        <f>IFERROR(IF(LeadData[[#This Row],[Forecast 
close]] &lt;&gt;"",IF(LeadData[[#This Row],[Forecast 
close]] = "May",LeadData[Weighted 
forecast],0),""),"")</f>
        <v>0</v>
      </c>
      <c r="H6" s="10">
        <f>IFERROR(IF(LeadData[[#This Row],[Forecast 
close]] &lt;&gt;"",IF(LeadData[[#This Row],[Forecast 
close]] = "June",LeadData[Weighted 
forecast],0),""),"")</f>
        <v>0</v>
      </c>
      <c r="I6" s="10">
        <f>IFERROR(IF(LeadData[[#This Row],[Forecast 
close]] &lt;&gt;"",IF(LeadData[[#This Row],[Forecast 
close]] = "July",LeadData[Weighted 
forecast],0),""),"")</f>
        <v>0</v>
      </c>
      <c r="J6" s="12">
        <f>IFERROR(IF(LeadData[[#This Row],[Forecast 
close]] &lt;&gt;"",IF(LeadData[[#This Row],[Forecast 
close]] = "August",LeadData[Weighted 
forecast],0),""),"")</f>
        <v>0</v>
      </c>
      <c r="K6" s="10">
        <f>IFERROR(IF(LeadData[[#This Row],[Forecast 
close]] &lt;&gt;"",IF(LeadData[[#This Row],[Forecast 
close]] = "September",LeadData[Weighted 
forecast],0),""),"")</f>
        <v>0</v>
      </c>
      <c r="L6" s="10">
        <f>IFERROR(IF(LeadData[[#This Row],[Forecast 
close]] &lt;&gt;"",IF(LeadData[[#This Row],[Forecast 
close]] = "October",LeadData[Weighted 
forecast],0),""),"")</f>
        <v>0</v>
      </c>
      <c r="M6" s="10">
        <f>IFERROR(IF(LeadData[[#This Row],[Forecast 
close]] &lt;&gt;"",IF(LeadData[[#This Row],[Forecast 
close]] = "November",LeadData[Weighted 
forecast],0),""),"")</f>
        <v>0</v>
      </c>
      <c r="N6" s="10">
        <f>IFERROR(IF(LeadData[[#This Row],[Forecast 
close]] &lt;&gt;"",IF(LeadData[[#This Row],[Forecast 
close]] = "December",LeadData[Weighted 
forecast],0),""),"")</f>
        <v>0</v>
      </c>
    </row>
    <row r="7" spans="2:14" ht="30" customHeight="1" x14ac:dyDescent="0.3">
      <c r="B7" t="str">
        <f>IFERROR(IF(AND(LeadData[[#This Row],[Lead name]] &lt;&gt; "", ROW(ForecastedSales[Lead name])&lt;&gt;LastEntry),LeadData[Lead name], ""),"")</f>
        <v>Adventure Works</v>
      </c>
      <c r="C7" s="10">
        <f>IFERROR(IF(LeadData[[#This Row],[Forecast 
close]] &lt;&gt;"",IF(LeadData[[#This Row],[Forecast 
close]]= "January",LeadData[Weighted 
forecast],0),""),"")</f>
        <v>0</v>
      </c>
      <c r="D7" s="10">
        <f>IFERROR(IF(LeadData[[#This Row],[Forecast 
close]] &lt;&gt;"",IF(LeadData[[#This Row],[Forecast 
close]] = "February",LeadData[Weighted 
forecast],0),""),"")</f>
        <v>20000</v>
      </c>
      <c r="E7" s="10">
        <f>IFERROR(IF(LeadData[[#This Row],[Forecast 
close]] &lt;&gt;"",IF(LeadData[[#This Row],[Forecast 
close]] = "March",LeadData[Weighted 
forecast],0),""),"")</f>
        <v>0</v>
      </c>
      <c r="F7" s="12">
        <f>IFERROR(IF(LeadData[[#This Row],[Forecast 
close]] &lt;&gt;"",IF(LeadData[[#This Row],[Forecast 
close]] = "April",LeadData[Weighted 
forecast],0),""),"")</f>
        <v>0</v>
      </c>
      <c r="G7" s="10">
        <f>IFERROR(IF(LeadData[[#This Row],[Forecast 
close]] &lt;&gt;"",IF(LeadData[[#This Row],[Forecast 
close]] = "May",LeadData[Weighted 
forecast],0),""),"")</f>
        <v>0</v>
      </c>
      <c r="H7" s="10">
        <f>IFERROR(IF(LeadData[[#This Row],[Forecast 
close]] &lt;&gt;"",IF(LeadData[[#This Row],[Forecast 
close]] = "June",LeadData[Weighted 
forecast],0),""),"")</f>
        <v>0</v>
      </c>
      <c r="I7" s="10">
        <f>IFERROR(IF(LeadData[[#This Row],[Forecast 
close]] &lt;&gt;"",IF(LeadData[[#This Row],[Forecast 
close]] = "July",LeadData[Weighted 
forecast],0),""),"")</f>
        <v>0</v>
      </c>
      <c r="J7" s="12">
        <f>IFERROR(IF(LeadData[[#This Row],[Forecast 
close]] &lt;&gt;"",IF(LeadData[[#This Row],[Forecast 
close]] = "August",LeadData[Weighted 
forecast],0),""),"")</f>
        <v>0</v>
      </c>
      <c r="K7" s="10">
        <f>IFERROR(IF(LeadData[[#This Row],[Forecast 
close]] &lt;&gt;"",IF(LeadData[[#This Row],[Forecast 
close]] = "September",LeadData[Weighted 
forecast],0),""),"")</f>
        <v>0</v>
      </c>
      <c r="L7" s="10">
        <f>IFERROR(IF(LeadData[[#This Row],[Forecast 
close]] &lt;&gt;"",IF(LeadData[[#This Row],[Forecast 
close]] = "October",LeadData[Weighted 
forecast],0),""),"")</f>
        <v>0</v>
      </c>
      <c r="M7" s="10">
        <f>IFERROR(IF(LeadData[[#This Row],[Forecast 
close]] &lt;&gt;"",IF(LeadData[[#This Row],[Forecast 
close]] = "November",LeadData[Weighted 
forecast],0),""),"")</f>
        <v>0</v>
      </c>
      <c r="N7" s="10">
        <f>IFERROR(IF(LeadData[[#This Row],[Forecast 
close]] &lt;&gt;"",IF(LeadData[[#This Row],[Forecast 
close]] = "December",LeadData[Weighted 
forecast],0),""),"")</f>
        <v>0</v>
      </c>
    </row>
    <row r="8" spans="2:14" ht="30" customHeight="1" x14ac:dyDescent="0.3">
      <c r="B8" t="str">
        <f>IFERROR(IF(AND(LeadData[[#This Row],[Lead name]] &lt;&gt; "", ROW(ForecastedSales[Lead name])&lt;&gt;LastEntry),LeadData[Lead name], ""),"")</f>
        <v>Alpine Ski House</v>
      </c>
      <c r="C8" s="10">
        <f>IFERROR(IF(LeadData[[#This Row],[Forecast 
close]] &lt;&gt;"",IF(LeadData[[#This Row],[Forecast 
close]]= "January",LeadData[Weighted 
forecast],0),""),"")</f>
        <v>0</v>
      </c>
      <c r="D8" s="10">
        <f>IFERROR(IF(LeadData[[#This Row],[Forecast 
close]] &lt;&gt;"",IF(LeadData[[#This Row],[Forecast 
close]] = "February",LeadData[Weighted 
forecast],0),""),"")</f>
        <v>0</v>
      </c>
      <c r="E8" s="10">
        <f>IFERROR(IF(LeadData[[#This Row],[Forecast 
close]] &lt;&gt;"",IF(LeadData[[#This Row],[Forecast 
close]] = "March",LeadData[Weighted 
forecast],0),""),"")</f>
        <v>20000</v>
      </c>
      <c r="F8" s="12">
        <f>IFERROR(IF(LeadData[[#This Row],[Forecast 
close]] &lt;&gt;"",IF(LeadData[[#This Row],[Forecast 
close]] = "April",LeadData[Weighted 
forecast],0),""),"")</f>
        <v>0</v>
      </c>
      <c r="G8" s="10">
        <f>IFERROR(IF(LeadData[[#This Row],[Forecast 
close]] &lt;&gt;"",IF(LeadData[[#This Row],[Forecast 
close]] = "May",LeadData[Weighted 
forecast],0),""),"")</f>
        <v>0</v>
      </c>
      <c r="H8" s="10">
        <f>IFERROR(IF(LeadData[[#This Row],[Forecast 
close]] &lt;&gt;"",IF(LeadData[[#This Row],[Forecast 
close]] = "June",LeadData[Weighted 
forecast],0),""),"")</f>
        <v>0</v>
      </c>
      <c r="I8" s="10">
        <f>IFERROR(IF(LeadData[[#This Row],[Forecast 
close]] &lt;&gt;"",IF(LeadData[[#This Row],[Forecast 
close]] = "July",LeadData[Weighted 
forecast],0),""),"")</f>
        <v>0</v>
      </c>
      <c r="J8" s="12">
        <f>IFERROR(IF(LeadData[[#This Row],[Forecast 
close]] &lt;&gt;"",IF(LeadData[[#This Row],[Forecast 
close]] = "August",LeadData[Weighted 
forecast],0),""),"")</f>
        <v>0</v>
      </c>
      <c r="K8" s="10">
        <f>IFERROR(IF(LeadData[[#This Row],[Forecast 
close]] &lt;&gt;"",IF(LeadData[[#This Row],[Forecast 
close]] = "September",LeadData[Weighted 
forecast],0),""),"")</f>
        <v>0</v>
      </c>
      <c r="L8" s="10">
        <f>IFERROR(IF(LeadData[[#This Row],[Forecast 
close]] &lt;&gt;"",IF(LeadData[[#This Row],[Forecast 
close]] = "October",LeadData[Weighted 
forecast],0),""),"")</f>
        <v>0</v>
      </c>
      <c r="M8" s="10">
        <f>IFERROR(IF(LeadData[[#This Row],[Forecast 
close]] &lt;&gt;"",IF(LeadData[[#This Row],[Forecast 
close]] = "November",LeadData[Weighted 
forecast],0),""),"")</f>
        <v>0</v>
      </c>
      <c r="N8" s="10">
        <f>IFERROR(IF(LeadData[[#This Row],[Forecast 
close]] &lt;&gt;"",IF(LeadData[[#This Row],[Forecast 
close]] = "December",LeadData[Weighted 
forecast],0),""),"")</f>
        <v>0</v>
      </c>
    </row>
    <row r="9" spans="2:14" ht="30" customHeight="1" x14ac:dyDescent="0.3">
      <c r="B9" t="str">
        <f>IFERROR(IF(AND(LeadData[[#This Row],[Lead name]] &lt;&gt; "", ROW(ForecastedSales[Lead name])&lt;&gt;LastEntry),LeadData[Lead name], ""),"")</f>
        <v/>
      </c>
      <c r="C9" s="10" t="str">
        <f>IFERROR(IF(LeadData[[#This Row],[Forecast 
close]] &lt;&gt;"",IF(LeadData[[#This Row],[Forecast 
close]]= "January",LeadData[Weighted 
forecast],0),""),"")</f>
        <v/>
      </c>
      <c r="D9" s="10" t="str">
        <f>IFERROR(IF(LeadData[[#This Row],[Forecast 
close]] &lt;&gt;"",IF(LeadData[[#This Row],[Forecast 
close]] = "February",LeadData[Weighted 
forecast],0),""),"")</f>
        <v/>
      </c>
      <c r="E9" s="10" t="str">
        <f>IFERROR(IF(LeadData[[#This Row],[Forecast 
close]] &lt;&gt;"",IF(LeadData[[#This Row],[Forecast 
close]] = "March",LeadData[Weighted 
forecast],0),""),"")</f>
        <v/>
      </c>
      <c r="F9" s="12" t="str">
        <f>IFERROR(IF(LeadData[[#This Row],[Forecast 
close]] &lt;&gt;"",IF(LeadData[[#This Row],[Forecast 
close]] = "April",LeadData[Weighted 
forecast],0),""),"")</f>
        <v/>
      </c>
      <c r="G9" s="10" t="str">
        <f>IFERROR(IF(LeadData[[#This Row],[Forecast 
close]] &lt;&gt;"",IF(LeadData[[#This Row],[Forecast 
close]] = "May",LeadData[Weighted 
forecast],0),""),"")</f>
        <v/>
      </c>
      <c r="H9" s="10" t="str">
        <f>IFERROR(IF(LeadData[[#This Row],[Forecast 
close]] &lt;&gt;"",IF(LeadData[[#This Row],[Forecast 
close]] = "June",LeadData[Weighted 
forecast],0),""),"")</f>
        <v/>
      </c>
      <c r="I9" s="10" t="str">
        <f>IFERROR(IF(LeadData[[#This Row],[Forecast 
close]] &lt;&gt;"",IF(LeadData[[#This Row],[Forecast 
close]] = "July",LeadData[Weighted 
forecast],0),""),"")</f>
        <v/>
      </c>
      <c r="J9" s="12" t="str">
        <f>IFERROR(IF(LeadData[[#This Row],[Forecast 
close]] &lt;&gt;"",IF(LeadData[[#This Row],[Forecast 
close]] = "August",LeadData[Weighted 
forecast],0),""),"")</f>
        <v/>
      </c>
      <c r="K9" s="10" t="str">
        <f>IFERROR(IF(LeadData[[#This Row],[Forecast 
close]] &lt;&gt;"",IF(LeadData[[#This Row],[Forecast 
close]] = "September",LeadData[Weighted 
forecast],0),""),"")</f>
        <v/>
      </c>
      <c r="L9" s="10" t="str">
        <f>IFERROR(IF(LeadData[[#This Row],[Forecast 
close]] &lt;&gt;"",IF(LeadData[[#This Row],[Forecast 
close]] = "October",LeadData[Weighted 
forecast],0),""),"")</f>
        <v/>
      </c>
      <c r="M9" s="10" t="str">
        <f>IFERROR(IF(LeadData[[#This Row],[Forecast 
close]] &lt;&gt;"",IF(LeadData[[#This Row],[Forecast 
close]] = "November",LeadData[Weighted 
forecast],0),""),"")</f>
        <v/>
      </c>
      <c r="N9" s="10" t="str">
        <f>IFERROR(IF(LeadData[[#This Row],[Forecast 
close]] &lt;&gt;"",IF(LeadData[[#This Row],[Forecast 
close]] = "December",LeadData[Weighted 
forecast],0),""),"")</f>
        <v/>
      </c>
    </row>
    <row r="10" spans="2:14" ht="30" customHeight="1" x14ac:dyDescent="0.3">
      <c r="B10" t="str">
        <f>IFERROR(IF(AND(LeadData[[#This Row],[Lead name]] &lt;&gt; "", ROW(ForecastedSales[Lead name])&lt;&gt;LastEntry),LeadData[Lead name], ""),"")</f>
        <v/>
      </c>
      <c r="C10" s="10" t="str">
        <f>IFERROR(IF(LeadData[[#This Row],[Forecast 
close]] &lt;&gt;"",IF(LeadData[[#This Row],[Forecast 
close]]= "January",LeadData[Weighted 
forecast],0),""),"")</f>
        <v/>
      </c>
      <c r="D10" s="10" t="str">
        <f>IFERROR(IF(LeadData[[#This Row],[Forecast 
close]] &lt;&gt;"",IF(LeadData[[#This Row],[Forecast 
close]] = "February",LeadData[Weighted 
forecast],0),""),"")</f>
        <v/>
      </c>
      <c r="E10" s="10" t="str">
        <f>IFERROR(IF(LeadData[[#This Row],[Forecast 
close]] &lt;&gt;"",IF(LeadData[[#This Row],[Forecast 
close]] = "March",LeadData[Weighted 
forecast],0),""),"")</f>
        <v/>
      </c>
      <c r="F10" s="12" t="str">
        <f>IFERROR(IF(LeadData[[#This Row],[Forecast 
close]] &lt;&gt;"",IF(LeadData[[#This Row],[Forecast 
close]] = "April",LeadData[Weighted 
forecast],0),""),"")</f>
        <v/>
      </c>
      <c r="G10" s="10" t="str">
        <f>IFERROR(IF(LeadData[[#This Row],[Forecast 
close]] &lt;&gt;"",IF(LeadData[[#This Row],[Forecast 
close]] = "May",LeadData[Weighted 
forecast],0),""),"")</f>
        <v/>
      </c>
      <c r="H10" s="10" t="str">
        <f>IFERROR(IF(LeadData[[#This Row],[Forecast 
close]] &lt;&gt;"",IF(LeadData[[#This Row],[Forecast 
close]] = "June",LeadData[Weighted 
forecast],0),""),"")</f>
        <v/>
      </c>
      <c r="I10" s="10" t="str">
        <f>IFERROR(IF(LeadData[[#This Row],[Forecast 
close]] &lt;&gt;"",IF(LeadData[[#This Row],[Forecast 
close]] = "July",LeadData[Weighted 
forecast],0),""),"")</f>
        <v/>
      </c>
      <c r="J10" s="12" t="str">
        <f>IFERROR(IF(LeadData[[#This Row],[Forecast 
close]] &lt;&gt;"",IF(LeadData[[#This Row],[Forecast 
close]] = "August",LeadData[Weighted 
forecast],0),""),"")</f>
        <v/>
      </c>
      <c r="K10" s="10" t="str">
        <f>IFERROR(IF(LeadData[[#This Row],[Forecast 
close]] &lt;&gt;"",IF(LeadData[[#This Row],[Forecast 
close]] = "September",LeadData[Weighted 
forecast],0),""),"")</f>
        <v/>
      </c>
      <c r="L10" s="10" t="str">
        <f>IFERROR(IF(LeadData[[#This Row],[Forecast 
close]] &lt;&gt;"",IF(LeadData[[#This Row],[Forecast 
close]] = "October",LeadData[Weighted 
forecast],0),""),"")</f>
        <v/>
      </c>
      <c r="M10" s="10" t="str">
        <f>IFERROR(IF(LeadData[[#This Row],[Forecast 
close]] &lt;&gt;"",IF(LeadData[[#This Row],[Forecast 
close]] = "November",LeadData[Weighted 
forecast],0),""),"")</f>
        <v/>
      </c>
      <c r="N10" s="10" t="str">
        <f>IFERROR(IF(LeadData[[#This Row],[Forecast 
close]] &lt;&gt;"",IF(LeadData[[#This Row],[Forecast 
close]] = "December",LeadData[Weighted 
forecast],0),""),"")</f>
        <v/>
      </c>
    </row>
    <row r="11" spans="2:14" ht="30" customHeight="1" x14ac:dyDescent="0.3">
      <c r="B11" t="str">
        <f>IFERROR(IF(AND(LeadData[[#This Row],[Lead name]] &lt;&gt; "", ROW(ForecastedSales[Lead name])&lt;&gt;LastEntry),LeadData[Lead name], ""),"")</f>
        <v/>
      </c>
      <c r="C11" s="10" t="str">
        <f>IFERROR(IF(LeadData[[#This Row],[Forecast 
close]] &lt;&gt;"",IF(LeadData[[#This Row],[Forecast 
close]]= "January",LeadData[Weighted 
forecast],0),""),"")</f>
        <v/>
      </c>
      <c r="D11" s="10" t="str">
        <f>IFERROR(IF(LeadData[[#This Row],[Forecast 
close]] &lt;&gt;"",IF(LeadData[[#This Row],[Forecast 
close]] = "February",LeadData[Weighted 
forecast],0),""),"")</f>
        <v/>
      </c>
      <c r="E11" s="10" t="str">
        <f>IFERROR(IF(LeadData[[#This Row],[Forecast 
close]] &lt;&gt;"",IF(LeadData[[#This Row],[Forecast 
close]] = "March",LeadData[Weighted 
forecast],0),""),"")</f>
        <v/>
      </c>
      <c r="F11" s="12" t="str">
        <f>IFERROR(IF(LeadData[[#This Row],[Forecast 
close]] &lt;&gt;"",IF(LeadData[[#This Row],[Forecast 
close]] = "April",LeadData[Weighted 
forecast],0),""),"")</f>
        <v/>
      </c>
      <c r="G11" s="10" t="str">
        <f>IFERROR(IF(LeadData[[#This Row],[Forecast 
close]] &lt;&gt;"",IF(LeadData[[#This Row],[Forecast 
close]] = "May",LeadData[Weighted 
forecast],0),""),"")</f>
        <v/>
      </c>
      <c r="H11" s="10" t="str">
        <f>IFERROR(IF(LeadData[[#This Row],[Forecast 
close]] &lt;&gt;"",IF(LeadData[[#This Row],[Forecast 
close]] = "June",LeadData[Weighted 
forecast],0),""),"")</f>
        <v/>
      </c>
      <c r="I11" s="10" t="str">
        <f>IFERROR(IF(LeadData[[#This Row],[Forecast 
close]] &lt;&gt;"",IF(LeadData[[#This Row],[Forecast 
close]] = "July",LeadData[Weighted 
forecast],0),""),"")</f>
        <v/>
      </c>
      <c r="J11" s="12" t="str">
        <f>IFERROR(IF(LeadData[[#This Row],[Forecast 
close]] &lt;&gt;"",IF(LeadData[[#This Row],[Forecast 
close]] = "August",LeadData[Weighted 
forecast],0),""),"")</f>
        <v/>
      </c>
      <c r="K11" s="10" t="str">
        <f>IFERROR(IF(LeadData[[#This Row],[Forecast 
close]] &lt;&gt;"",IF(LeadData[[#This Row],[Forecast 
close]] = "September",LeadData[Weighted 
forecast],0),""),"")</f>
        <v/>
      </c>
      <c r="L11" s="10" t="str">
        <f>IFERROR(IF(LeadData[[#This Row],[Forecast 
close]] &lt;&gt;"",IF(LeadData[[#This Row],[Forecast 
close]] = "October",LeadData[Weighted 
forecast],0),""),"")</f>
        <v/>
      </c>
      <c r="M11" s="10" t="str">
        <f>IFERROR(IF(LeadData[[#This Row],[Forecast 
close]] &lt;&gt;"",IF(LeadData[[#This Row],[Forecast 
close]] = "November",LeadData[Weighted 
forecast],0),""),"")</f>
        <v/>
      </c>
      <c r="N11" s="10" t="str">
        <f>IFERROR(IF(LeadData[[#This Row],[Forecast 
close]] &lt;&gt;"",IF(LeadData[[#This Row],[Forecast 
close]] = "December",LeadData[Weighted 
forecast],0),""),"")</f>
        <v/>
      </c>
    </row>
    <row r="12" spans="2:14" ht="30" customHeight="1" x14ac:dyDescent="0.3">
      <c r="B12" t="str">
        <f>IFERROR(IF(AND(LeadData[[#This Row],[Lead name]] &lt;&gt; "", ROW(ForecastedSales[Lead name])&lt;&gt;LastEntry),LeadData[Lead name], ""),"")</f>
        <v/>
      </c>
      <c r="C12" s="10" t="str">
        <f>IFERROR(IF(LeadData[[#This Row],[Forecast 
close]] &lt;&gt;"",IF(LeadData[[#This Row],[Forecast 
close]]= "January",LeadData[Weighted 
forecast],0),""),"")</f>
        <v/>
      </c>
      <c r="D12" s="10" t="str">
        <f>IFERROR(IF(LeadData[[#This Row],[Forecast 
close]] &lt;&gt;"",IF(LeadData[[#This Row],[Forecast 
close]] = "February",LeadData[Weighted 
forecast],0),""),"")</f>
        <v/>
      </c>
      <c r="E12" s="10" t="str">
        <f>IFERROR(IF(LeadData[[#This Row],[Forecast 
close]] &lt;&gt;"",IF(LeadData[[#This Row],[Forecast 
close]] = "March",LeadData[Weighted 
forecast],0),""),"")</f>
        <v/>
      </c>
      <c r="F12" s="12" t="str">
        <f>IFERROR(IF(LeadData[[#This Row],[Forecast 
close]] &lt;&gt;"",IF(LeadData[[#This Row],[Forecast 
close]] = "April",LeadData[Weighted 
forecast],0),""),"")</f>
        <v/>
      </c>
      <c r="G12" s="10" t="str">
        <f>IFERROR(IF(LeadData[[#This Row],[Forecast 
close]] &lt;&gt;"",IF(LeadData[[#This Row],[Forecast 
close]] = "May",LeadData[Weighted 
forecast],0),""),"")</f>
        <v/>
      </c>
      <c r="H12" s="10" t="str">
        <f>IFERROR(IF(LeadData[[#This Row],[Forecast 
close]] &lt;&gt;"",IF(LeadData[[#This Row],[Forecast 
close]] = "June",LeadData[Weighted 
forecast],0),""),"")</f>
        <v/>
      </c>
      <c r="I12" s="10" t="str">
        <f>IFERROR(IF(LeadData[[#This Row],[Forecast 
close]] &lt;&gt;"",IF(LeadData[[#This Row],[Forecast 
close]] = "July",LeadData[Weighted 
forecast],0),""),"")</f>
        <v/>
      </c>
      <c r="J12" s="12" t="str">
        <f>IFERROR(IF(LeadData[[#This Row],[Forecast 
close]] &lt;&gt;"",IF(LeadData[[#This Row],[Forecast 
close]] = "August",LeadData[Weighted 
forecast],0),""),"")</f>
        <v/>
      </c>
      <c r="K12" s="10" t="str">
        <f>IFERROR(IF(LeadData[[#This Row],[Forecast 
close]] &lt;&gt;"",IF(LeadData[[#This Row],[Forecast 
close]] = "September",LeadData[Weighted 
forecast],0),""),"")</f>
        <v/>
      </c>
      <c r="L12" s="10" t="str">
        <f>IFERROR(IF(LeadData[[#This Row],[Forecast 
close]] &lt;&gt;"",IF(LeadData[[#This Row],[Forecast 
close]] = "October",LeadData[Weighted 
forecast],0),""),"")</f>
        <v/>
      </c>
      <c r="M12" s="10" t="str">
        <f>IFERROR(IF(LeadData[[#This Row],[Forecast 
close]] &lt;&gt;"",IF(LeadData[[#This Row],[Forecast 
close]] = "November",LeadData[Weighted 
forecast],0),""),"")</f>
        <v/>
      </c>
      <c r="N12" s="10" t="str">
        <f>IFERROR(IF(LeadData[[#This Row],[Forecast 
close]] &lt;&gt;"",IF(LeadData[[#This Row],[Forecast 
close]] = "December",LeadData[Weighted 
forecast],0),""),"")</f>
        <v/>
      </c>
    </row>
    <row r="13" spans="2:14" ht="30" customHeight="1" x14ac:dyDescent="0.3">
      <c r="B13" t="str">
        <f>IFERROR(IF(AND(LeadData[[#This Row],[Lead name]] &lt;&gt; "", ROW(ForecastedSales[Lead name])&lt;&gt;LastEntry),LeadData[Lead name], ""),"")</f>
        <v/>
      </c>
      <c r="C13" s="10" t="str">
        <f>IFERROR(IF(LeadData[[#This Row],[Forecast 
close]] &lt;&gt;"",IF(LeadData[[#This Row],[Forecast 
close]]= "January",LeadData[Weighted 
forecast],0),""),"")</f>
        <v/>
      </c>
      <c r="D13" s="10" t="str">
        <f>IFERROR(IF(LeadData[[#This Row],[Forecast 
close]] &lt;&gt;"",IF(LeadData[[#This Row],[Forecast 
close]] = "February",LeadData[Weighted 
forecast],0),""),"")</f>
        <v/>
      </c>
      <c r="E13" s="10" t="str">
        <f>IFERROR(IF(LeadData[[#This Row],[Forecast 
close]] &lt;&gt;"",IF(LeadData[[#This Row],[Forecast 
close]] = "March",LeadData[Weighted 
forecast],0),""),"")</f>
        <v/>
      </c>
      <c r="F13" s="12" t="str">
        <f>IFERROR(IF(LeadData[[#This Row],[Forecast 
close]] &lt;&gt;"",IF(LeadData[[#This Row],[Forecast 
close]] = "April",LeadData[Weighted 
forecast],0),""),"")</f>
        <v/>
      </c>
      <c r="G13" s="10" t="str">
        <f>IFERROR(IF(LeadData[[#This Row],[Forecast 
close]] &lt;&gt;"",IF(LeadData[[#This Row],[Forecast 
close]] = "May",LeadData[Weighted 
forecast],0),""),"")</f>
        <v/>
      </c>
      <c r="H13" s="10" t="str">
        <f>IFERROR(IF(LeadData[[#This Row],[Forecast 
close]] &lt;&gt;"",IF(LeadData[[#This Row],[Forecast 
close]] = "June",LeadData[Weighted 
forecast],0),""),"")</f>
        <v/>
      </c>
      <c r="I13" s="10" t="str">
        <f>IFERROR(IF(LeadData[[#This Row],[Forecast 
close]] &lt;&gt;"",IF(LeadData[[#This Row],[Forecast 
close]] = "July",LeadData[Weighted 
forecast],0),""),"")</f>
        <v/>
      </c>
      <c r="J13" s="12" t="str">
        <f>IFERROR(IF(LeadData[[#This Row],[Forecast 
close]] &lt;&gt;"",IF(LeadData[[#This Row],[Forecast 
close]] = "August",LeadData[Weighted 
forecast],0),""),"")</f>
        <v/>
      </c>
      <c r="K13" s="10" t="str">
        <f>IFERROR(IF(LeadData[[#This Row],[Forecast 
close]] &lt;&gt;"",IF(LeadData[[#This Row],[Forecast 
close]] = "September",LeadData[Weighted 
forecast],0),""),"")</f>
        <v/>
      </c>
      <c r="L13" s="10" t="str">
        <f>IFERROR(IF(LeadData[[#This Row],[Forecast 
close]] &lt;&gt;"",IF(LeadData[[#This Row],[Forecast 
close]] = "October",LeadData[Weighted 
forecast],0),""),"")</f>
        <v/>
      </c>
      <c r="M13" s="10" t="str">
        <f>IFERROR(IF(LeadData[[#This Row],[Forecast 
close]] &lt;&gt;"",IF(LeadData[[#This Row],[Forecast 
close]] = "November",LeadData[Weighted 
forecast],0),""),"")</f>
        <v/>
      </c>
      <c r="N13" s="10" t="str">
        <f>IFERROR(IF(LeadData[[#This Row],[Forecast 
close]] &lt;&gt;"",IF(LeadData[[#This Row],[Forecast 
close]] = "December",LeadData[Weighted 
forecast],0),""),"")</f>
        <v/>
      </c>
    </row>
    <row r="14" spans="2:14" ht="30" customHeight="1" x14ac:dyDescent="0.3">
      <c r="B14" t="str">
        <f>IFERROR(IF(AND(LeadData[[#This Row],[Lead name]] &lt;&gt; "", ROW(ForecastedSales[Lead name])&lt;&gt;LastEntry),LeadData[Lead name], ""),"")</f>
        <v/>
      </c>
      <c r="C14" s="10" t="str">
        <f>IFERROR(IF(LeadData[[#This Row],[Forecast 
close]] &lt;&gt;"",IF(LeadData[[#This Row],[Forecast 
close]]= "January",LeadData[Weighted 
forecast],0),""),"")</f>
        <v/>
      </c>
      <c r="D14" s="10" t="str">
        <f>IFERROR(IF(LeadData[[#This Row],[Forecast 
close]] &lt;&gt;"",IF(LeadData[[#This Row],[Forecast 
close]] = "February",LeadData[Weighted 
forecast],0),""),"")</f>
        <v/>
      </c>
      <c r="E14" s="10" t="str">
        <f>IFERROR(IF(LeadData[[#This Row],[Forecast 
close]] &lt;&gt;"",IF(LeadData[[#This Row],[Forecast 
close]] = "March",LeadData[Weighted 
forecast],0),""),"")</f>
        <v/>
      </c>
      <c r="F14" s="12" t="str">
        <f>IFERROR(IF(LeadData[[#This Row],[Forecast 
close]] &lt;&gt;"",IF(LeadData[[#This Row],[Forecast 
close]] = "April",LeadData[Weighted 
forecast],0),""),"")</f>
        <v/>
      </c>
      <c r="G14" s="10" t="str">
        <f>IFERROR(IF(LeadData[[#This Row],[Forecast 
close]] &lt;&gt;"",IF(LeadData[[#This Row],[Forecast 
close]] = "May",LeadData[Weighted 
forecast],0),""),"")</f>
        <v/>
      </c>
      <c r="H14" s="10" t="str">
        <f>IFERROR(IF(LeadData[[#This Row],[Forecast 
close]] &lt;&gt;"",IF(LeadData[[#This Row],[Forecast 
close]] = "June",LeadData[Weighted 
forecast],0),""),"")</f>
        <v/>
      </c>
      <c r="I14" s="10" t="str">
        <f>IFERROR(IF(LeadData[[#This Row],[Forecast 
close]] &lt;&gt;"",IF(LeadData[[#This Row],[Forecast 
close]] = "July",LeadData[Weighted 
forecast],0),""),"")</f>
        <v/>
      </c>
      <c r="J14" s="12" t="str">
        <f>IFERROR(IF(LeadData[[#This Row],[Forecast 
close]] &lt;&gt;"",IF(LeadData[[#This Row],[Forecast 
close]] = "August",LeadData[Weighted 
forecast],0),""),"")</f>
        <v/>
      </c>
      <c r="K14" s="10" t="str">
        <f>IFERROR(IF(LeadData[[#This Row],[Forecast 
close]] &lt;&gt;"",IF(LeadData[[#This Row],[Forecast 
close]] = "September",LeadData[Weighted 
forecast],0),""),"")</f>
        <v/>
      </c>
      <c r="L14" s="10" t="str">
        <f>IFERROR(IF(LeadData[[#This Row],[Forecast 
close]] &lt;&gt;"",IF(LeadData[[#This Row],[Forecast 
close]] = "October",LeadData[Weighted 
forecast],0),""),"")</f>
        <v/>
      </c>
      <c r="M14" s="10" t="str">
        <f>IFERROR(IF(LeadData[[#This Row],[Forecast 
close]] &lt;&gt;"",IF(LeadData[[#This Row],[Forecast 
close]] = "November",LeadData[Weighted 
forecast],0),""),"")</f>
        <v/>
      </c>
      <c r="N14" s="10" t="str">
        <f>IFERROR(IF(LeadData[[#This Row],[Forecast 
close]] &lt;&gt;"",IF(LeadData[[#This Row],[Forecast 
close]] = "December",LeadData[Weighted 
forecast],0),""),"")</f>
        <v/>
      </c>
    </row>
    <row r="15" spans="2:14" ht="30" customHeight="1" x14ac:dyDescent="0.3">
      <c r="B15" t="str">
        <f>IFERROR(IF(AND(LeadData[[#This Row],[Lead name]] &lt;&gt; "", ROW(ForecastedSales[Lead name])&lt;&gt;LastEntry),LeadData[Lead name], ""),"")</f>
        <v/>
      </c>
      <c r="C15" s="10" t="str">
        <f>IFERROR(IF(LeadData[[#This Row],[Forecast 
close]] &lt;&gt;"",IF(LeadData[[#This Row],[Forecast 
close]]= "January",LeadData[Weighted 
forecast],0),""),"")</f>
        <v/>
      </c>
      <c r="D15" s="10" t="str">
        <f>IFERROR(IF(LeadData[[#This Row],[Forecast 
close]] &lt;&gt;"",IF(LeadData[[#This Row],[Forecast 
close]] = "February",LeadData[Weighted 
forecast],0),""),"")</f>
        <v/>
      </c>
      <c r="E15" s="10" t="str">
        <f>IFERROR(IF(LeadData[[#This Row],[Forecast 
close]] &lt;&gt;"",IF(LeadData[[#This Row],[Forecast 
close]] = "March",LeadData[Weighted 
forecast],0),""),"")</f>
        <v/>
      </c>
      <c r="F15" s="12" t="str">
        <f>IFERROR(IF(LeadData[[#This Row],[Forecast 
close]] &lt;&gt;"",IF(LeadData[[#This Row],[Forecast 
close]] = "April",LeadData[Weighted 
forecast],0),""),"")</f>
        <v/>
      </c>
      <c r="G15" s="10" t="str">
        <f>IFERROR(IF(LeadData[[#This Row],[Forecast 
close]] &lt;&gt;"",IF(LeadData[[#This Row],[Forecast 
close]] = "May",LeadData[Weighted 
forecast],0),""),"")</f>
        <v/>
      </c>
      <c r="H15" s="10" t="str">
        <f>IFERROR(IF(LeadData[[#This Row],[Forecast 
close]] &lt;&gt;"",IF(LeadData[[#This Row],[Forecast 
close]] = "June",LeadData[Weighted 
forecast],0),""),"")</f>
        <v/>
      </c>
      <c r="I15" s="10" t="str">
        <f>IFERROR(IF(LeadData[[#This Row],[Forecast 
close]] &lt;&gt;"",IF(LeadData[[#This Row],[Forecast 
close]] = "July",LeadData[Weighted 
forecast],0),""),"")</f>
        <v/>
      </c>
      <c r="J15" s="12" t="str">
        <f>IFERROR(IF(LeadData[[#This Row],[Forecast 
close]] &lt;&gt;"",IF(LeadData[[#This Row],[Forecast 
close]] = "August",LeadData[Weighted 
forecast],0),""),"")</f>
        <v/>
      </c>
      <c r="K15" s="10" t="str">
        <f>IFERROR(IF(LeadData[[#This Row],[Forecast 
close]] &lt;&gt;"",IF(LeadData[[#This Row],[Forecast 
close]] = "September",LeadData[Weighted 
forecast],0),""),"")</f>
        <v/>
      </c>
      <c r="L15" s="10" t="str">
        <f>IFERROR(IF(LeadData[[#This Row],[Forecast 
close]] &lt;&gt;"",IF(LeadData[[#This Row],[Forecast 
close]] = "October",LeadData[Weighted 
forecast],0),""),"")</f>
        <v/>
      </c>
      <c r="M15" s="10" t="str">
        <f>IFERROR(IF(LeadData[[#This Row],[Forecast 
close]] &lt;&gt;"",IF(LeadData[[#This Row],[Forecast 
close]] = "November",LeadData[Weighted 
forecast],0),""),"")</f>
        <v/>
      </c>
      <c r="N15" s="10" t="str">
        <f>IFERROR(IF(LeadData[[#This Row],[Forecast 
close]] &lt;&gt;"",IF(LeadData[[#This Row],[Forecast 
close]] = "December",LeadData[Weighted 
forecast],0),""),"")</f>
        <v/>
      </c>
    </row>
    <row r="16" spans="2:14" ht="30" customHeight="1" x14ac:dyDescent="0.3">
      <c r="B16" t="str">
        <f>IFERROR(IF(AND(LeadData[[#This Row],[Lead name]] &lt;&gt; "", ROW(ForecastedSales[Lead name])&lt;&gt;LastEntry),LeadData[Lead name], ""),"")</f>
        <v/>
      </c>
      <c r="C16" s="10" t="str">
        <f>IFERROR(IF(LeadData[[#This Row],[Forecast 
close]] &lt;&gt;"",IF(LeadData[[#This Row],[Forecast 
close]]= "January",LeadData[Weighted 
forecast],0),""),"")</f>
        <v/>
      </c>
      <c r="D16" s="10" t="str">
        <f>IFERROR(IF(LeadData[[#This Row],[Forecast 
close]] &lt;&gt;"",IF(LeadData[[#This Row],[Forecast 
close]] = "February",LeadData[Weighted 
forecast],0),""),"")</f>
        <v/>
      </c>
      <c r="E16" s="10" t="str">
        <f>IFERROR(IF(LeadData[[#This Row],[Forecast 
close]] &lt;&gt;"",IF(LeadData[[#This Row],[Forecast 
close]] = "March",LeadData[Weighted 
forecast],0),""),"")</f>
        <v/>
      </c>
      <c r="F16" s="12" t="str">
        <f>IFERROR(IF(LeadData[[#This Row],[Forecast 
close]] &lt;&gt;"",IF(LeadData[[#This Row],[Forecast 
close]] = "April",LeadData[Weighted 
forecast],0),""),"")</f>
        <v/>
      </c>
      <c r="G16" s="10" t="str">
        <f>IFERROR(IF(LeadData[[#This Row],[Forecast 
close]] &lt;&gt;"",IF(LeadData[[#This Row],[Forecast 
close]] = "May",LeadData[Weighted 
forecast],0),""),"")</f>
        <v/>
      </c>
      <c r="H16" s="10" t="str">
        <f>IFERROR(IF(LeadData[[#This Row],[Forecast 
close]] &lt;&gt;"",IF(LeadData[[#This Row],[Forecast 
close]] = "June",LeadData[Weighted 
forecast],0),""),"")</f>
        <v/>
      </c>
      <c r="I16" s="10" t="str">
        <f>IFERROR(IF(LeadData[[#This Row],[Forecast 
close]] &lt;&gt;"",IF(LeadData[[#This Row],[Forecast 
close]] = "July",LeadData[Weighted 
forecast],0),""),"")</f>
        <v/>
      </c>
      <c r="J16" s="12" t="str">
        <f>IFERROR(IF(LeadData[[#This Row],[Forecast 
close]] &lt;&gt;"",IF(LeadData[[#This Row],[Forecast 
close]] = "August",LeadData[Weighted 
forecast],0),""),"")</f>
        <v/>
      </c>
      <c r="K16" s="10" t="str">
        <f>IFERROR(IF(LeadData[[#This Row],[Forecast 
close]] &lt;&gt;"",IF(LeadData[[#This Row],[Forecast 
close]] = "September",LeadData[Weighted 
forecast],0),""),"")</f>
        <v/>
      </c>
      <c r="L16" s="10" t="str">
        <f>IFERROR(IF(LeadData[[#This Row],[Forecast 
close]] &lt;&gt;"",IF(LeadData[[#This Row],[Forecast 
close]] = "October",LeadData[Weighted 
forecast],0),""),"")</f>
        <v/>
      </c>
      <c r="M16" s="10" t="str">
        <f>IFERROR(IF(LeadData[[#This Row],[Forecast 
close]] &lt;&gt;"",IF(LeadData[[#This Row],[Forecast 
close]] = "November",LeadData[Weighted 
forecast],0),""),"")</f>
        <v/>
      </c>
      <c r="N16" s="10" t="str">
        <f>IFERROR(IF(LeadData[[#This Row],[Forecast 
close]] &lt;&gt;"",IF(LeadData[[#This Row],[Forecast 
close]] = "December",LeadData[Weighted 
forecast],0),""),"")</f>
        <v/>
      </c>
    </row>
    <row r="17" spans="2:14" ht="30" customHeight="1" x14ac:dyDescent="0.3">
      <c r="B17" t="str">
        <f>IFERROR(IF(AND(LeadData[[#This Row],[Lead name]] &lt;&gt; "", ROW(ForecastedSales[Lead name])&lt;&gt;LastEntry),LeadData[Lead name], ""),"")</f>
        <v/>
      </c>
      <c r="C17" s="10" t="str">
        <f>IFERROR(IF(LeadData[[#This Row],[Forecast 
close]] &lt;&gt;"",IF(LeadData[[#This Row],[Forecast 
close]]= "January",LeadData[Weighted 
forecast],0),""),"")</f>
        <v/>
      </c>
      <c r="D17" s="10" t="str">
        <f>IFERROR(IF(LeadData[[#This Row],[Forecast 
close]] &lt;&gt;"",IF(LeadData[[#This Row],[Forecast 
close]] = "February",LeadData[Weighted 
forecast],0),""),"")</f>
        <v/>
      </c>
      <c r="E17" s="10" t="str">
        <f>IFERROR(IF(LeadData[[#This Row],[Forecast 
close]] &lt;&gt;"",IF(LeadData[[#This Row],[Forecast 
close]] = "March",LeadData[Weighted 
forecast],0),""),"")</f>
        <v/>
      </c>
      <c r="F17" s="12" t="str">
        <f>IFERROR(IF(LeadData[[#This Row],[Forecast 
close]] &lt;&gt;"",IF(LeadData[[#This Row],[Forecast 
close]] = "April",LeadData[Weighted 
forecast],0),""),"")</f>
        <v/>
      </c>
      <c r="G17" s="10" t="str">
        <f>IFERROR(IF(LeadData[[#This Row],[Forecast 
close]] &lt;&gt;"",IF(LeadData[[#This Row],[Forecast 
close]] = "May",LeadData[Weighted 
forecast],0),""),"")</f>
        <v/>
      </c>
      <c r="H17" s="10" t="str">
        <f>IFERROR(IF(LeadData[[#This Row],[Forecast 
close]] &lt;&gt;"",IF(LeadData[[#This Row],[Forecast 
close]] = "June",LeadData[Weighted 
forecast],0),""),"")</f>
        <v/>
      </c>
      <c r="I17" s="10" t="str">
        <f>IFERROR(IF(LeadData[[#This Row],[Forecast 
close]] &lt;&gt;"",IF(LeadData[[#This Row],[Forecast 
close]] = "July",LeadData[Weighted 
forecast],0),""),"")</f>
        <v/>
      </c>
      <c r="J17" s="12" t="str">
        <f>IFERROR(IF(LeadData[[#This Row],[Forecast 
close]] &lt;&gt;"",IF(LeadData[[#This Row],[Forecast 
close]] = "August",LeadData[Weighted 
forecast],0),""),"")</f>
        <v/>
      </c>
      <c r="K17" s="10" t="str">
        <f>IFERROR(IF(LeadData[[#This Row],[Forecast 
close]] &lt;&gt;"",IF(LeadData[[#This Row],[Forecast 
close]] = "September",LeadData[Weighted 
forecast],0),""),"")</f>
        <v/>
      </c>
      <c r="L17" s="10" t="str">
        <f>IFERROR(IF(LeadData[[#This Row],[Forecast 
close]] &lt;&gt;"",IF(LeadData[[#This Row],[Forecast 
close]] = "October",LeadData[Weighted 
forecast],0),""),"")</f>
        <v/>
      </c>
      <c r="M17" s="10" t="str">
        <f>IFERROR(IF(LeadData[[#This Row],[Forecast 
close]] &lt;&gt;"",IF(LeadData[[#This Row],[Forecast 
close]] = "November",LeadData[Weighted 
forecast],0),""),"")</f>
        <v/>
      </c>
      <c r="N17" s="10" t="str">
        <f>IFERROR(IF(LeadData[[#This Row],[Forecast 
close]] &lt;&gt;"",IF(LeadData[[#This Row],[Forecast 
close]] = "December",LeadData[Weighted 
forecast],0),""),"")</f>
        <v/>
      </c>
    </row>
    <row r="18" spans="2:14" ht="30" customHeight="1" x14ac:dyDescent="0.3">
      <c r="B18" t="str">
        <f>IFERROR(IF(AND(LeadData[[#This Row],[Lead name]] &lt;&gt; "", ROW(ForecastedSales[Lead name])&lt;&gt;LastEntry),LeadData[Lead name], ""),"")</f>
        <v/>
      </c>
      <c r="C18" s="10" t="str">
        <f>IFERROR(IF(LeadData[[#This Row],[Forecast 
close]] &lt;&gt;"",IF(LeadData[[#This Row],[Forecast 
close]]= "January",LeadData[Weighted 
forecast],0),""),"")</f>
        <v/>
      </c>
      <c r="D18" s="10" t="str">
        <f>IFERROR(IF(LeadData[[#This Row],[Forecast 
close]] &lt;&gt;"",IF(LeadData[[#This Row],[Forecast 
close]] = "February",LeadData[Weighted 
forecast],0),""),"")</f>
        <v/>
      </c>
      <c r="E18" s="10" t="str">
        <f>IFERROR(IF(LeadData[[#This Row],[Forecast 
close]] &lt;&gt;"",IF(LeadData[[#This Row],[Forecast 
close]] = "March",LeadData[Weighted 
forecast],0),""),"")</f>
        <v/>
      </c>
      <c r="F18" s="12" t="str">
        <f>IFERROR(IF(LeadData[[#This Row],[Forecast 
close]] &lt;&gt;"",IF(LeadData[[#This Row],[Forecast 
close]] = "April",LeadData[Weighted 
forecast],0),""),"")</f>
        <v/>
      </c>
      <c r="G18" s="10" t="str">
        <f>IFERROR(IF(LeadData[[#This Row],[Forecast 
close]] &lt;&gt;"",IF(LeadData[[#This Row],[Forecast 
close]] = "May",LeadData[Weighted 
forecast],0),""),"")</f>
        <v/>
      </c>
      <c r="H18" s="10" t="str">
        <f>IFERROR(IF(LeadData[[#This Row],[Forecast 
close]] &lt;&gt;"",IF(LeadData[[#This Row],[Forecast 
close]] = "June",LeadData[Weighted 
forecast],0),""),"")</f>
        <v/>
      </c>
      <c r="I18" s="10" t="str">
        <f>IFERROR(IF(LeadData[[#This Row],[Forecast 
close]] &lt;&gt;"",IF(LeadData[[#This Row],[Forecast 
close]] = "July",LeadData[Weighted 
forecast],0),""),"")</f>
        <v/>
      </c>
      <c r="J18" s="12" t="str">
        <f>IFERROR(IF(LeadData[[#This Row],[Forecast 
close]] &lt;&gt;"",IF(LeadData[[#This Row],[Forecast 
close]] = "August",LeadData[Weighted 
forecast],0),""),"")</f>
        <v/>
      </c>
      <c r="K18" s="10" t="str">
        <f>IFERROR(IF(LeadData[[#This Row],[Forecast 
close]] &lt;&gt;"",IF(LeadData[[#This Row],[Forecast 
close]] = "September",LeadData[Weighted 
forecast],0),""),"")</f>
        <v/>
      </c>
      <c r="L18" s="10" t="str">
        <f>IFERROR(IF(LeadData[[#This Row],[Forecast 
close]] &lt;&gt;"",IF(LeadData[[#This Row],[Forecast 
close]] = "October",LeadData[Weighted 
forecast],0),""),"")</f>
        <v/>
      </c>
      <c r="M18" s="10" t="str">
        <f>IFERROR(IF(LeadData[[#This Row],[Forecast 
close]] &lt;&gt;"",IF(LeadData[[#This Row],[Forecast 
close]] = "November",LeadData[Weighted 
forecast],0),""),"")</f>
        <v/>
      </c>
      <c r="N18" s="10" t="str">
        <f>IFERROR(IF(LeadData[[#This Row],[Forecast 
close]] &lt;&gt;"",IF(LeadData[[#This Row],[Forecast 
close]] = "December",LeadData[Weighted 
forecast],0),""),"")</f>
        <v/>
      </c>
    </row>
    <row r="19" spans="2:14" ht="30" customHeight="1" x14ac:dyDescent="0.3">
      <c r="B19" t="str">
        <f>IFERROR(IF(AND(LeadData[[#This Row],[Lead name]] &lt;&gt; "", ROW(ForecastedSales[Lead name])&lt;&gt;LastEntry),LeadData[Lead name], ""),"")</f>
        <v/>
      </c>
      <c r="C19" s="10" t="str">
        <f>IFERROR(IF(LeadData[[#This Row],[Forecast 
close]] &lt;&gt;"",IF(LeadData[[#This Row],[Forecast 
close]]= "January",LeadData[Weighted 
forecast],0),""),"")</f>
        <v/>
      </c>
      <c r="D19" s="10" t="str">
        <f>IFERROR(IF(LeadData[[#This Row],[Forecast 
close]] &lt;&gt;"",IF(LeadData[[#This Row],[Forecast 
close]] = "February",LeadData[Weighted 
forecast],0),""),"")</f>
        <v/>
      </c>
      <c r="E19" s="10" t="str">
        <f>IFERROR(IF(LeadData[[#This Row],[Forecast 
close]] &lt;&gt;"",IF(LeadData[[#This Row],[Forecast 
close]] = "March",LeadData[Weighted 
forecast],0),""),"")</f>
        <v/>
      </c>
      <c r="F19" s="12" t="str">
        <f>IFERROR(IF(LeadData[[#This Row],[Forecast 
close]] &lt;&gt;"",IF(LeadData[[#This Row],[Forecast 
close]] = "April",LeadData[Weighted 
forecast],0),""),"")</f>
        <v/>
      </c>
      <c r="G19" s="10" t="str">
        <f>IFERROR(IF(LeadData[[#This Row],[Forecast 
close]] &lt;&gt;"",IF(LeadData[[#This Row],[Forecast 
close]] = "May",LeadData[Weighted 
forecast],0),""),"")</f>
        <v/>
      </c>
      <c r="H19" s="10" t="str">
        <f>IFERROR(IF(LeadData[[#This Row],[Forecast 
close]] &lt;&gt;"",IF(LeadData[[#This Row],[Forecast 
close]] = "June",LeadData[Weighted 
forecast],0),""),"")</f>
        <v/>
      </c>
      <c r="I19" s="10" t="str">
        <f>IFERROR(IF(LeadData[[#This Row],[Forecast 
close]] &lt;&gt;"",IF(LeadData[[#This Row],[Forecast 
close]] = "July",LeadData[Weighted 
forecast],0),""),"")</f>
        <v/>
      </c>
      <c r="J19" s="12" t="str">
        <f>IFERROR(IF(LeadData[[#This Row],[Forecast 
close]] &lt;&gt;"",IF(LeadData[[#This Row],[Forecast 
close]] = "August",LeadData[Weighted 
forecast],0),""),"")</f>
        <v/>
      </c>
      <c r="K19" s="10" t="str">
        <f>IFERROR(IF(LeadData[[#This Row],[Forecast 
close]] &lt;&gt;"",IF(LeadData[[#This Row],[Forecast 
close]] = "September",LeadData[Weighted 
forecast],0),""),"")</f>
        <v/>
      </c>
      <c r="L19" s="10" t="str">
        <f>IFERROR(IF(LeadData[[#This Row],[Forecast 
close]] &lt;&gt;"",IF(LeadData[[#This Row],[Forecast 
close]] = "October",LeadData[Weighted 
forecast],0),""),"")</f>
        <v/>
      </c>
      <c r="M19" s="10" t="str">
        <f>IFERROR(IF(LeadData[[#This Row],[Forecast 
close]] &lt;&gt;"",IF(LeadData[[#This Row],[Forecast 
close]] = "November",LeadData[Weighted 
forecast],0),""),"")</f>
        <v/>
      </c>
      <c r="N19" s="10" t="str">
        <f>IFERROR(IF(LeadData[[#This Row],[Forecast 
close]] &lt;&gt;"",IF(LeadData[[#This Row],[Forecast 
close]] = "December",LeadData[Weighted 
forecast],0),""),"")</f>
        <v/>
      </c>
    </row>
    <row r="20" spans="2:14" ht="30" customHeight="1" thickBot="1" x14ac:dyDescent="0.35">
      <c r="B20" t="s">
        <v>8</v>
      </c>
      <c r="C20" s="16">
        <f>SUBTOTAL(109,ForecastedSales[January 
forecast])</f>
        <v>270000</v>
      </c>
      <c r="D20" s="16">
        <f>SUBTOTAL(109,ForecastedSales[February 
forecast])</f>
        <v>20000</v>
      </c>
      <c r="E20" s="16">
        <f>SUBTOTAL(109,ForecastedSales[March 
forecast])</f>
        <v>20000</v>
      </c>
      <c r="F20" s="17">
        <f>SUBTOTAL(109,ForecastedSales[April 
forecast])</f>
        <v>0</v>
      </c>
      <c r="G20" s="16">
        <f>SUBTOTAL(109,ForecastedSales[May 
forecast])</f>
        <v>0</v>
      </c>
      <c r="H20" s="16">
        <f>SUBTOTAL(109,ForecastedSales[June 
forecast])</f>
        <v>0</v>
      </c>
      <c r="I20" s="16">
        <f>SUBTOTAL(109,ForecastedSales[July forecast])</f>
        <v>0</v>
      </c>
      <c r="J20" s="17">
        <f>SUBTOTAL(109,ForecastedSales[August 
forecast])</f>
        <v>0</v>
      </c>
      <c r="K20" s="16">
        <f>SUBTOTAL(109,ForecastedSales[September 
forecast])</f>
        <v>0</v>
      </c>
      <c r="L20" s="16">
        <f>SUBTOTAL(109,ForecastedSales[October 
forecast])</f>
        <v>0</v>
      </c>
      <c r="M20" s="16">
        <f>SUBTOTAL(109,ForecastedSales[November 
forecast])</f>
        <v>0</v>
      </c>
      <c r="N20" s="16">
        <f>SUBTOTAL(109,ForecastedSales[December 
forecast])</f>
        <v>0</v>
      </c>
    </row>
    <row r="21" spans="2:14" ht="30" customHeight="1" thickTop="1" thickBot="1" x14ac:dyDescent="0.35">
      <c r="B21" s="13" t="s">
        <v>10</v>
      </c>
      <c r="C21" s="11">
        <f>C20</f>
        <v>270000</v>
      </c>
      <c r="D21" s="11">
        <f t="shared" ref="D21" si="0">C21+D20</f>
        <v>290000</v>
      </c>
      <c r="E21" s="11">
        <f t="shared" ref="E21" si="1">D21+E20</f>
        <v>310000</v>
      </c>
      <c r="F21" s="14">
        <f t="shared" ref="F21" si="2">E21+F20</f>
        <v>310000</v>
      </c>
      <c r="G21" s="11">
        <f t="shared" ref="G21" si="3">F21+G20</f>
        <v>310000</v>
      </c>
      <c r="H21" s="11">
        <f t="shared" ref="H21" si="4">G21+H20</f>
        <v>310000</v>
      </c>
      <c r="I21" s="11">
        <f t="shared" ref="I21" si="5">H21+I20</f>
        <v>310000</v>
      </c>
      <c r="J21" s="14">
        <f t="shared" ref="J21" si="6">I21+J20</f>
        <v>310000</v>
      </c>
      <c r="K21" s="11">
        <f t="shared" ref="K21" si="7">J21+K20</f>
        <v>310000</v>
      </c>
      <c r="L21" s="11">
        <f t="shared" ref="L21" si="8">K21+L20</f>
        <v>310000</v>
      </c>
      <c r="M21" s="11">
        <f t="shared" ref="M21" si="9">L21+M20</f>
        <v>310000</v>
      </c>
      <c r="N21" s="11">
        <f t="shared" ref="N21" si="10">M21+N20</f>
        <v>310000</v>
      </c>
    </row>
    <row r="22" spans="2:14" ht="30" customHeight="1" thickTop="1" x14ac:dyDescent="0.3"/>
  </sheetData>
  <mergeCells count="1">
    <mergeCell ref="M4:N4"/>
  </mergeCells>
  <dataValidations count="8">
    <dataValidation allowBlank="1" showInputMessage="1" showErrorMessage="1" prompt="Monthly and cumulative forecast revenue are automatically updated in this worksheet. This data is used to automatically update Monthly Weighted Forecast worksheet" sqref="A1" xr:uid="{00000000-0002-0000-0100-000000000000}"/>
    <dataValidation allowBlank="1" showInputMessage="1" showErrorMessage="1" prompt="Title of this worksheet is in this cell" sqref="B2" xr:uid="{00000000-0002-0000-0100-000001000000}"/>
    <dataValidation allowBlank="1" showInputMessage="1" showErrorMessage="1" prompt="Date is automatically updated in this cell based on the date entered in B3 in the Lead Data worksheet" sqref="B3" xr:uid="{00000000-0002-0000-0100-000002000000}"/>
    <dataValidation allowBlank="1" showInputMessage="1" showErrorMessage="1" prompt="Lead Name is automatically updated in this column under this heading. Add new rows in ForecastedSales table as new leads are added to Lead Data worksheet" sqref="B5" xr:uid="{00000000-0002-0000-0100-000003000000}"/>
    <dataValidation allowBlank="1" showInputMessage="1" showErrorMessage="1" prompt="Forecast for this month is automatically updated in this column under this heading" sqref="C5:N5" xr:uid="{00000000-0002-0000-0100-000004000000}"/>
    <dataValidation allowBlank="1" showInputMessage="1" showErrorMessage="1" prompt="Company Name is automatically updated in this cell based on the company name entered in cell B1 in Lead Data worksheet" sqref="B1" xr:uid="{00000000-0002-0000-0100-000005000000}"/>
    <dataValidation allowBlank="1" showInputMessage="1" showErrorMessage="1" prompt="Cumulative Total is automatically calculated in cells at right" sqref="B21" xr:uid="{00000000-0002-0000-0100-000006000000}"/>
    <dataValidation allowBlank="1" showInputMessage="1" showErrorMessage="1" prompt="Company Name is automatically updated in this cell based on the company name entered in B1 of Lead Data worksheet" sqref="B4:L4" xr:uid="{00000000-0002-0000-0100-000007000000}"/>
  </dataValidations>
  <printOptions horizontalCentered="1"/>
  <pageMargins left="0.4" right="0.4" top="0.4" bottom="0.4" header="0.3" footer="0.3"/>
  <pageSetup scale="76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  <pageSetUpPr fitToPage="1"/>
  </sheetPr>
  <dimension ref="B1:B3"/>
  <sheetViews>
    <sheetView showGridLines="0" workbookViewId="0"/>
  </sheetViews>
  <sheetFormatPr defaultRowHeight="14.4" x14ac:dyDescent="0.3"/>
  <cols>
    <col min="1" max="1" width="2.77734375" customWidth="1"/>
    <col min="2" max="2" width="175.44140625" customWidth="1"/>
    <col min="3" max="3" width="2.77734375" customWidth="1"/>
  </cols>
  <sheetData>
    <row r="1" spans="2:2" ht="54.9" customHeight="1" thickBot="1" x14ac:dyDescent="0.35">
      <c r="B1" s="3" t="str">
        <f>Company_Name</f>
        <v xml:space="preserve">Wide World Importers </v>
      </c>
    </row>
    <row r="2" spans="2:2" ht="33.9" customHeight="1" thickTop="1" thickBot="1" x14ac:dyDescent="0.35">
      <c r="B2" s="1" t="s">
        <v>36</v>
      </c>
    </row>
    <row r="3" spans="2:2" x14ac:dyDescent="0.3">
      <c r="B3" t="s">
        <v>12</v>
      </c>
    </row>
  </sheetData>
  <dataValidations count="4">
    <dataValidation allowBlank="1" showInputMessage="1" showErrorMessage="1" prompt="Monthly Weighted Forecast chart based on data in Forecasted Sales worksheet. Chart is automatically updated" sqref="A1" xr:uid="{00000000-0002-0000-0200-000000000000}"/>
    <dataValidation allowBlank="1" showInputMessage="1" showErrorMessage="1" prompt="Line chart comparing forecast revenue and weighted forecast by month in is this column" sqref="B3" xr:uid="{00000000-0002-0000-0200-000001000000}"/>
    <dataValidation allowBlank="1" showInputMessage="1" showErrorMessage="1" prompt="Company Name is automatically updated in this cell based on the company name entered in cell B1 in Lead Data worksheet" sqref="B1" xr:uid="{00000000-0002-0000-0200-000002000000}"/>
    <dataValidation allowBlank="1" showInputMessage="1" showErrorMessage="1" prompt="Title of this worksheet is in this cell" sqref="B2" xr:uid="{00000000-0002-0000-0200-000003000000}"/>
  </dataValidations>
  <pageMargins left="0.7" right="0.7" top="0.75" bottom="0.75" header="0.3" footer="0.3"/>
  <pageSetup scale="67" orientation="landscape" horizontalDpi="200" verticalDpi="200" r:id="rId1"/>
  <drawing r:id="rId2"/>
</worksheet>
</file>

<file path=customXml/_rels/item1.xml.rels>&#65279;<?xml version="1.0" encoding="utf-8"?><Relationships xmlns="http://schemas.openxmlformats.org/package/2006/relationships"><Relationship Type="http://schemas.openxmlformats.org/officeDocument/2006/relationships/customXmlProps" Target="/customXml/itemProps11.xml" Id="rId1" /></Relationships>
</file>

<file path=customXml/_rels/item23.xml.rels>&#65279;<?xml version="1.0" encoding="utf-8"?><Relationships xmlns="http://schemas.openxmlformats.org/package/2006/relationships"><Relationship Type="http://schemas.openxmlformats.org/officeDocument/2006/relationships/customXmlProps" Target="/customXml/itemProps23.xml" Id="rId1" /></Relationships>
</file>

<file path=customXml/_rels/item32.xml.rels>&#65279;<?xml version="1.0" encoding="utf-8"?><Relationships xmlns="http://schemas.openxmlformats.org/package/2006/relationships"><Relationship Type="http://schemas.openxmlformats.org/officeDocument/2006/relationships/customXmlProps" Target="/customXml/itemProps32.xml" Id="rId1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1.xml><?xml version="1.0" encoding="utf-8"?>
<ds:datastoreItem xmlns:ds="http://schemas.openxmlformats.org/officeDocument/2006/customXml" ds:itemID="{6A88781B-DA50-4785-B1DF-935D8B23B717}"/>
</file>

<file path=customXml/itemProps23.xml><?xml version="1.0" encoding="utf-8"?>
<ds:datastoreItem xmlns:ds="http://schemas.openxmlformats.org/officeDocument/2006/customXml" ds:itemID="{C216B5C4-198D-45F4-A542-892585D27BF6}"/>
</file>

<file path=customXml/itemProps32.xml><?xml version="1.0" encoding="utf-8"?>
<ds:datastoreItem xmlns:ds="http://schemas.openxmlformats.org/officeDocument/2006/customXml" ds:itemID="{E038293D-2569-459A-B139-9234CFDD8E0B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TM04035490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ap:HeadingPairs>
  <ap:TitlesOfParts>
    <vt:vector baseType="lpstr" size="11">
      <vt:lpstr>Lead data</vt:lpstr>
      <vt:lpstr>Forecasted sales </vt:lpstr>
      <vt:lpstr>Monthly weighted forecast</vt:lpstr>
      <vt:lpstr>'Lead data'!_FilterDatabase</vt:lpstr>
      <vt:lpstr>Company_Name</vt:lpstr>
      <vt:lpstr>'Forecasted sales '!Print_Titles</vt:lpstr>
      <vt:lpstr>'Lead data'!Print_Titles</vt:lpstr>
      <vt:lpstr>RowTitleRegion1..N22</vt:lpstr>
      <vt:lpstr>Title1</vt:lpstr>
      <vt:lpstr>Title2</vt:lpstr>
      <vt:lpstr>TrackerDate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2022-11-10T06:04:39Z</dcterms:created>
  <dcterms:modified xsi:type="dcterms:W3CDTF">2022-11-10T06:04:51Z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