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chartsheets/sheet11.xml" ContentType="application/vnd.openxmlformats-officedocument.spreadsheetml.chart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alcChain.xml" ContentType="application/vnd.openxmlformats-officedocument.spreadsheetml.calcChain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tables/table62.xml" ContentType="application/vnd.openxmlformats-officedocument.spreadsheetml.table+xml"/>
  <Override PartName="/xl/tables/table13.xml" ContentType="application/vnd.openxmlformats-officedocument.spreadsheetml.table+xml"/>
  <Override PartName="/xl/tables/table54.xml" ContentType="application/vnd.openxmlformats-officedocument.spreadsheetml.table+xml"/>
  <Override PartName="/xl/tables/table45.xml" ContentType="application/vnd.openxmlformats-officedocument.spreadsheetml.table+xml"/>
  <Override PartName="/xl/tables/table36.xml" ContentType="application/vnd.openxmlformats-officedocument.spreadsheetml.table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codeName="ThisWorkbook" autoCompressPictures="0"/>
  <bookViews>
    <workbookView xWindow="-108" yWindow="-108" windowWidth="23256" windowHeight="12720" xr2:uid="{00000000-000D-0000-FFFF-FFFF00000000}"/>
  </bookViews>
  <sheets>
    <sheet name="Start" sheetId="5" r:id="rId1"/>
    <sheet name="Balance sheet" sheetId="2" r:id="rId2"/>
    <sheet name="Year-over-year chart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C35" i="2" l="1"/>
  <c r="D35" i="2"/>
  <c r="D19" i="2" l="1"/>
  <c r="C19" i="2"/>
  <c r="C23" i="2"/>
  <c r="D23" i="2"/>
  <c r="C44" i="2"/>
  <c r="D44" i="2"/>
  <c r="C39" i="2"/>
  <c r="D39" i="2"/>
  <c r="C24" i="2" l="1"/>
  <c r="D45" i="2"/>
  <c r="C45" i="2"/>
  <c r="D24" i="2"/>
  <c r="D47" i="2" l="1"/>
  <c r="C47" i="2"/>
</calcChain>
</file>

<file path=xl/sharedStrings.xml><?xml version="1.0" encoding="utf-8"?>
<sst xmlns="http://schemas.openxmlformats.org/spreadsheetml/2006/main" count="59" uniqueCount="48">
  <si>
    <t>Assets</t>
  </si>
  <si>
    <t>Accounts receivable</t>
  </si>
  <si>
    <t>Other</t>
  </si>
  <si>
    <t>Equity and other investments</t>
  </si>
  <si>
    <t>Total current assets</t>
  </si>
  <si>
    <t>Property and equipment</t>
  </si>
  <si>
    <t>Total assets</t>
  </si>
  <si>
    <t>Accrued compensation</t>
  </si>
  <si>
    <t>Income taxes payable</t>
  </si>
  <si>
    <t>Unearned revenue</t>
  </si>
  <si>
    <t>Total current liabilities</t>
  </si>
  <si>
    <t>Current assets:</t>
  </si>
  <si>
    <t>Current liabilities:</t>
  </si>
  <si>
    <t>Investments</t>
  </si>
  <si>
    <t>Cash</t>
  </si>
  <si>
    <t>Inventories</t>
  </si>
  <si>
    <t>Pre-paid expenses</t>
  </si>
  <si>
    <t>Leasehold improvements</t>
  </si>
  <si>
    <t>Less accumulated depreciation</t>
  </si>
  <si>
    <t>Goodwill</t>
  </si>
  <si>
    <t>Accrued wages</t>
  </si>
  <si>
    <t>Investment capital</t>
  </si>
  <si>
    <t>Accumulated retained earnings</t>
  </si>
  <si>
    <t>Total owner's equity</t>
  </si>
  <si>
    <t>Fixed assets:</t>
  </si>
  <si>
    <t>Accounts payable</t>
  </si>
  <si>
    <t>Mortgage payable</t>
  </si>
  <si>
    <t>Total other assets</t>
  </si>
  <si>
    <t>Total long-term liabilities</t>
  </si>
  <si>
    <t>Balance</t>
  </si>
  <si>
    <t>Total fixed assets</t>
  </si>
  <si>
    <t>Other assets:</t>
  </si>
  <si>
    <t>Long-term liabilities:</t>
  </si>
  <si>
    <t>Owner's equity:</t>
  </si>
  <si>
    <t>Current Year</t>
  </si>
  <si>
    <t>Previous Year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</si>
  <si>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</si>
  <si>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</si>
  <si>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</si>
  <si>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</si>
  <si>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</si>
  <si>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To learn more about tables in the BALANCE SHEET worksheet, press SHIFT and then F10 within a table, select the TABLE option, and then select ALTERNATIVE TEXT.</t>
  </si>
  <si>
    <t>Total liabilities &amp; owner's equity</t>
  </si>
  <si>
    <t>Liabilities &amp; owner's equity</t>
  </si>
  <si>
    <t>BALANCE SHEET</t>
  </si>
  <si>
    <t>About this Template</t>
  </si>
  <si>
    <t>PANTHEROS LABS</t>
  </si>
  <si>
    <t>Additional instructions have been provided in cell tips in column B in BALANCE SHEET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</si>
</sst>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&quot;$&quot;#,##0\ ;\(&quot;$&quot;#,##0.0\)"/>
  </numFmts>
  <fonts count="25" x14ac:knownFonts="1">
    <font>
      <sz val="10"/>
      <color theme="1"/>
      <name val="Franklin Gothic Book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3"/>
      <color theme="1"/>
      <name val="Arial"/>
      <family val="2"/>
    </font>
    <font>
      <sz val="10"/>
      <color theme="1"/>
      <name val="Franklin Gothic Book"/>
      <family val="2"/>
      <scheme val="minor"/>
    </font>
    <font>
      <b/>
      <sz val="18"/>
      <color theme="1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sz val="10"/>
      <color theme="8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4"/>
      <color theme="8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16"/>
      <color theme="8"/>
      <name val="Franklin Gothic Book"/>
      <family val="2"/>
      <scheme val="minor"/>
    </font>
    <font>
      <b/>
      <sz val="16"/>
      <color theme="1"/>
      <name val="Franklin Gothic Book"/>
      <family val="2"/>
      <scheme val="minor"/>
    </font>
    <font>
      <sz val="16"/>
      <color theme="1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sz val="10"/>
      <color theme="8"/>
      <name val="Franklin Gothic Book"/>
      <family val="2"/>
      <scheme val="major"/>
    </font>
    <font>
      <sz val="10"/>
      <color theme="1"/>
      <name val="Franklin Gothic Book"/>
      <family val="2"/>
      <scheme val="major"/>
    </font>
    <font>
      <b/>
      <sz val="10"/>
      <color theme="8"/>
      <name val="Franklin Gothic Book"/>
      <family val="2"/>
      <scheme val="major"/>
    </font>
    <font>
      <b/>
      <sz val="10"/>
      <color theme="1"/>
      <name val="Franklin Gothic Book"/>
      <family val="2"/>
      <scheme val="major"/>
    </font>
    <font>
      <b/>
      <sz val="14"/>
      <color theme="8"/>
      <name val="Franklin Gothic Book"/>
      <family val="2"/>
      <scheme val="major"/>
    </font>
    <font>
      <b/>
      <sz val="14"/>
      <color theme="1"/>
      <name val="Franklin Gothic Book"/>
      <family val="2"/>
      <scheme val="major"/>
    </font>
    <font>
      <b/>
      <sz val="16"/>
      <color theme="1"/>
      <name val="Franklin Gothic Book"/>
      <family val="2"/>
      <scheme val="major"/>
    </font>
    <font>
      <b/>
      <sz val="16"/>
      <color theme="8"/>
      <name val="Franklin Gothic Book"/>
      <family val="2"/>
      <scheme val="major"/>
    </font>
    <font>
      <b/>
      <sz val="18"/>
      <color theme="8"/>
      <name val="Franklin Gothic Book"/>
      <family val="2"/>
      <scheme val="major"/>
    </font>
    <font>
      <b/>
      <sz val="13"/>
      <color theme="1"/>
      <name val="Franklin Gothic Book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solid">
        <fgColor theme="8" tint="-9.9978637043366805E-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medium">
        <color theme="6"/>
      </bottom>
      <diagonal/>
    </border>
    <border>
      <left/>
      <right/>
      <top/>
      <bottom style="medium">
        <color theme="7"/>
      </bottom>
      <diagonal/>
    </border>
    <border>
      <left/>
      <right/>
      <top/>
      <bottom style="thick">
        <color theme="6"/>
      </bottom>
      <diagonal/>
    </border>
    <border>
      <left/>
      <right/>
      <top/>
      <bottom style="thick">
        <color theme="7" tint="-9.9948118533890809E-2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75">
    <xf numFmtId="0" fontId="0" fillId="0" borderId="0" xfId="0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4" fillId="0" borderId="0" xfId="0" applyFont="1"/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vertical="center" wrapText="1"/>
    </xf>
    <xf numFmtId="0" fontId="5" fillId="5" borderId="6" xfId="1" applyFont="1" applyFill="1" applyBorder="1" applyAlignment="1">
      <alignment horizontal="left" vertical="center"/>
    </xf>
    <xf numFmtId="0" fontId="6" fillId="5" borderId="0" xfId="0" applyFont="1" applyFill="1" applyAlignment="1">
      <alignment wrapText="1"/>
    </xf>
    <xf numFmtId="0" fontId="7" fillId="5" borderId="0" xfId="0" applyFont="1" applyFill="1"/>
    <xf numFmtId="0" fontId="7" fillId="4" borderId="0" xfId="0" applyFont="1" applyFill="1" applyAlignment="1">
      <alignment horizontal="center"/>
    </xf>
    <xf numFmtId="0" fontId="9" fillId="5" borderId="0" xfId="0" applyFont="1" applyFill="1"/>
    <xf numFmtId="0" fontId="10" fillId="5" borderId="0" xfId="0" applyFont="1" applyFill="1"/>
    <xf numFmtId="0" fontId="10" fillId="0" borderId="0" xfId="0" applyFont="1"/>
    <xf numFmtId="0" fontId="8" fillId="5" borderId="0" xfId="0" applyFont="1" applyFill="1" applyAlignment="1" applyProtection="1">
      <alignment horizontal="left" vertical="center"/>
      <protection locked="0"/>
    </xf>
    <xf numFmtId="0" fontId="11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5" borderId="0" xfId="1" applyFont="1" applyFill="1" applyBorder="1" applyAlignment="1">
      <alignment horizontal="left" vertical="center" wrapText="1"/>
    </xf>
    <xf numFmtId="43" fontId="12" fillId="5" borderId="0" xfId="1" applyNumberFormat="1" applyFont="1" applyFill="1" applyBorder="1" applyAlignment="1">
      <alignment horizontal="center" vertical="center"/>
    </xf>
    <xf numFmtId="43" fontId="12" fillId="5" borderId="0" xfId="1" applyNumberFormat="1" applyFont="1" applyFill="1" applyBorder="1" applyAlignment="1">
      <alignment vertical="center"/>
    </xf>
    <xf numFmtId="164" fontId="4" fillId="5" borderId="0" xfId="0" applyNumberFormat="1" applyFont="1" applyFill="1" applyAlignment="1">
      <alignment horizontal="center"/>
    </xf>
    <xf numFmtId="164" fontId="14" fillId="5" borderId="0" xfId="0" applyNumberFormat="1" applyFont="1" applyFill="1"/>
    <xf numFmtId="0" fontId="4" fillId="5" borderId="0" xfId="0" applyFont="1" applyFill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5" fillId="5" borderId="2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5" fillId="5" borderId="0" xfId="0" applyFont="1" applyFill="1"/>
    <xf numFmtId="0" fontId="16" fillId="5" borderId="0" xfId="0" applyFont="1" applyFill="1"/>
    <xf numFmtId="0" fontId="16" fillId="0" borderId="0" xfId="0" applyFont="1"/>
    <xf numFmtId="0" fontId="17" fillId="5" borderId="0" xfId="0" applyFont="1" applyFill="1"/>
    <xf numFmtId="0" fontId="18" fillId="5" borderId="0" xfId="0" applyFont="1" applyFill="1"/>
    <xf numFmtId="0" fontId="18" fillId="0" borderId="0" xfId="0" applyFont="1"/>
    <xf numFmtId="0" fontId="21" fillId="5" borderId="4" xfId="1" applyFont="1" applyFill="1" applyBorder="1" applyAlignment="1">
      <alignment horizontal="left" vertical="center" wrapText="1"/>
    </xf>
    <xf numFmtId="43" fontId="21" fillId="5" borderId="4" xfId="1" applyNumberFormat="1" applyFont="1" applyFill="1" applyBorder="1" applyAlignment="1">
      <alignment horizontal="center" vertical="center"/>
    </xf>
    <xf numFmtId="43" fontId="21" fillId="5" borderId="4" xfId="1" applyNumberFormat="1" applyFont="1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5" borderId="5" xfId="1" applyFont="1" applyFill="1" applyBorder="1" applyAlignment="1">
      <alignment horizontal="left" vertical="center" wrapText="1"/>
    </xf>
    <xf numFmtId="43" fontId="21" fillId="5" borderId="5" xfId="1" applyNumberFormat="1" applyFont="1" applyFill="1" applyBorder="1" applyAlignment="1">
      <alignment horizontal="center" vertical="center"/>
    </xf>
    <xf numFmtId="43" fontId="21" fillId="5" borderId="5" xfId="1" applyNumberFormat="1" applyFont="1" applyFill="1" applyBorder="1" applyAlignment="1">
      <alignment vertical="center"/>
    </xf>
    <xf numFmtId="0" fontId="23" fillId="5" borderId="0" xfId="0" applyFont="1" applyFill="1"/>
    <xf numFmtId="0" fontId="5" fillId="5" borderId="0" xfId="0" applyFont="1" applyFill="1"/>
    <xf numFmtId="0" fontId="5" fillId="0" borderId="0" xfId="0" applyFont="1"/>
    <xf numFmtId="0" fontId="24" fillId="5" borderId="6" xfId="0" applyFont="1" applyFill="1" applyBorder="1" applyAlignment="1">
      <alignment horizontal="right" vertical="center"/>
    </xf>
    <xf numFmtId="43" fontId="24" fillId="5" borderId="6" xfId="0" applyNumberFormat="1" applyFont="1" applyFill="1" applyBorder="1" applyAlignment="1">
      <alignment horizontal="center" vertical="center"/>
    </xf>
    <xf numFmtId="43" fontId="24" fillId="5" borderId="6" xfId="0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8" fillId="0" borderId="0" xfId="2" applyFont="1" applyFill="1" applyBorder="1" applyAlignment="1">
      <alignment horizontal="left" wrapText="1"/>
    </xf>
    <xf numFmtId="43" fontId="8" fillId="0" borderId="0" xfId="2" applyNumberFormat="1" applyFont="1" applyFill="1" applyBorder="1"/>
    <xf numFmtId="43" fontId="8" fillId="0" borderId="0" xfId="0" applyNumberFormat="1" applyFont="1" applyAlignment="1" applyProtection="1">
      <alignment horizontal="left" vertical="center"/>
      <protection locked="0"/>
    </xf>
    <xf numFmtId="43" fontId="8" fillId="0" borderId="0" xfId="0" applyNumberFormat="1" applyFont="1" applyAlignment="1">
      <alignment horizontal="left" vertical="center"/>
    </xf>
    <xf numFmtId="0" fontId="8" fillId="0" borderId="0" xfId="2" applyFont="1" applyFill="1" applyBorder="1" applyAlignment="1">
      <alignment horizontal="left" vertical="center" wrapText="1"/>
    </xf>
    <xf numFmtId="0" fontId="8" fillId="0" borderId="0" xfId="2" applyNumberFormat="1" applyFont="1" applyFill="1" applyBorder="1" applyAlignment="1">
      <alignment horizontal="right" vertical="center"/>
    </xf>
    <xf numFmtId="43" fontId="8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vertical="center"/>
    </xf>
    <xf numFmtId="43" fontId="8" fillId="0" borderId="0" xfId="0" applyNumberFormat="1" applyFont="1" applyAlignment="1" applyProtection="1">
      <alignment horizontal="right" vertical="center"/>
      <protection locked="0"/>
    </xf>
    <xf numFmtId="0" fontId="8" fillId="0" borderId="0" xfId="3" applyFont="1" applyFill="1" applyBorder="1" applyAlignment="1">
      <alignment vertical="center" wrapText="1"/>
    </xf>
    <xf numFmtId="0" fontId="8" fillId="0" borderId="0" xfId="3" applyNumberFormat="1" applyFont="1" applyFill="1" applyBorder="1" applyAlignment="1">
      <alignment horizontal="right" vertical="center"/>
    </xf>
    <xf numFmtId="0" fontId="8" fillId="0" borderId="0" xfId="3" applyFont="1" applyFill="1" applyBorder="1" applyAlignment="1">
      <alignment wrapText="1"/>
    </xf>
    <xf numFmtId="43" fontId="8" fillId="0" borderId="0" xfId="3" applyNumberFormat="1" applyFont="1" applyFill="1" applyBorder="1"/>
    <xf numFmtId="0" fontId="8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/>
    </xf>
    <xf numFmtId="0" fontId="8" fillId="5" borderId="0" xfId="1" applyFont="1" applyFill="1" applyBorder="1" applyAlignment="1">
      <alignment horizontal="right" vertical="center" indent="1"/>
    </xf>
    <xf numFmtId="0" fontId="5" fillId="5" borderId="3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/>
    </xf>
    <xf numFmtId="0" fontId="8" fillId="5" borderId="0" xfId="1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</cellXfs>
  <cellStyles count="4">
    <cellStyle name="Emphasis 1" xfId="2" builtinId="12" customBuiltin="1"/>
    <cellStyle name="Emphasis 2" xfId="3" builtinId="13" customBuiltin="1"/>
    <cellStyle name="Heading 2" xfId="1" builtinId="17"/>
    <cellStyle name="Normal" xfId="0" builtinId="0" customBuiltin="1"/>
  </cellStyles>
  <dxfs count="62">
    <dxf>
      <font>
        <color indexed="10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</dxf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8"/>
        </patternFill>
      </fill>
      <border>
        <top style="medium">
          <color theme="6"/>
        </top>
        <bottom style="medium">
          <color theme="6"/>
        </bottom>
      </border>
    </dxf>
    <dxf>
      <font>
        <b val="0"/>
        <i val="0"/>
      </font>
      <fill>
        <patternFill>
          <bgColor theme="8"/>
        </patternFill>
      </fill>
    </dxf>
    <dxf>
      <font>
        <b val="0"/>
        <i val="0"/>
      </font>
    </dxf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8"/>
        </patternFill>
      </fill>
      <border>
        <top style="medium">
          <color theme="7" tint="-9.9948118533890809E-2"/>
        </top>
        <bottom style="medium">
          <color theme="7" tint="-9.9948118533890809E-2"/>
        </bottom>
      </border>
    </dxf>
    <dxf>
      <font>
        <b val="0"/>
        <i val="0"/>
      </font>
      <fill>
        <patternFill>
          <bgColor theme="8"/>
        </patternFill>
      </fill>
    </dxf>
  </dxfs>
  <tableStyles count="2" defaultTableStyle="TableStyleMedium9">
    <tableStyle name="Blue Table Style" pivot="0" count="4" xr9:uid="{B42082E3-CC46-AD41-9FA9-8FCF4206540E}">
      <tableStyleElement type="wholeTable" dxfId="61"/>
      <tableStyleElement type="headerRow" dxfId="60"/>
      <tableStyleElement type="totalRow" dxfId="59"/>
      <tableStyleElement type="firstColumn" dxfId="58"/>
    </tableStyle>
    <tableStyle name="Table Style 1" pivot="0" count="3" xr9:uid="{2C74F656-6E3B-7C40-AD23-ED0B43B0368A}">
      <tableStyleElement type="wholeTable" dxfId="57"/>
      <tableStyleElement type="headerRow" dxfId="56"/>
      <tableStyleElement type="totalRow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chartsheet" Target="/xl/chartsheets/sheet1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j-lt"/>
              </a:rPr>
              <a:t>Year-over-year comparison</a:t>
            </a:r>
          </a:p>
        </c:rich>
      </c:tx>
      <c:layout>
        <c:manualLayout>
          <c:xMode val="edge"/>
          <c:yMode val="edge"/>
          <c:x val="0.3836267605633803"/>
          <c:y val="1.213592233009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60953838306796E-2"/>
          <c:y val="0.10289473684210526"/>
          <c:w val="0.94185156847742924"/>
          <c:h val="0.5094736842105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('Balance sheet'!$B$6:$B$11,'Balance sheet'!$B$15:$B$18,'Balance sheet'!$B$22,'Balance sheet'!$B$29:$B$34,'Balance sheet'!$B$38,'Balance sheet'!$B$42:$B$43)</c:f>
              <c:strCache>
                <c:ptCount val="20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  <c:pt idx="11">
                  <c:v>Accounts payable</c:v>
                </c:pt>
                <c:pt idx="12">
                  <c:v>Accrued wages</c:v>
                </c:pt>
                <c:pt idx="13">
                  <c:v>Accrued compensation</c:v>
                </c:pt>
                <c:pt idx="14">
                  <c:v>Income taxes payable</c:v>
                </c:pt>
                <c:pt idx="15">
                  <c:v>Unearned revenue</c:v>
                </c:pt>
                <c:pt idx="16">
                  <c:v>Other</c:v>
                </c:pt>
                <c:pt idx="17">
                  <c:v>Mortgage payable</c:v>
                </c:pt>
                <c:pt idx="18">
                  <c:v>Investment capital</c:v>
                </c:pt>
                <c:pt idx="19">
                  <c:v>Accumulated retained earnings</c:v>
                </c:pt>
              </c:strCache>
            </c:strRef>
          </c:cat>
          <c:val>
            <c:numRef>
              <c:f>('Balance sheet'!$C$6:$C$11,'Balance sheet'!$C$15:$C$18,'Balance sheet'!$C$22,'Balance sheet'!$C$29:$C$34,'Balance sheet'!$C$38,'Balance sheet'!$C$42:$C$43)</c:f>
              <c:numCache>
                <c:formatCode>_(* #,##0.00_);_(* \(#,##0.00\);_(* "-"??_);_(@_)</c:formatCode>
                <c:ptCount val="20"/>
                <c:pt idx="0">
                  <c:v>50000</c:v>
                </c:pt>
                <c:pt idx="1">
                  <c:v>23456.21</c:v>
                </c:pt>
                <c:pt idx="2">
                  <c:v>32124</c:v>
                </c:pt>
                <c:pt idx="3">
                  <c:v>112230</c:v>
                </c:pt>
                <c:pt idx="4">
                  <c:v>12321</c:v>
                </c:pt>
                <c:pt idx="5">
                  <c:v>656.23</c:v>
                </c:pt>
                <c:pt idx="6">
                  <c:v>11615235</c:v>
                </c:pt>
                <c:pt idx="7">
                  <c:v>2156215.0099999998</c:v>
                </c:pt>
                <c:pt idx="8">
                  <c:v>3256985.22</c:v>
                </c:pt>
                <c:pt idx="9">
                  <c:v>544231</c:v>
                </c:pt>
                <c:pt idx="10">
                  <c:v>500000</c:v>
                </c:pt>
                <c:pt idx="11">
                  <c:v>2564218</c:v>
                </c:pt>
                <c:pt idx="12">
                  <c:v>989521.78</c:v>
                </c:pt>
                <c:pt idx="13">
                  <c:v>501256</c:v>
                </c:pt>
                <c:pt idx="14">
                  <c:v>79856</c:v>
                </c:pt>
                <c:pt idx="15">
                  <c:v>747256.21</c:v>
                </c:pt>
                <c:pt idx="16">
                  <c:v>500000</c:v>
                </c:pt>
                <c:pt idx="17">
                  <c:v>120521</c:v>
                </c:pt>
                <c:pt idx="18">
                  <c:v>8365214</c:v>
                </c:pt>
                <c:pt idx="19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A-428F-902F-B4683CBF2D49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('Balance sheet'!$B$6:$B$11,'Balance sheet'!$B$15:$B$18,'Balance sheet'!$B$22,'Balance sheet'!$B$29:$B$34,'Balance sheet'!$B$38,'Balance sheet'!$B$42:$B$43)</c:f>
              <c:strCache>
                <c:ptCount val="20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  <c:pt idx="11">
                  <c:v>Accounts payable</c:v>
                </c:pt>
                <c:pt idx="12">
                  <c:v>Accrued wages</c:v>
                </c:pt>
                <c:pt idx="13">
                  <c:v>Accrued compensation</c:v>
                </c:pt>
                <c:pt idx="14">
                  <c:v>Income taxes payable</c:v>
                </c:pt>
                <c:pt idx="15">
                  <c:v>Unearned revenue</c:v>
                </c:pt>
                <c:pt idx="16">
                  <c:v>Other</c:v>
                </c:pt>
                <c:pt idx="17">
                  <c:v>Mortgage payable</c:v>
                </c:pt>
                <c:pt idx="18">
                  <c:v>Investment capital</c:v>
                </c:pt>
                <c:pt idx="19">
                  <c:v>Accumulated retained earnings</c:v>
                </c:pt>
              </c:strCache>
            </c:strRef>
          </c:cat>
          <c:val>
            <c:numRef>
              <c:f>('Balance sheet'!$D$6:$D$11,'Balance sheet'!$D$15:$D$18,'Balance sheet'!$D$22,'Balance sheet'!$D$29:$D$34,'Balance sheet'!$D$38,'Balance sheet'!$D$42:$D$43)</c:f>
              <c:numCache>
                <c:formatCode>_(* #,##0.00_);_(* \(#,##0.00\);_(* "-"??_);_(@_)</c:formatCode>
                <c:ptCount val="20"/>
                <c:pt idx="0">
                  <c:v>64000</c:v>
                </c:pt>
                <c:pt idx="1">
                  <c:v>25789</c:v>
                </c:pt>
                <c:pt idx="2">
                  <c:v>12235</c:v>
                </c:pt>
                <c:pt idx="3">
                  <c:v>222615</c:v>
                </c:pt>
                <c:pt idx="4">
                  <c:v>53155.21</c:v>
                </c:pt>
                <c:pt idx="5">
                  <c:v>788.32</c:v>
                </c:pt>
                <c:pt idx="6">
                  <c:v>15645215.33</c:v>
                </c:pt>
                <c:pt idx="7">
                  <c:v>899265</c:v>
                </c:pt>
                <c:pt idx="8">
                  <c:v>5512541</c:v>
                </c:pt>
                <c:pt idx="9">
                  <c:v>625325</c:v>
                </c:pt>
                <c:pt idx="10">
                  <c:v>750000</c:v>
                </c:pt>
                <c:pt idx="11">
                  <c:v>3456154</c:v>
                </c:pt>
                <c:pt idx="12">
                  <c:v>1234520</c:v>
                </c:pt>
                <c:pt idx="13">
                  <c:v>701256</c:v>
                </c:pt>
                <c:pt idx="14">
                  <c:v>61654</c:v>
                </c:pt>
                <c:pt idx="15">
                  <c:v>304198.55</c:v>
                </c:pt>
                <c:pt idx="16">
                  <c:v>500000</c:v>
                </c:pt>
                <c:pt idx="17">
                  <c:v>149842</c:v>
                </c:pt>
                <c:pt idx="18">
                  <c:v>12102365</c:v>
                </c:pt>
                <c:pt idx="19">
                  <c:v>500214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28F-902F-B4683CBF2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48384"/>
        <c:axId val="70058368"/>
      </c:barChart>
      <c:catAx>
        <c:axId val="7004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8368"/>
        <c:crosses val="autoZero"/>
        <c:auto val="1"/>
        <c:lblAlgn val="ctr"/>
        <c:lblOffset val="100"/>
        <c:noMultiLvlLbl val="0"/>
      </c:catAx>
      <c:valAx>
        <c:axId val="70058368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00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/>
    </a:solidFill>
    <a:ln w="127000" cap="flat" cmpd="sng" algn="ctr">
      <a:solidFill>
        <a:schemeClr val="accent5"/>
      </a:solidFill>
      <a:round/>
    </a:ln>
    <a:effectLst/>
  </c:spPr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1" /></Relationships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published="0" codeName="Chart2">
    <tabColor theme="7" tint="-0.249977111117893"/>
  </sheetPr>
  <sheetViews>
    <sheetView workbookViewId="0"/>
  </sheetViews>
  <pageMargins left="0.7" right="0.7" top="0.75" bottom="0.75" header="0.3" footer="0.3"/>
  <pageSetup firstPageNumber="26214" orientation="landscape" horizontalDpi="4294967292"/>
  <drawing r:id="rId1"/>
</chartsheet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 descr="Three-dimensional clustered column chart comparing previous and current year assets and liabiliti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FixedAssets" displayName="FixedAssets" ref="B14:D19" totalsRowCount="1" headerRowDxfId="54" dataDxfId="53" totalsRowDxfId="52">
  <autoFilter ref="B14:D18" xr:uid="{00000000-000C-0000-FFFF-FFFF00000000}">
    <filterColumn colId="0" hiddenButton="1"/>
    <filterColumn colId="1" hiddenButton="1"/>
    <filterColumn colId="2" hiddenButton="1"/>
  </autoFilter>
  <tableColumns count="3">
    <tableColumn id="1" xr3:uid="{00000000-0010-0000-0000-000001000000}" name="Fixed assets:" totalsRowLabel="Total fixed assets" dataDxfId="51" totalsRowDxfId="50"/>
    <tableColumn id="2" xr3:uid="{00000000-0010-0000-0000-000002000000}" name="Previous Year" totalsRowFunction="sum" dataDxfId="49" totalsRowDxfId="48"/>
    <tableColumn id="3" xr3:uid="{00000000-0010-0000-0000-000003000000}" name="Current Year" totalsRowFunction="sum" dataDxfId="47" totalsRowDxfId="46"/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therAssets" displayName="OtherAssets" ref="B21:D23" totalsRowCount="1" headerRowDxfId="45" dataDxfId="44" totalsRowDxfId="43">
  <autoFilter ref="B21:D2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100-000001000000}" name="Other assets:" totalsRowLabel="Total other assets" dataDxfId="42" totalsRowDxfId="41"/>
    <tableColumn id="2" xr3:uid="{00000000-0010-0000-0100-000002000000}" name="Previous Year" totalsRowFunction="sum" dataDxfId="40" totalsRowDxfId="39"/>
    <tableColumn id="3" xr3:uid="{00000000-0010-0000-0100-000003000000}" name="Current Year" totalsRowFunction="sum" dataDxfId="38" totalsRowDxfId="37"/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urrentLiabilities" displayName="CurrentLiabilities" ref="B28:D35" totalsRowCount="1" headerRowDxfId="36" dataDxfId="35" totalsRowDxfId="34">
  <autoFilter ref="B28:D34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200-000001000000}" name="Current liabilities:" totalsRowLabel="Total current liabilities" dataDxfId="33" totalsRowDxfId="32"/>
    <tableColumn id="2" xr3:uid="{00000000-0010-0000-0200-000002000000}" name="Previous Year" totalsRowFunction="sum" dataDxfId="31" totalsRowDxfId="30"/>
    <tableColumn id="3" xr3:uid="{00000000-0010-0000-0200-000003000000}" name="Current Year" totalsRowFunction="sum" dataDxfId="29" totalsRowDxfId="28"/>
  </tableColumns>
  <tableStyleInfo name="Blue Table Style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LongTermLiabilities" displayName="LongTermLiabilities" ref="B37:D39" totalsRowCount="1" headerRowDxfId="27" dataDxfId="26" totalsRowDxfId="25">
  <autoFilter ref="B37:D38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300-000001000000}" name="Long-term liabilities:" totalsRowLabel="Total long-term liabilities" dataDxfId="24" totalsRowDxfId="23"/>
    <tableColumn id="2" xr3:uid="{00000000-0010-0000-0300-000002000000}" name="Previous Year" totalsRowFunction="sum" dataDxfId="22" totalsRowDxfId="21"/>
    <tableColumn id="3" xr3:uid="{00000000-0010-0000-0300-000003000000}" name="Current Year" totalsRowFunction="sum" dataDxfId="20" totalsRowDxfId="19"/>
  </tableColumns>
  <tableStyleInfo name="Blue Table Style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OwnersEquity" displayName="OwnersEquity" ref="B41:D44" totalsRowCount="1" headerRowDxfId="18" dataDxfId="17" totalsRowDxfId="16">
  <autoFilter ref="B41:D43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400-000001000000}" name="Owner's equity:" totalsRowLabel="Total owner's equity" dataDxfId="15" totalsRowDxfId="14"/>
    <tableColumn id="2" xr3:uid="{00000000-0010-0000-0400-000002000000}" name="Previous Year" totalsRowFunction="sum" dataDxfId="13" totalsRowDxfId="12"/>
    <tableColumn id="3" xr3:uid="{00000000-0010-0000-0400-000003000000}" name="Current Year" totalsRowFunction="sum" dataDxfId="11" totalsRowDxfId="10"/>
  </tableColumns>
  <tableStyleInfo name="Blue Table Style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urrentAssets" displayName="CurrentAssets" ref="B5:D12" totalsRowCount="1" headerRowDxfId="9" dataDxfId="8" totalsRowDxfId="7">
  <autoFilter ref="B5:D11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500-000001000000}" name="Current assets:" totalsRowLabel="Total current assets" dataDxfId="6" totalsRowDxfId="5"/>
    <tableColumn id="2" xr3:uid="{00000000-0010-0000-0500-000002000000}" name="Previous Year" totalsRowFunction="sum" dataDxfId="4" totalsRowDxfId="3"/>
    <tableColumn id="3" xr3:uid="{00000000-0010-0000-0500-000003000000}" name="Current Year" totalsRowFunction="sum" dataDxfId="2" totalsRowDxfId="1"/>
  </tableColumns>
  <tableStyleInfo name="Table Style 1" showFirstColumn="1" showLastColumn="0" showRowStripes="0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1.xml><?xml version="1.0" encoding="utf-8"?>
<a:theme xmlns:a="http://schemas.openxmlformats.org/drawingml/2006/main" name="Office Theme 2007 - 2010">
  <a:themeElements>
    <a:clrScheme name="Resum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309A8"/>
      </a:accent1>
      <a:accent2>
        <a:srgbClr val="875BBB"/>
      </a:accent2>
      <a:accent3>
        <a:srgbClr val="EB433D"/>
      </a:accent3>
      <a:accent4>
        <a:srgbClr val="B7E5ED"/>
      </a:accent4>
      <a:accent5>
        <a:srgbClr val="F6F3EA"/>
      </a:accent5>
      <a:accent6>
        <a:srgbClr val="3C3388"/>
      </a:accent6>
      <a:hlink>
        <a:srgbClr val="0563C1"/>
      </a:hlink>
      <a:folHlink>
        <a:srgbClr val="954F72"/>
      </a:folHlink>
    </a:clrScheme>
    <a:fontScheme name="Custom 26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table" Target="/xl/tables/table62.xml" Id="rId7" /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54.xml" Id="rId6" /><Relationship Type="http://schemas.openxmlformats.org/officeDocument/2006/relationships/table" Target="/xl/tables/table45.xml" Id="rId5" /><Relationship Type="http://schemas.openxmlformats.org/officeDocument/2006/relationships/table" Target="/xl/tables/table36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6FB-BED1-4E03-A650-D1F380830056}">
  <sheetPr published="0">
    <tabColor theme="8" tint="-0.499984740745262"/>
  </sheetPr>
  <dimension ref="A1:C9"/>
  <sheetViews>
    <sheetView showGridLines="0" tabSelected="1" workbookViewId="0"/>
  </sheetViews>
  <sheetFormatPr defaultColWidth="8.8984375" defaultRowHeight="13.8" x14ac:dyDescent="0.3"/>
  <cols>
    <col min="1" max="1" width="2.69921875" style="3" customWidth="1"/>
    <col min="2" max="2" width="78.09765625" style="3" customWidth="1"/>
    <col min="3" max="3" width="2.69921875" style="3" customWidth="1"/>
    <col min="4" max="16384" width="8.8984375" style="3"/>
  </cols>
  <sheetData>
    <row r="1" spans="1:3" ht="49.95" customHeight="1" thickBot="1" x14ac:dyDescent="0.35">
      <c r="A1" s="1"/>
      <c r="B1" s="6" t="s">
        <v>45</v>
      </c>
      <c r="C1" s="1"/>
    </row>
    <row r="2" spans="1:3" ht="30" customHeight="1" x14ac:dyDescent="0.35">
      <c r="A2" s="1"/>
      <c r="B2" s="4" t="s">
        <v>36</v>
      </c>
      <c r="C2" s="1"/>
    </row>
    <row r="3" spans="1:3" ht="30" customHeight="1" x14ac:dyDescent="0.35">
      <c r="A3" s="1"/>
      <c r="B3" s="4" t="s">
        <v>37</v>
      </c>
      <c r="C3" s="1"/>
    </row>
    <row r="4" spans="1:3" ht="30" customHeight="1" x14ac:dyDescent="0.35">
      <c r="A4" s="1"/>
      <c r="B4" s="4" t="s">
        <v>38</v>
      </c>
      <c r="C4" s="1"/>
    </row>
    <row r="5" spans="1:3" ht="30" customHeight="1" x14ac:dyDescent="0.35">
      <c r="A5" s="1"/>
      <c r="B5" s="4" t="s">
        <v>39</v>
      </c>
      <c r="C5" s="1"/>
    </row>
    <row r="6" spans="1:3" ht="30" customHeight="1" x14ac:dyDescent="0.35">
      <c r="A6" s="1"/>
      <c r="B6" s="7" t="s">
        <v>40</v>
      </c>
      <c r="C6" s="1"/>
    </row>
    <row r="7" spans="1:3" ht="30.6" customHeight="1" x14ac:dyDescent="0.3">
      <c r="A7" s="1"/>
      <c r="B7" s="74" t="s">
        <v>47</v>
      </c>
      <c r="C7" s="1"/>
    </row>
    <row r="8" spans="1:3" ht="30" x14ac:dyDescent="0.3">
      <c r="A8" s="1"/>
      <c r="B8" s="5" t="s">
        <v>41</v>
      </c>
      <c r="C8" s="1"/>
    </row>
    <row r="9" spans="1:3" ht="19.95" customHeight="1" x14ac:dyDescent="0.3">
      <c r="A9" s="1"/>
      <c r="B9" s="1"/>
      <c r="C9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  <pageSetUpPr fitToPage="1"/>
  </sheetPr>
  <dimension ref="A1:E48"/>
  <sheetViews>
    <sheetView showGridLines="0" zoomScaleNormal="59" zoomScaleSheetLayoutView="100" workbookViewId="0"/>
  </sheetViews>
  <sheetFormatPr defaultColWidth="8.8984375" defaultRowHeight="13.8" x14ac:dyDescent="0.3"/>
  <cols>
    <col min="1" max="1" width="2.69921875" style="23" customWidth="1"/>
    <col min="2" max="2" width="45.8984375" style="3" customWidth="1"/>
    <col min="3" max="3" width="23.3984375" style="24" customWidth="1"/>
    <col min="4" max="4" width="23.3984375" style="3" customWidth="1"/>
    <col min="5" max="5" width="2.69921875" style="3" customWidth="1"/>
    <col min="6" max="16384" width="8.8984375" style="3"/>
  </cols>
  <sheetData>
    <row r="1" spans="1:5" ht="18" customHeight="1" x14ac:dyDescent="0.3">
      <c r="A1" s="8"/>
      <c r="B1" s="73" t="s">
        <v>46</v>
      </c>
      <c r="C1" s="73"/>
      <c r="D1" s="70" t="s">
        <v>44</v>
      </c>
      <c r="E1" s="1"/>
    </row>
    <row r="2" spans="1:5" ht="30" customHeight="1" x14ac:dyDescent="0.3">
      <c r="A2" s="8"/>
      <c r="B2" s="73"/>
      <c r="C2" s="73"/>
      <c r="D2" s="70"/>
      <c r="E2" s="1"/>
    </row>
    <row r="3" spans="1:5" ht="10.050000000000001" customHeight="1" x14ac:dyDescent="0.3">
      <c r="A3" s="9"/>
      <c r="B3" s="9"/>
      <c r="C3" s="9"/>
      <c r="D3" s="9"/>
      <c r="E3" s="9"/>
    </row>
    <row r="4" spans="1:5" s="28" customFormat="1" ht="49.95" customHeight="1" thickBot="1" x14ac:dyDescent="0.35">
      <c r="A4" s="26"/>
      <c r="B4" s="25" t="s">
        <v>0</v>
      </c>
      <c r="C4" s="25"/>
      <c r="D4" s="25"/>
      <c r="E4" s="27"/>
    </row>
    <row r="5" spans="1:5" s="31" customFormat="1" ht="30" customHeight="1" x14ac:dyDescent="0.3">
      <c r="A5" s="29"/>
      <c r="B5" s="59" t="s">
        <v>11</v>
      </c>
      <c r="C5" s="60" t="s">
        <v>35</v>
      </c>
      <c r="D5" s="60" t="s">
        <v>34</v>
      </c>
      <c r="E5" s="30"/>
    </row>
    <row r="6" spans="1:5" ht="19.95" customHeight="1" x14ac:dyDescent="0.35">
      <c r="A6" s="8"/>
      <c r="B6" s="55" t="s">
        <v>14</v>
      </c>
      <c r="C6" s="56">
        <v>50000</v>
      </c>
      <c r="D6" s="56">
        <v>64000</v>
      </c>
      <c r="E6" s="1"/>
    </row>
    <row r="7" spans="1:5" ht="19.95" customHeight="1" x14ac:dyDescent="0.35">
      <c r="A7" s="8"/>
      <c r="B7" s="55" t="s">
        <v>13</v>
      </c>
      <c r="C7" s="56">
        <v>23456.21</v>
      </c>
      <c r="D7" s="56">
        <v>25789</v>
      </c>
      <c r="E7" s="1"/>
    </row>
    <row r="8" spans="1:5" ht="19.95" customHeight="1" x14ac:dyDescent="0.35">
      <c r="A8" s="8"/>
      <c r="B8" s="55" t="s">
        <v>15</v>
      </c>
      <c r="C8" s="56">
        <v>32124</v>
      </c>
      <c r="D8" s="56">
        <v>12235</v>
      </c>
      <c r="E8" s="1"/>
    </row>
    <row r="9" spans="1:5" ht="19.95" customHeight="1" x14ac:dyDescent="0.35">
      <c r="A9" s="8"/>
      <c r="B9" s="55" t="s">
        <v>1</v>
      </c>
      <c r="C9" s="56">
        <v>112230</v>
      </c>
      <c r="D9" s="56">
        <v>222615</v>
      </c>
      <c r="E9" s="1"/>
    </row>
    <row r="10" spans="1:5" ht="19.95" customHeight="1" x14ac:dyDescent="0.35">
      <c r="A10" s="8"/>
      <c r="B10" s="55" t="s">
        <v>16</v>
      </c>
      <c r="C10" s="56">
        <v>12321</v>
      </c>
      <c r="D10" s="56">
        <v>53155.21</v>
      </c>
      <c r="E10" s="1"/>
    </row>
    <row r="11" spans="1:5" ht="19.95" customHeight="1" x14ac:dyDescent="0.35">
      <c r="A11" s="8"/>
      <c r="B11" s="55" t="s">
        <v>2</v>
      </c>
      <c r="C11" s="56">
        <v>656.23</v>
      </c>
      <c r="D11" s="56">
        <v>788.32</v>
      </c>
      <c r="E11" s="1"/>
    </row>
    <row r="12" spans="1:5" s="12" customFormat="1" ht="30" customHeight="1" x14ac:dyDescent="0.4">
      <c r="A12" s="10"/>
      <c r="B12" s="53" t="s">
        <v>4</v>
      </c>
      <c r="C12" s="63">
        <f>SUBTOTAL(109,CurrentAssets[Previous Year])</f>
        <v>230787.44</v>
      </c>
      <c r="D12" s="63">
        <f>SUBTOTAL(109,CurrentAssets[Current Year])</f>
        <v>378582.53</v>
      </c>
      <c r="E12" s="11"/>
    </row>
    <row r="13" spans="1:5" ht="16.05" customHeight="1" x14ac:dyDescent="0.3">
      <c r="A13" s="8"/>
      <c r="B13" s="13"/>
      <c r="C13" s="13"/>
      <c r="D13" s="13"/>
      <c r="E13" s="1"/>
    </row>
    <row r="14" spans="1:5" s="37" customFormat="1" ht="30" customHeight="1" x14ac:dyDescent="0.3">
      <c r="A14" s="35"/>
      <c r="B14" s="53" t="s">
        <v>24</v>
      </c>
      <c r="C14" s="54" t="s">
        <v>35</v>
      </c>
      <c r="D14" s="54" t="s">
        <v>34</v>
      </c>
      <c r="E14" s="36"/>
    </row>
    <row r="15" spans="1:5" ht="19.95" customHeight="1" x14ac:dyDescent="0.35">
      <c r="A15" s="8"/>
      <c r="B15" s="55" t="s">
        <v>5</v>
      </c>
      <c r="C15" s="56">
        <v>11615235</v>
      </c>
      <c r="D15" s="56">
        <v>15645215.33</v>
      </c>
      <c r="E15" s="1"/>
    </row>
    <row r="16" spans="1:5" ht="19.95" customHeight="1" x14ac:dyDescent="0.35">
      <c r="A16" s="8"/>
      <c r="B16" s="55" t="s">
        <v>17</v>
      </c>
      <c r="C16" s="56">
        <v>2156215.0099999998</v>
      </c>
      <c r="D16" s="56">
        <v>899265</v>
      </c>
      <c r="E16" s="1"/>
    </row>
    <row r="17" spans="1:5" ht="19.95" customHeight="1" x14ac:dyDescent="0.35">
      <c r="A17" s="8"/>
      <c r="B17" s="55" t="s">
        <v>3</v>
      </c>
      <c r="C17" s="56">
        <v>3256985.22</v>
      </c>
      <c r="D17" s="56">
        <v>5512541</v>
      </c>
      <c r="E17" s="1"/>
    </row>
    <row r="18" spans="1:5" ht="19.95" customHeight="1" x14ac:dyDescent="0.35">
      <c r="A18" s="8"/>
      <c r="B18" s="55" t="s">
        <v>18</v>
      </c>
      <c r="C18" s="56">
        <v>544231</v>
      </c>
      <c r="D18" s="56">
        <v>625325</v>
      </c>
      <c r="E18" s="1"/>
    </row>
    <row r="19" spans="1:5" s="12" customFormat="1" ht="30" customHeight="1" x14ac:dyDescent="0.4">
      <c r="A19" s="10"/>
      <c r="B19" s="53" t="s">
        <v>30</v>
      </c>
      <c r="C19" s="57">
        <f>SUBTOTAL(109,FixedAssets[Previous Year])</f>
        <v>17572666.23</v>
      </c>
      <c r="D19" s="58">
        <f>SUBTOTAL(109,FixedAssets[Current Year])</f>
        <v>22682346.329999998</v>
      </c>
      <c r="E19" s="11"/>
    </row>
    <row r="20" spans="1:5" ht="16.05" customHeight="1" x14ac:dyDescent="0.3">
      <c r="A20" s="8"/>
      <c r="B20" s="1"/>
      <c r="C20" s="2"/>
      <c r="D20" s="1"/>
      <c r="E20" s="1"/>
    </row>
    <row r="21" spans="1:5" s="34" customFormat="1" ht="30" customHeight="1" x14ac:dyDescent="0.3">
      <c r="A21" s="32"/>
      <c r="B21" s="59" t="s">
        <v>31</v>
      </c>
      <c r="C21" s="60" t="s">
        <v>35</v>
      </c>
      <c r="D21" s="60" t="s">
        <v>34</v>
      </c>
      <c r="E21" s="33"/>
    </row>
    <row r="22" spans="1:5" ht="19.95" customHeight="1" x14ac:dyDescent="0.35">
      <c r="A22" s="8"/>
      <c r="B22" s="55" t="s">
        <v>19</v>
      </c>
      <c r="C22" s="56">
        <v>500000</v>
      </c>
      <c r="D22" s="56">
        <v>750000</v>
      </c>
      <c r="E22" s="1"/>
    </row>
    <row r="23" spans="1:5" ht="30" customHeight="1" x14ac:dyDescent="0.3">
      <c r="A23" s="8"/>
      <c r="B23" s="53" t="s">
        <v>27</v>
      </c>
      <c r="C23" s="61">
        <f>SUBTOTAL(109,OtherAssets[Previous Year])</f>
        <v>500000</v>
      </c>
      <c r="D23" s="62">
        <f>SUBTOTAL(109,OtherAssets[Current Year])</f>
        <v>750000</v>
      </c>
      <c r="E23" s="1"/>
    </row>
    <row r="24" spans="1:5" s="43" customFormat="1" ht="40.049999999999997" customHeight="1" thickBot="1" x14ac:dyDescent="0.35">
      <c r="A24" s="41"/>
      <c r="B24" s="38" t="s">
        <v>6</v>
      </c>
      <c r="C24" s="39">
        <f>OtherAssets[[#Totals],[Previous Year]]+FixedAssets[[#Totals],[Previous Year]]+CurrentAssets[[#Totals],[Previous Year]]</f>
        <v>18303453.670000002</v>
      </c>
      <c r="D24" s="40">
        <f>OtherAssets[[#Totals],[Current Year]]+FixedAssets[[#Totals],[Current Year]]+CurrentAssets[[#Totals],[Current Year]]</f>
        <v>23810928.859999999</v>
      </c>
      <c r="E24" s="42"/>
    </row>
    <row r="25" spans="1:5" s="16" customFormat="1" ht="19.95" customHeight="1" thickTop="1" x14ac:dyDescent="0.3">
      <c r="A25" s="14"/>
      <c r="B25" s="17"/>
      <c r="C25" s="18"/>
      <c r="D25" s="19"/>
      <c r="E25" s="15"/>
    </row>
    <row r="26" spans="1:5" ht="10.050000000000001" customHeight="1" x14ac:dyDescent="0.3">
      <c r="A26" s="72"/>
      <c r="B26" s="72"/>
      <c r="C26" s="72"/>
      <c r="D26" s="72"/>
      <c r="E26" s="72"/>
    </row>
    <row r="27" spans="1:5" s="28" customFormat="1" ht="49.95" customHeight="1" thickBot="1" x14ac:dyDescent="0.35">
      <c r="A27" s="26"/>
      <c r="B27" s="71" t="s">
        <v>43</v>
      </c>
      <c r="C27" s="71"/>
      <c r="D27" s="71"/>
      <c r="E27" s="27"/>
    </row>
    <row r="28" spans="1:5" s="37" customFormat="1" ht="30" customHeight="1" x14ac:dyDescent="0.3">
      <c r="A28" s="35"/>
      <c r="B28" s="64" t="s">
        <v>12</v>
      </c>
      <c r="C28" s="65" t="s">
        <v>35</v>
      </c>
      <c r="D28" s="65" t="s">
        <v>34</v>
      </c>
      <c r="E28" s="36"/>
    </row>
    <row r="29" spans="1:5" ht="19.95" customHeight="1" x14ac:dyDescent="0.35">
      <c r="A29" s="8"/>
      <c r="B29" s="66" t="s">
        <v>25</v>
      </c>
      <c r="C29" s="67">
        <v>2564218</v>
      </c>
      <c r="D29" s="67">
        <v>3456154</v>
      </c>
      <c r="E29" s="1"/>
    </row>
    <row r="30" spans="1:5" ht="19.95" customHeight="1" x14ac:dyDescent="0.35">
      <c r="A30" s="8"/>
      <c r="B30" s="66" t="s">
        <v>20</v>
      </c>
      <c r="C30" s="67">
        <v>989521.78</v>
      </c>
      <c r="D30" s="67">
        <v>1234520</v>
      </c>
      <c r="E30" s="1"/>
    </row>
    <row r="31" spans="1:5" ht="19.95" customHeight="1" x14ac:dyDescent="0.35">
      <c r="A31" s="8"/>
      <c r="B31" s="66" t="s">
        <v>7</v>
      </c>
      <c r="C31" s="67">
        <v>501256</v>
      </c>
      <c r="D31" s="67">
        <v>701256</v>
      </c>
      <c r="E31" s="1"/>
    </row>
    <row r="32" spans="1:5" ht="19.95" customHeight="1" x14ac:dyDescent="0.35">
      <c r="A32" s="8"/>
      <c r="B32" s="66" t="s">
        <v>8</v>
      </c>
      <c r="C32" s="67">
        <v>79856</v>
      </c>
      <c r="D32" s="67">
        <v>61654</v>
      </c>
      <c r="E32" s="1"/>
    </row>
    <row r="33" spans="1:5" ht="19.95" customHeight="1" x14ac:dyDescent="0.35">
      <c r="A33" s="8"/>
      <c r="B33" s="66" t="s">
        <v>9</v>
      </c>
      <c r="C33" s="67">
        <v>747256.21</v>
      </c>
      <c r="D33" s="67">
        <v>304198.55</v>
      </c>
      <c r="E33" s="1"/>
    </row>
    <row r="34" spans="1:5" ht="19.95" customHeight="1" x14ac:dyDescent="0.35">
      <c r="A34" s="8"/>
      <c r="B34" s="66" t="s">
        <v>2</v>
      </c>
      <c r="C34" s="67">
        <v>500000</v>
      </c>
      <c r="D34" s="67">
        <v>500000</v>
      </c>
      <c r="E34" s="1"/>
    </row>
    <row r="35" spans="1:5" ht="30" customHeight="1" x14ac:dyDescent="0.3">
      <c r="A35" s="8"/>
      <c r="B35" s="68" t="s">
        <v>10</v>
      </c>
      <c r="C35" s="62">
        <f>SUBTOTAL(109,CurrentLiabilities[Previous Year])</f>
        <v>5382107.9900000002</v>
      </c>
      <c r="D35" s="62">
        <f>SUBTOTAL(109,CurrentLiabilities[Current Year])</f>
        <v>6257782.5499999998</v>
      </c>
      <c r="E35" s="1"/>
    </row>
    <row r="36" spans="1:5" ht="16.05" customHeight="1" x14ac:dyDescent="0.3">
      <c r="A36" s="8"/>
      <c r="B36" s="69"/>
      <c r="C36" s="69"/>
      <c r="D36" s="69"/>
      <c r="E36" s="1"/>
    </row>
    <row r="37" spans="1:5" s="37" customFormat="1" ht="30" customHeight="1" x14ac:dyDescent="0.3">
      <c r="A37" s="35"/>
      <c r="B37" s="64" t="s">
        <v>32</v>
      </c>
      <c r="C37" s="65" t="s">
        <v>35</v>
      </c>
      <c r="D37" s="65" t="s">
        <v>34</v>
      </c>
      <c r="E37" s="36"/>
    </row>
    <row r="38" spans="1:5" ht="19.95" customHeight="1" x14ac:dyDescent="0.35">
      <c r="A38" s="8"/>
      <c r="B38" s="66" t="s">
        <v>26</v>
      </c>
      <c r="C38" s="67">
        <v>120521</v>
      </c>
      <c r="D38" s="67">
        <v>149842</v>
      </c>
      <c r="E38" s="1"/>
    </row>
    <row r="39" spans="1:5" ht="30" customHeight="1" x14ac:dyDescent="0.3">
      <c r="A39" s="8"/>
      <c r="B39" s="68" t="s">
        <v>28</v>
      </c>
      <c r="C39" s="61">
        <f>SUBTOTAL(109,LongTermLiabilities[Previous Year])</f>
        <v>120521</v>
      </c>
      <c r="D39" s="62">
        <f>SUBTOTAL(109,LongTermLiabilities[Current Year])</f>
        <v>149842</v>
      </c>
      <c r="E39" s="1"/>
    </row>
    <row r="40" spans="1:5" ht="16.05" customHeight="1" x14ac:dyDescent="0.3">
      <c r="A40" s="8"/>
      <c r="B40" s="69"/>
      <c r="C40" s="69"/>
      <c r="D40" s="69"/>
      <c r="E40" s="1"/>
    </row>
    <row r="41" spans="1:5" s="37" customFormat="1" ht="30" customHeight="1" x14ac:dyDescent="0.3">
      <c r="A41" s="35"/>
      <c r="B41" s="64" t="s">
        <v>33</v>
      </c>
      <c r="C41" s="65" t="s">
        <v>35</v>
      </c>
      <c r="D41" s="65" t="s">
        <v>34</v>
      </c>
      <c r="E41" s="36"/>
    </row>
    <row r="42" spans="1:5" ht="19.95" customHeight="1" x14ac:dyDescent="0.35">
      <c r="A42" s="8"/>
      <c r="B42" s="66" t="s">
        <v>21</v>
      </c>
      <c r="C42" s="67">
        <v>8365214</v>
      </c>
      <c r="D42" s="67">
        <v>12102365</v>
      </c>
      <c r="E42" s="1"/>
    </row>
    <row r="43" spans="1:5" ht="19.95" customHeight="1" x14ac:dyDescent="0.35">
      <c r="A43" s="8"/>
      <c r="B43" s="66" t="s">
        <v>22</v>
      </c>
      <c r="C43" s="67">
        <v>332000</v>
      </c>
      <c r="D43" s="67">
        <v>500214</v>
      </c>
      <c r="E43" s="1"/>
    </row>
    <row r="44" spans="1:5" ht="30" customHeight="1" x14ac:dyDescent="0.3">
      <c r="A44" s="8"/>
      <c r="B44" s="68" t="s">
        <v>23</v>
      </c>
      <c r="C44" s="61">
        <f>SUBTOTAL(109,OwnersEquity[Previous Year])</f>
        <v>8697214</v>
      </c>
      <c r="D44" s="62">
        <f>SUBTOTAL(109,OwnersEquity[Current Year])</f>
        <v>12602579</v>
      </c>
      <c r="E44" s="1"/>
    </row>
    <row r="45" spans="1:5" s="49" customFormat="1" ht="40.049999999999997" customHeight="1" thickBot="1" x14ac:dyDescent="0.55000000000000004">
      <c r="A45" s="47"/>
      <c r="B45" s="44" t="s">
        <v>42</v>
      </c>
      <c r="C45" s="45">
        <f>OwnersEquity[[#Totals],[Previous Year]]+LongTermLiabilities[[#Totals],[Previous Year]]+CurrentLiabilities[[#Totals],[Previous Year]]</f>
        <v>14199842.99</v>
      </c>
      <c r="D45" s="46">
        <f>OwnersEquity[[#Totals],[Current Year]]+LongTermLiabilities[[#Totals],[Current Year]]+CurrentLiabilities[[#Totals],[Current Year]]</f>
        <v>19010203.550000001</v>
      </c>
      <c r="E45" s="48"/>
    </row>
    <row r="46" spans="1:5" ht="19.95" customHeight="1" thickTop="1" x14ac:dyDescent="0.3">
      <c r="A46" s="8"/>
      <c r="B46" s="1"/>
      <c r="C46" s="20"/>
      <c r="D46" s="21"/>
      <c r="E46" s="1"/>
    </row>
    <row r="47" spans="1:5" s="28" customFormat="1" ht="30" customHeight="1" thickBot="1" x14ac:dyDescent="0.35">
      <c r="A47" s="26"/>
      <c r="B47" s="50" t="s">
        <v>29</v>
      </c>
      <c r="C47" s="51">
        <f>SUM(C24-C45)</f>
        <v>4103610.6800000016</v>
      </c>
      <c r="D47" s="52">
        <f>SUM(D24-D45)</f>
        <v>4800725.3099999987</v>
      </c>
      <c r="E47" s="27"/>
    </row>
    <row r="48" spans="1:5" ht="13.95" customHeight="1" x14ac:dyDescent="0.3">
      <c r="A48" s="8"/>
      <c r="B48" s="1"/>
      <c r="C48" s="22"/>
      <c r="D48" s="1"/>
      <c r="E48" s="1"/>
    </row>
  </sheetData>
  <mergeCells count="5">
    <mergeCell ref="D1:D2"/>
    <mergeCell ref="B27:D27"/>
    <mergeCell ref="A26:E26"/>
    <mergeCell ref="B1:B2"/>
    <mergeCell ref="C1:C2"/>
  </mergeCells>
  <phoneticPr fontId="0" type="noConversion"/>
  <conditionalFormatting sqref="C47:D47">
    <cfRule type="cellIs" dxfId="0" priority="1" operator="lessThan">
      <formula>0</formula>
    </cfRule>
  </conditionalFormatting>
  <dataValidations count="13">
    <dataValidation allowBlank="1" showInputMessage="1" showErrorMessage="1" prompt="Create a Balance Sheet in this worksheet" sqref="A1" xr:uid="{E1E1718A-1F9E-46CF-90F2-9097226B0ACE}"/>
    <dataValidation allowBlank="1" showInputMessage="1" showErrorMessage="1" prompt="Assets label is in this cell" sqref="B4" xr:uid="{67AAC9C8-A844-4D0A-BED3-6E4CF8C2F229}"/>
    <dataValidation allowBlank="1" showInputMessage="1" showErrorMessage="1" prompt="Enter details in Current Assets table starting in this cell" sqref="B5" xr:uid="{E1C05231-DFB3-45B8-B471-7F5E2DE91EBC}"/>
    <dataValidation allowBlank="1" showInputMessage="1" showErrorMessage="1" prompt="Enter details in Fixed Assets table starting in this cell" sqref="B14" xr:uid="{554DE48D-84F1-47CA-BC59-54A6B75C2AC3}"/>
    <dataValidation allowBlank="1" showInputMessage="1" showErrorMessage="1" prompt="Enter details in Other Assets table starting in this cell" sqref="B21" xr:uid="{C8CBE464-F241-4A61-B75F-9EA1E1195EC7}"/>
    <dataValidation allowBlank="1" showInputMessage="1" showErrorMessage="1" prompt="Total Assets for Previous Year are auto calculated in cell C24 and Total Assets for Current Year in cell D24" sqref="B24" xr:uid="{0D17AE76-0A8D-4270-8C6E-C1F40C7E1C0A}"/>
    <dataValidation allowBlank="1" showInputMessage="1" showErrorMessage="1" prompt="Enter details in Current Liabilities table starting in this cell" sqref="B28" xr:uid="{7A49F2EC-6322-4CE4-9248-A2193B6E8FBB}"/>
    <dataValidation allowBlank="1" showInputMessage="1" showErrorMessage="1" prompt="Enter details in Long-term Liabilities table starting in this cell" sqref="B37" xr:uid="{A137CC4E-FD10-4755-98C0-444A5E43204A}"/>
    <dataValidation allowBlank="1" showInputMessage="1" showErrorMessage="1" prompt="Enter details in Owner’s Equity table starting in this cell" sqref="B41" xr:uid="{A8F87358-7F68-45E4-95B0-12A4985D8F08}"/>
    <dataValidation allowBlank="1" showInputMessage="1" showErrorMessage="1" prompt="Total liabilities and owner's equity for previous year are auto calculated in cell C45 and for the current year in cell D45" sqref="B45" xr:uid="{F77754D3-7144-4355-9CF2-627661C2BC36}"/>
    <dataValidation allowBlank="1" showInputMessage="1" showErrorMessage="1" prompt="Previous Year Balance is auto calculated in cell C47 and Current Year Balance in cell D47" sqref="B47" xr:uid="{DEF8C4B1-6232-40DF-8FC5-3512AF6A74FF}"/>
    <dataValidation allowBlank="1" showInputMessage="1" showErrorMessage="1" prompt="Enter Company Name in this cell" sqref="B1:B2" xr:uid="{2B6F1AEF-2DAA-4808-B74D-3E0CB3A826E0}"/>
    <dataValidation allowBlank="1" showInputMessage="1" showErrorMessage="1" prompt="Liabilities and owner's equity label is in this cell" sqref="B27:D27" xr:uid="{82AEFA3C-7C85-42FF-A158-CA7D58CABA3F}"/>
  </dataValidations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C56F85E7-C3F5-4886-BBC4-C70887D35403}"/>
</file>

<file path=customXml/itemProps23.xml><?xml version="1.0" encoding="utf-8"?>
<ds:datastoreItem xmlns:ds="http://schemas.openxmlformats.org/officeDocument/2006/customXml" ds:itemID="{0D4539DC-7530-49C8-BA19-1D80AA858C2A}"/>
</file>

<file path=customXml/itemProps32.xml><?xml version="1.0" encoding="utf-8"?>
<ds:datastoreItem xmlns:ds="http://schemas.openxmlformats.org/officeDocument/2006/customXml" ds:itemID="{4BA4F2D1-27D4-4D81-AE4D-B207185E46BA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TM16410219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ap:HeadingPairs>
  <ap:TitlesOfParts>
    <vt:vector baseType="lpstr" size="3">
      <vt:lpstr>Start</vt:lpstr>
      <vt:lpstr>Balance sheet</vt:lpstr>
      <vt:lpstr>Year-over-year chart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2023-05-27T06:50:35Z</dcterms:created>
  <dcterms:modified xsi:type="dcterms:W3CDTF">2023-06-07T01:00:59Z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