
<file path=[Content_Types].xml><?xml version="1.0" encoding="utf-8"?>
<Types xmlns="http://schemas.openxmlformats.org/package/2006/content-types">
  <Default Extension="xml" ContentType="application/vnd.openxmlformats-package.core-properties+xml"/>
  <Default Extension="rels" ContentType="application/vnd.openxmlformats-package.relationships+xml"/>
  <Default Extension="bin" ContentType="application/vnd.openxmlformats-officedocument.spreadsheetml.printerSettings"/>
  <Override PartName="/docMetadata/LabelInfo.xml" ContentType="application/vnd.ms-office.classificationlabels+xml"/>
  <Override PartName="/xl/workbook.xml" ContentType="application/vnd.openxmlformats-officedocument.spreadsheetml.sheet.main+xml"/>
  <Override PartName="/customXml/item2.xml" ContentType="application/xml"/>
  <Override PartName="/customXml/itemProps21.xml" ContentType="application/vnd.openxmlformats-officedocument.customXmlProperties+xml"/>
  <Override PartName="/xl/theme/theme11.xml" ContentType="application/vnd.openxmlformats-officedocument.theme+xml"/>
  <Override PartName="/customXml/item12.xml" ContentType="application/xml"/>
  <Override PartName="/customXml/itemProps12.xml" ContentType="application/vnd.openxmlformats-officedocument.customXmlProperties+xml"/>
  <Override PartName="/xl/worksheets/sheet21.xml" ContentType="application/vnd.openxmlformats-officedocument.spreadsheetml.workshee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worksheets/sheet12.xml" ContentType="application/vnd.openxmlformats-officedocument.spreadsheetml.worksheet+xml"/>
  <Override PartName="/xl/tables/table21.xml" ContentType="application/vnd.openxmlformats-officedocument.spreadsheetml.table+xml"/>
  <Override PartName="/xl/tables/table12.xml" ContentType="application/vnd.openxmlformats-officedocument.spreadsheetml.table+xml"/>
  <Override PartName="/xl/tables/table53.xml" ContentType="application/vnd.openxmlformats-officedocument.spreadsheetml.table+xml"/>
  <Override PartName="/xl/tables/table44.xml" ContentType="application/vnd.openxmlformats-officedocument.spreadsheetml.table+xml"/>
  <Override PartName="/xl/tables/table35.xml" ContentType="application/vnd.openxmlformats-officedocument.spreadsheetml.table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customXml/item33.xml" ContentType="application/xml"/>
  <Override PartName="/customXml/itemProps33.xml" ContentType="application/vnd.openxmlformats-officedocument.customXml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&#65279;<?xml version="1.0" encoding="utf-8"?><Relationships xmlns="http://schemas.openxmlformats.org/package/2006/relationships"><Relationship Type="http://schemas.openxmlformats.org/package/2006/relationships/metadata/core-properties" Target="/docProps/core.xml" Id="rId3" /><Relationship Type="http://schemas.microsoft.com/office/2020/02/relationships/classificationlabels" Target="/docMetadata/LabelInfo.xml" Id="rId2" /><Relationship Type="http://schemas.openxmlformats.org/officeDocument/2006/relationships/officeDocument" Target="/xl/workbook.xml" Id="rId1" /><Relationship Type="http://schemas.openxmlformats.org/officeDocument/2006/relationships/custom-properties" Target="/docProps/custom.xml" Id="rId5" /><Relationship Type="http://schemas.openxmlformats.org/officeDocument/2006/relationships/extended-properties" Target="/docProps/app.xml" Id="rId4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filterPrivacy="1"/>
  <bookViews>
    <workbookView xWindow="-108" yWindow="-108" windowWidth="23256" windowHeight="12720" xr2:uid="{00000000-000D-0000-FFFF-FFFF00000000}"/>
  </bookViews>
  <sheets>
    <sheet name="Cash flow" sheetId="1" r:id="rId1"/>
    <sheet name="Cash flow chart" sheetId="2" r:id="rId2"/>
  </sheets>
  <definedNames>
    <definedName name="Cash_beginning">'Cash flow'!$C$8</definedName>
    <definedName name="Cash_minimum">'Cash flow'!$C$5</definedName>
    <definedName name="Company_name">'Cash flow'!#REF!</definedName>
    <definedName name="_xlnm.Print_Titles" localSheetId="0">'Cash flow'!$7:$7</definedName>
    <definedName name="Start_date">'Cash flow'!$C$4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4" i="1" l="1"/>
  <c r="D54" i="1"/>
  <c r="C54" i="1"/>
  <c r="G2" i="2" l="1"/>
  <c r="F17" i="1" l="1"/>
  <c r="D17" i="1"/>
  <c r="O5" i="1" l="1"/>
  <c r="N5" i="1"/>
  <c r="M5" i="1"/>
  <c r="L5" i="1"/>
  <c r="K5" i="1"/>
  <c r="J5" i="1"/>
  <c r="I5" i="1"/>
  <c r="H5" i="1"/>
  <c r="G5" i="1"/>
  <c r="F5" i="1"/>
  <c r="E5" i="1"/>
  <c r="D5" i="1"/>
  <c r="C4" i="1" l="1"/>
  <c r="P62" i="1" l="1"/>
  <c r="P61" i="1"/>
  <c r="P60" i="1"/>
  <c r="P59" i="1"/>
  <c r="P58" i="1"/>
  <c r="P57" i="1"/>
  <c r="C18" i="1" l="1"/>
  <c r="D8" i="1" l="1"/>
  <c r="D18" i="1" s="1"/>
  <c r="E17" i="1" l="1"/>
  <c r="P11" i="1" l="1"/>
  <c r="P12" i="1"/>
  <c r="P13" i="1"/>
  <c r="P14" i="1"/>
  <c r="P15" i="1"/>
  <c r="P16" i="1"/>
  <c r="P49" i="1"/>
  <c r="P50" i="1"/>
  <c r="P51" i="1"/>
  <c r="P48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21" i="1"/>
  <c r="G17" i="1"/>
  <c r="H17" i="1"/>
  <c r="I17" i="1"/>
  <c r="J17" i="1"/>
  <c r="K17" i="1"/>
  <c r="L17" i="1"/>
  <c r="M17" i="1"/>
  <c r="N17" i="1"/>
  <c r="O17" i="1"/>
  <c r="P52" i="1" l="1"/>
  <c r="D46" i="1"/>
  <c r="D53" i="1" s="1"/>
  <c r="F46" i="1"/>
  <c r="F53" i="1" s="1"/>
  <c r="K46" i="1"/>
  <c r="K53" i="1" s="1"/>
  <c r="E46" i="1"/>
  <c r="E53" i="1" s="1"/>
  <c r="J46" i="1"/>
  <c r="J53" i="1" s="1"/>
  <c r="N46" i="1"/>
  <c r="N53" i="1" s="1"/>
  <c r="I46" i="1"/>
  <c r="I53" i="1" s="1"/>
  <c r="O46" i="1"/>
  <c r="O53" i="1" s="1"/>
  <c r="H46" i="1"/>
  <c r="H53" i="1" s="1"/>
  <c r="L46" i="1"/>
  <c r="L53" i="1" s="1"/>
  <c r="M46" i="1"/>
  <c r="M53" i="1" s="1"/>
  <c r="G46" i="1"/>
  <c r="G53" i="1" s="1"/>
  <c r="P17" i="1"/>
  <c r="P53" i="1" l="1"/>
  <c r="E8" i="1"/>
  <c r="E18" i="1" s="1"/>
  <c r="F8" i="1" s="1"/>
  <c r="F18" i="1" s="1"/>
  <c r="P46" i="1"/>
  <c r="F54" i="1" l="1"/>
  <c r="G8" i="1" s="1"/>
  <c r="G18" i="1" s="1"/>
  <c r="H8" i="1" l="1"/>
  <c r="H18" i="1" s="1"/>
  <c r="G54" i="1"/>
  <c r="H54" i="1" l="1"/>
  <c r="I8" i="1" s="1"/>
  <c r="I18" i="1" s="1"/>
  <c r="I54" i="1" l="1"/>
  <c r="J8" i="1" s="1"/>
  <c r="J18" i="1" s="1"/>
  <c r="J54" i="1" l="1"/>
  <c r="K8" i="1" s="1"/>
  <c r="K18" i="1" s="1"/>
  <c r="K54" i="1" l="1"/>
  <c r="L8" i="1" s="1"/>
  <c r="L18" i="1" s="1"/>
  <c r="L54" i="1" l="1"/>
  <c r="M8" i="1" s="1"/>
  <c r="M18" i="1" s="1"/>
  <c r="M54" i="1" l="1"/>
  <c r="N8" i="1" s="1"/>
  <c r="N18" i="1" s="1"/>
  <c r="N54" i="1" l="1"/>
  <c r="O8" i="1" s="1"/>
  <c r="O18" i="1" s="1"/>
  <c r="O54" i="1" s="1"/>
</calcChain>
</file>

<file path=xl/sharedStrings.xml><?xml version="1.0" encoding="utf-8"?>
<sst xmlns="http://schemas.openxmlformats.org/spreadsheetml/2006/main" count="127" uniqueCount="69">
  <si>
    <t>CASH RECEIPTS</t>
  </si>
  <si>
    <t>CASH PAID OUT</t>
  </si>
  <si>
    <t>Advertising</t>
  </si>
  <si>
    <t>Utilities</t>
  </si>
  <si>
    <t>Miscellaneous</t>
  </si>
  <si>
    <t>SUBTOTAL</t>
  </si>
  <si>
    <t>Loan principal payment</t>
  </si>
  <si>
    <t>Other startup costs</t>
  </si>
  <si>
    <t>TOTAL CASH PAID OUT</t>
  </si>
  <si>
    <t>Depreciation</t>
  </si>
  <si>
    <t>Starting date</t>
  </si>
  <si>
    <t>Loan proceeds</t>
  </si>
  <si>
    <t>Owner contributions</t>
  </si>
  <si>
    <t>Purchases for resale</t>
  </si>
  <si>
    <t>Interest, other income</t>
  </si>
  <si>
    <t>Returns and allowances</t>
  </si>
  <si>
    <t>Commissions and fees</t>
  </si>
  <si>
    <t>Contract labor</t>
  </si>
  <si>
    <t>Employee benefit programs</t>
  </si>
  <si>
    <t>Insurance (other than health)</t>
  </si>
  <si>
    <t>Mortgage interest</t>
  </si>
  <si>
    <t>Other interest expense</t>
  </si>
  <si>
    <t>Office expense</t>
  </si>
  <si>
    <t>Pension and profit-sharing plan</t>
  </si>
  <si>
    <t>Repairs and maintenance</t>
  </si>
  <si>
    <t>Supplies (not in COGS)</t>
  </si>
  <si>
    <t>Taxes and licenses</t>
  </si>
  <si>
    <t>Travel</t>
  </si>
  <si>
    <t>Interest expense</t>
  </si>
  <si>
    <t>Other expenses</t>
  </si>
  <si>
    <t>OTHER OPERATING DATA</t>
  </si>
  <si>
    <t>Beginning</t>
  </si>
  <si>
    <t>Bad debt balance</t>
  </si>
  <si>
    <t>Inventory on hand</t>
  </si>
  <si>
    <t>Sales volume (dollars)</t>
  </si>
  <si>
    <t>Cash balance alert minimum</t>
  </si>
  <si>
    <t>Total</t>
  </si>
  <si>
    <t>Wages (less emp. credits)</t>
  </si>
  <si>
    <t>Rent or lease</t>
  </si>
  <si>
    <t>Rent or lease: vehicles, equipment</t>
  </si>
  <si>
    <t>To reserve and/or escrow</t>
  </si>
  <si>
    <t>Owners' withdrawal</t>
  </si>
  <si>
    <t>Capital purchases</t>
  </si>
  <si>
    <t>TOTAL CASH RECEIPTS</t>
  </si>
  <si>
    <t>Cash on hand (beginning of month)</t>
  </si>
  <si>
    <t>Materials and supplies (in COGS)</t>
  </si>
  <si>
    <t>Meals and entertainment</t>
  </si>
  <si>
    <t>Cash sales</t>
  </si>
  <si>
    <t>Collections on accounts receivable</t>
  </si>
  <si>
    <t>Total cash available</t>
  </si>
  <si>
    <t>Accounts receivable balance</t>
  </si>
  <si>
    <t>Accounts payable balance</t>
  </si>
  <si>
    <t xml:space="preserve"> </t>
  </si>
  <si>
    <t>Small business cash flow projection</t>
  </si>
  <si>
    <t>Jan-xx</t>
  </si>
  <si>
    <t>Feb-xx</t>
  </si>
  <si>
    <t>Mar-xx</t>
  </si>
  <si>
    <t>Apr-xx</t>
  </si>
  <si>
    <t>May-xx</t>
  </si>
  <si>
    <t>Jun-xx</t>
  </si>
  <si>
    <t>Jul-xx</t>
  </si>
  <si>
    <t>Aug-xx</t>
  </si>
  <si>
    <t>Sep-xx</t>
  </si>
  <si>
    <t>Oct-xx</t>
  </si>
  <si>
    <t>Nov-xx</t>
  </si>
  <si>
    <t>Dec-xx</t>
  </si>
  <si>
    <t>ADATUM CORPORATION</t>
  </si>
  <si>
    <t>Cash balance alert minimum:</t>
  </si>
  <si>
    <t>Cash on hand (end of month)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</si>
</sst>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4" formatCode="_(&quot;$&quot;* #,##0.00_);_(&quot;$&quot;* \(#,##0.00\);_(&quot;$&quot;* &quot;-&quot;??_);_(@_)"/>
    <numFmt numFmtId="164" formatCode="mmmm"/>
    <numFmt numFmtId="165" formatCode="&quot;$&quot;#,##0"/>
  </numFmts>
  <fonts count="15" x14ac:knownFonts="1">
    <font>
      <sz val="8"/>
      <name val="Arial"/>
    </font>
    <font>
      <sz val="10"/>
      <name val="Arial"/>
      <family val="2"/>
    </font>
    <font>
      <sz val="8"/>
      <name val="Arial"/>
      <family val="2"/>
    </font>
    <font>
      <sz val="8"/>
      <name val="Arial"/>
      <family val="2"/>
      <scheme val="minor"/>
    </font>
    <font>
      <sz val="10"/>
      <color indexed="8"/>
      <name val="Arial"/>
      <family val="2"/>
      <scheme val="minor"/>
    </font>
    <font>
      <b/>
      <sz val="10"/>
      <name val="Arial"/>
      <family val="2"/>
      <scheme val="minor"/>
    </font>
    <font>
      <sz val="10"/>
      <name val="Arial"/>
      <family val="2"/>
      <scheme val="minor"/>
    </font>
    <font>
      <b/>
      <sz val="22"/>
      <color theme="1" tint="0.249977111117893"/>
      <name val="Sitka Heading"/>
      <family val="2"/>
      <scheme val="major"/>
    </font>
    <font>
      <sz val="10"/>
      <color theme="0"/>
      <name val="Arial"/>
      <family val="2"/>
      <scheme val="minor"/>
    </font>
    <font>
      <b/>
      <sz val="10"/>
      <color theme="1" tint="0.14999847407452621"/>
      <name val="Arial"/>
      <family val="2"/>
      <scheme val="minor"/>
    </font>
    <font>
      <sz val="10"/>
      <color theme="1" tint="0.14999847407452621"/>
      <name val="Arial"/>
      <family val="2"/>
      <scheme val="minor"/>
    </font>
    <font>
      <sz val="8"/>
      <color theme="1" tint="0.14999847407452621"/>
      <name val="Arial"/>
      <family val="2"/>
      <scheme val="minor"/>
    </font>
    <font>
      <sz val="24"/>
      <name val="Arial"/>
      <family val="2"/>
      <scheme val="minor"/>
    </font>
    <font>
      <sz val="48"/>
      <color theme="4" tint="-0.499984740745262"/>
      <name val="Sitka Heading"/>
      <scheme val="major"/>
    </font>
    <font>
      <sz val="24"/>
      <color theme="4" tint="-0.499984740745262"/>
      <name val="Arial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lightUp">
        <bgColor theme="8" tint="0.79998168889431442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6" tint="-0.749992370372631"/>
      </left>
      <right style="thin">
        <color theme="6" tint="-0.749992370372631"/>
      </right>
      <top style="thin">
        <color theme="6" tint="-0.749992370372631"/>
      </top>
      <bottom style="thin">
        <color theme="6" tint="-0.749992370372631"/>
      </bottom>
      <diagonal/>
    </border>
    <border>
      <left style="thin">
        <color theme="6" tint="-0.749992370372631"/>
      </left>
      <right style="thin">
        <color theme="6" tint="-0.749992370372631"/>
      </right>
      <top style="thin">
        <color theme="6" tint="-0.74999237037263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wrapText="1"/>
    </xf>
    <xf numFmtId="44" fontId="1" fillId="0" borderId="0" applyFont="0" applyFill="0" applyBorder="0" applyAlignment="0" applyProtection="0"/>
  </cellStyleXfs>
  <cellXfs count="54">
    <xf numFmtId="0" fontId="0" fillId="0" borderId="0" xfId="0">
      <alignment wrapText="1"/>
    </xf>
    <xf numFmtId="0" fontId="3" fillId="0" borderId="0" xfId="0" applyFont="1" applyAlignment="1"/>
    <xf numFmtId="0" fontId="4" fillId="0" borderId="0" xfId="0" applyFont="1">
      <alignment wrapText="1"/>
    </xf>
    <xf numFmtId="0" fontId="3" fillId="0" borderId="0" xfId="0" applyFont="1">
      <alignment wrapText="1"/>
    </xf>
    <xf numFmtId="3" fontId="3" fillId="0" borderId="0" xfId="0" applyNumberFormat="1" applyFont="1">
      <alignment wrapText="1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 vertical="center" wrapText="1" indent="2"/>
    </xf>
    <xf numFmtId="0" fontId="6" fillId="0" borderId="0" xfId="0" applyFont="1" applyAlignment="1">
      <alignment horizontal="left" wrapText="1" indent="1"/>
    </xf>
    <xf numFmtId="3" fontId="8" fillId="0" borderId="0" xfId="0" applyNumberFormat="1" applyFont="1" applyAlignment="1">
      <alignment horizontal="left" wrapText="1" indent="1"/>
    </xf>
    <xf numFmtId="0" fontId="7" fillId="0" borderId="0" xfId="0" applyFont="1" applyAlignment="1">
      <alignment horizontal="left" vertical="top" wrapText="1"/>
    </xf>
    <xf numFmtId="3" fontId="10" fillId="2" borderId="1" xfId="0" applyNumberFormat="1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4" borderId="3" xfId="0" applyFont="1" applyFill="1" applyBorder="1">
      <alignment wrapText="1"/>
    </xf>
    <xf numFmtId="0" fontId="12" fillId="0" borderId="0" xfId="0" applyFont="1" applyAlignment="1">
      <alignment horizontal="center"/>
    </xf>
    <xf numFmtId="0" fontId="9" fillId="7" borderId="5" xfId="0" applyFont="1" applyFill="1" applyBorder="1" applyAlignment="1">
      <alignment horizontal="left" vertical="center" wrapText="1" indent="1"/>
    </xf>
    <xf numFmtId="165" fontId="12" fillId="4" borderId="3" xfId="1" applyNumberFormat="1" applyFont="1" applyFill="1" applyBorder="1" applyAlignment="1">
      <alignment horizontal="left" vertical="center"/>
    </xf>
    <xf numFmtId="3" fontId="10" fillId="0" borderId="0" xfId="0" applyNumberFormat="1" applyFont="1" applyAlignment="1" applyProtection="1">
      <alignment horizontal="center" vertical="center" wrapText="1"/>
      <protection locked="0"/>
    </xf>
    <xf numFmtId="17" fontId="9" fillId="6" borderId="0" xfId="0" applyNumberFormat="1" applyFont="1" applyFill="1" applyAlignment="1">
      <alignment horizontal="center" vertical="center" wrapText="1"/>
    </xf>
    <xf numFmtId="0" fontId="9" fillId="7" borderId="6" xfId="0" applyFont="1" applyFill="1" applyBorder="1" applyAlignment="1">
      <alignment horizontal="left" vertical="center" wrapText="1" indent="1"/>
    </xf>
    <xf numFmtId="0" fontId="5" fillId="0" borderId="0" xfId="0" applyFont="1" applyAlignment="1">
      <alignment horizontal="left" wrapText="1" indent="1"/>
    </xf>
    <xf numFmtId="0" fontId="5" fillId="0" borderId="0" xfId="0" applyFont="1" applyAlignment="1">
      <alignment horizontal="left" vertical="center" wrapText="1" indent="1"/>
    </xf>
    <xf numFmtId="0" fontId="9" fillId="6" borderId="0" xfId="0" applyFont="1" applyFill="1" applyAlignment="1">
      <alignment horizontal="center" vertical="center" wrapText="1"/>
    </xf>
    <xf numFmtId="164" fontId="9" fillId="6" borderId="0" xfId="0" applyNumberFormat="1" applyFont="1" applyFill="1" applyAlignment="1">
      <alignment horizontal="center" vertical="center" wrapText="1"/>
    </xf>
    <xf numFmtId="0" fontId="9" fillId="0" borderId="0" xfId="0" applyFont="1" applyAlignment="1">
      <alignment horizontal="left" vertical="center" wrapText="1" indent="1"/>
    </xf>
    <xf numFmtId="3" fontId="6" fillId="0" borderId="0" xfId="0" applyNumberFormat="1" applyFont="1" applyAlignment="1" applyProtection="1">
      <alignment horizontal="center" vertical="center" wrapText="1"/>
      <protection locked="0"/>
    </xf>
    <xf numFmtId="3" fontId="6" fillId="2" borderId="0" xfId="0" applyNumberFormat="1" applyFont="1" applyFill="1" applyAlignment="1">
      <alignment horizontal="center" vertical="center" wrapText="1"/>
    </xf>
    <xf numFmtId="3" fontId="6" fillId="5" borderId="0" xfId="0" applyNumberFormat="1" applyFont="1" applyFill="1" applyAlignment="1">
      <alignment horizontal="center" vertical="center" wrapText="1"/>
    </xf>
    <xf numFmtId="3" fontId="6" fillId="0" borderId="0" xfId="0" applyNumberFormat="1" applyFont="1" applyAlignment="1">
      <alignment horizontal="center" vertical="center" wrapText="1"/>
    </xf>
    <xf numFmtId="0" fontId="9" fillId="6" borderId="0" xfId="0" applyFont="1" applyFill="1" applyAlignment="1">
      <alignment horizontal="left" vertical="center" wrapText="1" indent="1"/>
    </xf>
    <xf numFmtId="0" fontId="10" fillId="6" borderId="0" xfId="0" applyFont="1" applyFill="1" applyAlignment="1">
      <alignment horizontal="center" vertical="center" wrapText="1"/>
    </xf>
    <xf numFmtId="0" fontId="10" fillId="0" borderId="0" xfId="0" applyFont="1" applyAlignment="1">
      <alignment horizontal="left" vertical="center" wrapText="1" indent="1"/>
    </xf>
    <xf numFmtId="3" fontId="10" fillId="5" borderId="0" xfId="0" applyNumberFormat="1" applyFont="1" applyFill="1" applyAlignment="1">
      <alignment horizontal="center" vertical="center" wrapText="1"/>
    </xf>
    <xf numFmtId="3" fontId="10" fillId="2" borderId="0" xfId="0" applyNumberFormat="1" applyFont="1" applyFill="1" applyAlignment="1">
      <alignment horizontal="center" vertical="center" wrapText="1"/>
    </xf>
    <xf numFmtId="0" fontId="9" fillId="3" borderId="0" xfId="0" applyFont="1" applyFill="1" applyAlignment="1">
      <alignment horizontal="left" vertical="center" wrapText="1" indent="1"/>
    </xf>
    <xf numFmtId="0" fontId="10" fillId="5" borderId="0" xfId="0" applyFont="1" applyFill="1" applyAlignment="1">
      <alignment horizontal="center" vertical="center" wrapText="1"/>
    </xf>
    <xf numFmtId="3" fontId="10" fillId="0" borderId="0" xfId="0" applyNumberFormat="1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0" fillId="4" borderId="0" xfId="0" applyFont="1" applyFill="1" applyAlignment="1">
      <alignment horizontal="center" vertical="center" wrapText="1"/>
    </xf>
    <xf numFmtId="3" fontId="10" fillId="4" borderId="0" xfId="0" applyNumberFormat="1" applyFont="1" applyFill="1" applyAlignment="1">
      <alignment horizontal="center" vertical="center" wrapText="1"/>
    </xf>
    <xf numFmtId="0" fontId="11" fillId="0" borderId="0" xfId="0" applyFont="1">
      <alignment wrapText="1"/>
    </xf>
    <xf numFmtId="0" fontId="9" fillId="0" borderId="1" xfId="0" applyFont="1" applyBorder="1" applyAlignment="1">
      <alignment horizontal="left" vertical="center" wrapText="1" indent="1"/>
    </xf>
    <xf numFmtId="3" fontId="10" fillId="5" borderId="1" xfId="0" applyNumberFormat="1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left" vertical="center" wrapText="1" indent="1"/>
    </xf>
    <xf numFmtId="17" fontId="10" fillId="7" borderId="7" xfId="0" applyNumberFormat="1" applyFont="1" applyFill="1" applyBorder="1" applyAlignment="1" applyProtection="1">
      <alignment horizontal="left" vertical="center" wrapText="1" indent="1"/>
      <protection locked="0"/>
    </xf>
    <xf numFmtId="3" fontId="10" fillId="7" borderId="5" xfId="0" applyNumberFormat="1" applyFont="1" applyFill="1" applyBorder="1" applyAlignment="1" applyProtection="1">
      <alignment horizontal="left" vertical="center" wrapText="1" indent="1"/>
      <protection locked="0"/>
    </xf>
    <xf numFmtId="0" fontId="13" fillId="0" borderId="0" xfId="0" applyFont="1" applyAlignment="1">
      <alignment horizontal="left" vertical="center" wrapText="1"/>
    </xf>
    <xf numFmtId="0" fontId="14" fillId="0" borderId="0" xfId="0" applyFont="1" applyAlignment="1">
      <alignment horizontal="left" indent="1"/>
    </xf>
    <xf numFmtId="0" fontId="12" fillId="0" borderId="0" xfId="0" applyFont="1">
      <alignment wrapText="1"/>
    </xf>
    <xf numFmtId="0" fontId="12" fillId="4" borderId="2" xfId="0" applyFont="1" applyFill="1" applyBorder="1" applyAlignment="1">
      <alignment horizontal="left" vertical="center" wrapText="1" indent="2"/>
    </xf>
    <xf numFmtId="0" fontId="12" fillId="4" borderId="3" xfId="0" applyFont="1" applyFill="1" applyBorder="1" applyAlignment="1">
      <alignment horizontal="left" vertical="center" wrapText="1" indent="2"/>
    </xf>
    <xf numFmtId="17" fontId="9" fillId="8" borderId="0" xfId="0" applyNumberFormat="1" applyFont="1" applyFill="1" applyAlignment="1">
      <alignment horizontal="center" vertical="center" wrapText="1"/>
    </xf>
    <xf numFmtId="0" fontId="9" fillId="8" borderId="0" xfId="0" applyFont="1" applyFill="1" applyAlignment="1">
      <alignment horizontal="left" vertical="center" wrapText="1" indent="1"/>
    </xf>
    <xf numFmtId="0" fontId="9" fillId="8" borderId="0" xfId="0" applyFont="1" applyFill="1" applyAlignment="1">
      <alignment horizontal="center" vertical="center" wrapText="1"/>
    </xf>
  </cellXfs>
  <cellStyles count="2">
    <cellStyle name="Currency" xfId="1" builtinId="4"/>
    <cellStyle name="Normal" xfId="0" builtinId="0" customBuiltin="1"/>
  </cellStyles>
  <dxfs count="146">
    <dxf>
      <font>
        <color rgb="FFC00000"/>
      </font>
      <fill>
        <patternFill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family val="2"/>
        <scheme val="minor"/>
      </font>
      <numFmt numFmtId="3" formatCode="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family val="2"/>
        <scheme val="minor"/>
      </font>
      <numFmt numFmtId="3" formatCode="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family val="2"/>
        <scheme val="minor"/>
      </font>
      <numFmt numFmtId="3" formatCode="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family val="2"/>
        <scheme val="minor"/>
      </font>
      <numFmt numFmtId="3" formatCode="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family val="2"/>
        <scheme val="minor"/>
      </font>
      <numFmt numFmtId="3" formatCode="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family val="2"/>
        <scheme val="minor"/>
      </font>
      <numFmt numFmtId="3" formatCode="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family val="2"/>
        <scheme val="minor"/>
      </font>
      <numFmt numFmtId="3" formatCode="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family val="2"/>
        <scheme val="minor"/>
      </font>
      <numFmt numFmtId="3" formatCode="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family val="2"/>
        <scheme val="minor"/>
      </font>
      <numFmt numFmtId="3" formatCode="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family val="2"/>
        <scheme val="minor"/>
      </font>
      <numFmt numFmtId="3" formatCode="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family val="2"/>
        <scheme val="minor"/>
      </font>
      <numFmt numFmtId="3" formatCode="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family val="2"/>
        <scheme val="minor"/>
      </font>
      <numFmt numFmtId="3" formatCode="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family val="2"/>
        <scheme val="minor"/>
      </font>
      <numFmt numFmtId="3" formatCode="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family val="2"/>
        <scheme val="minor"/>
      </font>
      <numFmt numFmtId="3" formatCode="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family val="2"/>
        <scheme val="minor"/>
      </font>
      <numFmt numFmtId="3" formatCode="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family val="2"/>
        <scheme val="minor"/>
      </font>
      <numFmt numFmtId="3" formatCode="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family val="2"/>
        <scheme val="minor"/>
      </font>
      <numFmt numFmtId="3" formatCode="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family val="2"/>
        <scheme val="minor"/>
      </font>
      <numFmt numFmtId="3" formatCode="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family val="2"/>
        <scheme val="minor"/>
      </font>
      <numFmt numFmtId="3" formatCode="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family val="2"/>
        <scheme val="minor"/>
      </font>
      <numFmt numFmtId="3" formatCode="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family val="2"/>
        <scheme val="minor"/>
      </font>
      <numFmt numFmtId="3" formatCode="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family val="2"/>
        <scheme val="minor"/>
      </font>
      <numFmt numFmtId="3" formatCode="#,##0"/>
      <fill>
        <patternFill patternType="lightUp">
          <fgColor indexed="64"/>
          <bgColor theme="8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family val="2"/>
        <scheme val="minor"/>
      </font>
      <numFmt numFmtId="3" formatCode="#,##0"/>
      <fill>
        <patternFill patternType="lightUp">
          <fgColor indexed="64"/>
          <bgColor theme="8" tint="0.79998168889431442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family val="2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 tint="0.14999847407452621"/>
        <name val="Arial"/>
        <family val="2"/>
        <scheme val="minor"/>
      </font>
      <numFmt numFmtId="166" formatCode="mmm/yy"/>
      <alignment horizontal="left" vertical="center" textRotation="0" wrapText="1" indent="1" justifyLastLine="0" shrinkToFit="0" readingOrder="0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family val="2"/>
        <scheme val="minor"/>
      </font>
      <numFmt numFmtId="166" formatCode="mmm/yy"/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family val="2"/>
        <scheme val="minor"/>
      </font>
      <numFmt numFmtId="166" formatCode="mmm/yy"/>
      <fill>
        <patternFill patternType="solid">
          <fgColor indexed="64"/>
          <bgColor theme="1" tint="0.499984740745262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family val="2"/>
        <scheme val="minor"/>
      </font>
      <numFmt numFmtId="3" formatCode="#,##0"/>
      <fill>
        <patternFill patternType="solid">
          <fgColor indexed="64"/>
          <bgColor theme="8" tint="0.79998168889431442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family val="2"/>
        <scheme val="minor"/>
      </font>
      <numFmt numFmtId="3" formatCode="#,##0"/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family val="2"/>
        <scheme val="minor"/>
      </font>
      <numFmt numFmtId="3" formatCode="#,##0"/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family val="2"/>
        <scheme val="minor"/>
      </font>
      <numFmt numFmtId="3" formatCode="#,##0"/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family val="2"/>
        <scheme val="minor"/>
      </font>
      <numFmt numFmtId="3" formatCode="#,##0"/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family val="2"/>
        <scheme val="minor"/>
      </font>
      <numFmt numFmtId="3" formatCode="#,##0"/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family val="2"/>
        <scheme val="minor"/>
      </font>
      <numFmt numFmtId="3" formatCode="#,##0"/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family val="2"/>
        <scheme val="minor"/>
      </font>
      <numFmt numFmtId="3" formatCode="#,##0"/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family val="2"/>
        <scheme val="minor"/>
      </font>
      <numFmt numFmtId="3" formatCode="#,##0"/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family val="2"/>
        <scheme val="minor"/>
      </font>
      <numFmt numFmtId="3" formatCode="#,##0"/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family val="2"/>
        <scheme val="minor"/>
      </font>
      <numFmt numFmtId="3" formatCode="#,##0"/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family val="2"/>
        <scheme val="minor"/>
      </font>
      <numFmt numFmtId="3" formatCode="#,##0"/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family val="2"/>
        <scheme val="minor"/>
      </font>
      <numFmt numFmtId="3" formatCode="#,##0"/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family val="2"/>
        <scheme val="minor"/>
      </font>
      <numFmt numFmtId="3" formatCode="#,##0"/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family val="2"/>
        <scheme val="minor"/>
      </font>
      <alignment horizontal="left" vertical="center" textRotation="0" wrapText="1" indent="1" justifyLastLine="0" shrinkToFit="0" readingOrder="0"/>
      <protection locked="0" hidden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family val="2"/>
        <scheme val="minor"/>
      </font>
      <fill>
        <patternFill patternType="solid">
          <fgColor indexed="64"/>
          <bgColor theme="8" tint="0.59996337778862885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family val="2"/>
        <scheme val="minor"/>
      </font>
      <numFmt numFmtId="3" formatCode="#,##0"/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family val="2"/>
        <scheme val="minor"/>
      </font>
      <numFmt numFmtId="3" formatCode="#,##0"/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family val="2"/>
        <scheme val="minor"/>
      </font>
      <numFmt numFmtId="3" formatCode="#,##0"/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family val="2"/>
        <scheme val="minor"/>
      </font>
      <numFmt numFmtId="3" formatCode="#,##0"/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family val="2"/>
        <scheme val="minor"/>
      </font>
      <numFmt numFmtId="3" formatCode="#,##0"/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family val="2"/>
        <scheme val="minor"/>
      </font>
      <numFmt numFmtId="3" formatCode="#,##0"/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family val="2"/>
        <scheme val="minor"/>
      </font>
      <numFmt numFmtId="3" formatCode="#,##0"/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family val="2"/>
        <scheme val="minor"/>
      </font>
      <numFmt numFmtId="3" formatCode="#,##0"/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family val="2"/>
        <scheme val="minor"/>
      </font>
      <numFmt numFmtId="3" formatCode="#,##0"/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family val="2"/>
        <scheme val="minor"/>
      </font>
      <numFmt numFmtId="3" formatCode="#,##0"/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family val="2"/>
        <scheme val="minor"/>
      </font>
      <numFmt numFmtId="3" formatCode="#,##0"/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family val="2"/>
        <scheme val="minor"/>
      </font>
      <numFmt numFmtId="3" formatCode="#,##0"/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family val="2"/>
        <scheme val="minor"/>
      </font>
      <numFmt numFmtId="3" formatCode="#,##0"/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family val="2"/>
        <scheme val="minor"/>
      </font>
      <numFmt numFmtId="3" formatCode="#,##0"/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family val="2"/>
        <scheme val="minor"/>
      </font>
      <numFmt numFmtId="3" formatCode="#,##0"/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family val="2"/>
        <scheme val="minor"/>
      </font>
      <numFmt numFmtId="3" formatCode="#,##0"/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family val="2"/>
        <scheme val="minor"/>
      </font>
      <numFmt numFmtId="3" formatCode="#,##0"/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family val="2"/>
        <scheme val="minor"/>
      </font>
      <numFmt numFmtId="3" formatCode="#,##0"/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family val="2"/>
        <scheme val="minor"/>
      </font>
      <numFmt numFmtId="3" formatCode="#,##0"/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family val="2"/>
        <scheme val="minor"/>
      </font>
      <numFmt numFmtId="3" formatCode="#,##0"/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family val="2"/>
        <scheme val="minor"/>
      </font>
      <numFmt numFmtId="3" formatCode="#,##0"/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family val="2"/>
        <scheme val="minor"/>
      </font>
      <numFmt numFmtId="3" formatCode="#,##0"/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family val="2"/>
        <scheme val="minor"/>
      </font>
      <numFmt numFmtId="3" formatCode="#,##0"/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family val="2"/>
        <scheme val="minor"/>
      </font>
      <numFmt numFmtId="3" formatCode="#,##0"/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family val="2"/>
        <scheme val="minor"/>
      </font>
      <fill>
        <patternFill patternType="lightUp">
          <fgColor indexed="64"/>
          <bgColor indexed="2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family val="2"/>
        <scheme val="minor"/>
      </font>
      <numFmt numFmtId="3" formatCode="#,##0"/>
      <fill>
        <patternFill patternType="lightUp">
          <fgColor indexed="64"/>
          <bgColor theme="8" tint="0.79998168889431442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family val="2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 tint="0.14999847407452621"/>
        <name val="Arial"/>
        <family val="2"/>
        <scheme val="minor"/>
      </font>
      <numFmt numFmtId="3" formatCode="#,##0"/>
      <alignment horizontal="left" vertical="center" textRotation="0" wrapText="1" indent="1" justifyLastLine="0" shrinkToFit="0" readingOrder="0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family val="2"/>
        <scheme val="minor"/>
      </font>
      <numFmt numFmtId="3" formatCode="#,##0"/>
      <alignment horizontal="left" vertical="center" textRotation="0" wrapText="1" indent="1" justifyLastLine="0" shrinkToFit="0" readingOrder="0"/>
      <protection locked="0" hidden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family val="2"/>
        <scheme val="minor"/>
      </font>
      <numFmt numFmtId="3" formatCode="#,##0"/>
      <fill>
        <patternFill patternType="solid">
          <fgColor indexed="64"/>
          <bgColor theme="8" tint="0.59996337778862885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3" formatCode="#,##0"/>
      <fill>
        <patternFill patternType="lightUp">
          <fgColor indexed="64"/>
          <bgColor theme="8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3" formatCode="#,##0"/>
      <alignment horizontal="center" vertical="center" textRotation="0" wrapText="1" indent="0" justifyLastLine="0" shrinkToFit="0" readingOrder="0"/>
      <protection locked="0" hidden="0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66" formatCode="mmm/yy"/>
      <fill>
        <patternFill patternType="solid">
          <fgColor indexed="64"/>
          <bgColor theme="0" tint="-4.9989318521683403E-2"/>
        </patternFill>
      </fill>
      <alignment horizontal="center" vertical="center"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family val="2"/>
        <scheme val="minor"/>
      </font>
      <numFmt numFmtId="166" formatCode="mmm/yy"/>
      <fill>
        <patternFill patternType="solid">
          <fgColor indexed="64"/>
          <bgColor theme="8" tint="0.5999633777886288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family val="2"/>
        <scheme val="minor"/>
      </font>
      <numFmt numFmtId="3" formatCode="#,##0"/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family val="2"/>
        <scheme val="minor"/>
      </font>
      <numFmt numFmtId="3" formatCode="#,##0"/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family val="2"/>
        <scheme val="minor"/>
      </font>
      <numFmt numFmtId="3" formatCode="#,##0"/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family val="2"/>
        <scheme val="minor"/>
      </font>
      <numFmt numFmtId="3" formatCode="#,##0"/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family val="2"/>
        <scheme val="minor"/>
      </font>
      <numFmt numFmtId="3" formatCode="#,##0"/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family val="2"/>
        <scheme val="minor"/>
      </font>
      <numFmt numFmtId="3" formatCode="#,##0"/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family val="2"/>
        <scheme val="minor"/>
      </font>
      <numFmt numFmtId="3" formatCode="#,##0"/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family val="2"/>
        <scheme val="minor"/>
      </font>
      <numFmt numFmtId="3" formatCode="#,##0"/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family val="2"/>
        <scheme val="minor"/>
      </font>
      <numFmt numFmtId="3" formatCode="#,##0"/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family val="2"/>
        <scheme val="minor"/>
      </font>
      <numFmt numFmtId="3" formatCode="#,##0"/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family val="2"/>
        <scheme val="minor"/>
      </font>
      <numFmt numFmtId="3" formatCode="#,##0"/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family val="2"/>
        <scheme val="minor"/>
      </font>
      <numFmt numFmtId="3" formatCode="#,##0"/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family val="2"/>
        <scheme val="minor"/>
      </font>
      <numFmt numFmtId="3" formatCode="#,##0"/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family val="2"/>
        <scheme val="minor"/>
      </font>
      <numFmt numFmtId="3" formatCode="#,##0"/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family val="2"/>
        <scheme val="minor"/>
      </font>
      <numFmt numFmtId="3" formatCode="#,##0"/>
      <fill>
        <patternFill patternType="lightUp">
          <fgColor indexed="64"/>
          <bgColor indexed="2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family val="2"/>
        <scheme val="minor"/>
      </font>
      <numFmt numFmtId="3" formatCode="#,##0"/>
      <fill>
        <patternFill patternType="lightUp">
          <fgColor indexed="64"/>
          <bgColor theme="8" tint="0.79998168889431442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0"/>
        <color theme="1" tint="0.14999847407452621"/>
        <name val="Arial"/>
        <family val="2"/>
        <scheme val="minor"/>
      </font>
      <numFmt numFmtId="3" formatCode="#,##0"/>
      <alignment horizontal="left" vertical="center" textRotation="0" wrapText="1" indent="1" justifyLastLine="0" shrinkToFit="0" readingOrder="0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family val="2"/>
        <scheme val="minor"/>
      </font>
      <numFmt numFmtId="3" formatCode="#,##0"/>
      <alignment horizontal="left" vertical="center" textRotation="0" wrapText="1" indent="1" justifyLastLine="0" shrinkToFit="0" readingOrder="0"/>
      <protection locked="0" hidden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family val="2"/>
        <scheme val="minor"/>
      </font>
      <numFmt numFmtId="3" formatCode="#,##0"/>
      <fill>
        <patternFill patternType="solid">
          <fgColor indexed="64"/>
          <bgColor theme="8" tint="0.59996337778862885"/>
        </patternFill>
      </fill>
      <alignment horizontal="left" vertical="center" textRotation="0" wrapText="1" indent="1" justifyLastLine="0" shrinkToFit="0" readingOrder="0"/>
    </dxf>
    <dxf>
      <font>
        <b/>
        <i val="0"/>
      </font>
    </dxf>
    <dxf>
      <fill>
        <patternFill>
          <bgColor theme="0" tint="-4.9989318521683403E-2"/>
        </patternFill>
      </fill>
    </dxf>
    <dxf>
      <font>
        <b/>
        <i val="0"/>
        <color auto="1"/>
      </font>
      <fill>
        <patternFill>
          <bgColor theme="8" tint="0.59996337778862885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1" defaultTableStyle="TableStyleMedium2" defaultPivotStyle="PivotStyleLight16">
    <tableStyle name="Cash" pivot="0" count="4" xr9:uid="{3973EF6A-B0C6-494A-AB23-DAB401262EA5}">
      <tableStyleElement type="wholeTable" dxfId="145"/>
      <tableStyleElement type="headerRow" dxfId="144"/>
      <tableStyleElement type="totalRow" dxfId="143"/>
      <tableStyleElement type="firstTotalCell" dxfId="142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DDDDDD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CCFF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customXml" Target="/customXml/item2.xml" Id="rId8" /><Relationship Type="http://schemas.openxmlformats.org/officeDocument/2006/relationships/theme" Target="/xl/theme/theme11.xml" Id="rId3" /><Relationship Type="http://schemas.openxmlformats.org/officeDocument/2006/relationships/customXml" Target="/customXml/item12.xml" Id="rId7" /><Relationship Type="http://schemas.openxmlformats.org/officeDocument/2006/relationships/worksheet" Target="/xl/worksheets/sheet21.xml" Id="rId2" /><Relationship Type="http://schemas.openxmlformats.org/officeDocument/2006/relationships/worksheet" Target="/xl/worksheets/sheet12.xml" Id="rId1" /><Relationship Type="http://schemas.openxmlformats.org/officeDocument/2006/relationships/calcChain" Target="/xl/calcChain.xml" Id="rId6" /><Relationship Type="http://schemas.openxmlformats.org/officeDocument/2006/relationships/sharedStrings" Target="/xl/sharedStrings.xml" Id="rId5" /><Relationship Type="http://schemas.openxmlformats.org/officeDocument/2006/relationships/styles" Target="/xl/styles.xml" Id="rId4" /><Relationship Type="http://schemas.openxmlformats.org/officeDocument/2006/relationships/customXml" Target="/customXml/item33.xml" Id="rId9" /></Relationships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algn="l">
              <a:defRPr sz="4800" b="0">
                <a:solidFill>
                  <a:schemeClr val="tx2">
                    <a:lumMod val="75000"/>
                  </a:schemeClr>
                </a:solidFill>
                <a:latin typeface="Sitka Heading" pitchFamily="2" charset="0"/>
              </a:defRPr>
            </a:pPr>
            <a:r>
              <a:rPr lang="en-US" sz="2400" b="0" i="0" u="none" strike="noStrike" baseline="0">
                <a:solidFill>
                  <a:schemeClr val="tx2">
                    <a:lumMod val="75000"/>
                  </a:schemeClr>
                </a:solidFill>
                <a:effectLst/>
                <a:latin typeface="+mn-lt"/>
                <a:cs typeface="Arial" panose="020B0604020202020204" pitchFamily="34" charset="0"/>
              </a:rPr>
              <a:t>ADATUM CORPORATION</a:t>
            </a:r>
            <a:br>
              <a:rPr lang="en-US" sz="4800" b="0" i="0" u="none" strike="noStrike" baseline="0">
                <a:solidFill>
                  <a:schemeClr val="tx2">
                    <a:lumMod val="75000"/>
                  </a:schemeClr>
                </a:solidFill>
                <a:effectLst/>
                <a:latin typeface="Sitka Heading" pitchFamily="2" charset="0"/>
              </a:rPr>
            </a:br>
            <a:r>
              <a:rPr lang="en-US" sz="4800" b="0">
                <a:solidFill>
                  <a:schemeClr val="tx2">
                    <a:lumMod val="75000"/>
                  </a:schemeClr>
                </a:solidFill>
                <a:latin typeface="+mj-lt"/>
              </a:rPr>
              <a:t>Cash flow projection</a:t>
            </a:r>
          </a:p>
        </c:rich>
      </c:tx>
      <c:layout>
        <c:manualLayout>
          <c:xMode val="edge"/>
          <c:yMode val="edge"/>
          <c:x val="8.7885020865898264E-2"/>
          <c:y val="4.488920733891806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7332865859300052E-2"/>
          <c:y val="0.26297932022775955"/>
          <c:w val="0.84327786948709338"/>
          <c:h val="0.52308481526934003"/>
        </c:manualLayout>
      </c:layout>
      <c:barChart>
        <c:barDir val="col"/>
        <c:grouping val="clustered"/>
        <c:varyColors val="0"/>
        <c:ser>
          <c:idx val="0"/>
          <c:order val="0"/>
          <c:tx>
            <c:v>Cash flow projection</c:v>
          </c:tx>
          <c:invertIfNegative val="0"/>
          <c:cat>
            <c:strRef>
              <c:f>'Cash flow'!$C$7:$O$7</c:f>
              <c:strCache>
                <c:ptCount val="13"/>
                <c:pt idx="0">
                  <c:v>Beginning</c:v>
                </c:pt>
                <c:pt idx="1">
                  <c:v>Jan-xx</c:v>
                </c:pt>
                <c:pt idx="2">
                  <c:v>Feb-xx</c:v>
                </c:pt>
                <c:pt idx="3">
                  <c:v>Mar-xx</c:v>
                </c:pt>
                <c:pt idx="4">
                  <c:v>Apr-xx</c:v>
                </c:pt>
                <c:pt idx="5">
                  <c:v>May-xx</c:v>
                </c:pt>
                <c:pt idx="6">
                  <c:v>Jun-xx</c:v>
                </c:pt>
                <c:pt idx="7">
                  <c:v>Jul-xx</c:v>
                </c:pt>
                <c:pt idx="8">
                  <c:v>Aug-xx</c:v>
                </c:pt>
                <c:pt idx="9">
                  <c:v>Sep-xx</c:v>
                </c:pt>
                <c:pt idx="10">
                  <c:v>Oct-xx</c:v>
                </c:pt>
                <c:pt idx="11">
                  <c:v>Nov-xx</c:v>
                </c:pt>
                <c:pt idx="12">
                  <c:v>Dec-xx</c:v>
                </c:pt>
              </c:strCache>
            </c:strRef>
          </c:cat>
          <c:val>
            <c:numRef>
              <c:f>'Cash flow'!$C$54:$O$54</c:f>
              <c:numCache>
                <c:formatCode>#,##0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0E-4586-9BA1-20653FE14E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9172224"/>
        <c:axId val="165924864"/>
      </c:barChart>
      <c:lineChart>
        <c:grouping val="standard"/>
        <c:varyColors val="0"/>
        <c:ser>
          <c:idx val="1"/>
          <c:order val="1"/>
          <c:tx>
            <c:v>Cash on hand minimum alert</c:v>
          </c:tx>
          <c:spPr>
            <a:ln>
              <a:solidFill>
                <a:schemeClr val="accent1"/>
              </a:solidFill>
            </a:ln>
            <a:effectLst/>
          </c:spPr>
          <c:marker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cat>
            <c:strRef>
              <c:f>'Cash flow'!$C$7:$O$7</c:f>
              <c:strCache>
                <c:ptCount val="13"/>
                <c:pt idx="0">
                  <c:v>Beginning</c:v>
                </c:pt>
                <c:pt idx="1">
                  <c:v>Jan-xx</c:v>
                </c:pt>
                <c:pt idx="2">
                  <c:v>Feb-xx</c:v>
                </c:pt>
                <c:pt idx="3">
                  <c:v>Mar-xx</c:v>
                </c:pt>
                <c:pt idx="4">
                  <c:v>Apr-xx</c:v>
                </c:pt>
                <c:pt idx="5">
                  <c:v>May-xx</c:v>
                </c:pt>
                <c:pt idx="6">
                  <c:v>Jun-xx</c:v>
                </c:pt>
                <c:pt idx="7">
                  <c:v>Jul-xx</c:v>
                </c:pt>
                <c:pt idx="8">
                  <c:v>Aug-xx</c:v>
                </c:pt>
                <c:pt idx="9">
                  <c:v>Sep-xx</c:v>
                </c:pt>
                <c:pt idx="10">
                  <c:v>Oct-xx</c:v>
                </c:pt>
                <c:pt idx="11">
                  <c:v>Nov-xx</c:v>
                </c:pt>
                <c:pt idx="12">
                  <c:v>Dec-xx</c:v>
                </c:pt>
              </c:strCache>
            </c:strRef>
          </c:cat>
          <c:val>
            <c:numRef>
              <c:f>'Cash flow'!$C$5:$O$5</c:f>
              <c:numCache>
                <c:formatCode>#,##0</c:formatCode>
                <c:ptCount val="13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0E-4586-9BA1-20653FE14E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172224"/>
        <c:axId val="165924864"/>
      </c:lineChart>
      <c:catAx>
        <c:axId val="149172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 b="0"/>
                </a:pPr>
                <a:r>
                  <a:rPr lang="en-US" sz="1600" b="0"/>
                  <a:t>Period</a:t>
                </a:r>
              </a:p>
            </c:rich>
          </c:tx>
          <c:layout>
            <c:manualLayout>
              <c:xMode val="edge"/>
              <c:yMode val="edge"/>
              <c:x val="0.46837054532611028"/>
              <c:y val="0.8942980304409121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b="0">
                <a:solidFill>
                  <a:sysClr val="windowText" lastClr="000000"/>
                </a:solidFill>
              </a:defRPr>
            </a:pPr>
            <a:endParaRPr lang="en-US"/>
          </a:p>
        </c:txPr>
        <c:crossAx val="1659248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5924864"/>
        <c:scaling>
          <c:orientation val="minMax"/>
          <c:max val="1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600" b="0"/>
                </a:pPr>
                <a:r>
                  <a:rPr lang="en-US" sz="1600" b="0"/>
                  <a:t>Cash on hand</a:t>
                </a:r>
              </a:p>
            </c:rich>
          </c:tx>
          <c:layout>
            <c:manualLayout>
              <c:xMode val="edge"/>
              <c:yMode val="edge"/>
              <c:x val="2.6307888288611744E-2"/>
              <c:y val="0.42668165365392979"/>
            </c:manualLayout>
          </c:layout>
          <c:overlay val="0"/>
        </c:title>
        <c:numFmt formatCode="#,##0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14917222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3887660146377798"/>
          <c:y val="5.627642140085827E-2"/>
          <c:w val="0.21341484594810523"/>
          <c:h val="8.9770354906054298E-2"/>
        </c:manualLayout>
      </c:layout>
      <c:overlay val="0"/>
      <c:txPr>
        <a:bodyPr/>
        <a:lstStyle/>
        <a:p>
          <a:pPr>
            <a:defRPr sz="1100">
              <a:solidFill>
                <a:sysClr val="windowText" lastClr="000000"/>
              </a:solidFill>
              <a:latin typeface="+mn-lt"/>
            </a:defRPr>
          </a:pPr>
          <a:endParaRPr lang="en-US"/>
        </a:p>
      </c:txPr>
    </c:legend>
    <c:plotVisOnly val="1"/>
    <c:dispBlanksAs val="gap"/>
    <c:showDLblsOverMax val="0"/>
  </c:chart>
  <c:spPr>
    <a:ln w="9525">
      <a:solidFill>
        <a:schemeClr val="tx1">
          <a:lumMod val="75000"/>
          <a:lumOff val="25000"/>
        </a:schemeClr>
      </a:solidFill>
      <a:round/>
    </a:ln>
  </c:spPr>
  <c:printSettings>
    <c:headerFooter alignWithMargins="0"/>
    <c:pageMargins b="1" l="0.75000000000000011" r="0.75000000000000011" t="1" header="0.5" footer="0.5"/>
    <c:pageSetup orientation="landscape"/>
  </c:printSettings>
</c:chartSpace>
</file>

<file path=xl/drawings/_rels/drawing11.xml.rels>&#65279;<?xml version="1.0" encoding="utf-8"?><Relationships xmlns="http://schemas.openxmlformats.org/package/2006/relationships"><Relationship Type="http://schemas.openxmlformats.org/officeDocument/2006/relationships/chart" Target="/xl/charts/chart11.xml" Id="rId1" /></Relationships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4939</xdr:colOff>
      <xdr:row>2</xdr:row>
      <xdr:rowOff>191909</xdr:rowOff>
    </xdr:from>
    <xdr:to>
      <xdr:col>11</xdr:col>
      <xdr:colOff>1053078</xdr:colOff>
      <xdr:row>28</xdr:row>
      <xdr:rowOff>214312</xdr:rowOff>
    </xdr:to>
    <xdr:graphicFrame macro="">
      <xdr:nvGraphicFramePr>
        <xdr:cNvPr id="4098" name="Chart 2" descr="Combination chart showing Cash on Hand Minimum Alert and Cash Flow Projection ">
          <a:extLst>
            <a:ext uri="{FF2B5EF4-FFF2-40B4-BE49-F238E27FC236}">
              <a16:creationId xmlns:a16="http://schemas.microsoft.com/office/drawing/2014/main" id="{00000000-0008-0000-0100-0000021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A8D09BB-34D3-4AF7-9031-3D6DF1158C56}" name="CashReceipts" displayName="CashReceipts" ref="B10:P17" totalsRowCount="1" headerRowDxfId="141" dataDxfId="139" totalsRowDxfId="137" headerRowBorderDxfId="140" tableBorderDxfId="138">
  <autoFilter ref="B10:P16" xr:uid="{CFC3E0DF-7E01-43B0-81AC-B970BB27AC4B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</autoFilter>
  <tableColumns count="15">
    <tableColumn id="1" xr3:uid="{5B785BA6-709A-4A26-97A8-620F1A41A744}" name="CASH RECEIPTS" totalsRowLabel="TOTAL CASH RECEIPTS" dataDxfId="136" totalsRowDxfId="135"/>
    <tableColumn id="2" xr3:uid="{91C2B6BC-11DB-4F7F-A837-AA987D387048}" name=" " dataDxfId="134" totalsRowDxfId="133"/>
    <tableColumn id="3" xr3:uid="{EAFC92A7-99F7-4058-BE5D-3FCB3E5080BC}" name="Jan-xx" totalsRowFunction="custom" dataDxfId="132" totalsRowDxfId="131">
      <totalsRowFormula>SUM(D11,D13:D16,(D12*-1))</totalsRowFormula>
    </tableColumn>
    <tableColumn id="4" xr3:uid="{DF5F164F-FD23-4AAA-A7A5-55E2EA3129E5}" name="Feb-xx" totalsRowFunction="custom" dataDxfId="130" totalsRowDxfId="129">
      <totalsRowFormula>SUM(E11,E13:E16,(E12*-1))</totalsRowFormula>
    </tableColumn>
    <tableColumn id="5" xr3:uid="{475C154A-8FF3-4B3F-858C-11CB0D071C8E}" name="Mar-xx" totalsRowFunction="custom" dataDxfId="128" totalsRowDxfId="127">
      <totalsRowFormula>SUM(F11,F13:F16,(F12*-1))</totalsRowFormula>
    </tableColumn>
    <tableColumn id="6" xr3:uid="{A4A81A2E-5A80-49FF-B0C7-C3FD322D8328}" name="Apr-xx" totalsRowFunction="custom" dataDxfId="126" totalsRowDxfId="125">
      <totalsRowFormula>SUM(G11,G13:G16,(G12*-1))</totalsRowFormula>
    </tableColumn>
    <tableColumn id="7" xr3:uid="{057ACB0A-F039-4246-886D-E108CD9A4C27}" name="May-xx" totalsRowFunction="custom" dataDxfId="124" totalsRowDxfId="123">
      <totalsRowFormula>SUM(H11,H13:H16,(H12*-1))</totalsRowFormula>
    </tableColumn>
    <tableColumn id="8" xr3:uid="{02E2AB04-F8F4-47DA-9626-D1BA6BAAB183}" name="Jun-xx" totalsRowFunction="custom" dataDxfId="122" totalsRowDxfId="121">
      <totalsRowFormula>SUM(I11,I13:I16,(I12*-1))</totalsRowFormula>
    </tableColumn>
    <tableColumn id="9" xr3:uid="{2E77A184-8560-4584-B7AB-3C29EF58CFEB}" name="Jul-xx" totalsRowFunction="custom" dataDxfId="120" totalsRowDxfId="119">
      <totalsRowFormula>SUM(J11,J13:J16,(J12*-1))</totalsRowFormula>
    </tableColumn>
    <tableColumn id="10" xr3:uid="{AF505866-741F-472B-9321-9C1FE0A0C8BB}" name="Aug-xx" totalsRowFunction="custom" dataDxfId="118" totalsRowDxfId="117">
      <totalsRowFormula>SUM(K11,K13:K16,(K12*-1))</totalsRowFormula>
    </tableColumn>
    <tableColumn id="11" xr3:uid="{86A5EB5F-CB3E-4435-B329-D75D16031EC4}" name="Sep-xx" totalsRowFunction="custom" dataDxfId="116" totalsRowDxfId="115">
      <totalsRowFormula>SUM(L11,L13:L16,(L12*-1))</totalsRowFormula>
    </tableColumn>
    <tableColumn id="12" xr3:uid="{0CF60FD3-7405-45F1-9261-F99C8D40410D}" name="Oct-xx" totalsRowFunction="custom" dataDxfId="114" totalsRowDxfId="113">
      <totalsRowFormula>SUM(M11,M13:M16,(M12*-1))</totalsRowFormula>
    </tableColumn>
    <tableColumn id="13" xr3:uid="{A9F2F9CA-E616-4FB8-B375-9D72A3A2306E}" name="Nov-xx" totalsRowFunction="custom" dataDxfId="112" totalsRowDxfId="111">
      <totalsRowFormula>SUM(N11,N13:N16,(N12*-1))</totalsRowFormula>
    </tableColumn>
    <tableColumn id="14" xr3:uid="{8339EBEE-BBEA-46CE-BCF2-D019FBC764EA}" name="Dec-xx" totalsRowFunction="custom" dataDxfId="110" totalsRowDxfId="109">
      <totalsRowFormula>SUM(O11,O13:O16,(O12*-1))</totalsRowFormula>
    </tableColumn>
    <tableColumn id="15" xr3:uid="{648D2FEE-FA3E-48F9-8B91-D10A39039861}" name="Total" totalsRowFunction="sum" dataDxfId="108" totalsRowDxfId="107"/>
  </tableColumns>
  <tableStyleInfo name="Cash" showFirstColumn="0" showLastColumn="0" showRowStripes="0" showColumnStripes="0"/>
  <extLst>
    <ext xmlns:x14="http://schemas.microsoft.com/office/spreadsheetml/2009/9/main" uri="{504A1905-F514-4f6f-8877-14C23A59335A}">
      <x14:table altTextSummary="Enter or modify Cash Receipts items and each month values in this table. Total Cash Receipts and Total Cash Available are auto calculated "/>
    </ext>
  </extLst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DC4B605-CC6D-4B4B-B065-4404522D4544}" name="CashOnHand" displayName="CashOnHand" ref="C7:P8" totalsRowShown="0" headerRowDxfId="106" dataDxfId="104" headerRowBorderDxfId="105" tableBorderDxfId="103">
  <autoFilter ref="C7:P8" xr:uid="{75A0FB42-9BAD-45ED-B6CD-B87D7AFD6F63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</autoFilter>
  <tableColumns count="14">
    <tableColumn id="1" xr3:uid="{4C8D52D9-107B-402E-9F92-2189471D5CC0}" name="Beginning" dataDxfId="102"/>
    <tableColumn id="2" xr3:uid="{20D78004-755E-4402-9E26-152FC8ED5814}" name="Jan-xx" dataDxfId="101">
      <calculatedColumnFormula>C54</calculatedColumnFormula>
    </tableColumn>
    <tableColumn id="3" xr3:uid="{58B5D5C5-7173-416A-A579-975E8462BF39}" name="Feb-xx" dataDxfId="100">
      <calculatedColumnFormula>D54</calculatedColumnFormula>
    </tableColumn>
    <tableColumn id="4" xr3:uid="{CCD3D305-A175-4686-A03A-FE03A58B6046}" name="Mar-xx" dataDxfId="99">
      <calculatedColumnFormula>E54</calculatedColumnFormula>
    </tableColumn>
    <tableColumn id="5" xr3:uid="{7487B9ED-A5B6-4275-B519-DF9A4DC952A3}" name="Apr-xx" dataDxfId="98">
      <calculatedColumnFormula>F54</calculatedColumnFormula>
    </tableColumn>
    <tableColumn id="6" xr3:uid="{D0285F12-7AB3-434D-ACFC-557AB16EA276}" name="May-xx" dataDxfId="97">
      <calculatedColumnFormula>G54</calculatedColumnFormula>
    </tableColumn>
    <tableColumn id="7" xr3:uid="{5905ED31-A771-4C77-9F7B-21EB8D7D866C}" name="Jun-xx" dataDxfId="96">
      <calculatedColumnFormula>H54</calculatedColumnFormula>
    </tableColumn>
    <tableColumn id="8" xr3:uid="{9A51A46A-0270-4010-B46F-5E41DAC27337}" name="Jul-xx" dataDxfId="95">
      <calculatedColumnFormula>I54</calculatedColumnFormula>
    </tableColumn>
    <tableColumn id="9" xr3:uid="{C50FCAC0-0903-4353-9342-19872C9474D2}" name="Aug-xx" dataDxfId="94">
      <calculatedColumnFormula>J54</calculatedColumnFormula>
    </tableColumn>
    <tableColumn id="10" xr3:uid="{EAEAA103-AA5B-40BA-9E23-F7078AFE3478}" name="Sep-xx" dataDxfId="93">
      <calculatedColumnFormula>K54</calculatedColumnFormula>
    </tableColumn>
    <tableColumn id="11" xr3:uid="{3ADBD22F-BC89-42A6-8F59-41DEDFECBC71}" name="Oct-xx" dataDxfId="92">
      <calculatedColumnFormula>L54</calculatedColumnFormula>
    </tableColumn>
    <tableColumn id="12" xr3:uid="{B8EA8B1B-9036-4E9F-871B-2F4567DB2779}" name="Nov-xx" dataDxfId="91">
      <calculatedColumnFormula>M54</calculatedColumnFormula>
    </tableColumn>
    <tableColumn id="13" xr3:uid="{4C066EE9-1CD6-4DEB-B04E-E8323FED01D8}" name="Dec-xx" dataDxfId="90">
      <calculatedColumnFormula>N54</calculatedColumnFormula>
    </tableColumn>
    <tableColumn id="14" xr3:uid="{5C490499-9979-4A92-A6A0-E575500F609A}" name="Total" dataDxfId="89"/>
  </tableColumns>
  <tableStyleInfo name="Cash" showFirstColumn="0" showLastColumn="0" showRowStripes="1" showColumnStripes="0"/>
  <extLst>
    <ext xmlns:x14="http://schemas.microsoft.com/office/spreadsheetml/2009/9/main" uri="{504A1905-F514-4f6f-8877-14C23A59335A}">
      <x14:table altTextSummary="Enter Cash on hand in Beginning in this table. Cash on hand is auto calculated for each month"/>
    </ext>
  </extLst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D8AA0C5-6F01-4707-BE57-FCE812638BFE}" name="Expenses" displayName="Expenses" ref="B20:P46" totalsRowCount="1" headerRowDxfId="88" dataDxfId="86" totalsRowDxfId="84" headerRowBorderDxfId="87" tableBorderDxfId="85">
  <autoFilter ref="B20:P45" xr:uid="{A0C50E5F-48E7-4FF5-9174-0349EDAEAEEE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</autoFilter>
  <tableColumns count="15">
    <tableColumn id="1" xr3:uid="{E261CF7A-EEE7-487E-A66A-67839141F582}" name="CASH PAID OUT" totalsRowLabel="SUBTOTAL" dataDxfId="83" totalsRowDxfId="82"/>
    <tableColumn id="2" xr3:uid="{FFDDD715-00DA-40DA-B7B2-83C50324FA64}" name=" " dataDxfId="81" totalsRowDxfId="80"/>
    <tableColumn id="3" xr3:uid="{12727C3A-6CCB-403A-9105-08531DDF44CE}" name="Jan-xx" totalsRowFunction="sum" dataDxfId="79" totalsRowDxfId="78"/>
    <tableColumn id="4" xr3:uid="{6EABBF00-527B-42E9-AAE1-638685D3999F}" name="Feb-xx" totalsRowFunction="sum" dataDxfId="77" totalsRowDxfId="76"/>
    <tableColumn id="5" xr3:uid="{6E514C19-7D32-44A7-A4A3-F9D85F38D8A4}" name="Mar-xx" totalsRowFunction="sum" dataDxfId="75" totalsRowDxfId="74"/>
    <tableColumn id="6" xr3:uid="{D2A328FD-714B-4F71-A561-655887DCB47B}" name="Apr-xx" totalsRowFunction="sum" dataDxfId="73" totalsRowDxfId="72"/>
    <tableColumn id="7" xr3:uid="{09AE9247-F0FE-4634-9245-22CC1836C30E}" name="May-xx" totalsRowFunction="sum" dataDxfId="71" totalsRowDxfId="70"/>
    <tableColumn id="8" xr3:uid="{42F0DC4F-D407-4AF6-B7FA-D122931F81D2}" name="Jun-xx" totalsRowFunction="sum" dataDxfId="69" totalsRowDxfId="68"/>
    <tableColumn id="9" xr3:uid="{1BC29ADC-3A19-4F5E-B845-D3517850D542}" name="Jul-xx" totalsRowFunction="sum" dataDxfId="67" totalsRowDxfId="66"/>
    <tableColumn id="10" xr3:uid="{7E9CBC9D-813B-48E2-ACDE-F8151C065E95}" name="Aug-xx" totalsRowFunction="sum" dataDxfId="65" totalsRowDxfId="64"/>
    <tableColumn id="11" xr3:uid="{93A6F074-1EB9-4DF9-841B-30012F554080}" name="Sep-xx" totalsRowFunction="sum" dataDxfId="63" totalsRowDxfId="62"/>
    <tableColumn id="12" xr3:uid="{73EDC368-265A-47CD-AE46-9E515EE45D0F}" name="Oct-xx" totalsRowFunction="sum" dataDxfId="61" totalsRowDxfId="60"/>
    <tableColumn id="13" xr3:uid="{72EC1B92-59C7-4508-BCE8-C01C817C1478}" name="Nov-xx" totalsRowFunction="sum" dataDxfId="59" totalsRowDxfId="58"/>
    <tableColumn id="14" xr3:uid="{6793F1EB-794A-48A1-83D8-6D45C0C4EFEB}" name="Dec-xx" totalsRowFunction="sum" dataDxfId="57" totalsRowDxfId="56"/>
    <tableColumn id="15" xr3:uid="{CF05919A-D829-4999-9210-E2C1BD966A3B}" name="Total" totalsRowFunction="sum" dataDxfId="55" totalsRowDxfId="54">
      <calculatedColumnFormula>SUM(D21:O21)</calculatedColumnFormula>
    </tableColumn>
  </tableColumns>
  <tableStyleInfo name="Cash" showFirstColumn="1" showLastColumn="0" showRowStripes="0" showColumnStripes="0"/>
  <extLst>
    <ext xmlns:x14="http://schemas.microsoft.com/office/spreadsheetml/2009/9/main" uri="{504A1905-F514-4f6f-8877-14C23A59335A}">
      <x14:table altTextSummary="Enter or modify Cash Paid Out items and each month values in this table. Subtotal is auto calculated at the end"/>
    </ext>
  </extLst>
</table>
</file>

<file path=xl/tables/table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03E48D8-5F62-4E56-A19C-17B5CAD89806}" name="OtherOperationalData" displayName="OtherOperationalData" ref="B56:P62" totalsRowShown="0" headerRowDxfId="53" dataDxfId="51" headerRowBorderDxfId="52" tableBorderDxfId="50">
  <autoFilter ref="B56:P62" xr:uid="{EBE40B27-9006-4651-97E5-B016341E2CE1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</autoFilter>
  <tableColumns count="15">
    <tableColumn id="1" xr3:uid="{01785638-136E-4180-BDD5-9F557795924A}" name="OTHER OPERATING DATA" dataDxfId="49"/>
    <tableColumn id="2" xr3:uid="{49C0447E-568B-46DE-86FB-90FE5D013019}" name=" " dataDxfId="48"/>
    <tableColumn id="3" xr3:uid="{5CFA0006-C51A-462F-B377-5467CF03CF17}" name="Jan-xx" dataDxfId="47"/>
    <tableColumn id="4" xr3:uid="{E687853F-1199-4610-8A37-E142A3375112}" name="Feb-xx" dataDxfId="46"/>
    <tableColumn id="5" xr3:uid="{263F49B6-4012-4DA7-B2DF-FA732D373244}" name="Mar-xx" dataDxfId="45"/>
    <tableColumn id="6" xr3:uid="{C5456C5E-4132-4727-8418-C842DA645806}" name="Apr-xx" dataDxfId="44"/>
    <tableColumn id="7" xr3:uid="{59ED6DE9-4845-496A-A605-8EE59D1E4E04}" name="May-xx" dataDxfId="43"/>
    <tableColumn id="8" xr3:uid="{E6DE29CF-3911-46AF-8223-E89059A2917F}" name="Jun-xx" dataDxfId="42"/>
    <tableColumn id="9" xr3:uid="{C70E3A64-BF98-4789-A61C-AAEFEA81362C}" name="Jul-xx" dataDxfId="41"/>
    <tableColumn id="10" xr3:uid="{93DA4E61-DB06-4058-BA6E-A433F37CDCB9}" name="Aug-xx" dataDxfId="40"/>
    <tableColumn id="11" xr3:uid="{50A81CB7-FCD1-4812-B36E-4477AD5F7566}" name="Sep-xx" dataDxfId="39"/>
    <tableColumn id="12" xr3:uid="{AC61AB1E-C529-457F-A051-F183CBFCF56C}" name="Oct-xx" dataDxfId="38"/>
    <tableColumn id="13" xr3:uid="{3168C820-C383-4C04-8C41-D7B406C319BC}" name="Nov-xx" dataDxfId="37"/>
    <tableColumn id="14" xr3:uid="{3E4B229E-47D6-4929-975E-DEB4E0F3F706}" name="Dec-xx" dataDxfId="36"/>
    <tableColumn id="15" xr3:uid="{FD6893EB-1DF7-4080-8C28-BC76105AFC1D}" name="Total" dataDxfId="35"/>
  </tableColumns>
  <tableStyleInfo name="Cash" showFirstColumn="1" showLastColumn="0" showRowStripes="0" showColumnStripes="0"/>
  <extLst>
    <ext xmlns:x14="http://schemas.microsoft.com/office/spreadsheetml/2009/9/main" uri="{504A1905-F514-4f6f-8877-14C23A59335A}">
      <x14:table altTextSummary="Enter or modify Other Operating Data items and each month values in this table. Total is auto calculated"/>
    </ext>
  </extLst>
</table>
</file>

<file path=xl/tables/table5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F15F3D1-1F8B-4889-86FF-1AC757D0312E}" name="CashPaidOut" displayName="CashPaidOut" ref="B47:P53" totalsRowCount="1" headerRowDxfId="34" dataDxfId="33" totalsRowDxfId="31" tableBorderDxfId="32">
  <autoFilter ref="B47:P52" xr:uid="{DC4C7ED9-74F1-4A69-951F-0F4CF7854139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</autoFilter>
  <tableColumns count="15">
    <tableColumn id="1" xr3:uid="{1C64AEAF-E62A-4A61-942F-43A9B0A1E14F}" name="CASH PAID OUT" totalsRowLabel="TOTAL CASH PAID OUT" dataDxfId="30" totalsRowDxfId="29"/>
    <tableColumn id="2" xr3:uid="{71D4A62C-EC6A-4CDA-AF06-A527AFAA7172}" name=" " dataDxfId="28" totalsRowDxfId="27"/>
    <tableColumn id="3" xr3:uid="{1F5533FD-DD51-446B-AB43-B622A36D30A3}" name="Jan-xx" totalsRowFunction="custom" dataDxfId="26" totalsRowDxfId="25">
      <totalsRowFormula>Expenses[[#Totals],[Jan-xx]]+SUBTOTAL(109,CashPaidOut[Jan-xx])</totalsRowFormula>
    </tableColumn>
    <tableColumn id="4" xr3:uid="{516593D0-4E8A-4599-AFCA-9A7BC28C6C1D}" name="Feb-xx" totalsRowFunction="custom" dataDxfId="24" totalsRowDxfId="23">
      <totalsRowFormula>Expenses[[#Totals],[Feb-xx]]+SUBTOTAL(109,CashPaidOut[Feb-xx])</totalsRowFormula>
    </tableColumn>
    <tableColumn id="5" xr3:uid="{A50965D1-3E84-4803-A542-1601688C4076}" name="Mar-xx" totalsRowFunction="custom" dataDxfId="22" totalsRowDxfId="21">
      <totalsRowFormula>Expenses[[#Totals],[Mar-xx]]+SUBTOTAL(109,CashPaidOut[Mar-xx])</totalsRowFormula>
    </tableColumn>
    <tableColumn id="6" xr3:uid="{C363A5CD-2ED6-4D10-B508-E20B96AD2391}" name="Apr-xx" totalsRowFunction="custom" dataDxfId="20" totalsRowDxfId="19">
      <totalsRowFormula>Expenses[[#Totals],[Apr-xx]]+SUBTOTAL(109,CashPaidOut[Apr-xx])</totalsRowFormula>
    </tableColumn>
    <tableColumn id="7" xr3:uid="{8331B682-A4BD-4980-B245-12AD1BF8162C}" name="May-xx" totalsRowFunction="custom" dataDxfId="18" totalsRowDxfId="17">
      <totalsRowFormula>Expenses[[#Totals],[May-xx]]+SUBTOTAL(109,CashPaidOut[May-xx])</totalsRowFormula>
    </tableColumn>
    <tableColumn id="8" xr3:uid="{1CE97521-1AA0-4EC8-9DA4-E5E05893A660}" name="Jun-xx" totalsRowFunction="custom" dataDxfId="16" totalsRowDxfId="15">
      <totalsRowFormula>Expenses[[#Totals],[Jun-xx]]+SUBTOTAL(109,CashPaidOut[Jun-xx])</totalsRowFormula>
    </tableColumn>
    <tableColumn id="9" xr3:uid="{C24B8C99-2B79-47ED-BB89-AB63A03F7CA6}" name="Jul-xx" totalsRowFunction="custom" dataDxfId="14" totalsRowDxfId="13">
      <totalsRowFormula>Expenses[[#Totals],[Jul-xx]]+SUBTOTAL(109,CashPaidOut[Jul-xx])</totalsRowFormula>
    </tableColumn>
    <tableColumn id="10" xr3:uid="{A00EC4F8-58B8-44C9-88FA-7F85F73B2036}" name="Aug-xx" totalsRowFunction="custom" dataDxfId="12" totalsRowDxfId="11">
      <totalsRowFormula>Expenses[[#Totals],[Aug-xx]]+SUBTOTAL(109,CashPaidOut[Aug-xx])</totalsRowFormula>
    </tableColumn>
    <tableColumn id="11" xr3:uid="{156DCDCE-DCAA-4412-9047-B1245603FF37}" name="Sep-xx" totalsRowFunction="custom" dataDxfId="10" totalsRowDxfId="9">
      <totalsRowFormula>Expenses[[#Totals],[Sep-xx]]+SUBTOTAL(109,CashPaidOut[Sep-xx])</totalsRowFormula>
    </tableColumn>
    <tableColumn id="12" xr3:uid="{1EE38CB3-8D36-47B4-BDA8-9CB849FE734C}" name="Oct-xx" totalsRowFunction="custom" dataDxfId="8" totalsRowDxfId="7">
      <totalsRowFormula>Expenses[[#Totals],[Oct-xx]]+SUBTOTAL(109,CashPaidOut[Oct-xx])</totalsRowFormula>
    </tableColumn>
    <tableColumn id="13" xr3:uid="{3438184B-EC73-468E-9872-A32D32D47C8E}" name="Nov-xx" totalsRowFunction="custom" dataDxfId="6" totalsRowDxfId="5">
      <totalsRowFormula>Expenses[[#Totals],[Nov-xx]]+SUBTOTAL(109,CashPaidOut[Nov-xx])</totalsRowFormula>
    </tableColumn>
    <tableColumn id="14" xr3:uid="{A80ACE2A-125C-4D05-A728-7744DD560A72}" name="Dec-xx" totalsRowFunction="custom" dataDxfId="4" totalsRowDxfId="3">
      <totalsRowFormula>Expenses[[#Totals],[Dec-xx]]+SUBTOTAL(109,CashPaidOut[Dec-xx])</totalsRowFormula>
    </tableColumn>
    <tableColumn id="15" xr3:uid="{8ADCDC85-66BB-4B7D-A1C5-7A897B896A44}" name="Total" totalsRowFunction="custom" dataDxfId="2" totalsRowDxfId="1">
      <totalsRowFormula>SUM(D53:O53)</totalsRowFormula>
    </tableColumn>
  </tableColumns>
  <tableStyleInfo name="Cash" showFirstColumn="1" showLastColumn="0" showRowStripes="0" showColumnStripes="0"/>
  <extLst>
    <ext xmlns:x14="http://schemas.microsoft.com/office/spreadsheetml/2009/9/main" uri="{504A1905-F514-4f6f-8877-14C23A59335A}">
      <x14:table altTextSummary="Enter or modify Cash Paid Out items and each month values in this table. Total Cash Paid Out and Cash on hand at month-end are auto calculated at the end"/>
    </ext>
  </extLst>
</table>
</file>

<file path=xl/theme/theme11.xml><?xml version="1.0" encoding="utf-8"?>
<a:theme xmlns:a="http://schemas.openxmlformats.org/drawingml/2006/main" name="Office Theme">
  <a:themeElements>
    <a:clrScheme name="Custom 100">
      <a:dk1>
        <a:sysClr val="windowText" lastClr="000000"/>
      </a:dk1>
      <a:lt1>
        <a:sysClr val="window" lastClr="FFFFFF"/>
      </a:lt1>
      <a:dk2>
        <a:srgbClr val="1F497D"/>
      </a:dk2>
      <a:lt2>
        <a:srgbClr val="E7E6E6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ustom 46">
      <a:majorFont>
        <a:latin typeface="Sitka Heading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&#65279;<?xml version="1.0" encoding="utf-8"?><Relationships xmlns="http://schemas.openxmlformats.org/package/2006/relationships"><Relationship Type="http://schemas.openxmlformats.org/officeDocument/2006/relationships/table" Target="/xl/tables/table21.xml" Id="rId3" /><Relationship Type="http://schemas.openxmlformats.org/officeDocument/2006/relationships/table" Target="/xl/tables/table12.xml" Id="rId2" /><Relationship Type="http://schemas.openxmlformats.org/officeDocument/2006/relationships/printerSettings" Target="/xl/printerSettings/printerSettings12.bin" Id="rId1" /><Relationship Type="http://schemas.openxmlformats.org/officeDocument/2006/relationships/table" Target="/xl/tables/table53.xml" Id="rId6" /><Relationship Type="http://schemas.openxmlformats.org/officeDocument/2006/relationships/table" Target="/xl/tables/table44.xml" Id="rId5" /><Relationship Type="http://schemas.openxmlformats.org/officeDocument/2006/relationships/table" Target="/xl/tables/table35.xml" Id="rId4" /></Relationships>
</file>

<file path=xl/worksheets/_rels/sheet21.xml.rels>&#65279;<?xml version="1.0" encoding="utf-8"?><Relationships xmlns="http://schemas.openxmlformats.org/package/2006/relationships"><Relationship Type="http://schemas.openxmlformats.org/officeDocument/2006/relationships/drawing" Target="/xl/drawings/drawing11.xml" Id="rId2" /><Relationship Type="http://schemas.openxmlformats.org/officeDocument/2006/relationships/printerSettings" Target="/xl/printerSettings/printerSettings21.bin" Id="rId1" /></Relationships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0.79998168889431442"/>
    <pageSetUpPr fitToPage="1"/>
  </sheetPr>
  <dimension ref="B1:P63"/>
  <sheetViews>
    <sheetView showGridLines="0" tabSelected="1" zoomScaleNormal="100" workbookViewId="0"/>
  </sheetViews>
  <sheetFormatPr defaultColWidth="9.28515625" defaultRowHeight="10.199999999999999" x14ac:dyDescent="0.2"/>
  <cols>
    <col min="1" max="1" width="5.7109375" style="3" customWidth="1"/>
    <col min="2" max="2" width="50.7109375" style="3" customWidth="1"/>
    <col min="3" max="16" width="15.7109375" style="3" customWidth="1"/>
    <col min="17" max="17" width="5.7109375" style="3" customWidth="1"/>
    <col min="18" max="16384" width="9.28515625" style="3"/>
  </cols>
  <sheetData>
    <row r="1" spans="2:16" s="1" customFormat="1" ht="60" customHeight="1" x14ac:dyDescent="0.5">
      <c r="B1" s="47" t="s">
        <v>66</v>
      </c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</row>
    <row r="2" spans="2:16" s="1" customFormat="1" ht="60" customHeight="1" x14ac:dyDescent="0.2">
      <c r="B2" s="46" t="s">
        <v>53</v>
      </c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</row>
    <row r="3" spans="2:16" s="1" customFormat="1" ht="25.05" customHeight="1" x14ac:dyDescent="0.2"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</row>
    <row r="4" spans="2:16" s="1" customFormat="1" ht="34.950000000000003" customHeight="1" x14ac:dyDescent="0.25">
      <c r="B4" s="19" t="s">
        <v>10</v>
      </c>
      <c r="C4" s="44">
        <f ca="1">TODAY()</f>
        <v>44977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</row>
    <row r="5" spans="2:16" s="1" customFormat="1" ht="34.950000000000003" customHeight="1" x14ac:dyDescent="0.25">
      <c r="B5" s="15" t="s">
        <v>35</v>
      </c>
      <c r="C5" s="45"/>
      <c r="D5" s="8">
        <f t="shared" ref="D5" si="0">Cash_minimum</f>
        <v>0</v>
      </c>
      <c r="E5" s="8">
        <f t="shared" ref="E5:O5" si="1">Cash_minimum</f>
        <v>0</v>
      </c>
      <c r="F5" s="8">
        <f t="shared" si="1"/>
        <v>0</v>
      </c>
      <c r="G5" s="8">
        <f t="shared" si="1"/>
        <v>0</v>
      </c>
      <c r="H5" s="8">
        <f t="shared" si="1"/>
        <v>0</v>
      </c>
      <c r="I5" s="8">
        <f t="shared" si="1"/>
        <v>0</v>
      </c>
      <c r="J5" s="8">
        <f t="shared" si="1"/>
        <v>0</v>
      </c>
      <c r="K5" s="8">
        <f t="shared" si="1"/>
        <v>0</v>
      </c>
      <c r="L5" s="8">
        <f t="shared" si="1"/>
        <v>0</v>
      </c>
      <c r="M5" s="8">
        <f t="shared" si="1"/>
        <v>0</v>
      </c>
      <c r="N5" s="8">
        <f t="shared" si="1"/>
        <v>0</v>
      </c>
      <c r="O5" s="8">
        <f t="shared" si="1"/>
        <v>0</v>
      </c>
      <c r="P5" s="7"/>
    </row>
    <row r="6" spans="2:16" s="1" customFormat="1" ht="34.950000000000003" customHeight="1" x14ac:dyDescent="0.25">
      <c r="B6" s="7"/>
      <c r="C6" s="7"/>
      <c r="D6" s="7"/>
      <c r="E6" s="7"/>
      <c r="F6" s="7"/>
      <c r="G6" s="7"/>
      <c r="H6" s="20"/>
      <c r="I6" s="7"/>
      <c r="J6" s="7"/>
      <c r="K6" s="7"/>
      <c r="L6" s="7"/>
      <c r="M6" s="7"/>
      <c r="N6" s="7"/>
      <c r="O6" s="7"/>
      <c r="P6" s="7"/>
    </row>
    <row r="7" spans="2:16" s="6" customFormat="1" ht="34.950000000000003" customHeight="1" x14ac:dyDescent="0.2">
      <c r="B7" s="21"/>
      <c r="C7" s="22" t="s">
        <v>31</v>
      </c>
      <c r="D7" s="18" t="s">
        <v>54</v>
      </c>
      <c r="E7" s="18" t="s">
        <v>55</v>
      </c>
      <c r="F7" s="18" t="s">
        <v>56</v>
      </c>
      <c r="G7" s="18" t="s">
        <v>57</v>
      </c>
      <c r="H7" s="18" t="s">
        <v>58</v>
      </c>
      <c r="I7" s="18" t="s">
        <v>59</v>
      </c>
      <c r="J7" s="18" t="s">
        <v>60</v>
      </c>
      <c r="K7" s="18" t="s">
        <v>61</v>
      </c>
      <c r="L7" s="18" t="s">
        <v>62</v>
      </c>
      <c r="M7" s="18" t="s">
        <v>63</v>
      </c>
      <c r="N7" s="18" t="s">
        <v>64</v>
      </c>
      <c r="O7" s="18" t="s">
        <v>65</v>
      </c>
      <c r="P7" s="23" t="s">
        <v>36</v>
      </c>
    </row>
    <row r="8" spans="2:16" s="6" customFormat="1" ht="34.950000000000003" customHeight="1" x14ac:dyDescent="0.2">
      <c r="B8" s="41" t="s">
        <v>44</v>
      </c>
      <c r="C8" s="25"/>
      <c r="D8" s="26">
        <f t="shared" ref="D8:O8" si="2">C54</f>
        <v>0</v>
      </c>
      <c r="E8" s="26">
        <f t="shared" si="2"/>
        <v>0</v>
      </c>
      <c r="F8" s="26">
        <f t="shared" si="2"/>
        <v>0</v>
      </c>
      <c r="G8" s="26">
        <f t="shared" si="2"/>
        <v>0</v>
      </c>
      <c r="H8" s="26">
        <f t="shared" si="2"/>
        <v>0</v>
      </c>
      <c r="I8" s="26">
        <f t="shared" si="2"/>
        <v>0</v>
      </c>
      <c r="J8" s="26">
        <f t="shared" si="2"/>
        <v>0</v>
      </c>
      <c r="K8" s="26">
        <f t="shared" si="2"/>
        <v>0</v>
      </c>
      <c r="L8" s="26">
        <f t="shared" si="2"/>
        <v>0</v>
      </c>
      <c r="M8" s="26">
        <f t="shared" si="2"/>
        <v>0</v>
      </c>
      <c r="N8" s="26">
        <f t="shared" si="2"/>
        <v>0</v>
      </c>
      <c r="O8" s="26">
        <f t="shared" si="2"/>
        <v>0</v>
      </c>
      <c r="P8" s="27"/>
    </row>
    <row r="9" spans="2:16" s="6" customFormat="1" ht="34.950000000000003" customHeight="1" x14ac:dyDescent="0.2">
      <c r="B9" s="21"/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</row>
    <row r="10" spans="2:16" s="6" customFormat="1" ht="34.950000000000003" customHeight="1" x14ac:dyDescent="0.2">
      <c r="B10" s="29" t="s">
        <v>0</v>
      </c>
      <c r="C10" s="30" t="s">
        <v>52</v>
      </c>
      <c r="D10" s="18" t="s">
        <v>54</v>
      </c>
      <c r="E10" s="18" t="s">
        <v>55</v>
      </c>
      <c r="F10" s="18" t="s">
        <v>56</v>
      </c>
      <c r="G10" s="18" t="s">
        <v>57</v>
      </c>
      <c r="H10" s="18" t="s">
        <v>58</v>
      </c>
      <c r="I10" s="18" t="s">
        <v>59</v>
      </c>
      <c r="J10" s="18" t="s">
        <v>60</v>
      </c>
      <c r="K10" s="18" t="s">
        <v>61</v>
      </c>
      <c r="L10" s="18" t="s">
        <v>62</v>
      </c>
      <c r="M10" s="18" t="s">
        <v>63</v>
      </c>
      <c r="N10" s="18" t="s">
        <v>64</v>
      </c>
      <c r="O10" s="18" t="s">
        <v>65</v>
      </c>
      <c r="P10" s="30" t="s">
        <v>36</v>
      </c>
    </row>
    <row r="11" spans="2:16" s="6" customFormat="1" ht="34.950000000000003" customHeight="1" x14ac:dyDescent="0.2">
      <c r="B11" s="31" t="s">
        <v>47</v>
      </c>
      <c r="C11" s="32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33">
        <f t="shared" ref="P11:P16" si="3">SUM(D11:O11)</f>
        <v>0</v>
      </c>
    </row>
    <row r="12" spans="2:16" s="6" customFormat="1" ht="34.950000000000003" customHeight="1" x14ac:dyDescent="0.2">
      <c r="B12" s="31" t="s">
        <v>15</v>
      </c>
      <c r="C12" s="32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33">
        <f t="shared" si="3"/>
        <v>0</v>
      </c>
    </row>
    <row r="13" spans="2:16" s="6" customFormat="1" ht="34.950000000000003" customHeight="1" x14ac:dyDescent="0.2">
      <c r="B13" s="31" t="s">
        <v>48</v>
      </c>
      <c r="C13" s="32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33">
        <f t="shared" si="3"/>
        <v>0</v>
      </c>
    </row>
    <row r="14" spans="2:16" s="6" customFormat="1" ht="34.950000000000003" customHeight="1" x14ac:dyDescent="0.2">
      <c r="B14" s="31" t="s">
        <v>14</v>
      </c>
      <c r="C14" s="32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33">
        <f t="shared" si="3"/>
        <v>0</v>
      </c>
    </row>
    <row r="15" spans="2:16" s="6" customFormat="1" ht="34.950000000000003" customHeight="1" x14ac:dyDescent="0.2">
      <c r="B15" s="31" t="s">
        <v>11</v>
      </c>
      <c r="C15" s="32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33">
        <f t="shared" si="3"/>
        <v>0</v>
      </c>
    </row>
    <row r="16" spans="2:16" s="6" customFormat="1" ht="34.950000000000003" customHeight="1" x14ac:dyDescent="0.2">
      <c r="B16" s="31" t="s">
        <v>12</v>
      </c>
      <c r="C16" s="32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33">
        <f t="shared" si="3"/>
        <v>0</v>
      </c>
    </row>
    <row r="17" spans="2:16" s="6" customFormat="1" ht="34.950000000000003" customHeight="1" x14ac:dyDescent="0.2">
      <c r="B17" s="34" t="s">
        <v>43</v>
      </c>
      <c r="C17" s="32"/>
      <c r="D17" s="17">
        <f>SUM(D11,D13:D16,(D12*-1))</f>
        <v>0</v>
      </c>
      <c r="E17" s="17">
        <f t="shared" ref="E17:O17" si="4">SUM(E11,E13:E16,(E12*-1))</f>
        <v>0</v>
      </c>
      <c r="F17" s="33">
        <f t="shared" si="4"/>
        <v>0</v>
      </c>
      <c r="G17" s="33">
        <f t="shared" si="4"/>
        <v>0</v>
      </c>
      <c r="H17" s="33">
        <f t="shared" si="4"/>
        <v>0</v>
      </c>
      <c r="I17" s="33">
        <f t="shared" si="4"/>
        <v>0</v>
      </c>
      <c r="J17" s="33">
        <f t="shared" si="4"/>
        <v>0</v>
      </c>
      <c r="K17" s="33">
        <f t="shared" si="4"/>
        <v>0</v>
      </c>
      <c r="L17" s="33">
        <f t="shared" si="4"/>
        <v>0</v>
      </c>
      <c r="M17" s="33">
        <f t="shared" si="4"/>
        <v>0</v>
      </c>
      <c r="N17" s="33">
        <f t="shared" si="4"/>
        <v>0</v>
      </c>
      <c r="O17" s="33">
        <f t="shared" si="4"/>
        <v>0</v>
      </c>
      <c r="P17" s="33">
        <f>SUBTOTAL(109,CashReceipts[Total])</f>
        <v>0</v>
      </c>
    </row>
    <row r="18" spans="2:16" s="6" customFormat="1" ht="34.950000000000003" customHeight="1" x14ac:dyDescent="0.2">
      <c r="B18" s="41" t="s">
        <v>49</v>
      </c>
      <c r="C18" s="10">
        <f>(C8+CashReceipts[[#Totals],[ ]])</f>
        <v>0</v>
      </c>
      <c r="D18" s="10">
        <f>(D8+CashReceipts[[#Totals],[Jan-xx]])</f>
        <v>0</v>
      </c>
      <c r="E18" s="10">
        <f>(E8+CashReceipts[[#Totals],[Feb-xx]])</f>
        <v>0</v>
      </c>
      <c r="F18" s="10">
        <f>(F8+CashReceipts[[#Totals],[Mar-xx]])</f>
        <v>0</v>
      </c>
      <c r="G18" s="10">
        <f>(G8+CashReceipts[[#Totals],[Apr-xx]])</f>
        <v>0</v>
      </c>
      <c r="H18" s="10">
        <f>(H8+CashReceipts[[#Totals],[May-xx]])</f>
        <v>0</v>
      </c>
      <c r="I18" s="10">
        <f>(I8+CashReceipts[[#Totals],[Jun-xx]])</f>
        <v>0</v>
      </c>
      <c r="J18" s="10">
        <f>(J8+CashReceipts[[#Totals],[Jul-xx]])</f>
        <v>0</v>
      </c>
      <c r="K18" s="10">
        <f>(K8+CashReceipts[[#Totals],[Aug-xx]])</f>
        <v>0</v>
      </c>
      <c r="L18" s="10">
        <f>(L8+CashReceipts[[#Totals],[Sep-xx]])</f>
        <v>0</v>
      </c>
      <c r="M18" s="10">
        <f>(M8+CashReceipts[[#Totals],[Oct-xx]])</f>
        <v>0</v>
      </c>
      <c r="N18" s="10">
        <f>(N8+CashReceipts[[#Totals],[Nov-xx]])</f>
        <v>0</v>
      </c>
      <c r="O18" s="10">
        <f>(O8+CashReceipts[[#Totals],[Dec-xx]])</f>
        <v>0</v>
      </c>
      <c r="P18" s="42"/>
    </row>
    <row r="19" spans="2:16" s="6" customFormat="1" ht="34.950000000000003" customHeight="1" x14ac:dyDescent="0.2">
      <c r="B19" s="21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</row>
    <row r="20" spans="2:16" s="6" customFormat="1" ht="34.950000000000003" customHeight="1" x14ac:dyDescent="0.2">
      <c r="B20" s="29" t="s">
        <v>1</v>
      </c>
      <c r="C20" s="30" t="s">
        <v>52</v>
      </c>
      <c r="D20" s="18" t="s">
        <v>54</v>
      </c>
      <c r="E20" s="18" t="s">
        <v>55</v>
      </c>
      <c r="F20" s="18" t="s">
        <v>56</v>
      </c>
      <c r="G20" s="18" t="s">
        <v>57</v>
      </c>
      <c r="H20" s="18" t="s">
        <v>58</v>
      </c>
      <c r="I20" s="18" t="s">
        <v>59</v>
      </c>
      <c r="J20" s="18" t="s">
        <v>60</v>
      </c>
      <c r="K20" s="18" t="s">
        <v>61</v>
      </c>
      <c r="L20" s="18" t="s">
        <v>62</v>
      </c>
      <c r="M20" s="18" t="s">
        <v>63</v>
      </c>
      <c r="N20" s="18" t="s">
        <v>64</v>
      </c>
      <c r="O20" s="18" t="s">
        <v>65</v>
      </c>
      <c r="P20" s="30" t="s">
        <v>36</v>
      </c>
    </row>
    <row r="21" spans="2:16" s="6" customFormat="1" ht="34.950000000000003" customHeight="1" x14ac:dyDescent="0.2">
      <c r="B21" s="31" t="s">
        <v>2</v>
      </c>
      <c r="C21" s="32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33">
        <f t="shared" ref="P21:P45" si="5">SUM(D21:O21)</f>
        <v>0</v>
      </c>
    </row>
    <row r="22" spans="2:16" s="6" customFormat="1" ht="34.950000000000003" customHeight="1" x14ac:dyDescent="0.2">
      <c r="B22" s="31" t="s">
        <v>16</v>
      </c>
      <c r="C22" s="32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33">
        <f t="shared" si="5"/>
        <v>0</v>
      </c>
    </row>
    <row r="23" spans="2:16" s="6" customFormat="1" ht="34.950000000000003" customHeight="1" x14ac:dyDescent="0.2">
      <c r="B23" s="31" t="s">
        <v>17</v>
      </c>
      <c r="C23" s="32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33">
        <f t="shared" si="5"/>
        <v>0</v>
      </c>
    </row>
    <row r="24" spans="2:16" s="6" customFormat="1" ht="34.950000000000003" customHeight="1" x14ac:dyDescent="0.2">
      <c r="B24" s="31" t="s">
        <v>18</v>
      </c>
      <c r="C24" s="32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33">
        <f t="shared" si="5"/>
        <v>0</v>
      </c>
    </row>
    <row r="25" spans="2:16" s="6" customFormat="1" ht="34.950000000000003" customHeight="1" x14ac:dyDescent="0.2">
      <c r="B25" s="31" t="s">
        <v>19</v>
      </c>
      <c r="C25" s="32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33">
        <f t="shared" si="5"/>
        <v>0</v>
      </c>
    </row>
    <row r="26" spans="2:16" s="6" customFormat="1" ht="34.950000000000003" customHeight="1" x14ac:dyDescent="0.2">
      <c r="B26" s="31" t="s">
        <v>28</v>
      </c>
      <c r="C26" s="32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33">
        <f t="shared" si="5"/>
        <v>0</v>
      </c>
    </row>
    <row r="27" spans="2:16" s="6" customFormat="1" ht="34.950000000000003" customHeight="1" x14ac:dyDescent="0.2">
      <c r="B27" s="31" t="s">
        <v>45</v>
      </c>
      <c r="C27" s="32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33">
        <f t="shared" si="5"/>
        <v>0</v>
      </c>
    </row>
    <row r="28" spans="2:16" s="6" customFormat="1" ht="34.950000000000003" customHeight="1" x14ac:dyDescent="0.2">
      <c r="B28" s="31" t="s">
        <v>46</v>
      </c>
      <c r="C28" s="32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33">
        <f t="shared" si="5"/>
        <v>0</v>
      </c>
    </row>
    <row r="29" spans="2:16" s="6" customFormat="1" ht="34.950000000000003" customHeight="1" x14ac:dyDescent="0.2">
      <c r="B29" s="31" t="s">
        <v>20</v>
      </c>
      <c r="C29" s="32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33">
        <f t="shared" si="5"/>
        <v>0</v>
      </c>
    </row>
    <row r="30" spans="2:16" s="6" customFormat="1" ht="34.950000000000003" customHeight="1" x14ac:dyDescent="0.2">
      <c r="B30" s="31" t="s">
        <v>22</v>
      </c>
      <c r="C30" s="32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33">
        <f t="shared" si="5"/>
        <v>0</v>
      </c>
    </row>
    <row r="31" spans="2:16" s="6" customFormat="1" ht="34.950000000000003" customHeight="1" x14ac:dyDescent="0.2">
      <c r="B31" s="31" t="s">
        <v>21</v>
      </c>
      <c r="C31" s="32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33">
        <f t="shared" si="5"/>
        <v>0</v>
      </c>
    </row>
    <row r="32" spans="2:16" s="6" customFormat="1" ht="34.950000000000003" customHeight="1" x14ac:dyDescent="0.2">
      <c r="B32" s="31" t="s">
        <v>23</v>
      </c>
      <c r="C32" s="32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33">
        <f t="shared" si="5"/>
        <v>0</v>
      </c>
    </row>
    <row r="33" spans="2:16" s="6" customFormat="1" ht="34.950000000000003" customHeight="1" x14ac:dyDescent="0.2">
      <c r="B33" s="31" t="s">
        <v>13</v>
      </c>
      <c r="C33" s="32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33">
        <f t="shared" si="5"/>
        <v>0</v>
      </c>
    </row>
    <row r="34" spans="2:16" s="6" customFormat="1" ht="34.950000000000003" customHeight="1" x14ac:dyDescent="0.2">
      <c r="B34" s="31" t="s">
        <v>38</v>
      </c>
      <c r="C34" s="32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33">
        <f t="shared" si="5"/>
        <v>0</v>
      </c>
    </row>
    <row r="35" spans="2:16" s="6" customFormat="1" ht="34.950000000000003" customHeight="1" x14ac:dyDescent="0.2">
      <c r="B35" s="31" t="s">
        <v>39</v>
      </c>
      <c r="C35" s="32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33">
        <f t="shared" si="5"/>
        <v>0</v>
      </c>
    </row>
    <row r="36" spans="2:16" s="6" customFormat="1" ht="34.950000000000003" customHeight="1" x14ac:dyDescent="0.2">
      <c r="B36" s="31" t="s">
        <v>24</v>
      </c>
      <c r="C36" s="32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33">
        <f t="shared" si="5"/>
        <v>0</v>
      </c>
    </row>
    <row r="37" spans="2:16" s="6" customFormat="1" ht="34.950000000000003" customHeight="1" x14ac:dyDescent="0.2">
      <c r="B37" s="31" t="s">
        <v>25</v>
      </c>
      <c r="C37" s="32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33">
        <f t="shared" si="5"/>
        <v>0</v>
      </c>
    </row>
    <row r="38" spans="2:16" s="6" customFormat="1" ht="34.950000000000003" customHeight="1" x14ac:dyDescent="0.2">
      <c r="B38" s="31" t="s">
        <v>26</v>
      </c>
      <c r="C38" s="32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33">
        <f t="shared" si="5"/>
        <v>0</v>
      </c>
    </row>
    <row r="39" spans="2:16" s="6" customFormat="1" ht="34.950000000000003" customHeight="1" x14ac:dyDescent="0.2">
      <c r="B39" s="31" t="s">
        <v>27</v>
      </c>
      <c r="C39" s="32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33">
        <f t="shared" si="5"/>
        <v>0</v>
      </c>
    </row>
    <row r="40" spans="2:16" s="6" customFormat="1" ht="34.950000000000003" customHeight="1" x14ac:dyDescent="0.2">
      <c r="B40" s="31" t="s">
        <v>3</v>
      </c>
      <c r="C40" s="32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33">
        <f t="shared" si="5"/>
        <v>0</v>
      </c>
    </row>
    <row r="41" spans="2:16" s="6" customFormat="1" ht="34.950000000000003" customHeight="1" x14ac:dyDescent="0.2">
      <c r="B41" s="31" t="s">
        <v>37</v>
      </c>
      <c r="C41" s="32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33">
        <f t="shared" si="5"/>
        <v>0</v>
      </c>
    </row>
    <row r="42" spans="2:16" s="6" customFormat="1" ht="34.950000000000003" customHeight="1" x14ac:dyDescent="0.2">
      <c r="B42" s="31" t="s">
        <v>29</v>
      </c>
      <c r="C42" s="32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33">
        <f t="shared" si="5"/>
        <v>0</v>
      </c>
    </row>
    <row r="43" spans="2:16" s="6" customFormat="1" ht="34.950000000000003" customHeight="1" x14ac:dyDescent="0.2">
      <c r="B43" s="31" t="s">
        <v>29</v>
      </c>
      <c r="C43" s="32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33">
        <f t="shared" si="5"/>
        <v>0</v>
      </c>
    </row>
    <row r="44" spans="2:16" s="6" customFormat="1" ht="34.950000000000003" customHeight="1" x14ac:dyDescent="0.2">
      <c r="B44" s="31" t="s">
        <v>29</v>
      </c>
      <c r="C44" s="32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33">
        <f t="shared" si="5"/>
        <v>0</v>
      </c>
    </row>
    <row r="45" spans="2:16" s="6" customFormat="1" ht="34.950000000000003" customHeight="1" x14ac:dyDescent="0.2">
      <c r="B45" s="31" t="s">
        <v>4</v>
      </c>
      <c r="C45" s="32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33">
        <f t="shared" si="5"/>
        <v>0</v>
      </c>
    </row>
    <row r="46" spans="2:16" s="6" customFormat="1" ht="34.950000000000003" customHeight="1" x14ac:dyDescent="0.2">
      <c r="B46" s="34" t="s">
        <v>5</v>
      </c>
      <c r="C46" s="35"/>
      <c r="D46" s="17">
        <f>SUBTOTAL(109,Expenses[Jan-xx])</f>
        <v>0</v>
      </c>
      <c r="E46" s="17">
        <f>SUBTOTAL(109,Expenses[Feb-xx])</f>
        <v>0</v>
      </c>
      <c r="F46" s="17">
        <f>SUBTOTAL(109,Expenses[Mar-xx])</f>
        <v>0</v>
      </c>
      <c r="G46" s="17">
        <f>SUBTOTAL(109,Expenses[Apr-xx])</f>
        <v>0</v>
      </c>
      <c r="H46" s="17">
        <f>SUBTOTAL(109,Expenses[May-xx])</f>
        <v>0</v>
      </c>
      <c r="I46" s="17">
        <f>SUBTOTAL(109,Expenses[Jun-xx])</f>
        <v>0</v>
      </c>
      <c r="J46" s="17">
        <f>SUBTOTAL(109,Expenses[Jul-xx])</f>
        <v>0</v>
      </c>
      <c r="K46" s="17">
        <f>SUBTOTAL(109,Expenses[Aug-xx])</f>
        <v>0</v>
      </c>
      <c r="L46" s="17">
        <f>SUBTOTAL(109,Expenses[Sep-xx])</f>
        <v>0</v>
      </c>
      <c r="M46" s="17">
        <f>SUBTOTAL(109,Expenses[Oct-xx])</f>
        <v>0</v>
      </c>
      <c r="N46" s="17">
        <f>SUBTOTAL(109,Expenses[Nov-xx])</f>
        <v>0</v>
      </c>
      <c r="O46" s="17">
        <f>SUBTOTAL(109,Expenses[Dec-xx])</f>
        <v>0</v>
      </c>
      <c r="P46" s="33">
        <f>SUBTOTAL(109,Expenses[Total])</f>
        <v>0</v>
      </c>
    </row>
    <row r="47" spans="2:16" s="6" customFormat="1" ht="34.950000000000003" customHeight="1" x14ac:dyDescent="0.2">
      <c r="B47" s="52" t="s">
        <v>1</v>
      </c>
      <c r="C47" s="53" t="s">
        <v>52</v>
      </c>
      <c r="D47" s="51" t="s">
        <v>54</v>
      </c>
      <c r="E47" s="18" t="s">
        <v>55</v>
      </c>
      <c r="F47" s="18" t="s">
        <v>56</v>
      </c>
      <c r="G47" s="18" t="s">
        <v>57</v>
      </c>
      <c r="H47" s="18" t="s">
        <v>58</v>
      </c>
      <c r="I47" s="18" t="s">
        <v>59</v>
      </c>
      <c r="J47" s="18" t="s">
        <v>60</v>
      </c>
      <c r="K47" s="18" t="s">
        <v>61</v>
      </c>
      <c r="L47" s="18" t="s">
        <v>62</v>
      </c>
      <c r="M47" s="18" t="s">
        <v>63</v>
      </c>
      <c r="N47" s="18" t="s">
        <v>64</v>
      </c>
      <c r="O47" s="18" t="s">
        <v>65</v>
      </c>
      <c r="P47" s="22" t="s">
        <v>36</v>
      </c>
    </row>
    <row r="48" spans="2:16" s="6" customFormat="1" ht="34.950000000000003" customHeight="1" x14ac:dyDescent="0.2">
      <c r="B48" s="31" t="s">
        <v>6</v>
      </c>
      <c r="C48" s="32"/>
      <c r="D48" s="36"/>
      <c r="E48" s="36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3">
        <f t="shared" ref="P48:P53" si="6">SUM(D48:O48)</f>
        <v>0</v>
      </c>
    </row>
    <row r="49" spans="2:16" s="6" customFormat="1" ht="34.950000000000003" customHeight="1" x14ac:dyDescent="0.2">
      <c r="B49" s="31" t="s">
        <v>42</v>
      </c>
      <c r="C49" s="32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3">
        <f t="shared" si="6"/>
        <v>0</v>
      </c>
    </row>
    <row r="50" spans="2:16" s="6" customFormat="1" ht="34.950000000000003" customHeight="1" x14ac:dyDescent="0.2">
      <c r="B50" s="31" t="s">
        <v>7</v>
      </c>
      <c r="C50" s="32"/>
      <c r="D50" s="36"/>
      <c r="E50" s="36"/>
      <c r="F50" s="36"/>
      <c r="G50" s="36"/>
      <c r="H50" s="36"/>
      <c r="I50" s="36"/>
      <c r="J50" s="36"/>
      <c r="K50" s="36"/>
      <c r="L50" s="36"/>
      <c r="M50" s="36"/>
      <c r="N50" s="36"/>
      <c r="O50" s="36"/>
      <c r="P50" s="33">
        <f t="shared" si="6"/>
        <v>0</v>
      </c>
    </row>
    <row r="51" spans="2:16" s="6" customFormat="1" ht="34.950000000000003" customHeight="1" x14ac:dyDescent="0.2">
      <c r="B51" s="31" t="s">
        <v>40</v>
      </c>
      <c r="C51" s="32"/>
      <c r="D51" s="36"/>
      <c r="E51" s="36"/>
      <c r="F51" s="36"/>
      <c r="G51" s="36"/>
      <c r="H51" s="36"/>
      <c r="I51" s="36"/>
      <c r="J51" s="36"/>
      <c r="K51" s="36"/>
      <c r="L51" s="36"/>
      <c r="M51" s="36"/>
      <c r="N51" s="36"/>
      <c r="O51" s="36"/>
      <c r="P51" s="33">
        <f t="shared" si="6"/>
        <v>0</v>
      </c>
    </row>
    <row r="52" spans="2:16" s="6" customFormat="1" ht="34.950000000000003" customHeight="1" x14ac:dyDescent="0.2">
      <c r="B52" s="31" t="s">
        <v>41</v>
      </c>
      <c r="C52" s="32"/>
      <c r="D52" s="36"/>
      <c r="E52" s="36"/>
      <c r="F52" s="36"/>
      <c r="G52" s="36"/>
      <c r="H52" s="36"/>
      <c r="I52" s="36"/>
      <c r="J52" s="36"/>
      <c r="K52" s="36"/>
      <c r="L52" s="36"/>
      <c r="M52" s="36"/>
      <c r="N52" s="36"/>
      <c r="O52" s="36"/>
      <c r="P52" s="33">
        <f t="shared" si="6"/>
        <v>0</v>
      </c>
    </row>
    <row r="53" spans="2:16" s="6" customFormat="1" ht="34.950000000000003" customHeight="1" x14ac:dyDescent="0.2">
      <c r="B53" s="34" t="s">
        <v>8</v>
      </c>
      <c r="C53" s="32"/>
      <c r="D53" s="33">
        <f>Expenses[[#Totals],[Jan-xx]]+SUBTOTAL(109,CashPaidOut[Jan-xx])</f>
        <v>0</v>
      </c>
      <c r="E53" s="33">
        <f>Expenses[[#Totals],[Feb-xx]]+SUBTOTAL(109,CashPaidOut[Feb-xx])</f>
        <v>0</v>
      </c>
      <c r="F53" s="33">
        <f>Expenses[[#Totals],[Mar-xx]]+SUBTOTAL(109,CashPaidOut[Mar-xx])</f>
        <v>0</v>
      </c>
      <c r="G53" s="36">
        <f>Expenses[[#Totals],[Apr-xx]]+SUBTOTAL(109,CashPaidOut[Apr-xx])</f>
        <v>0</v>
      </c>
      <c r="H53" s="36">
        <f>Expenses[[#Totals],[May-xx]]+SUBTOTAL(109,CashPaidOut[May-xx])</f>
        <v>0</v>
      </c>
      <c r="I53" s="36">
        <f>Expenses[[#Totals],[Jun-xx]]+SUBTOTAL(109,CashPaidOut[Jun-xx])</f>
        <v>0</v>
      </c>
      <c r="J53" s="36">
        <f>Expenses[[#Totals],[Jul-xx]]+SUBTOTAL(109,CashPaidOut[Jul-xx])</f>
        <v>0</v>
      </c>
      <c r="K53" s="36">
        <f>Expenses[[#Totals],[Aug-xx]]+SUBTOTAL(109,CashPaidOut[Aug-xx])</f>
        <v>0</v>
      </c>
      <c r="L53" s="36">
        <f>Expenses[[#Totals],[Sep-xx]]+SUBTOTAL(109,CashPaidOut[Sep-xx])</f>
        <v>0</v>
      </c>
      <c r="M53" s="36">
        <f>Expenses[[#Totals],[Oct-xx]]+SUBTOTAL(109,CashPaidOut[Oct-xx])</f>
        <v>0</v>
      </c>
      <c r="N53" s="36">
        <f>Expenses[[#Totals],[Nov-xx]]+SUBTOTAL(109,CashPaidOut[Nov-xx])</f>
        <v>0</v>
      </c>
      <c r="O53" s="36">
        <f>Expenses[[#Totals],[Dec-xx]]+SUBTOTAL(109,CashPaidOut[Dec-xx])</f>
        <v>0</v>
      </c>
      <c r="P53" s="33">
        <f t="shared" si="6"/>
        <v>0</v>
      </c>
    </row>
    <row r="54" spans="2:16" s="6" customFormat="1" ht="34.950000000000003" customHeight="1" x14ac:dyDescent="0.2">
      <c r="B54" s="43" t="s">
        <v>68</v>
      </c>
      <c r="C54" s="10">
        <f>C18</f>
        <v>0</v>
      </c>
      <c r="D54" s="10">
        <f>D18-CashPaidOut[[#Totals],[Jan-xx]]</f>
        <v>0</v>
      </c>
      <c r="E54" s="10">
        <f>E18-CashPaidOut[[#Totals],[Feb-xx]]</f>
        <v>0</v>
      </c>
      <c r="F54" s="10">
        <f>F18-CashPaidOut[[#Totals],[Mar-xx]]</f>
        <v>0</v>
      </c>
      <c r="G54" s="10">
        <f>G18-CashPaidOut[[#Totals],[Apr-xx]]</f>
        <v>0</v>
      </c>
      <c r="H54" s="10">
        <f>H18-CashPaidOut[[#Totals],[May-xx]]</f>
        <v>0</v>
      </c>
      <c r="I54" s="10">
        <f>I18-CashPaidOut[[#Totals],[Jun-xx]]</f>
        <v>0</v>
      </c>
      <c r="J54" s="10">
        <f>J18-CashPaidOut[[#Totals],[Jul-xx]]</f>
        <v>0</v>
      </c>
      <c r="K54" s="10">
        <f>K18-CashPaidOut[[#Totals],[Aug-xx]]</f>
        <v>0</v>
      </c>
      <c r="L54" s="10">
        <f>L18-CashPaidOut[[#Totals],[Sep-xx]]</f>
        <v>0</v>
      </c>
      <c r="M54" s="10">
        <f>M18-CashPaidOut[[#Totals],[Oct-xx]]</f>
        <v>0</v>
      </c>
      <c r="N54" s="10">
        <f>N18-CashPaidOut[[#Totals],[Nov-xx]]</f>
        <v>0</v>
      </c>
      <c r="O54" s="10">
        <f>O18-CashPaidOut[[#Totals],[Dec-xx]]</f>
        <v>0</v>
      </c>
      <c r="P54" s="42"/>
    </row>
    <row r="55" spans="2:16" s="6" customFormat="1" ht="34.950000000000003" customHeight="1" x14ac:dyDescent="0.2">
      <c r="B55" s="24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</row>
    <row r="56" spans="2:16" s="6" customFormat="1" ht="34.950000000000003" customHeight="1" x14ac:dyDescent="0.2">
      <c r="B56" s="29" t="s">
        <v>30</v>
      </c>
      <c r="C56" s="30" t="s">
        <v>52</v>
      </c>
      <c r="D56" s="18" t="s">
        <v>54</v>
      </c>
      <c r="E56" s="18" t="s">
        <v>55</v>
      </c>
      <c r="F56" s="18" t="s">
        <v>56</v>
      </c>
      <c r="G56" s="18" t="s">
        <v>57</v>
      </c>
      <c r="H56" s="18" t="s">
        <v>58</v>
      </c>
      <c r="I56" s="18" t="s">
        <v>59</v>
      </c>
      <c r="J56" s="18" t="s">
        <v>60</v>
      </c>
      <c r="K56" s="18" t="s">
        <v>61</v>
      </c>
      <c r="L56" s="18" t="s">
        <v>62</v>
      </c>
      <c r="M56" s="18" t="s">
        <v>63</v>
      </c>
      <c r="N56" s="18" t="s">
        <v>64</v>
      </c>
      <c r="O56" s="18" t="s">
        <v>65</v>
      </c>
      <c r="P56" s="30" t="s">
        <v>36</v>
      </c>
    </row>
    <row r="57" spans="2:16" s="6" customFormat="1" ht="34.950000000000003" customHeight="1" x14ac:dyDescent="0.2">
      <c r="B57" s="31" t="s">
        <v>34</v>
      </c>
      <c r="C57" s="38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39">
        <f>SUM(OtherOperationalData[[#This Row],[Jan-xx]:[Dec-xx]])</f>
        <v>0</v>
      </c>
    </row>
    <row r="58" spans="2:16" s="6" customFormat="1" ht="34.950000000000003" customHeight="1" x14ac:dyDescent="0.2">
      <c r="B58" s="31" t="s">
        <v>50</v>
      </c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39">
        <f>SUM(OtherOperationalData[[#This Row],[ ]:[Dec-xx]])</f>
        <v>0</v>
      </c>
    </row>
    <row r="59" spans="2:16" s="6" customFormat="1" ht="34.950000000000003" customHeight="1" x14ac:dyDescent="0.2">
      <c r="B59" s="31" t="s">
        <v>32</v>
      </c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39">
        <f>SUM(OtherOperationalData[[#This Row],[ ]:[Dec-xx]])</f>
        <v>0</v>
      </c>
    </row>
    <row r="60" spans="2:16" s="6" customFormat="1" ht="34.950000000000003" customHeight="1" x14ac:dyDescent="0.2">
      <c r="B60" s="31" t="s">
        <v>33</v>
      </c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39">
        <f>SUM(OtherOperationalData[[#This Row],[ ]:[Dec-xx]])</f>
        <v>0</v>
      </c>
    </row>
    <row r="61" spans="2:16" s="6" customFormat="1" ht="34.950000000000003" customHeight="1" x14ac:dyDescent="0.2">
      <c r="B61" s="31" t="s">
        <v>51</v>
      </c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39">
        <f>SUM(OtherOperationalData[[#This Row],[ ]:[Dec-xx]])</f>
        <v>0</v>
      </c>
    </row>
    <row r="62" spans="2:16" s="6" customFormat="1" ht="34.950000000000003" customHeight="1" x14ac:dyDescent="0.2">
      <c r="B62" s="31" t="s">
        <v>9</v>
      </c>
      <c r="C62" s="38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39">
        <f>SUM(OtherOperationalData[[#This Row],[Jan-xx]:[Dec-xx]])</f>
        <v>0</v>
      </c>
    </row>
    <row r="63" spans="2:16" x14ac:dyDescent="0.2">
      <c r="B63" s="40"/>
      <c r="C63" s="40"/>
      <c r="D63" s="40"/>
      <c r="E63" s="40"/>
      <c r="F63" s="40"/>
      <c r="G63" s="40"/>
      <c r="H63" s="40"/>
      <c r="I63" s="40"/>
      <c r="J63" s="40"/>
      <c r="K63" s="40"/>
      <c r="L63" s="40"/>
      <c r="M63" s="40"/>
      <c r="N63" s="40"/>
      <c r="O63" s="40"/>
      <c r="P63" s="40"/>
    </row>
  </sheetData>
  <sheetProtection insertColumns="0" insertRows="0"/>
  <mergeCells count="2">
    <mergeCell ref="B2:P2"/>
    <mergeCell ref="B1:P1"/>
  </mergeCells>
  <phoneticPr fontId="0" type="noConversion"/>
  <conditionalFormatting sqref="C8:O8">
    <cfRule type="cellIs" dxfId="0" priority="1" stopIfTrue="1" operator="lessThanOrEqual">
      <formula>$C$5</formula>
    </cfRule>
  </conditionalFormatting>
  <dataValidations count="9">
    <dataValidation type="decimal" operator="lessThanOrEqual" allowBlank="1" showInputMessage="1" showErrorMessage="1" sqref="C18:O18 C54:O54" xr:uid="{00000000-0002-0000-0000-000003000000}">
      <formula1>10000000</formula1>
    </dataValidation>
    <dataValidation type="decimal" errorStyle="warning" operator="lessThanOrEqual" allowBlank="1" showInputMessage="1" showErrorMessage="1" error="Please enter a number greater than zero" sqref="P11:P16 P21:P45 P57:P62 P48:P52" xr:uid="{804F8EE7-2B0B-46DA-9875-BB1371E4AA2F}">
      <formula1>10000000</formula1>
    </dataValidation>
    <dataValidation allowBlank="1" showInputMessage="1" showErrorMessage="1" prompt="Enter details in table at right" sqref="B7" xr:uid="{3830027A-6EBE-4F38-85D2-C701F11E6CFA}"/>
    <dataValidation allowBlank="1" showInputMessage="1" showErrorMessage="1" prompt="Enter details in Cash Receipts table below" sqref="B9" xr:uid="{DF3A80CC-4543-46BA-A64A-F2B21C703A6C}"/>
    <dataValidation allowBlank="1" showInputMessage="1" showErrorMessage="1" prompt="Enter details in Expenses table below and in Cash Paid Out table starting in cell B47" sqref="B19" xr:uid="{65B94BE2-9355-4B1B-8361-9D9CE86535DE}"/>
    <dataValidation allowBlank="1" showInputMessage="1" showErrorMessage="1" prompt="Enter details in Other Operating Data table below" sqref="B55" xr:uid="{47453186-77C9-4FD0-AF82-0C218D8785B9}"/>
    <dataValidation allowBlank="1" showInputMessage="1" sqref="D55:O55" xr:uid="{850D6EE5-2289-46E1-875A-162398F1BDB6}"/>
    <dataValidation operator="lessThanOrEqual" allowBlank="1" showInputMessage="1" showErrorMessage="1" error="Please enter a number greater than zero." sqref="P55" xr:uid="{D2A17DC1-E6CB-4A1C-B917-B2258C4313DD}"/>
    <dataValidation type="decimal" allowBlank="1" showInputMessage="1" showErrorMessage="1" sqref="D11:O16 D21:O45 D48:O52 D57:O62 C58:C61" xr:uid="{84CAE0E0-3152-4547-A5F1-AF50A835ACC2}">
      <formula1>-10000000</formula1>
      <formula2>10000000</formula2>
    </dataValidation>
  </dataValidations>
  <printOptions horizontalCentered="1"/>
  <pageMargins left="0" right="0" top="0.5" bottom="0.25" header="0" footer="0"/>
  <pageSetup scale="84" orientation="landscape" r:id="rId1"/>
  <headerFooter alignWithMargins="0"/>
  <ignoredErrors>
    <ignoredError sqref="P21:P45" emptyCellReference="1"/>
    <ignoredError sqref="C4" unlockedFormula="1"/>
  </ignoredErrors>
  <tableParts count="5">
    <tablePart r:id="rId2"/>
    <tablePart r:id="rId3"/>
    <tablePart r:id="rId4"/>
    <tablePart r:id="rId5"/>
    <tablePart r:id="rId6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 tint="0.79998168889431442"/>
  </sheetPr>
  <dimension ref="B1:R55"/>
  <sheetViews>
    <sheetView showGridLines="0" zoomScaleNormal="100" zoomScaleSheetLayoutView="50" workbookViewId="0"/>
  </sheetViews>
  <sheetFormatPr defaultColWidth="9.28515625" defaultRowHeight="10.199999999999999" x14ac:dyDescent="0.2"/>
  <cols>
    <col min="1" max="1" width="5.7109375" style="3" customWidth="1"/>
    <col min="2" max="12" width="20.7109375" style="3" customWidth="1"/>
    <col min="13" max="13" width="5.7109375" style="3" customWidth="1"/>
    <col min="14" max="15" width="15.7109375" style="3" customWidth="1"/>
    <col min="16" max="16384" width="9.28515625" style="3"/>
  </cols>
  <sheetData>
    <row r="1" spans="2:18" ht="25.05" customHeight="1" x14ac:dyDescent="0.5">
      <c r="C1" s="5"/>
      <c r="D1" s="14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</row>
    <row r="2" spans="2:18" ht="60" customHeight="1" x14ac:dyDescent="0.2">
      <c r="B2" s="49" t="s">
        <v>67</v>
      </c>
      <c r="C2" s="50"/>
      <c r="D2" s="50"/>
      <c r="E2" s="50"/>
      <c r="F2" s="50"/>
      <c r="G2" s="16">
        <f>[0]!Cash_minimum</f>
        <v>0</v>
      </c>
      <c r="H2" s="13"/>
      <c r="I2" s="13"/>
      <c r="J2" s="11"/>
      <c r="K2" s="11"/>
      <c r="L2" s="12"/>
      <c r="M2" s="5"/>
      <c r="N2" s="5"/>
      <c r="O2" s="5"/>
      <c r="P2" s="5"/>
      <c r="Q2" s="5"/>
      <c r="R2" s="5"/>
    </row>
    <row r="3" spans="2:18" ht="25.05" customHeight="1" x14ac:dyDescent="0.2"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</row>
    <row r="4" spans="2:18" ht="25.05" customHeight="1" x14ac:dyDescent="0.2">
      <c r="C4" s="5"/>
      <c r="D4" s="5"/>
      <c r="E4" s="5"/>
      <c r="F4" s="5"/>
      <c r="G4" s="5"/>
      <c r="H4" s="5"/>
      <c r="I4" s="5"/>
      <c r="J4" s="5"/>
      <c r="K4" s="5"/>
      <c r="L4" s="5"/>
      <c r="M4" s="5"/>
      <c r="O4" s="5"/>
      <c r="P4" s="5"/>
      <c r="Q4" s="5"/>
      <c r="R4" s="5"/>
    </row>
    <row r="5" spans="2:18" ht="25.05" customHeight="1" x14ac:dyDescent="0.2"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</row>
    <row r="6" spans="2:18" ht="25.05" customHeight="1" x14ac:dyDescent="0.2"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</row>
    <row r="7" spans="2:18" ht="25.05" customHeight="1" x14ac:dyDescent="0.2"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</row>
    <row r="8" spans="2:18" ht="25.05" customHeight="1" x14ac:dyDescent="0.2"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</row>
    <row r="9" spans="2:18" ht="25.05" customHeight="1" x14ac:dyDescent="0.2"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</row>
    <row r="10" spans="2:18" ht="25.05" customHeight="1" x14ac:dyDescent="0.2"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</row>
    <row r="11" spans="2:18" ht="25.05" customHeight="1" x14ac:dyDescent="0.2"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</row>
    <row r="12" spans="2:18" ht="25.05" customHeight="1" x14ac:dyDescent="0.2"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</row>
    <row r="13" spans="2:18" ht="25.05" customHeight="1" x14ac:dyDescent="0.2"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</row>
    <row r="14" spans="2:18" ht="25.05" customHeight="1" x14ac:dyDescent="0.2"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</row>
    <row r="15" spans="2:18" ht="25.05" customHeight="1" x14ac:dyDescent="0.2"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</row>
    <row r="16" spans="2:18" ht="25.05" customHeight="1" x14ac:dyDescent="0.2"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</row>
    <row r="17" spans="3:18" ht="25.05" customHeight="1" x14ac:dyDescent="0.2"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</row>
    <row r="18" spans="3:18" ht="25.05" customHeight="1" x14ac:dyDescent="0.2"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</row>
    <row r="19" spans="3:18" ht="25.05" customHeight="1" x14ac:dyDescent="0.2"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</row>
    <row r="20" spans="3:18" ht="25.05" customHeight="1" x14ac:dyDescent="0.2"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</row>
    <row r="21" spans="3:18" ht="25.05" customHeight="1" x14ac:dyDescent="0.2"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</row>
    <row r="22" spans="3:18" ht="25.05" customHeight="1" x14ac:dyDescent="0.2"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</row>
    <row r="23" spans="3:18" ht="25.05" customHeight="1" x14ac:dyDescent="0.2"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</row>
    <row r="24" spans="3:18" ht="25.05" customHeight="1" x14ac:dyDescent="0.2"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</row>
    <row r="25" spans="3:18" ht="25.05" customHeight="1" x14ac:dyDescent="0.2"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</row>
    <row r="26" spans="3:18" ht="25.05" customHeight="1" x14ac:dyDescent="0.2"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</row>
    <row r="27" spans="3:18" ht="25.05" customHeight="1" x14ac:dyDescent="0.2"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</row>
    <row r="28" spans="3:18" ht="25.05" customHeight="1" x14ac:dyDescent="0.2"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</row>
    <row r="29" spans="3:18" ht="25.05" customHeight="1" x14ac:dyDescent="0.2"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</row>
    <row r="30" spans="3:18" ht="25.05" customHeight="1" x14ac:dyDescent="0.2"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</row>
    <row r="31" spans="3:18" ht="25.05" customHeight="1" x14ac:dyDescent="0.2"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</row>
    <row r="32" spans="3:18" ht="25.05" customHeight="1" x14ac:dyDescent="0.2"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</row>
    <row r="33" spans="3:4" ht="25.05" customHeight="1" x14ac:dyDescent="0.2"/>
    <row r="34" spans="3:4" ht="25.05" customHeight="1" x14ac:dyDescent="0.2"/>
    <row r="35" spans="3:4" ht="25.05" customHeight="1" x14ac:dyDescent="0.25">
      <c r="C35" s="2"/>
      <c r="D35" s="4"/>
    </row>
    <row r="36" spans="3:4" ht="25.05" customHeight="1" x14ac:dyDescent="0.2"/>
    <row r="37" spans="3:4" ht="25.05" customHeight="1" x14ac:dyDescent="0.2"/>
    <row r="38" spans="3:4" ht="25.05" customHeight="1" x14ac:dyDescent="0.2"/>
    <row r="39" spans="3:4" ht="25.05" customHeight="1" x14ac:dyDescent="0.2"/>
    <row r="40" spans="3:4" ht="25.05" customHeight="1" x14ac:dyDescent="0.2"/>
    <row r="41" spans="3:4" ht="25.05" customHeight="1" x14ac:dyDescent="0.2"/>
    <row r="42" spans="3:4" ht="25.05" customHeight="1" x14ac:dyDescent="0.2"/>
    <row r="43" spans="3:4" ht="25.05" customHeight="1" x14ac:dyDescent="0.2"/>
    <row r="44" spans="3:4" ht="25.05" customHeight="1" x14ac:dyDescent="0.2"/>
    <row r="45" spans="3:4" ht="25.05" customHeight="1" x14ac:dyDescent="0.2"/>
    <row r="46" spans="3:4" ht="25.05" customHeight="1" x14ac:dyDescent="0.2"/>
    <row r="47" spans="3:4" ht="25.05" customHeight="1" x14ac:dyDescent="0.2"/>
    <row r="48" spans="3:4" ht="25.05" customHeight="1" x14ac:dyDescent="0.2"/>
    <row r="49" spans="3:4" ht="25.05" customHeight="1" x14ac:dyDescent="0.2"/>
    <row r="50" spans="3:4" ht="25.05" customHeight="1" x14ac:dyDescent="0.2"/>
    <row r="51" spans="3:4" ht="25.05" customHeight="1" x14ac:dyDescent="0.2"/>
    <row r="52" spans="3:4" ht="25.05" customHeight="1" x14ac:dyDescent="0.2"/>
    <row r="53" spans="3:4" ht="25.05" customHeight="1" x14ac:dyDescent="0.2"/>
    <row r="54" spans="3:4" ht="25.05" customHeight="1" x14ac:dyDescent="0.5">
      <c r="C54" s="48"/>
      <c r="D54" s="48"/>
    </row>
    <row r="55" spans="3:4" ht="10.050000000000001" customHeight="1" x14ac:dyDescent="0.2"/>
  </sheetData>
  <mergeCells count="2">
    <mergeCell ref="C54:D54"/>
    <mergeCell ref="B2:F2"/>
  </mergeCells>
  <phoneticPr fontId="2" type="noConversion"/>
  <pageMargins left="0.75" right="0.75" top="1" bottom="1" header="0.5" footer="0.5"/>
  <pageSetup paperSize="9" orientation="portrait" r:id="rId1"/>
  <headerFooter alignWithMargins="0"/>
  <drawing r:id="rId2"/>
</worksheet>
</file>

<file path=customXml/_rels/item12.xml.rels>&#65279;<?xml version="1.0" encoding="utf-8"?><Relationships xmlns="http://schemas.openxmlformats.org/package/2006/relationships"><Relationship Type="http://schemas.openxmlformats.org/officeDocument/2006/relationships/customXmlProps" Target="/customXml/itemProps12.xml" Id="rId1" /></Relationships>
</file>

<file path=customXml/_rels/item2.xml.rels>&#65279;<?xml version="1.0" encoding="utf-8"?><Relationships xmlns="http://schemas.openxmlformats.org/package/2006/relationships"><Relationship Type="http://schemas.openxmlformats.org/officeDocument/2006/relationships/customXmlProps" Target="/customXml/itemProps21.xml" Id="rId1" /></Relationships>
</file>

<file path=customXml/_rels/item33.xml.rels>&#65279;<?xml version="1.0" encoding="utf-8"?><Relationships xmlns="http://schemas.openxmlformats.org/package/2006/relationships"><Relationship Type="http://schemas.openxmlformats.org/officeDocument/2006/relationships/customXmlProps" Target="/customXml/itemProps33.xml" Id="rId1" /></Relationships>
</file>

<file path=customXml/item1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6" ma:contentTypeDescription="Create a new document." ma:contentTypeScope="" ma:versionID="ac37c1753acd5e330d2062ccec26ea66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3b340c7101c92c5120abd06486f94548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  <xsd:element ref="ns2:MediaServiceSearchProperties" minOccurs="0"/>
                <xsd:element ref="ns2:MediaServiceDoc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0" nillable="true" ma:displayName="MediaServiceDocTags" ma:hidden="true" ma:internalName="MediaServiceDoc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Props12.xml><?xml version="1.0" encoding="utf-8"?>
<ds:datastoreItem xmlns:ds="http://schemas.openxmlformats.org/officeDocument/2006/customXml" ds:itemID="{3F449B60-D352-4FBD-96CA-3644B8BE5156}"/>
</file>

<file path=customXml/itemProps21.xml><?xml version="1.0" encoding="utf-8"?>
<ds:datastoreItem xmlns:ds="http://schemas.openxmlformats.org/officeDocument/2006/customXml" ds:itemID="{78FF22DD-AE45-4CA9-8BD9-E5C44E79E304}"/>
</file>

<file path=customXml/itemProps33.xml><?xml version="1.0" encoding="utf-8"?>
<ds:datastoreItem xmlns:ds="http://schemas.openxmlformats.org/officeDocument/2006/customXml" ds:itemID="{6BF31F14-CD51-40AC-8477-30822A417514}"/>
</file>

<file path=docMetadata/LabelInfo.xml><?xml version="1.0" encoding="utf-8"?>
<clbl:labelList xmlns:clbl="http://schemas.microsoft.com/office/2020/mipLabelMetadata"/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emplate>TM16410107</ap:Template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TitlesOfParts>
    <vt:vector baseType="lpstr" size="6">
      <vt:lpstr>Cash flow</vt:lpstr>
      <vt:lpstr>Cash flow chart</vt:lpstr>
      <vt:lpstr>Cash_beginning</vt:lpstr>
      <vt:lpstr>Cash_minimum</vt:lpstr>
      <vt:lpstr>'Cash flow'!Print_Titles</vt:lpstr>
      <vt:lpstr>Start_date</vt:lpstr>
    </vt:vector>
  </ap:TitlesOfParts>
  <ap:Company/>
  <ap:LinksUpToDate>false</ap:LinksUpToDate>
  <ap:SharedDoc>false</ap:SharedDoc>
  <ap:HyperlinksChanged>false</ap:HyperlinksChanged>
  <ap:AppVersion>16.0300</ap:AppVersion>
</ap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2023-02-16T07:16:05Z</dcterms:created>
  <dcterms:modified xsi:type="dcterms:W3CDTF">2023-02-20T16:29:17Z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