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Default Extension="svg" ContentType="image/svg+xml"/>
  <Default Extension="png" ContentType="image/png"/>
  <Override PartName="/docMetadata/LabelInfo.xml" ContentType="application/vnd.ms-office.classificationlabels+xml"/>
  <Override PartName="/xl/workbook.xml" ContentType="application/vnd.openxmlformats-officedocument.spreadsheetml.sheet.main+xml"/>
  <Override PartName="/xl/calcChain.xml" ContentType="application/vnd.openxmlformats-officedocument.spreadsheetml.calcChain+xml"/>
  <Override PartName="/xl/worksheets/sheet31.xml" ContentType="application/vnd.openxmlformats-officedocument.spreadsheetml.worksheet+xml"/>
  <Override PartName="/xl/tables/table31.xml" ContentType="application/vnd.openxmlformats-officedocument.spreadsheetml.table+xml"/>
  <Override PartName="/xl/tables/table22.xml" ContentType="application/vnd.openxmlformats-officedocument.spreadsheetml.table+xml"/>
  <Override PartName="/xl/tables/table63.xml" ContentType="application/vnd.openxmlformats-officedocument.spreadsheetml.table+xml"/>
  <Override PartName="/xl/tables/table54.xml" ContentType="application/vnd.openxmlformats-officedocument.spreadsheetml.table+xml"/>
  <Override PartName="/xl/tables/table45.xml" ContentType="application/vnd.openxmlformats-officedocument.spreadsheetml.table+xml"/>
  <Override PartName="/xl/sharedStrings.xml" ContentType="application/vnd.openxmlformats-officedocument.spreadsheetml.sharedStrings+xml"/>
  <Override PartName="/xl/worksheets/sheet22.xml" ContentType="application/vnd.openxmlformats-officedocument.spreadsheetml.worksheet+xml"/>
  <Override PartName="/xl/tables/table16.xml" ContentType="application/vnd.openxmlformats-officedocument.spreadsheetml.table+xml"/>
  <Override PartName="/xl/drawings/drawing11.xml" ContentType="application/vnd.openxmlformats-officedocument.drawing+xml"/>
  <Override PartName="/xl/charts/chart11.xml" ContentType="application/vnd.openxmlformats-officedocument.drawingml.chart+xml"/>
  <Override PartName="/xl/charts/colors1.xml" ContentType="application/vnd.ms-office.chartcolorstyle+xml"/>
  <Override PartName="/xl/charts/style1.xml" ContentType="application/vnd.ms-office.chartstyle+xml"/>
  <Override PartName="/xl/worksheets/sheet13.xml" ContentType="application/vnd.openxmlformats-officedocument.spreadsheetml.worksheet+xml"/>
  <Override PartName="/xl/styles.xml" ContentType="application/vnd.openxmlformats-officedocument.spreadsheetml.styles+xml"/>
  <Override PartName="/customXml/item3.xml" ContentType="application/xml"/>
  <Override PartName="/customXml/itemProps31.xml" ContentType="application/vnd.openxmlformats-officedocument.customXmlProperties+xml"/>
  <Override PartName="/xl/theme/theme11.xml" ContentType="application/vnd.openxmlformats-officedocument.theme+xml"/>
  <Override PartName="/customXml/item22.xml" ContentType="application/xml"/>
  <Override PartName="/customXml/itemProps22.xml" ContentType="application/vnd.openxmlformats-officedocument.customXmlProperties+xml"/>
  <Override PartName="/xl/worksheets/sheet44.xml" ContentType="application/vnd.openxmlformats-officedocument.spreadsheetml.worksheet+xml"/>
  <Override PartName="/xl/tables/table87.xml" ContentType="application/vnd.openxmlformats-officedocument.spreadsheetml.table+xml"/>
  <Override PartName="/xl/tables/table78.xml" ContentType="application/vnd.openxmlformats-officedocument.spreadsheetml.table+xml"/>
  <Override PartName="/xl/tables/table119.xml" ContentType="application/vnd.openxmlformats-officedocument.spreadsheetml.table+xml"/>
  <Override PartName="/xl/tables/table1010.xml" ContentType="application/vnd.openxmlformats-officedocument.spreadsheetml.table+xml"/>
  <Override PartName="/xl/tables/table911.xml" ContentType="application/vnd.openxmlformats-officedocument.spreadsheetml.table+xml"/>
  <Override PartName="/customXml/item13.xml" ContentType="application/xml"/>
  <Override PartName="/customXml/itemProps1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filterPrivacy="1"/>
  <bookViews>
    <workbookView xWindow="-108" yWindow="-108" windowWidth="23256" windowHeight="12720" xr2:uid="{00000000-000D-0000-FFFF-FFFF00000000}"/>
  </bookViews>
  <sheets>
    <sheet name="Start" sheetId="4" r:id="rId1"/>
    <sheet name="Wedding budget" sheetId="1" r:id="rId2"/>
    <sheet name="Itemized expenses" sheetId="2" r:id="rId3"/>
    <sheet name="Itemized expenses cont'd" sheetId="3" r:id="rId4"/>
  </sheets>
  <definedNames>
    <definedName name="Apparel_Total_act">Apparel[[#Totals],[ACTUAL]]</definedName>
    <definedName name="Apparel_Total_est">Apparel[[#Totals],[ESTIMATED]]</definedName>
    <definedName name="Decorations_Total_act">Decorations[[#Totals],[ACTUAL]]</definedName>
    <definedName name="Decorations_Total_est">Decorations[[#Totals],[ESTIMATED]]</definedName>
    <definedName name="Flowers_Total_act">Flowers[[#Totals],[ACTUAL]]</definedName>
    <definedName name="Flowers_Total_est">Flowers[[#Totals],[ESTIMATED]]</definedName>
    <definedName name="Gifts_Total_act">Gifts[[#Totals],[ACTUAL]]</definedName>
    <definedName name="Gifts_Total_est">Gifts[[#Totals],[ESTIMATED]]</definedName>
    <definedName name="Music_Entertainment_Total_act">Music[[#Totals],[ACTUAL]]</definedName>
    <definedName name="Music_Entertainment_Total_est">Music[[#Totals],[ESTIMATED]]</definedName>
    <definedName name="Other_Expenses_Total_act">OtherExpenses[[#Totals],[ACTUAL]]</definedName>
    <definedName name="Other_Expenses_Total_est">OtherExpenses[[#Totals],[ESTIMATED]]</definedName>
    <definedName name="Photography_Total_act">Photography[[#Totals],[ACTUAL]]</definedName>
    <definedName name="Photography_Total_est">Photography[[#Totals],[ESTIMATED]]</definedName>
    <definedName name="_xlnm.Print_Titles" localSheetId="2">'Itemized expenses'!$5:$5</definedName>
    <definedName name="_xlnm.Print_Titles" localSheetId="3">'Itemized expenses cont''d'!$5:$5</definedName>
    <definedName name="Printing__Stationery_Total_act">Printing[[#Totals],[ACTUAL]]</definedName>
    <definedName name="Printing__Stationery_Total_est">Printing[[#Totals],[ESTIMATED]]</definedName>
    <definedName name="Reception_Total_act">Reception[[#Totals],[ACTUAL]]</definedName>
    <definedName name="Reception_Total_est">Reception[[#Totals],[ESTIMATED]]</definedName>
    <definedName name="Travel_Transportation_Total_act">Travel[[#Totals],[ACTUAL]]</definedName>
    <definedName name="Travel_Transportation_Total_est">Travel[[#Totals],[ESTIMATED]]</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1" l="1"/>
  <c r="D51" i="3"/>
  <c r="D13" i="1" s="1"/>
  <c r="C51" i="3"/>
  <c r="C13" i="1" s="1"/>
  <c r="D37" i="3"/>
  <c r="D7" i="1" s="1"/>
  <c r="C37" i="3"/>
  <c r="C7" i="1"/>
  <c r="D30" i="3"/>
  <c r="D14" i="1" s="1"/>
  <c r="C30" i="3"/>
  <c r="C14" i="1" s="1"/>
  <c r="D21" i="3"/>
  <c r="D10" i="1" s="1"/>
  <c r="C21" i="3"/>
  <c r="C10" i="1" s="1"/>
  <c r="D11" i="3"/>
  <c r="D9" i="1" s="1"/>
  <c r="C11" i="3"/>
  <c r="C9" i="1" s="1"/>
  <c r="D59" i="2"/>
  <c r="D15" i="1" s="1"/>
  <c r="C59" i="2"/>
  <c r="C15" i="1" s="1"/>
  <c r="D51" i="2"/>
  <c r="D11" i="1" s="1"/>
  <c r="C51" i="2"/>
  <c r="C11" i="1" s="1"/>
  <c r="D38" i="2"/>
  <c r="D8" i="1"/>
  <c r="C38" i="2"/>
  <c r="C8" i="1" s="1"/>
  <c r="D31" i="2"/>
  <c r="D12" i="1" s="1"/>
  <c r="C31" i="2"/>
  <c r="C12" i="1" s="1"/>
  <c r="D19" i="2"/>
  <c r="D16" i="1" s="1"/>
  <c r="C19" i="2"/>
  <c r="C16" i="1" s="1"/>
  <c r="E18" i="2"/>
  <c r="E26" i="3"/>
  <c r="E50" i="3"/>
  <c r="E49" i="3"/>
  <c r="E48" i="3"/>
  <c r="E47" i="3"/>
  <c r="E46" i="3"/>
  <c r="E45" i="3"/>
  <c r="E44" i="3"/>
  <c r="E43" i="3"/>
  <c r="E42" i="3"/>
  <c r="E41" i="3"/>
  <c r="E36" i="3"/>
  <c r="E35" i="3"/>
  <c r="E34" i="3"/>
  <c r="E29" i="3"/>
  <c r="E28" i="3"/>
  <c r="E27" i="3"/>
  <c r="E25" i="3"/>
  <c r="E20" i="3"/>
  <c r="E19" i="3"/>
  <c r="E18" i="3"/>
  <c r="E17" i="3"/>
  <c r="E16" i="3"/>
  <c r="E10" i="3"/>
  <c r="E9" i="3"/>
  <c r="E8" i="3"/>
  <c r="E7" i="3"/>
  <c r="E6" i="3"/>
  <c r="E58" i="2"/>
  <c r="E57" i="2"/>
  <c r="E56" i="2"/>
  <c r="E55" i="2"/>
  <c r="E50" i="2"/>
  <c r="E49" i="2"/>
  <c r="E48" i="2"/>
  <c r="E47" i="2"/>
  <c r="E46" i="2"/>
  <c r="E45" i="2"/>
  <c r="E44" i="2"/>
  <c r="E43" i="2"/>
  <c r="E42" i="2"/>
  <c r="E37" i="2"/>
  <c r="E36" i="2"/>
  <c r="E38" i="2"/>
  <c r="E30" i="2"/>
  <c r="E29" i="2"/>
  <c r="E28" i="2"/>
  <c r="E27" i="2"/>
  <c r="E26" i="2"/>
  <c r="E25" i="2"/>
  <c r="E24" i="2"/>
  <c r="E23" i="2"/>
  <c r="E16" i="2"/>
  <c r="E17" i="2"/>
  <c r="E15" i="2"/>
  <c r="E14" i="2"/>
  <c r="E12" i="2"/>
  <c r="E11" i="2"/>
  <c r="E10" i="2"/>
  <c r="E9" i="2"/>
  <c r="E8" i="2"/>
  <c r="E13" i="2"/>
  <c r="E7" i="2"/>
  <c r="E6" i="2"/>
  <c r="E59" i="2" l="1"/>
  <c r="E30" i="3"/>
  <c r="E37" i="3"/>
  <c r="E11" i="3"/>
  <c r="E9" i="1"/>
  <c r="E13" i="1"/>
  <c r="E14" i="1"/>
  <c r="E51" i="3"/>
  <c r="E12" i="1"/>
  <c r="E31" i="2"/>
  <c r="E7" i="1"/>
  <c r="E19" i="2"/>
  <c r="E21" i="3"/>
  <c r="E16" i="1"/>
  <c r="E10" i="1"/>
  <c r="E51" i="2"/>
  <c r="E15" i="1"/>
  <c r="E11" i="1"/>
  <c r="C17" i="1"/>
  <c r="E8" i="1"/>
  <c r="D17" i="1"/>
  <c r="E17" i="1" l="1"/>
</calcChain>
</file>

<file path=xl/sharedStrings.xml><?xml version="1.0" encoding="utf-8"?>
<sst xmlns="http://schemas.openxmlformats.org/spreadsheetml/2006/main" count="178" uniqueCount="132">
  <si>
    <t>Food</t>
  </si>
  <si>
    <t>Drinks</t>
  </si>
  <si>
    <t>Linens</t>
  </si>
  <si>
    <t>Decorations</t>
  </si>
  <si>
    <t>Flowers</t>
  </si>
  <si>
    <t>Candles</t>
  </si>
  <si>
    <t>Lighting</t>
  </si>
  <si>
    <t>Balloons</t>
  </si>
  <si>
    <t>Gifts</t>
  </si>
  <si>
    <t>Reception</t>
  </si>
  <si>
    <t>Parking</t>
  </si>
  <si>
    <t>Taxis</t>
  </si>
  <si>
    <t>Cake</t>
  </si>
  <si>
    <t>Bouquets</t>
  </si>
  <si>
    <t>Ceremony</t>
  </si>
  <si>
    <t>Invitations</t>
  </si>
  <si>
    <t>Announcements</t>
  </si>
  <si>
    <t>Programs</t>
  </si>
  <si>
    <t>Calligraphy</t>
  </si>
  <si>
    <t>Photography</t>
  </si>
  <si>
    <t>Formals</t>
  </si>
  <si>
    <t>Videography</t>
  </si>
  <si>
    <t>Officiant</t>
  </si>
  <si>
    <t>Apparel</t>
  </si>
  <si>
    <t>Favors</t>
  </si>
  <si>
    <t>Attendants</t>
  </si>
  <si>
    <t>Parents</t>
  </si>
  <si>
    <t>Showers</t>
  </si>
  <si>
    <t>Brunch</t>
  </si>
  <si>
    <t>Matchbooks</t>
  </si>
  <si>
    <t>Boutonnières</t>
  </si>
  <si>
    <t>Corsages</t>
  </si>
  <si>
    <t>Readers/other participants</t>
  </si>
  <si>
    <t>Musicians for ceremony</t>
  </si>
  <si>
    <t>Band/DJ for reception</t>
  </si>
  <si>
    <t>Extra prints</t>
  </si>
  <si>
    <t>Photo albums</t>
  </si>
  <si>
    <t>Tables and chairs</t>
  </si>
  <si>
    <t>Staff and gratuities</t>
  </si>
  <si>
    <t>Thank-You cards</t>
  </si>
  <si>
    <t>Personal stationery</t>
  </si>
  <si>
    <t>Guest book</t>
  </si>
  <si>
    <t>Reception napkins</t>
  </si>
  <si>
    <t>Wedding coordinator</t>
  </si>
  <si>
    <t>Rehearsal dinner</t>
  </si>
  <si>
    <t>Engagement party</t>
  </si>
  <si>
    <t>Salon appointments</t>
  </si>
  <si>
    <t>Bachelor/ette parties</t>
  </si>
  <si>
    <t>Hotel rooms</t>
  </si>
  <si>
    <t>Room/hall fees</t>
  </si>
  <si>
    <t>Limousines/trolleys</t>
  </si>
  <si>
    <t>Church/ceremony site fee</t>
  </si>
  <si>
    <t>Printing</t>
  </si>
  <si>
    <t>Other</t>
  </si>
  <si>
    <t>Printing/Stationery</t>
  </si>
  <si>
    <t>Bows for seating</t>
  </si>
  <si>
    <t>Centerpieces</t>
  </si>
  <si>
    <t>Reception*</t>
  </si>
  <si>
    <t>* Excludes entertainment and decorations</t>
  </si>
  <si>
    <t>Decorations*</t>
  </si>
  <si>
    <t>*Excludes flowers</t>
  </si>
  <si>
    <t>Music/Entertainment</t>
  </si>
  <si>
    <t>Travel/Transportation</t>
  </si>
  <si>
    <t>Music</t>
  </si>
  <si>
    <t>Travel</t>
  </si>
  <si>
    <t>CATEGORY</t>
  </si>
  <si>
    <t>ESTIMATED</t>
  </si>
  <si>
    <t>ACTUAL</t>
  </si>
  <si>
    <t>OVER/UNDER</t>
  </si>
  <si>
    <t xml:space="preserve"> </t>
  </si>
  <si>
    <t>Engagement ring(s)</t>
  </si>
  <si>
    <t>Spouse-to-be 1 ring</t>
  </si>
  <si>
    <t>Spouse-to-be 2 ring</t>
  </si>
  <si>
    <t>Spouse-to-be 1 gown/tuxedo</t>
  </si>
  <si>
    <t>Spouse-to-be 1 veil/headpiece</t>
  </si>
  <si>
    <t>Spouse-to-be 1 shoes</t>
  </si>
  <si>
    <t>Spouse-to-be 1 jewelry</t>
  </si>
  <si>
    <t>Spouse-to-be 1 hosiery</t>
  </si>
  <si>
    <t>Spouse-to-be 2 gown/tuxedo</t>
  </si>
  <si>
    <t>Spouse-to-be 2 veil/headpiece</t>
  </si>
  <si>
    <t>Spouse-to-be 2 shoes</t>
  </si>
  <si>
    <t>Spouse-to-be 2 hosiery</t>
  </si>
  <si>
    <t>Spouse-to-be 1</t>
  </si>
  <si>
    <t>Spouse-to-be 2</t>
  </si>
  <si>
    <t>Spouse-to-be 2 jewelry</t>
  </si>
  <si>
    <t>ABOUT THIS TEMPLATE</t>
  </si>
  <si>
    <t>Use this template to keep track of your wedding expenses.</t>
  </si>
  <si>
    <t>Enter estimated and actual costs incurred on various categories in separate worksheets.</t>
  </si>
  <si>
    <t>Note: </t>
  </si>
  <si>
    <t>To learn more about tables, press SHIFT and then F10 within a table, select the TABLE option, and then select ALTERNATIVE TEXT.</t>
  </si>
  <si>
    <t>Enter Estimated and Actual costs for each category in respective tables in this worksheet. Over or under amount is auto calculated. Apparel label is in cell at right. Helpful instructions on how to use this worksheet are in cells in this column. Arrow down to get started.</t>
  </si>
  <si>
    <t>Create a Wedding Budget in this worksheet. Enter details in tables in Apparel-Reception-Music-Pics worksheet and Decoration-Flowers-Gift-Travel worksheet to update the summary and chart in the current worksheet. Helpful instructions on how to use this worksheet are in cells in this column. Wedding Date label is in cell C1.</t>
  </si>
  <si>
    <t>Enter Wedding Date in cell C2. Days Remaining are auto calculated in cell E2.</t>
  </si>
  <si>
    <t>Budget Summary Table starting in cell C6 is auto updated. Next instruction is in cell A19.</t>
  </si>
  <si>
    <t xml:space="preserve"> Enter details in Apparel table starting in cell at right. Next instruction is in cell A18.</t>
  </si>
  <si>
    <t>Reception label is in cell at right.</t>
  </si>
  <si>
    <t>Enter Reception costs, excluding Entertainment and Decorations costs in table starting in cell at right. Next instruction is in cell A31.</t>
  </si>
  <si>
    <t>Music or Entertainment label is in cell at right.</t>
  </si>
  <si>
    <t>Enter details in Music table starting in cell at right. Next instruction is in cell A37.</t>
  </si>
  <si>
    <t>Printing or Stationery label is in cell at right.</t>
  </si>
  <si>
    <t>Enter details in Printing table starting in cell at right. Next instruction is in cell A50.</t>
  </si>
  <si>
    <t>Photography label is in cell at right.</t>
  </si>
  <si>
    <t>Enter details in Photography table starting in cell at right.</t>
  </si>
  <si>
    <t>Enter Estimated and Actual costs for each category in respective tables in this worksheet. Over or under amount is auto calculated. Decorations label is in cell at right. Helpful instructions on how to use this worksheet are in cells in this column. Arrow down to get started.</t>
  </si>
  <si>
    <t>Enter Decorations costs excluding flowers costs in table starting in cell at right. Next instruction is in cell A11.</t>
  </si>
  <si>
    <t>Flowers label is in cell at right.</t>
  </si>
  <si>
    <t>Enter details in Flowers table starting in cell at right. Next instruction is in cell A20.</t>
  </si>
  <si>
    <t>Gifts label is in cell at right.</t>
  </si>
  <si>
    <t>Enter details in Gifts table starting in cell at right. Next instruction is in cell A29.</t>
  </si>
  <si>
    <t>Travel or Transportation label is in cell at right.</t>
  </si>
  <si>
    <t>Enter details in Travel table starting in cell at right. Next instruction is in cell A36.</t>
  </si>
  <si>
    <t>Other Expenses label is in cell at right.</t>
  </si>
  <si>
    <t>Enter details in Other Expenses table starting in cell at right.</t>
  </si>
  <si>
    <t xml:space="preserve">Additional instructions have been provided in column A in each worksheet. This text has been intentionally hidden. To remove text, select column A, then select DELETE. </t>
  </si>
  <si>
    <t>Wedding budget summary and chart are auto-updated for you.</t>
  </si>
  <si>
    <t>Wedding budget summary</t>
  </si>
  <si>
    <t>Total expenses</t>
  </si>
  <si>
    <t>Travel/Transportation total</t>
  </si>
  <si>
    <t>Other expenses</t>
  </si>
  <si>
    <t>Other expenses total</t>
  </si>
  <si>
    <t>Photography total</t>
  </si>
  <si>
    <t>Printing /Stationery total</t>
  </si>
  <si>
    <t>Music/Entertainment total</t>
  </si>
  <si>
    <t>Reception total</t>
  </si>
  <si>
    <t>Apparel total</t>
  </si>
  <si>
    <t>Gifts total</t>
  </si>
  <si>
    <t>Flowers total</t>
  </si>
  <si>
    <t>Decorations total</t>
  </si>
  <si>
    <t>Wedding date:</t>
  </si>
  <si>
    <t>Days remaining:</t>
  </si>
  <si>
    <t>Itemized expenses</t>
  </si>
  <si>
    <t>Itemized expenses continued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</si>
</sst>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mmmm\ d\,\ yyyy;@"/>
    <numFmt numFmtId="165" formatCode=";;;"/>
  </numFmts>
  <fonts count="39" x14ac:knownFonts="1">
    <font>
      <sz val="10"/>
      <name val="Cambria"/>
      <family val="2"/>
      <scheme val="minor"/>
    </font>
    <font>
      <sz val="8"/>
      <name val="Arial"/>
      <family val="2"/>
    </font>
    <font>
      <sz val="12"/>
      <color theme="3"/>
      <name val="Cambria"/>
      <family val="1"/>
      <scheme val="major"/>
    </font>
    <font>
      <b/>
      <sz val="10"/>
      <color theme="3"/>
      <name val="Cambria"/>
      <family val="2"/>
      <scheme val="minor"/>
    </font>
    <font>
      <sz val="10"/>
      <color theme="1"/>
      <name val="Cambria"/>
      <family val="2"/>
      <scheme val="minor"/>
    </font>
    <font>
      <b/>
      <sz val="10"/>
      <color theme="0"/>
      <name val="Cambria"/>
      <family val="1"/>
      <scheme val="minor"/>
    </font>
    <font>
      <b/>
      <sz val="11.5"/>
      <color theme="3"/>
      <name val="Cambria"/>
      <family val="2"/>
      <scheme val="minor"/>
    </font>
    <font>
      <i/>
      <sz val="10"/>
      <color theme="1" tint="0.24994659260841701"/>
      <name val="Cambria"/>
      <family val="2"/>
      <scheme val="major"/>
    </font>
    <font>
      <sz val="10"/>
      <color theme="1"/>
      <name val="Cambria"/>
      <family val="1"/>
      <scheme val="minor"/>
    </font>
    <font>
      <b/>
      <sz val="10"/>
      <color theme="3"/>
      <name val="Cambria"/>
      <family val="1"/>
      <scheme val="minor"/>
    </font>
    <font>
      <sz val="26"/>
      <color theme="3"/>
      <name val="Cambria"/>
      <family val="2"/>
      <scheme val="major"/>
    </font>
    <font>
      <sz val="11"/>
      <name val="Cambria"/>
      <family val="1"/>
      <scheme val="minor"/>
    </font>
    <font>
      <b/>
      <sz val="11"/>
      <name val="Cambria"/>
      <family val="1"/>
      <scheme val="minor"/>
    </font>
    <font>
      <b/>
      <sz val="10"/>
      <color theme="1"/>
      <name val="Cambria"/>
      <family val="1"/>
      <scheme val="minor"/>
    </font>
    <font>
      <b/>
      <sz val="10"/>
      <name val="Cambria"/>
      <family val="1"/>
      <scheme val="minor"/>
    </font>
    <font>
      <sz val="28"/>
      <color theme="4" tint="-0.499984740745262"/>
      <name val="Cambria"/>
      <family val="1"/>
      <scheme val="major"/>
    </font>
    <font>
      <b/>
      <sz val="11.5"/>
      <color theme="0"/>
      <name val="Cambria"/>
      <family val="1"/>
      <scheme val="minor"/>
    </font>
    <font>
      <i/>
      <sz val="10"/>
      <color theme="1" tint="0.24994659260841701"/>
      <name val="Cambria"/>
      <family val="1"/>
      <scheme val="minor"/>
    </font>
    <font>
      <sz val="10"/>
      <name val="Cambria"/>
      <family val="1"/>
      <scheme val="minor"/>
    </font>
    <font>
      <sz val="26"/>
      <color theme="3"/>
      <name val="Cambria"/>
      <family val="1"/>
      <scheme val="minor"/>
    </font>
    <font>
      <b/>
      <sz val="11.5"/>
      <color theme="1"/>
      <name val="Cambria"/>
      <family val="1"/>
      <scheme val="minor"/>
    </font>
    <font>
      <sz val="24"/>
      <color theme="3"/>
      <name val="Cambria"/>
      <family val="1"/>
      <scheme val="minor"/>
    </font>
    <font>
      <b/>
      <sz val="9"/>
      <color theme="1"/>
      <name val="Cambria"/>
      <family val="1"/>
      <scheme val="minor"/>
    </font>
    <font>
      <sz val="10"/>
      <color theme="0"/>
      <name val="Cambria"/>
      <family val="1"/>
      <scheme val="minor"/>
    </font>
    <font>
      <sz val="11"/>
      <color theme="1"/>
      <name val="Cambria"/>
      <family val="1"/>
      <scheme val="minor"/>
    </font>
    <font>
      <b/>
      <sz val="16"/>
      <color theme="4" tint="-0.499984740745262"/>
      <name val="Cambria"/>
      <family val="1"/>
      <scheme val="major"/>
    </font>
    <font>
      <sz val="24"/>
      <color theme="3"/>
      <name val="Cambria"/>
      <family val="1"/>
      <scheme val="major"/>
    </font>
    <font>
      <sz val="10"/>
      <name val="Cambria"/>
      <family val="1"/>
      <scheme val="major"/>
    </font>
    <font>
      <b/>
      <sz val="10"/>
      <name val="Cambria"/>
      <family val="1"/>
      <scheme val="major"/>
    </font>
    <font>
      <sz val="14"/>
      <color theme="1"/>
      <name val="Cambria"/>
      <family val="1"/>
      <scheme val="minor"/>
    </font>
    <font>
      <sz val="14"/>
      <name val="Cambria"/>
      <family val="1"/>
      <scheme val="minor"/>
    </font>
    <font>
      <sz val="14"/>
      <color theme="3"/>
      <name val="Cambria"/>
      <family val="1"/>
      <scheme val="major"/>
    </font>
    <font>
      <sz val="14"/>
      <name val="Cambria"/>
      <family val="1"/>
      <scheme val="major"/>
    </font>
    <font>
      <sz val="12"/>
      <color theme="3"/>
      <name val="Cambria"/>
      <family val="1"/>
      <scheme val="minor"/>
    </font>
    <font>
      <b/>
      <sz val="12"/>
      <color theme="1"/>
      <name val="Cambria"/>
      <family val="1"/>
      <scheme val="minor"/>
    </font>
    <font>
      <b/>
      <sz val="12"/>
      <color theme="3"/>
      <name val="Cambria"/>
      <family val="1"/>
      <scheme val="minor"/>
    </font>
    <font>
      <sz val="10"/>
      <color theme="4" tint="0.79998168889431442"/>
      <name val="Cambria"/>
      <family val="1"/>
      <scheme val="minor"/>
    </font>
    <font>
      <sz val="12"/>
      <name val="Cambria"/>
      <family val="1"/>
      <scheme val="major"/>
    </font>
    <font>
      <b/>
      <sz val="10"/>
      <color theme="3"/>
      <name val="Cambria"/>
      <family val="1"/>
      <scheme val="major"/>
    </font>
  </fonts>
  <fills count="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39997558519241921"/>
        <bgColor indexed="64"/>
      </patternFill>
    </fill>
  </fills>
  <borders count="1">
    <border>
      <left/>
      <right/>
      <top/>
      <bottom/>
      <diagonal/>
    </border>
  </borders>
  <cellStyleXfs count="8">
    <xf numFmtId="4" fontId="0" fillId="0" borderId="0"/>
    <xf numFmtId="0" fontId="3" fillId="0" borderId="0" applyNumberFormat="0" applyFill="0" applyProtection="0">
      <alignment vertical="center"/>
    </xf>
    <xf numFmtId="0" fontId="3" fillId="6" borderId="0" applyNumberFormat="0" applyBorder="0" applyProtection="0">
      <alignment vertical="center"/>
    </xf>
    <xf numFmtId="0" fontId="6" fillId="0" borderId="0" applyNumberFormat="0" applyFill="0" applyAlignment="0" applyProtection="0"/>
    <xf numFmtId="0" fontId="7" fillId="0" borderId="0" applyNumberFormat="0" applyFill="0" applyBorder="0" applyAlignment="0" applyProtection="0"/>
    <xf numFmtId="0" fontId="3" fillId="5" borderId="0" applyNumberFormat="0" applyAlignment="0" applyProtection="0"/>
    <xf numFmtId="4" fontId="4" fillId="3" borderId="0" applyBorder="0" applyProtection="0">
      <alignment horizontal="right" indent="1"/>
    </xf>
    <xf numFmtId="0" fontId="10" fillId="0" borderId="0" applyNumberFormat="0" applyFill="0" applyBorder="0" applyProtection="0">
      <alignment vertical="center"/>
    </xf>
  </cellStyleXfs>
  <cellXfs count="86">
    <xf numFmtId="4" fontId="0" fillId="0" borderId="0" xfId="0"/>
    <xf numFmtId="4" fontId="5" fillId="2" borderId="0" xfId="0" applyFont="1" applyFill="1" applyAlignment="1">
      <alignment vertical="center" wrapText="1"/>
    </xf>
    <xf numFmtId="4" fontId="11" fillId="0" borderId="0" xfId="0" applyFont="1" applyAlignment="1">
      <alignment vertical="center" wrapText="1"/>
    </xf>
    <xf numFmtId="4" fontId="12" fillId="0" borderId="0" xfId="0" applyFont="1" applyAlignment="1">
      <alignment wrapText="1"/>
    </xf>
    <xf numFmtId="4" fontId="11" fillId="0" borderId="0" xfId="0" applyFont="1" applyAlignment="1">
      <alignment vertical="top" wrapText="1"/>
    </xf>
    <xf numFmtId="0" fontId="8" fillId="0" borderId="0" xfId="0" applyNumberFormat="1" applyFont="1" applyAlignment="1">
      <alignment horizontal="left" vertical="center" wrapText="1" indent="1"/>
    </xf>
    <xf numFmtId="39" fontId="8" fillId="0" borderId="0" xfId="0" applyNumberFormat="1" applyFont="1" applyAlignment="1">
      <alignment horizontal="right" vertical="center" indent="1"/>
    </xf>
    <xf numFmtId="4" fontId="9" fillId="0" borderId="0" xfId="0" applyFont="1" applyAlignment="1">
      <alignment horizontal="left" vertical="center" indent="1"/>
    </xf>
    <xf numFmtId="39" fontId="2" fillId="4" borderId="0" xfId="0" applyNumberFormat="1" applyFont="1" applyFill="1" applyAlignment="1">
      <alignment horizontal="left" indent="1"/>
    </xf>
    <xf numFmtId="0" fontId="14" fillId="0" borderId="0" xfId="0" applyNumberFormat="1" applyFont="1" applyAlignment="1">
      <alignment horizontal="left" vertical="center" indent="1"/>
    </xf>
    <xf numFmtId="0" fontId="14" fillId="0" borderId="0" xfId="0" applyNumberFormat="1" applyFont="1" applyAlignment="1">
      <alignment horizontal="left" vertical="center" wrapText="1" indent="1"/>
    </xf>
    <xf numFmtId="39" fontId="14" fillId="0" borderId="0" xfId="0" applyNumberFormat="1" applyFont="1" applyAlignment="1">
      <alignment horizontal="right" vertical="center" indent="1"/>
    </xf>
    <xf numFmtId="0" fontId="13" fillId="0" borderId="0" xfId="0" applyNumberFormat="1" applyFont="1" applyAlignment="1">
      <alignment horizontal="left" vertical="center" wrapText="1" indent="1"/>
    </xf>
    <xf numFmtId="39" fontId="13" fillId="0" borderId="0" xfId="0" applyNumberFormat="1" applyFont="1" applyAlignment="1">
      <alignment horizontal="right" vertical="center" indent="1"/>
    </xf>
    <xf numFmtId="0" fontId="15" fillId="3" borderId="0" xfId="2" applyFont="1" applyFill="1" applyBorder="1" applyAlignment="1">
      <alignment horizontal="left" vertical="center" indent="1"/>
    </xf>
    <xf numFmtId="39" fontId="9" fillId="0" borderId="0" xfId="0" applyNumberFormat="1" applyFont="1" applyAlignment="1">
      <alignment horizontal="right" vertical="center" indent="1"/>
    </xf>
    <xf numFmtId="39" fontId="14" fillId="0" borderId="0" xfId="0" applyNumberFormat="1" applyFont="1" applyAlignment="1">
      <alignment horizontal="left" vertical="center" indent="1"/>
    </xf>
    <xf numFmtId="39" fontId="13" fillId="0" borderId="0" xfId="0" applyNumberFormat="1" applyFont="1" applyAlignment="1">
      <alignment horizontal="left" vertical="center" indent="1"/>
    </xf>
    <xf numFmtId="39" fontId="8" fillId="0" borderId="0" xfId="0" applyNumberFormat="1" applyFont="1" applyAlignment="1">
      <alignment horizontal="left" vertical="center" indent="1"/>
    </xf>
    <xf numFmtId="39" fontId="9" fillId="0" borderId="0" xfId="0" applyNumberFormat="1" applyFont="1" applyAlignment="1">
      <alignment horizontal="left" vertical="center" indent="1"/>
    </xf>
    <xf numFmtId="4" fontId="16" fillId="0" borderId="0" xfId="0" applyFont="1" applyAlignment="1">
      <alignment wrapText="1"/>
    </xf>
    <xf numFmtId="0" fontId="17" fillId="7" borderId="0" xfId="4" applyFont="1" applyFill="1" applyAlignment="1">
      <alignment horizontal="left" vertical="center" indent="1"/>
    </xf>
    <xf numFmtId="0" fontId="17" fillId="7" borderId="0" xfId="4" applyFont="1" applyFill="1" applyAlignment="1">
      <alignment horizontal="left" vertical="center"/>
    </xf>
    <xf numFmtId="0" fontId="17" fillId="7" borderId="0" xfId="4" applyFont="1" applyFill="1" applyAlignment="1">
      <alignment horizontal="right" vertical="center" indent="1"/>
    </xf>
    <xf numFmtId="4" fontId="18" fillId="0" borderId="0" xfId="0" applyFont="1"/>
    <xf numFmtId="165" fontId="8" fillId="0" borderId="0" xfId="0" applyNumberFormat="1" applyFont="1" applyAlignment="1">
      <alignment horizontal="left" vertical="center" wrapText="1"/>
    </xf>
    <xf numFmtId="4" fontId="19" fillId="0" borderId="0" xfId="7" applyNumberFormat="1" applyFont="1" applyFill="1">
      <alignment vertical="center"/>
    </xf>
    <xf numFmtId="39" fontId="18" fillId="0" borderId="0" xfId="0" applyNumberFormat="1" applyFont="1"/>
    <xf numFmtId="4" fontId="18" fillId="0" borderId="0" xfId="0" applyFont="1" applyAlignment="1">
      <alignment horizontal="left" vertical="center" indent="1"/>
    </xf>
    <xf numFmtId="0" fontId="17" fillId="0" borderId="0" xfId="4" applyFont="1" applyAlignment="1">
      <alignment horizontal="left" vertical="center" indent="1"/>
    </xf>
    <xf numFmtId="0" fontId="17" fillId="0" borderId="0" xfId="4" applyFont="1" applyAlignment="1">
      <alignment horizontal="left" vertical="center"/>
    </xf>
    <xf numFmtId="0" fontId="17" fillId="0" borderId="0" xfId="4" applyFont="1" applyAlignment="1">
      <alignment horizontal="right" vertical="center" indent="1"/>
    </xf>
    <xf numFmtId="165" fontId="20" fillId="0" borderId="0" xfId="0" applyNumberFormat="1" applyFont="1" applyAlignment="1">
      <alignment wrapText="1"/>
    </xf>
    <xf numFmtId="39" fontId="21" fillId="0" borderId="0" xfId="0" applyNumberFormat="1" applyFont="1" applyAlignment="1">
      <alignment horizontal="center" vertical="center"/>
    </xf>
    <xf numFmtId="165" fontId="22" fillId="0" borderId="0" xfId="0" applyNumberFormat="1" applyFont="1" applyAlignment="1">
      <alignment vertical="center" wrapText="1"/>
    </xf>
    <xf numFmtId="4" fontId="23" fillId="0" borderId="0" xfId="0" applyFont="1" applyAlignment="1">
      <alignment wrapText="1"/>
    </xf>
    <xf numFmtId="4" fontId="18" fillId="0" borderId="0" xfId="0" applyFont="1" applyAlignment="1">
      <alignment horizontal="left" vertical="center" wrapText="1" indent="1"/>
    </xf>
    <xf numFmtId="39" fontId="18" fillId="0" borderId="0" xfId="0" applyNumberFormat="1" applyFont="1" applyAlignment="1">
      <alignment horizontal="left" vertical="center" indent="1"/>
    </xf>
    <xf numFmtId="39" fontId="18" fillId="0" borderId="0" xfId="0" applyNumberFormat="1" applyFont="1" applyAlignment="1">
      <alignment horizontal="right" vertical="center" indent="1"/>
    </xf>
    <xf numFmtId="0" fontId="18" fillId="0" borderId="0" xfId="0" applyNumberFormat="1" applyFont="1" applyAlignment="1">
      <alignment horizontal="left" vertical="center" wrapText="1" indent="1"/>
    </xf>
    <xf numFmtId="0" fontId="18" fillId="0" borderId="0" xfId="0" applyNumberFormat="1" applyFont="1" applyAlignment="1">
      <alignment horizontal="left" vertical="center" indent="1"/>
    </xf>
    <xf numFmtId="0" fontId="18" fillId="0" borderId="0" xfId="0" applyNumberFormat="1" applyFont="1" applyAlignment="1">
      <alignment vertical="center"/>
    </xf>
    <xf numFmtId="165" fontId="24" fillId="0" borderId="0" xfId="0" applyNumberFormat="1" applyFont="1" applyAlignment="1">
      <alignment vertical="center" wrapText="1"/>
    </xf>
    <xf numFmtId="0" fontId="17" fillId="0" borderId="0" xfId="4" applyFont="1" applyAlignment="1">
      <alignment vertical="center"/>
    </xf>
    <xf numFmtId="165" fontId="13" fillId="2" borderId="0" xfId="0" applyNumberFormat="1" applyFont="1" applyFill="1" applyAlignment="1">
      <alignment vertical="center" wrapText="1"/>
    </xf>
    <xf numFmtId="0" fontId="18" fillId="0" borderId="0" xfId="0" applyNumberFormat="1" applyFont="1" applyAlignment="1">
      <alignment horizontal="right" vertical="center" wrapText="1" indent="1"/>
    </xf>
    <xf numFmtId="4" fontId="18" fillId="0" borderId="0" xfId="0" applyFont="1" applyAlignment="1">
      <alignment horizontal="right" vertical="center" indent="1"/>
    </xf>
    <xf numFmtId="165" fontId="8" fillId="0" borderId="0" xfId="0" applyNumberFormat="1" applyFont="1" applyAlignment="1">
      <alignment wrapText="1"/>
    </xf>
    <xf numFmtId="4" fontId="18" fillId="0" borderId="0" xfId="0" applyFont="1" applyAlignment="1">
      <alignment wrapText="1"/>
    </xf>
    <xf numFmtId="4" fontId="15" fillId="3" borderId="0" xfId="7" applyNumberFormat="1" applyFont="1" applyFill="1" applyAlignment="1">
      <alignment horizontal="left" vertical="center" indent="1"/>
    </xf>
    <xf numFmtId="0" fontId="25" fillId="0" borderId="0" xfId="3" applyFont="1" applyAlignment="1">
      <alignment horizontal="left" vertical="center" wrapText="1" indent="1"/>
    </xf>
    <xf numFmtId="39" fontId="26" fillId="0" borderId="0" xfId="0" applyNumberFormat="1" applyFont="1" applyAlignment="1">
      <alignment horizontal="center" vertical="center"/>
    </xf>
    <xf numFmtId="4" fontId="27" fillId="0" borderId="0" xfId="0" applyFont="1"/>
    <xf numFmtId="4" fontId="28" fillId="0" borderId="0" xfId="0" applyFont="1" applyAlignment="1">
      <alignment horizontal="left" vertical="center" indent="1"/>
    </xf>
    <xf numFmtId="4" fontId="28" fillId="0" borderId="0" xfId="0" applyFont="1" applyAlignment="1">
      <alignment horizontal="right" vertical="center" indent="1"/>
    </xf>
    <xf numFmtId="39" fontId="26" fillId="0" borderId="0" xfId="0" applyNumberFormat="1" applyFont="1" applyAlignment="1">
      <alignment horizontal="left" vertical="center" indent="1"/>
    </xf>
    <xf numFmtId="4" fontId="27" fillId="0" borderId="0" xfId="0" applyFont="1" applyAlignment="1">
      <alignment horizontal="left" vertical="center" indent="1"/>
    </xf>
    <xf numFmtId="4" fontId="27" fillId="0" borderId="0" xfId="0" applyFont="1" applyAlignment="1">
      <alignment vertical="center"/>
    </xf>
    <xf numFmtId="0" fontId="25" fillId="0" borderId="0" xfId="3" applyFont="1" applyAlignment="1">
      <alignment horizontal="left" vertical="center" indent="1"/>
    </xf>
    <xf numFmtId="4" fontId="27" fillId="0" borderId="0" xfId="0" applyFont="1" applyAlignment="1">
      <alignment horizontal="right" vertical="center" indent="1"/>
    </xf>
    <xf numFmtId="0" fontId="8" fillId="0" borderId="0" xfId="0" applyNumberFormat="1" applyFont="1" applyAlignment="1">
      <alignment horizontal="right" vertical="center" wrapText="1" indent="1"/>
    </xf>
    <xf numFmtId="0" fontId="8" fillId="0" borderId="0" xfId="0" applyNumberFormat="1" applyFont="1" applyAlignment="1">
      <alignment horizontal="left" vertical="center" wrapText="1"/>
    </xf>
    <xf numFmtId="165" fontId="29" fillId="0" borderId="0" xfId="0" applyNumberFormat="1" applyFont="1" applyAlignment="1">
      <alignment vertical="center" wrapText="1"/>
    </xf>
    <xf numFmtId="4" fontId="30" fillId="0" borderId="0" xfId="0" applyFont="1"/>
    <xf numFmtId="39" fontId="31" fillId="0" borderId="0" xfId="0" applyNumberFormat="1" applyFont="1" applyAlignment="1">
      <alignment horizontal="left" vertical="center"/>
    </xf>
    <xf numFmtId="4" fontId="32" fillId="0" borderId="0" xfId="0" applyFont="1" applyAlignment="1">
      <alignment horizontal="left" vertical="center"/>
    </xf>
    <xf numFmtId="4" fontId="32" fillId="0" borderId="0" xfId="0" applyFont="1" applyAlignment="1">
      <alignment horizontal="right" vertical="center" indent="1"/>
    </xf>
    <xf numFmtId="165" fontId="8" fillId="0" borderId="0" xfId="0" applyNumberFormat="1" applyFont="1" applyAlignment="1">
      <alignment horizontal="right" vertical="center" wrapText="1"/>
    </xf>
    <xf numFmtId="4" fontId="18" fillId="4" borderId="0" xfId="0" applyFont="1" applyFill="1"/>
    <xf numFmtId="4" fontId="18" fillId="4" borderId="0" xfId="0" applyFont="1" applyFill="1" applyAlignment="1">
      <alignment horizontal="right" vertical="center" indent="1"/>
    </xf>
    <xf numFmtId="164" fontId="34" fillId="4" borderId="0" xfId="0" applyNumberFormat="1" applyFont="1" applyFill="1" applyAlignment="1">
      <alignment horizontal="left" vertical="top" indent="1"/>
    </xf>
    <xf numFmtId="39" fontId="33" fillId="4" borderId="0" xfId="0" applyNumberFormat="1" applyFont="1" applyFill="1" applyAlignment="1">
      <alignment horizontal="right" vertical="top"/>
    </xf>
    <xf numFmtId="0" fontId="35" fillId="4" borderId="0" xfId="0" applyNumberFormat="1" applyFont="1" applyFill="1" applyAlignment="1">
      <alignment horizontal="left" vertical="top"/>
    </xf>
    <xf numFmtId="39" fontId="33" fillId="4" borderId="0" xfId="0" applyNumberFormat="1" applyFont="1" applyFill="1" applyAlignment="1">
      <alignment horizontal="right"/>
    </xf>
    <xf numFmtId="4" fontId="19" fillId="3" borderId="0" xfId="7" applyNumberFormat="1" applyFont="1" applyFill="1">
      <alignment vertical="center"/>
    </xf>
    <xf numFmtId="4" fontId="8" fillId="0" borderId="0" xfId="6" applyFont="1" applyFill="1" applyAlignment="1">
      <alignment horizontal="left" vertical="center" indent="1"/>
    </xf>
    <xf numFmtId="4" fontId="8" fillId="0" borderId="0" xfId="6" applyFont="1" applyFill="1" applyAlignment="1">
      <alignment horizontal="right" vertical="center" indent="1"/>
    </xf>
    <xf numFmtId="4" fontId="36" fillId="0" borderId="0" xfId="0" applyFont="1" applyAlignment="1">
      <alignment horizontal="center"/>
    </xf>
    <xf numFmtId="4" fontId="18" fillId="3" borderId="0" xfId="0" applyFont="1" applyFill="1"/>
    <xf numFmtId="39" fontId="18" fillId="3" borderId="0" xfId="0" applyNumberFormat="1" applyFont="1" applyFill="1"/>
    <xf numFmtId="4" fontId="37" fillId="4" borderId="0" xfId="0" applyFont="1" applyFill="1" applyAlignment="1">
      <alignment horizontal="left"/>
    </xf>
    <xf numFmtId="0" fontId="38" fillId="0" borderId="0" xfId="1" applyNumberFormat="1" applyFont="1" applyFill="1" applyAlignment="1" applyProtection="1">
      <alignment horizontal="left" vertical="center" indent="1"/>
    </xf>
    <xf numFmtId="39" fontId="38" fillId="0" borderId="0" xfId="1" applyNumberFormat="1" applyFont="1" applyFill="1" applyAlignment="1">
      <alignment horizontal="left" vertical="center" indent="1"/>
    </xf>
    <xf numFmtId="39" fontId="38" fillId="0" borderId="0" xfId="1" applyNumberFormat="1" applyFont="1" applyFill="1" applyAlignment="1">
      <alignment horizontal="right" vertical="center" indent="1"/>
    </xf>
    <xf numFmtId="0" fontId="17" fillId="2" borderId="0" xfId="4" applyFont="1" applyFill="1" applyAlignment="1">
      <alignment horizontal="left" vertical="center"/>
    </xf>
    <xf numFmtId="0" fontId="17" fillId="2" borderId="0" xfId="4" applyFont="1" applyFill="1" applyAlignment="1">
      <alignment horizontal="right" vertical="center" indent="1"/>
    </xf>
  </cellXfs>
  <cellStyles count="8">
    <cellStyle name="20% - Accent1" xfId="6" builtinId="30" customBuiltin="1"/>
    <cellStyle name="Explanatory Text" xfId="4" builtinId="53" customBuiltin="1"/>
    <cellStyle name="Heading 1" xfId="1" builtinId="16" customBuiltin="1"/>
    <cellStyle name="Heading 2" xfId="2" builtinId="17" customBuiltin="1"/>
    <cellStyle name="Heading 3" xfId="3" builtinId="18" customBuiltin="1"/>
    <cellStyle name="Normal" xfId="0" builtinId="0" customBuiltin="1"/>
    <cellStyle name="Title" xfId="7" builtinId="15" customBuiltin="1"/>
    <cellStyle name="Total" xfId="5" builtinId="25" customBuiltin="1"/>
  </cellStyles>
  <dxfs count="146">
    <dxf>
      <font>
        <strike val="0"/>
        <outline val="0"/>
        <shadow val="0"/>
        <u val="none"/>
        <vertAlign val="baseline"/>
        <name val="Cambria"/>
        <family val="1"/>
        <scheme val="major"/>
      </font>
      <alignment horizontal="left" textRotation="0" wrapText="0" justifyLastLine="0" shrinkToFit="0" readingOrder="0"/>
    </dxf>
    <dxf>
      <font>
        <strike val="0"/>
        <outline val="0"/>
        <shadow val="0"/>
        <u val="none"/>
        <vertAlign val="baseline"/>
        <name val="Cambria"/>
        <family val="1"/>
        <scheme val="minor"/>
      </font>
      <alignment horizontal="left" vertical="center" textRotation="0" wrapText="0" indent="0" justifyLastLine="0" shrinkToFit="0" readingOrder="0"/>
    </dxf>
    <dxf>
      <font>
        <strike val="0"/>
        <outline val="0"/>
        <shadow val="0"/>
        <u val="none"/>
        <vertAlign val="baseline"/>
        <name val="Cambria"/>
        <family val="1"/>
        <scheme val="minor"/>
      </font>
      <alignment horizontal="left" textRotation="0" wrapText="0" justifyLastLine="0" shrinkToFit="0" readingOrder="0"/>
    </dxf>
    <dxf>
      <font>
        <b/>
        <i val="0"/>
        <strike val="0"/>
        <condense val="0"/>
        <extend val="0"/>
        <outline val="0"/>
        <shadow val="0"/>
        <u val="none"/>
        <vertAlign val="baseline"/>
        <sz val="10"/>
        <color theme="3"/>
        <name val="Cambria"/>
        <family val="1"/>
        <scheme val="minor"/>
      </font>
      <numFmt numFmtId="7" formatCode="#,##0.00_);\(#,##0.00\)"/>
      <fill>
        <patternFill patternType="none">
          <fgColor indexed="64"/>
          <bgColor auto="1"/>
        </patternFill>
      </fill>
      <alignment horizontal="right" vertical="center" textRotation="0" wrapText="0" indent="0" justifyLastLine="0" shrinkToFit="0" readingOrder="0"/>
    </dxf>
    <dxf>
      <font>
        <strike val="0"/>
        <outline val="0"/>
        <shadow val="0"/>
        <u val="none"/>
        <vertAlign val="baseline"/>
        <name val="Cambria"/>
        <family val="1"/>
        <scheme val="minor"/>
      </font>
      <alignment horizontal="right" vertical="center" textRotation="0" wrapText="0" indent="1" justifyLastLine="0" shrinkToFit="0" readingOrder="0"/>
    </dxf>
    <dxf>
      <font>
        <b/>
        <i val="0"/>
        <strike val="0"/>
        <condense val="0"/>
        <extend val="0"/>
        <outline val="0"/>
        <shadow val="0"/>
        <u val="none"/>
        <vertAlign val="baseline"/>
        <sz val="10"/>
        <color theme="3"/>
        <name val="Cambria"/>
        <family val="1"/>
        <scheme val="minor"/>
      </font>
      <numFmt numFmtId="7" formatCode="#,##0.00_);\(#,##0.00\)"/>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name val="Cambria"/>
        <family val="1"/>
        <scheme val="minor"/>
      </font>
      <fill>
        <patternFill patternType="none">
          <fgColor indexed="64"/>
          <bgColor auto="1"/>
        </patternFill>
      </fill>
      <alignment horizontal="left" vertical="center" textRotation="0" wrapText="0" indent="1" justifyLastLine="0" shrinkToFit="0" readingOrder="0"/>
    </dxf>
    <dxf>
      <font>
        <b/>
        <i val="0"/>
        <strike val="0"/>
        <condense val="0"/>
        <extend val="0"/>
        <outline val="0"/>
        <shadow val="0"/>
        <u val="none"/>
        <vertAlign val="baseline"/>
        <sz val="10"/>
        <color theme="3"/>
        <name val="Cambria"/>
        <family val="1"/>
        <scheme val="minor"/>
      </font>
      <numFmt numFmtId="7" formatCode="#,##0.00_);\(#,##0.00\)"/>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name val="Cambria"/>
        <family val="1"/>
        <scheme val="minor"/>
      </font>
      <fill>
        <patternFill patternType="none">
          <fgColor indexed="64"/>
          <bgColor auto="1"/>
        </patternFill>
      </fill>
      <alignment horizontal="left" vertical="center" textRotation="0" wrapText="0" indent="1" justifyLastLine="0" shrinkToFit="0" readingOrder="0"/>
    </dxf>
    <dxf>
      <font>
        <b/>
        <i val="0"/>
        <strike val="0"/>
        <condense val="0"/>
        <extend val="0"/>
        <outline val="0"/>
        <shadow val="0"/>
        <u val="none"/>
        <vertAlign val="baseline"/>
        <sz val="10"/>
        <color theme="3"/>
        <name val="Cambria"/>
        <family val="1"/>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name val="Cambria"/>
        <family val="1"/>
        <scheme val="minor"/>
      </font>
      <alignment horizontal="left" vertical="center" textRotation="0" wrapText="0" indent="1" justifyLastLine="0" shrinkToFit="0" readingOrder="0"/>
    </dxf>
    <dxf>
      <font>
        <b/>
        <strike val="0"/>
        <outline val="0"/>
        <shadow val="0"/>
        <u val="none"/>
        <vertAlign val="baseline"/>
        <name val="Cambria"/>
        <family val="1"/>
        <scheme val="major"/>
      </font>
      <alignment vertical="center" textRotation="0" indent="0" justifyLastLine="0" shrinkToFit="0" readingOrder="0"/>
    </dxf>
    <dxf>
      <font>
        <b/>
        <strike val="0"/>
        <outline val="0"/>
        <shadow val="0"/>
        <u val="none"/>
        <vertAlign val="baseline"/>
        <name val="Cambria"/>
        <family val="1"/>
        <scheme val="major"/>
      </font>
      <alignment vertical="center" textRotation="0" indent="0" justifyLastLine="0" shrinkToFit="0" readingOrder="0"/>
    </dxf>
    <dxf>
      <font>
        <b/>
        <strike val="0"/>
        <outline val="0"/>
        <shadow val="0"/>
        <u val="none"/>
        <vertAlign val="baseline"/>
        <name val="Cambria"/>
        <family val="1"/>
        <scheme val="major"/>
      </font>
      <alignment vertical="center" textRotation="0" indent="0" justifyLastLine="0" shrinkToFit="0" readingOrder="0"/>
    </dxf>
    <dxf>
      <font>
        <b/>
        <strike val="0"/>
        <outline val="0"/>
        <shadow val="0"/>
        <u val="none"/>
        <vertAlign val="baseline"/>
        <name val="Cambria"/>
        <family val="1"/>
        <scheme val="major"/>
      </font>
      <alignment vertical="center" textRotation="0" indent="0" justifyLastLine="0" shrinkToFit="0" readingOrder="0"/>
    </dxf>
    <dxf>
      <font>
        <b/>
        <strike val="0"/>
        <outline val="0"/>
        <shadow val="0"/>
        <u val="none"/>
        <vertAlign val="baseline"/>
        <name val="Cambria"/>
        <family val="1"/>
        <scheme val="major"/>
      </font>
      <alignment vertical="center" textRotation="0" wrapText="0" indent="0" justifyLastLine="0" shrinkToFit="0" readingOrder="0"/>
    </dxf>
    <dxf>
      <font>
        <strike val="0"/>
        <outline val="0"/>
        <shadow val="0"/>
        <u val="none"/>
        <vertAlign val="baseline"/>
        <name val="Cambria"/>
        <family val="1"/>
        <scheme val="minor"/>
      </font>
      <alignment vertical="center" textRotation="0" indent="0" justifyLastLine="0" shrinkToFit="0" readingOrder="0"/>
    </dxf>
    <dxf>
      <font>
        <b/>
        <strike val="0"/>
        <outline val="0"/>
        <shadow val="0"/>
        <u val="none"/>
        <vertAlign val="baseline"/>
        <name val="Cambria"/>
        <family val="1"/>
        <scheme val="minor"/>
      </font>
      <alignment vertical="center" textRotation="0" indent="0" justifyLastLine="0" shrinkToFit="0" readingOrder="0"/>
    </dxf>
    <dxf>
      <font>
        <b/>
        <strike val="0"/>
        <outline val="0"/>
        <shadow val="0"/>
        <u val="none"/>
        <vertAlign val="baseline"/>
        <name val="Cambria"/>
        <family val="1"/>
        <scheme val="minor"/>
      </font>
      <numFmt numFmtId="7" formatCode="#,##0.00_);\(#,##0.00\)"/>
      <alignment horizontal="right" vertical="center" textRotation="0" indent="1" justifyLastLine="0" shrinkToFit="0" readingOrder="0"/>
    </dxf>
    <dxf>
      <font>
        <strike val="0"/>
        <outline val="0"/>
        <shadow val="0"/>
        <u val="none"/>
        <vertAlign val="baseline"/>
        <name val="Cambria"/>
        <family val="1"/>
        <scheme val="minor"/>
      </font>
      <alignment horizontal="right" vertical="center" textRotation="0" indent="1" justifyLastLine="0" shrinkToFit="0" readingOrder="0"/>
    </dxf>
    <dxf>
      <font>
        <b/>
        <strike val="0"/>
        <outline val="0"/>
        <shadow val="0"/>
        <u val="none"/>
        <vertAlign val="baseline"/>
        <name val="Cambria"/>
        <family val="1"/>
        <scheme val="minor"/>
      </font>
      <numFmt numFmtId="7" formatCode="#,##0.00_);\(#,##0.00\)"/>
      <alignment horizontal="left" vertical="center" textRotation="0" wrapText="0" indent="1" justifyLastLine="0" shrinkToFit="0" readingOrder="0"/>
    </dxf>
    <dxf>
      <font>
        <strike val="0"/>
        <outline val="0"/>
        <shadow val="0"/>
        <u val="none"/>
        <vertAlign val="baseline"/>
        <name val="Cambria"/>
        <family val="1"/>
        <scheme val="minor"/>
      </font>
      <alignment horizontal="left" vertical="center" textRotation="0" wrapText="0" indent="1" justifyLastLine="0" shrinkToFit="0" readingOrder="0"/>
    </dxf>
    <dxf>
      <font>
        <b/>
        <strike val="0"/>
        <outline val="0"/>
        <shadow val="0"/>
        <u val="none"/>
        <vertAlign val="baseline"/>
        <name val="Cambria"/>
        <family val="1"/>
        <scheme val="minor"/>
      </font>
      <numFmt numFmtId="7" formatCode="#,##0.00_);\(#,##0.00\)"/>
      <alignment horizontal="left" vertical="center" textRotation="0" wrapText="0" indent="1" justifyLastLine="0" shrinkToFit="0" readingOrder="0"/>
    </dxf>
    <dxf>
      <font>
        <strike val="0"/>
        <outline val="0"/>
        <shadow val="0"/>
        <u val="none"/>
        <vertAlign val="baseline"/>
        <name val="Cambria"/>
        <family val="1"/>
        <scheme val="minor"/>
      </font>
      <alignment horizontal="left" vertical="center" textRotation="0" wrapText="0" indent="1" justifyLastLine="0" shrinkToFit="0" readingOrder="0"/>
    </dxf>
    <dxf>
      <font>
        <b/>
        <strike val="0"/>
        <outline val="0"/>
        <shadow val="0"/>
        <u val="none"/>
        <vertAlign val="baseline"/>
        <name val="Cambria"/>
        <family val="1"/>
        <scheme val="minor"/>
      </font>
      <numFmt numFmtId="0" formatCode="General"/>
      <alignment horizontal="left" vertical="center" textRotation="0" wrapText="1" indent="1" justifyLastLine="0" shrinkToFit="0" readingOrder="0"/>
    </dxf>
    <dxf>
      <font>
        <strike val="0"/>
        <outline val="0"/>
        <shadow val="0"/>
        <u val="none"/>
        <vertAlign val="baseline"/>
        <name val="Cambria"/>
        <family val="1"/>
        <scheme val="minor"/>
      </font>
      <alignment horizontal="left" vertical="center" textRotation="0" wrapText="1" indent="1" justifyLastLine="0" shrinkToFit="0" readingOrder="0"/>
    </dxf>
    <dxf>
      <font>
        <strike val="0"/>
        <outline val="0"/>
        <shadow val="0"/>
        <u val="none"/>
        <vertAlign val="baseline"/>
        <name val="Cambria"/>
        <family val="1"/>
        <scheme val="minor"/>
      </font>
      <alignment vertical="center" textRotation="0" indent="0" justifyLastLine="0" shrinkToFit="0" readingOrder="0"/>
    </dxf>
    <dxf>
      <font>
        <b/>
        <strike val="0"/>
        <outline val="0"/>
        <shadow val="0"/>
        <u val="none"/>
        <vertAlign val="baseline"/>
        <name val="Cambria"/>
        <family val="1"/>
        <scheme val="minor"/>
      </font>
      <alignment vertical="center" textRotation="0" indent="0" justifyLastLine="0" shrinkToFit="0" readingOrder="0"/>
    </dxf>
    <dxf>
      <font>
        <b/>
        <i val="0"/>
        <strike val="0"/>
        <condense val="0"/>
        <extend val="0"/>
        <outline val="0"/>
        <shadow val="0"/>
        <u val="none"/>
        <vertAlign val="baseline"/>
        <sz val="10"/>
        <color theme="1"/>
        <name val="Cambria"/>
        <family val="1"/>
        <scheme val="minor"/>
      </font>
      <numFmt numFmtId="7" formatCode="#,##0.00_);\(#,##0.00\)"/>
      <alignment horizontal="right" vertical="center" textRotation="0" indent="1" justifyLastLine="0" shrinkToFit="0" readingOrder="0"/>
    </dxf>
    <dxf>
      <font>
        <b val="0"/>
        <i val="0"/>
        <strike val="0"/>
        <condense val="0"/>
        <extend val="0"/>
        <outline val="0"/>
        <shadow val="0"/>
        <u val="none"/>
        <vertAlign val="baseline"/>
        <sz val="10"/>
        <color theme="1"/>
        <name val="Cambria"/>
        <family val="1"/>
        <scheme val="minor"/>
      </font>
      <numFmt numFmtId="7" formatCode="#,##0.00_);\(#,##0.00\)"/>
      <alignment horizontal="right" vertical="center" textRotation="0" wrapText="0" indent="1" justifyLastLine="0" shrinkToFit="0" readingOrder="0"/>
    </dxf>
    <dxf>
      <font>
        <b/>
        <i val="0"/>
        <strike val="0"/>
        <condense val="0"/>
        <extend val="0"/>
        <outline val="0"/>
        <shadow val="0"/>
        <u val="none"/>
        <vertAlign val="baseline"/>
        <sz val="10"/>
        <color theme="1"/>
        <name val="Cambria"/>
        <family val="1"/>
        <scheme val="minor"/>
      </font>
      <numFmt numFmtId="7" formatCode="#,##0.00_);\(#,##0.00\)"/>
      <alignment horizontal="left" vertical="center" textRotation="0" wrapText="0" indent="1" justifyLastLine="0" shrinkToFit="0" readingOrder="0"/>
    </dxf>
    <dxf>
      <font>
        <b val="0"/>
        <i val="0"/>
        <strike val="0"/>
        <condense val="0"/>
        <extend val="0"/>
        <outline val="0"/>
        <shadow val="0"/>
        <u val="none"/>
        <vertAlign val="baseline"/>
        <sz val="10"/>
        <color theme="1"/>
        <name val="Cambria"/>
        <family val="1"/>
        <scheme val="minor"/>
      </font>
      <numFmt numFmtId="7" formatCode="#,##0.00_);\(#,##0.00\)"/>
      <alignment horizontal="left" vertical="center" textRotation="0" wrapText="0" indent="1" justifyLastLine="0" shrinkToFit="0" readingOrder="0"/>
    </dxf>
    <dxf>
      <font>
        <b/>
        <i val="0"/>
        <strike val="0"/>
        <condense val="0"/>
        <extend val="0"/>
        <outline val="0"/>
        <shadow val="0"/>
        <u val="none"/>
        <vertAlign val="baseline"/>
        <sz val="10"/>
        <color theme="1"/>
        <name val="Cambria"/>
        <family val="1"/>
        <scheme val="minor"/>
      </font>
      <numFmt numFmtId="7" formatCode="#,##0.00_);\(#,##0.00\)"/>
      <alignment horizontal="left" vertical="center" textRotation="0" wrapText="0" indent="1" justifyLastLine="0" shrinkToFit="0" readingOrder="0"/>
    </dxf>
    <dxf>
      <font>
        <b val="0"/>
        <i val="0"/>
        <strike val="0"/>
        <condense val="0"/>
        <extend val="0"/>
        <outline val="0"/>
        <shadow val="0"/>
        <u val="none"/>
        <vertAlign val="baseline"/>
        <sz val="10"/>
        <color theme="1"/>
        <name val="Cambria"/>
        <family val="1"/>
        <scheme val="minor"/>
      </font>
      <numFmt numFmtId="7" formatCode="#,##0.00_);\(#,##0.00\)"/>
      <alignment horizontal="left" vertical="center" textRotation="0" wrapText="0" indent="1" justifyLastLine="0" shrinkToFit="0" readingOrder="0"/>
    </dxf>
    <dxf>
      <font>
        <b/>
        <i val="0"/>
        <strike val="0"/>
        <condense val="0"/>
        <extend val="0"/>
        <outline val="0"/>
        <shadow val="0"/>
        <u val="none"/>
        <vertAlign val="baseline"/>
        <sz val="10"/>
        <color theme="1"/>
        <name val="Cambria"/>
        <family val="1"/>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0"/>
        <color theme="1"/>
        <name val="Cambria"/>
        <family val="1"/>
        <scheme val="minor"/>
      </font>
      <numFmt numFmtId="0" formatCode="General"/>
      <alignment horizontal="left" vertical="center" textRotation="0" wrapText="1" indent="1" justifyLastLine="0" shrinkToFit="0" readingOrder="0"/>
    </dxf>
    <dxf>
      <font>
        <strike val="0"/>
        <outline val="0"/>
        <shadow val="0"/>
        <u val="none"/>
        <vertAlign val="baseline"/>
        <name val="Cambria"/>
        <family val="1"/>
        <scheme val="minor"/>
      </font>
      <alignment vertical="center" textRotation="0" indent="0" justifyLastLine="0" shrinkToFit="0" readingOrder="0"/>
    </dxf>
    <dxf>
      <font>
        <b/>
        <strike val="0"/>
        <outline val="0"/>
        <shadow val="0"/>
        <u val="none"/>
        <vertAlign val="baseline"/>
        <name val="Cambria"/>
        <family val="1"/>
        <scheme val="minor"/>
      </font>
      <alignment vertical="center" textRotation="0" indent="0" justifyLastLine="0" shrinkToFit="0" readingOrder="0"/>
    </dxf>
    <dxf>
      <font>
        <b/>
        <i val="0"/>
        <strike val="0"/>
        <condense val="0"/>
        <extend val="0"/>
        <outline val="0"/>
        <shadow val="0"/>
        <u val="none"/>
        <vertAlign val="baseline"/>
        <sz val="10"/>
        <color theme="1"/>
        <name val="Cambria"/>
        <family val="1"/>
        <scheme val="minor"/>
      </font>
      <numFmt numFmtId="7" formatCode="#,##0.00_);\(#,##0.00\)"/>
      <alignment horizontal="right" vertical="center" textRotation="0" indent="1" justifyLastLine="0" shrinkToFit="0" readingOrder="0"/>
    </dxf>
    <dxf>
      <font>
        <b val="0"/>
        <i val="0"/>
        <strike val="0"/>
        <condense val="0"/>
        <extend val="0"/>
        <outline val="0"/>
        <shadow val="0"/>
        <u val="none"/>
        <vertAlign val="baseline"/>
        <sz val="10"/>
        <color theme="1"/>
        <name val="Cambria"/>
        <family val="1"/>
        <scheme val="minor"/>
      </font>
      <numFmt numFmtId="7" formatCode="#,##0.00_);\(#,##0.00\)"/>
      <alignment horizontal="right" vertical="center" textRotation="0" wrapText="0" indent="1" justifyLastLine="0" shrinkToFit="0" readingOrder="0"/>
    </dxf>
    <dxf>
      <font>
        <b/>
        <i val="0"/>
        <strike val="0"/>
        <condense val="0"/>
        <extend val="0"/>
        <outline val="0"/>
        <shadow val="0"/>
        <u val="none"/>
        <vertAlign val="baseline"/>
        <sz val="10"/>
        <color theme="1"/>
        <name val="Cambria"/>
        <family val="1"/>
        <scheme val="minor"/>
      </font>
      <numFmt numFmtId="7" formatCode="#,##0.00_);\(#,##0.00\)"/>
      <alignment horizontal="left" vertical="center" textRotation="0" wrapText="0" indent="1" justifyLastLine="0" shrinkToFit="0" readingOrder="0"/>
    </dxf>
    <dxf>
      <font>
        <b val="0"/>
        <i val="0"/>
        <strike val="0"/>
        <condense val="0"/>
        <extend val="0"/>
        <outline val="0"/>
        <shadow val="0"/>
        <u val="none"/>
        <vertAlign val="baseline"/>
        <sz val="10"/>
        <color theme="1"/>
        <name val="Cambria"/>
        <family val="1"/>
        <scheme val="minor"/>
      </font>
      <numFmt numFmtId="7" formatCode="#,##0.00_);\(#,##0.00\)"/>
      <alignment horizontal="left" vertical="center" textRotation="0" wrapText="0" indent="1" justifyLastLine="0" shrinkToFit="0" readingOrder="0"/>
    </dxf>
    <dxf>
      <font>
        <b/>
        <i val="0"/>
        <strike val="0"/>
        <condense val="0"/>
        <extend val="0"/>
        <outline val="0"/>
        <shadow val="0"/>
        <u val="none"/>
        <vertAlign val="baseline"/>
        <sz val="10"/>
        <color theme="1"/>
        <name val="Cambria"/>
        <family val="1"/>
        <scheme val="minor"/>
      </font>
      <numFmt numFmtId="7" formatCode="#,##0.00_);\(#,##0.00\)"/>
      <alignment horizontal="left" vertical="center" textRotation="0" wrapText="0" indent="1" justifyLastLine="0" shrinkToFit="0" readingOrder="0"/>
    </dxf>
    <dxf>
      <font>
        <b val="0"/>
        <i val="0"/>
        <strike val="0"/>
        <condense val="0"/>
        <extend val="0"/>
        <outline val="0"/>
        <shadow val="0"/>
        <u val="none"/>
        <vertAlign val="baseline"/>
        <sz val="10"/>
        <color theme="1"/>
        <name val="Cambria"/>
        <family val="1"/>
        <scheme val="minor"/>
      </font>
      <numFmt numFmtId="7" formatCode="#,##0.00_);\(#,##0.00\)"/>
      <alignment horizontal="left" vertical="center" textRotation="0" wrapText="0" indent="1" justifyLastLine="0" shrinkToFit="0" readingOrder="0"/>
    </dxf>
    <dxf>
      <font>
        <b/>
        <i val="0"/>
        <strike val="0"/>
        <condense val="0"/>
        <extend val="0"/>
        <outline val="0"/>
        <shadow val="0"/>
        <u val="none"/>
        <vertAlign val="baseline"/>
        <sz val="10"/>
        <color theme="1"/>
        <name val="Cambria"/>
        <family val="1"/>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0"/>
        <color theme="1"/>
        <name val="Cambria"/>
        <family val="1"/>
        <scheme val="minor"/>
      </font>
      <numFmt numFmtId="0" formatCode="General"/>
      <alignment horizontal="left" vertical="center" textRotation="0" wrapText="1" indent="1" justifyLastLine="0" shrinkToFit="0" readingOrder="0"/>
    </dxf>
    <dxf>
      <font>
        <strike val="0"/>
        <outline val="0"/>
        <shadow val="0"/>
        <u val="none"/>
        <vertAlign val="baseline"/>
        <name val="Cambria"/>
        <family val="1"/>
        <scheme val="minor"/>
      </font>
      <alignment vertical="center" textRotation="0" indent="0" justifyLastLine="0" shrinkToFit="0" readingOrder="0"/>
    </dxf>
    <dxf>
      <font>
        <b/>
        <strike val="0"/>
        <outline val="0"/>
        <shadow val="0"/>
        <u val="none"/>
        <vertAlign val="baseline"/>
        <name val="Cambria"/>
        <family val="1"/>
        <scheme val="minor"/>
      </font>
      <alignment vertical="center" textRotation="0" indent="0" justifyLastLine="0" shrinkToFit="0" readingOrder="0"/>
    </dxf>
    <dxf>
      <font>
        <b/>
        <i val="0"/>
        <strike val="0"/>
        <condense val="0"/>
        <extend val="0"/>
        <outline val="0"/>
        <shadow val="0"/>
        <u val="none"/>
        <vertAlign val="baseline"/>
        <sz val="10"/>
        <color theme="1"/>
        <name val="Cambria"/>
        <family val="1"/>
        <scheme val="minor"/>
      </font>
      <numFmt numFmtId="7" formatCode="#,##0.00_);\(#,##0.00\)"/>
      <alignment horizontal="right" vertical="center" textRotation="0" indent="1" justifyLastLine="0" shrinkToFit="0" readingOrder="0"/>
    </dxf>
    <dxf>
      <font>
        <b val="0"/>
        <i val="0"/>
        <strike val="0"/>
        <condense val="0"/>
        <extend val="0"/>
        <outline val="0"/>
        <shadow val="0"/>
        <u val="none"/>
        <vertAlign val="baseline"/>
        <sz val="10"/>
        <color theme="1"/>
        <name val="Cambria"/>
        <family val="1"/>
        <scheme val="minor"/>
      </font>
      <numFmt numFmtId="7" formatCode="#,##0.00_);\(#,##0.00\)"/>
      <alignment horizontal="right" vertical="center" textRotation="0" wrapText="0" indent="1" justifyLastLine="0" shrinkToFit="0" readingOrder="0"/>
    </dxf>
    <dxf>
      <font>
        <b/>
        <i val="0"/>
        <strike val="0"/>
        <condense val="0"/>
        <extend val="0"/>
        <outline val="0"/>
        <shadow val="0"/>
        <u val="none"/>
        <vertAlign val="baseline"/>
        <sz val="10"/>
        <color theme="1"/>
        <name val="Cambria"/>
        <family val="1"/>
        <scheme val="minor"/>
      </font>
      <numFmt numFmtId="7" formatCode="#,##0.00_);\(#,##0.00\)"/>
      <alignment horizontal="left" vertical="center" textRotation="0" wrapText="0" indent="1" justifyLastLine="0" shrinkToFit="0" readingOrder="0"/>
    </dxf>
    <dxf>
      <font>
        <b val="0"/>
        <i val="0"/>
        <strike val="0"/>
        <condense val="0"/>
        <extend val="0"/>
        <outline val="0"/>
        <shadow val="0"/>
        <u val="none"/>
        <vertAlign val="baseline"/>
        <sz val="10"/>
        <color theme="1"/>
        <name val="Cambria"/>
        <family val="1"/>
        <scheme val="minor"/>
      </font>
      <numFmt numFmtId="7" formatCode="#,##0.00_);\(#,##0.00\)"/>
      <alignment horizontal="left" vertical="center" textRotation="0" wrapText="0" indent="1" justifyLastLine="0" shrinkToFit="0" readingOrder="0"/>
    </dxf>
    <dxf>
      <font>
        <b/>
        <i val="0"/>
        <strike val="0"/>
        <condense val="0"/>
        <extend val="0"/>
        <outline val="0"/>
        <shadow val="0"/>
        <u val="none"/>
        <vertAlign val="baseline"/>
        <sz val="10"/>
        <color theme="1"/>
        <name val="Cambria"/>
        <family val="1"/>
        <scheme val="minor"/>
      </font>
      <numFmt numFmtId="7" formatCode="#,##0.00_);\(#,##0.00\)"/>
      <alignment horizontal="left" vertical="center" textRotation="0" wrapText="0" indent="1" justifyLastLine="0" shrinkToFit="0" readingOrder="0"/>
    </dxf>
    <dxf>
      <font>
        <b val="0"/>
        <i val="0"/>
        <strike val="0"/>
        <condense val="0"/>
        <extend val="0"/>
        <outline val="0"/>
        <shadow val="0"/>
        <u val="none"/>
        <vertAlign val="baseline"/>
        <sz val="10"/>
        <color theme="1"/>
        <name val="Cambria"/>
        <family val="1"/>
        <scheme val="minor"/>
      </font>
      <numFmt numFmtId="7" formatCode="#,##0.00_);\(#,##0.00\)"/>
      <alignment horizontal="left" vertical="center" textRotation="0" wrapText="0" indent="1" justifyLastLine="0" shrinkToFit="0" readingOrder="0"/>
    </dxf>
    <dxf>
      <font>
        <b/>
        <i val="0"/>
        <strike val="0"/>
        <condense val="0"/>
        <extend val="0"/>
        <outline val="0"/>
        <shadow val="0"/>
        <u val="none"/>
        <vertAlign val="baseline"/>
        <sz val="10"/>
        <color theme="1"/>
        <name val="Cambria"/>
        <family val="1"/>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0"/>
        <color theme="1"/>
        <name val="Cambria"/>
        <family val="1"/>
        <scheme val="minor"/>
      </font>
      <numFmt numFmtId="0" formatCode="General"/>
      <alignment horizontal="left" vertical="center" textRotation="0" wrapText="1" indent="1" justifyLastLine="0" shrinkToFit="0" readingOrder="0"/>
    </dxf>
    <dxf>
      <font>
        <strike val="0"/>
        <outline val="0"/>
        <shadow val="0"/>
        <u val="none"/>
        <vertAlign val="baseline"/>
        <name val="Cambria"/>
        <family val="1"/>
        <scheme val="minor"/>
      </font>
      <alignment vertical="center" textRotation="0" indent="0" justifyLastLine="0" shrinkToFit="0" readingOrder="0"/>
    </dxf>
    <dxf>
      <font>
        <b/>
        <strike val="0"/>
        <outline val="0"/>
        <shadow val="0"/>
        <u val="none"/>
        <vertAlign val="baseline"/>
        <name val="Cambria"/>
        <family val="1"/>
        <scheme val="minor"/>
      </font>
      <alignment vertical="center" textRotation="0" indent="0" justifyLastLine="0" shrinkToFit="0" readingOrder="0"/>
    </dxf>
    <dxf>
      <font>
        <strike val="0"/>
        <outline val="0"/>
        <shadow val="0"/>
        <u val="none"/>
        <vertAlign val="baseline"/>
        <name val="Cambria"/>
        <family val="1"/>
        <scheme val="minor"/>
      </font>
    </dxf>
    <dxf>
      <font>
        <strike val="0"/>
        <outline val="0"/>
        <shadow val="0"/>
        <u val="none"/>
        <vertAlign val="baseline"/>
        <name val="Cambria"/>
        <family val="1"/>
        <scheme val="minor"/>
      </font>
      <alignment horizontal="right" vertical="center" textRotation="0" indent="1" justifyLastLine="0" shrinkToFit="0" readingOrder="0"/>
    </dxf>
    <dxf>
      <font>
        <b/>
        <strike val="0"/>
        <outline val="0"/>
        <shadow val="0"/>
        <u val="none"/>
        <vertAlign val="baseline"/>
        <name val="Cambria"/>
        <family val="1"/>
        <scheme val="minor"/>
      </font>
      <numFmt numFmtId="7" formatCode="#,##0.00_);\(#,##0.00\)"/>
      <alignment horizontal="left" vertical="center" textRotation="0" indent="1" justifyLastLine="0" shrinkToFit="0" readingOrder="0"/>
    </dxf>
    <dxf>
      <font>
        <strike val="0"/>
        <outline val="0"/>
        <shadow val="0"/>
        <u val="none"/>
        <vertAlign val="baseline"/>
        <name val="Cambria"/>
        <family val="1"/>
        <scheme val="minor"/>
      </font>
      <alignment horizontal="left" vertical="center" textRotation="0" indent="1" justifyLastLine="0" shrinkToFit="0" readingOrder="0"/>
    </dxf>
    <dxf>
      <font>
        <b/>
        <strike val="0"/>
        <outline val="0"/>
        <shadow val="0"/>
        <u val="none"/>
        <vertAlign val="baseline"/>
        <name val="Cambria"/>
        <family val="1"/>
        <scheme val="minor"/>
      </font>
      <numFmt numFmtId="7" formatCode="#,##0.00_);\(#,##0.00\)"/>
      <alignment horizontal="left" vertical="center" textRotation="0" indent="1" justifyLastLine="0" shrinkToFit="0" readingOrder="0"/>
    </dxf>
    <dxf>
      <font>
        <strike val="0"/>
        <outline val="0"/>
        <shadow val="0"/>
        <u val="none"/>
        <vertAlign val="baseline"/>
        <name val="Cambria"/>
        <family val="1"/>
        <scheme val="minor"/>
      </font>
      <alignment horizontal="left" vertical="center" textRotation="0" indent="1" justifyLastLine="0" shrinkToFit="0" readingOrder="0"/>
    </dxf>
    <dxf>
      <font>
        <strike val="0"/>
        <outline val="0"/>
        <shadow val="0"/>
        <u val="none"/>
        <vertAlign val="baseline"/>
        <name val="Cambria"/>
        <family val="1"/>
        <scheme val="minor"/>
      </font>
    </dxf>
    <dxf>
      <font>
        <strike val="0"/>
        <outline val="0"/>
        <shadow val="0"/>
        <u val="none"/>
        <vertAlign val="baseline"/>
        <name val="Cambria"/>
        <family val="1"/>
        <scheme val="minor"/>
      </font>
      <fill>
        <patternFill patternType="none">
          <fgColor indexed="64"/>
          <bgColor auto="1"/>
        </patternFill>
      </fill>
      <alignment horizontal="left" vertical="center" textRotation="0" wrapText="1" indent="1" justifyLastLine="0" shrinkToFit="0" readingOrder="0"/>
    </dxf>
    <dxf>
      <font>
        <b/>
        <strike val="0"/>
        <outline val="0"/>
        <shadow val="0"/>
        <u val="none"/>
        <vertAlign val="baseline"/>
        <name val="Cambria"/>
        <family val="1"/>
        <scheme val="major"/>
      </font>
      <alignment vertical="center" textRotation="0" indent="0" justifyLastLine="0" shrinkToFit="0" readingOrder="0"/>
    </dxf>
    <dxf>
      <font>
        <b/>
        <strike val="0"/>
        <outline val="0"/>
        <shadow val="0"/>
        <u val="none"/>
        <vertAlign val="baseline"/>
        <name val="Cambria"/>
        <family val="1"/>
        <scheme val="major"/>
      </font>
      <alignment vertical="center" textRotation="0" indent="0" justifyLastLine="0" shrinkToFit="0" readingOrder="0"/>
    </dxf>
    <dxf>
      <font>
        <b/>
        <strike val="0"/>
        <outline val="0"/>
        <shadow val="0"/>
        <u val="none"/>
        <vertAlign val="baseline"/>
        <name val="Cambria"/>
        <family val="1"/>
        <scheme val="major"/>
      </font>
      <alignment vertical="center" textRotation="0" indent="0" justifyLastLine="0" shrinkToFit="0" readingOrder="0"/>
    </dxf>
    <dxf>
      <font>
        <b/>
        <strike val="0"/>
        <outline val="0"/>
        <shadow val="0"/>
        <u val="none"/>
        <vertAlign val="baseline"/>
        <name val="Cambria"/>
        <family val="1"/>
        <scheme val="major"/>
      </font>
      <alignment vertical="center" textRotation="0" indent="0" justifyLastLine="0" shrinkToFit="0" readingOrder="0"/>
    </dxf>
    <dxf>
      <font>
        <b/>
        <strike val="0"/>
        <outline val="0"/>
        <shadow val="0"/>
        <u val="none"/>
        <vertAlign val="baseline"/>
        <name val="Cambria"/>
        <family val="1"/>
        <scheme val="major"/>
      </font>
      <alignment vertical="center" textRotation="0" indent="0" justifyLastLine="0" shrinkToFit="0" readingOrder="0"/>
    </dxf>
    <dxf>
      <font>
        <strike val="0"/>
        <outline val="0"/>
        <shadow val="0"/>
        <u val="none"/>
        <vertAlign val="baseline"/>
        <name val="Cambria"/>
        <family val="1"/>
        <scheme val="minor"/>
      </font>
      <alignment vertical="center" textRotation="0" indent="0" justifyLastLine="0" shrinkToFit="0" readingOrder="0"/>
    </dxf>
    <dxf>
      <font>
        <b/>
        <strike val="0"/>
        <outline val="0"/>
        <shadow val="0"/>
        <u val="none"/>
        <vertAlign val="baseline"/>
        <name val="Cambria"/>
        <family val="1"/>
        <scheme val="minor"/>
      </font>
      <alignment vertical="center" textRotation="0" indent="0" justifyLastLine="0" shrinkToFit="0" readingOrder="0"/>
    </dxf>
    <dxf>
      <font>
        <b/>
        <strike val="0"/>
        <outline val="0"/>
        <shadow val="0"/>
        <u val="none"/>
        <vertAlign val="baseline"/>
        <name val="Cambria"/>
        <family val="1"/>
        <scheme val="minor"/>
      </font>
      <numFmt numFmtId="7" formatCode="#,##0.00_);\(#,##0.00\)"/>
      <alignment horizontal="right" vertical="center" textRotation="0" indent="1" justifyLastLine="0" shrinkToFit="0" readingOrder="0"/>
    </dxf>
    <dxf>
      <font>
        <strike val="0"/>
        <outline val="0"/>
        <shadow val="0"/>
        <u val="none"/>
        <vertAlign val="baseline"/>
        <name val="Cambria"/>
        <family val="1"/>
        <scheme val="minor"/>
      </font>
      <alignment horizontal="right" vertical="center" textRotation="0" indent="1" justifyLastLine="0" shrinkToFit="0" readingOrder="0"/>
    </dxf>
    <dxf>
      <font>
        <b/>
        <strike val="0"/>
        <outline val="0"/>
        <shadow val="0"/>
        <u val="none"/>
        <vertAlign val="baseline"/>
        <name val="Cambria"/>
        <family val="1"/>
        <scheme val="minor"/>
      </font>
      <numFmt numFmtId="7" formatCode="#,##0.00_);\(#,##0.00\)"/>
      <alignment horizontal="left" vertical="center" textRotation="0" indent="1" justifyLastLine="0" shrinkToFit="0" readingOrder="0"/>
    </dxf>
    <dxf>
      <font>
        <strike val="0"/>
        <outline val="0"/>
        <shadow val="0"/>
        <u val="none"/>
        <vertAlign val="baseline"/>
        <name val="Cambria"/>
        <family val="1"/>
        <scheme val="minor"/>
      </font>
      <alignment horizontal="left" vertical="center" textRotation="0" indent="1" justifyLastLine="0" shrinkToFit="0" readingOrder="0"/>
    </dxf>
    <dxf>
      <font>
        <b/>
        <strike val="0"/>
        <outline val="0"/>
        <shadow val="0"/>
        <u val="none"/>
        <vertAlign val="baseline"/>
        <name val="Cambria"/>
        <family val="1"/>
        <scheme val="minor"/>
      </font>
      <numFmt numFmtId="7" formatCode="#,##0.00_);\(#,##0.00\)"/>
      <alignment horizontal="left" vertical="center" textRotation="0" indent="1" justifyLastLine="0" shrinkToFit="0" readingOrder="0"/>
    </dxf>
    <dxf>
      <font>
        <strike val="0"/>
        <outline val="0"/>
        <shadow val="0"/>
        <u val="none"/>
        <vertAlign val="baseline"/>
        <name val="Cambria"/>
        <family val="1"/>
        <scheme val="minor"/>
      </font>
      <alignment horizontal="left" vertical="center" textRotation="0" indent="1" justifyLastLine="0" shrinkToFit="0" readingOrder="0"/>
    </dxf>
    <dxf>
      <font>
        <b/>
        <strike val="0"/>
        <outline val="0"/>
        <shadow val="0"/>
        <u val="none"/>
        <vertAlign val="baseline"/>
        <name val="Cambria"/>
        <family val="1"/>
        <scheme val="minor"/>
      </font>
      <numFmt numFmtId="0" formatCode="General"/>
      <alignment horizontal="left" vertical="center" textRotation="0" wrapText="1" indent="1" justifyLastLine="0" shrinkToFit="0" readingOrder="0"/>
    </dxf>
    <dxf>
      <font>
        <strike val="0"/>
        <outline val="0"/>
        <shadow val="0"/>
        <u val="none"/>
        <vertAlign val="baseline"/>
        <name val="Cambria"/>
        <family val="1"/>
        <scheme val="minor"/>
      </font>
      <alignment horizontal="left" vertical="center" textRotation="0" wrapText="1" indent="1" justifyLastLine="0" shrinkToFit="0" readingOrder="0"/>
    </dxf>
    <dxf>
      <font>
        <strike val="0"/>
        <outline val="0"/>
        <shadow val="0"/>
        <u val="none"/>
        <vertAlign val="baseline"/>
        <name val="Cambria"/>
        <family val="1"/>
        <scheme val="minor"/>
      </font>
      <alignment vertical="center" textRotation="0" indent="0" justifyLastLine="0" shrinkToFit="0" readingOrder="0"/>
    </dxf>
    <dxf>
      <font>
        <b/>
        <strike val="0"/>
        <outline val="0"/>
        <shadow val="0"/>
        <u val="none"/>
        <vertAlign val="baseline"/>
        <name val="Cambria"/>
        <family val="1"/>
        <scheme val="minor"/>
      </font>
      <alignment vertical="center" textRotation="0" indent="0" justifyLastLine="0" shrinkToFit="0" readingOrder="0"/>
    </dxf>
    <dxf>
      <font>
        <b/>
        <strike val="0"/>
        <outline val="0"/>
        <shadow val="0"/>
        <u val="none"/>
        <vertAlign val="baseline"/>
        <name val="Cambria"/>
        <family val="1"/>
        <scheme val="minor"/>
      </font>
      <numFmt numFmtId="7" formatCode="#,##0.00_);\(#,##0.00\)"/>
      <alignment horizontal="right" vertical="center" textRotation="0" indent="1" justifyLastLine="0" shrinkToFit="0" readingOrder="0"/>
    </dxf>
    <dxf>
      <font>
        <strike val="0"/>
        <outline val="0"/>
        <shadow val="0"/>
        <u val="none"/>
        <vertAlign val="baseline"/>
        <name val="Cambria"/>
        <family val="1"/>
        <scheme val="minor"/>
      </font>
      <alignment horizontal="right" vertical="center" textRotation="0" indent="1" justifyLastLine="0" shrinkToFit="0" readingOrder="0"/>
    </dxf>
    <dxf>
      <font>
        <b/>
        <strike val="0"/>
        <outline val="0"/>
        <shadow val="0"/>
        <u val="none"/>
        <vertAlign val="baseline"/>
        <name val="Cambria"/>
        <family val="1"/>
        <scheme val="minor"/>
      </font>
      <numFmt numFmtId="7" formatCode="#,##0.00_);\(#,##0.00\)"/>
      <alignment horizontal="left" vertical="center" textRotation="0" indent="1" justifyLastLine="0" shrinkToFit="0" readingOrder="0"/>
    </dxf>
    <dxf>
      <font>
        <strike val="0"/>
        <outline val="0"/>
        <shadow val="0"/>
        <u val="none"/>
        <vertAlign val="baseline"/>
        <name val="Cambria"/>
        <family val="1"/>
        <scheme val="minor"/>
      </font>
      <alignment horizontal="left" vertical="center" textRotation="0" indent="1" justifyLastLine="0" shrinkToFit="0" readingOrder="0"/>
    </dxf>
    <dxf>
      <font>
        <b/>
        <strike val="0"/>
        <outline val="0"/>
        <shadow val="0"/>
        <u val="none"/>
        <vertAlign val="baseline"/>
        <name val="Cambria"/>
        <family val="1"/>
        <scheme val="minor"/>
      </font>
      <numFmt numFmtId="7" formatCode="#,##0.00_);\(#,##0.00\)"/>
      <alignment horizontal="left" vertical="center" textRotation="0" indent="1" justifyLastLine="0" shrinkToFit="0" readingOrder="0"/>
    </dxf>
    <dxf>
      <font>
        <strike val="0"/>
        <outline val="0"/>
        <shadow val="0"/>
        <u val="none"/>
        <vertAlign val="baseline"/>
        <name val="Cambria"/>
        <family val="1"/>
        <scheme val="minor"/>
      </font>
      <alignment horizontal="left" vertical="center" textRotation="0" indent="1" justifyLastLine="0" shrinkToFit="0" readingOrder="0"/>
    </dxf>
    <dxf>
      <font>
        <b/>
        <strike val="0"/>
        <outline val="0"/>
        <shadow val="0"/>
        <u val="none"/>
        <vertAlign val="baseline"/>
        <name val="Cambria"/>
        <family val="1"/>
        <scheme val="minor"/>
      </font>
      <numFmt numFmtId="0" formatCode="General"/>
      <alignment horizontal="left" vertical="center" textRotation="0" wrapText="1" indent="1" justifyLastLine="0" shrinkToFit="0" readingOrder="0"/>
    </dxf>
    <dxf>
      <font>
        <strike val="0"/>
        <outline val="0"/>
        <shadow val="0"/>
        <u val="none"/>
        <vertAlign val="baseline"/>
        <name val="Cambria"/>
        <family val="1"/>
        <scheme val="minor"/>
      </font>
      <alignment horizontal="left" vertical="center" textRotation="0" wrapText="1" indent="1" justifyLastLine="0" shrinkToFit="0" readingOrder="0"/>
    </dxf>
    <dxf>
      <font>
        <strike val="0"/>
        <outline val="0"/>
        <shadow val="0"/>
        <u val="none"/>
        <vertAlign val="baseline"/>
        <name val="Cambria"/>
        <family val="1"/>
        <scheme val="minor"/>
      </font>
      <alignment vertical="center" textRotation="0" indent="0" justifyLastLine="0" shrinkToFit="0" readingOrder="0"/>
    </dxf>
    <dxf>
      <font>
        <b/>
        <strike val="0"/>
        <outline val="0"/>
        <shadow val="0"/>
        <u val="none"/>
        <vertAlign val="baseline"/>
        <name val="Cambria"/>
        <family val="1"/>
        <scheme val="minor"/>
      </font>
      <alignment vertical="center" textRotation="0" indent="0" justifyLastLine="0" shrinkToFit="0" readingOrder="0"/>
    </dxf>
    <dxf>
      <font>
        <b/>
        <strike val="0"/>
        <outline val="0"/>
        <shadow val="0"/>
        <u val="none"/>
        <vertAlign val="baseline"/>
        <sz val="10"/>
        <color auto="1"/>
        <name val="Cambria"/>
        <family val="1"/>
        <scheme val="minor"/>
      </font>
      <numFmt numFmtId="7" formatCode="#,##0.00_);\(#,##0.00\)"/>
      <alignment horizontal="right" vertical="center" textRotation="0" indent="1" justifyLastLine="0" shrinkToFit="0" readingOrder="0"/>
    </dxf>
    <dxf>
      <font>
        <strike val="0"/>
        <outline val="0"/>
        <shadow val="0"/>
        <u val="none"/>
        <vertAlign val="baseline"/>
        <sz val="10"/>
        <color auto="1"/>
        <name val="Cambria"/>
        <family val="1"/>
        <scheme val="minor"/>
      </font>
      <alignment horizontal="right" vertical="center" textRotation="0" indent="1" justifyLastLine="0" shrinkToFit="0" readingOrder="0"/>
    </dxf>
    <dxf>
      <font>
        <b/>
        <strike val="0"/>
        <outline val="0"/>
        <shadow val="0"/>
        <u val="none"/>
        <vertAlign val="baseline"/>
        <sz val="10"/>
        <color auto="1"/>
        <name val="Cambria"/>
        <family val="1"/>
        <scheme val="minor"/>
      </font>
      <numFmt numFmtId="7" formatCode="#,##0.00_);\(#,##0.00\)"/>
      <alignment horizontal="left" vertical="center" textRotation="0" indent="1" justifyLastLine="0" shrinkToFit="0" readingOrder="0"/>
    </dxf>
    <dxf>
      <font>
        <strike val="0"/>
        <outline val="0"/>
        <shadow val="0"/>
        <u val="none"/>
        <vertAlign val="baseline"/>
        <sz val="10"/>
        <color auto="1"/>
        <name val="Cambria"/>
        <family val="1"/>
        <scheme val="minor"/>
      </font>
      <alignment horizontal="left" vertical="center" textRotation="0" indent="1" justifyLastLine="0" shrinkToFit="0" readingOrder="0"/>
    </dxf>
    <dxf>
      <font>
        <b/>
        <strike val="0"/>
        <outline val="0"/>
        <shadow val="0"/>
        <u val="none"/>
        <vertAlign val="baseline"/>
        <sz val="10"/>
        <color auto="1"/>
        <name val="Cambria"/>
        <family val="1"/>
        <scheme val="minor"/>
      </font>
      <numFmt numFmtId="7" formatCode="#,##0.00_);\(#,##0.00\)"/>
      <alignment horizontal="left" vertical="center" textRotation="0" indent="1" justifyLastLine="0" shrinkToFit="0" readingOrder="0"/>
    </dxf>
    <dxf>
      <font>
        <strike val="0"/>
        <outline val="0"/>
        <shadow val="0"/>
        <u val="none"/>
        <vertAlign val="baseline"/>
        <sz val="10"/>
        <color auto="1"/>
        <name val="Cambria"/>
        <family val="1"/>
        <scheme val="minor"/>
      </font>
      <alignment horizontal="left" vertical="center" textRotation="0" indent="1" justifyLastLine="0" shrinkToFit="0" readingOrder="0"/>
    </dxf>
    <dxf>
      <font>
        <b/>
        <strike val="0"/>
        <outline val="0"/>
        <shadow val="0"/>
        <u val="none"/>
        <vertAlign val="baseline"/>
        <sz val="10"/>
        <color auto="1"/>
        <name val="Cambria"/>
        <family val="1"/>
        <scheme val="minor"/>
      </font>
      <numFmt numFmtId="0" formatCode="General"/>
      <alignment horizontal="left" vertical="center" textRotation="0" wrapText="1" indent="1" justifyLastLine="0" shrinkToFit="0" readingOrder="0"/>
    </dxf>
    <dxf>
      <font>
        <strike val="0"/>
        <outline val="0"/>
        <shadow val="0"/>
        <u val="none"/>
        <vertAlign val="baseline"/>
        <sz val="10"/>
        <color auto="1"/>
        <name val="Cambria"/>
        <family val="1"/>
        <scheme val="minor"/>
      </font>
      <alignment horizontal="left" vertical="center" textRotation="0" wrapText="1" indent="1" justifyLastLine="0" shrinkToFit="0" readingOrder="0"/>
    </dxf>
    <dxf>
      <font>
        <strike val="0"/>
        <outline val="0"/>
        <shadow val="0"/>
        <u val="none"/>
        <vertAlign val="baseline"/>
        <name val="Cambria"/>
        <family val="1"/>
        <scheme val="minor"/>
      </font>
      <alignment vertical="center" textRotation="0" indent="0" justifyLastLine="0" shrinkToFit="0" readingOrder="0"/>
    </dxf>
    <dxf>
      <font>
        <b/>
        <strike val="0"/>
        <outline val="0"/>
        <shadow val="0"/>
        <u val="none"/>
        <vertAlign val="baseline"/>
        <name val="Cambria"/>
        <family val="1"/>
        <scheme val="minor"/>
      </font>
      <alignment vertical="center" textRotation="0" indent="0" justifyLastLine="0" shrinkToFit="0" readingOrder="0"/>
    </dxf>
    <dxf>
      <font>
        <b/>
        <strike val="0"/>
        <outline val="0"/>
        <shadow val="0"/>
        <u val="none"/>
        <vertAlign val="baseline"/>
        <name val="Cambria"/>
        <family val="1"/>
        <scheme val="minor"/>
      </font>
      <numFmt numFmtId="7" formatCode="#,##0.00_);\(#,##0.00\)"/>
      <alignment horizontal="right" vertical="center" textRotation="0" wrapText="0" indent="1" justifyLastLine="0" shrinkToFit="0" readingOrder="0"/>
    </dxf>
    <dxf>
      <font>
        <strike val="0"/>
        <outline val="0"/>
        <shadow val="0"/>
        <u val="none"/>
        <vertAlign val="baseline"/>
        <name val="Cambria"/>
        <family val="1"/>
        <scheme val="minor"/>
      </font>
      <alignment horizontal="right" vertical="center" textRotation="0" wrapText="0" indent="1" justifyLastLine="0" shrinkToFit="0" readingOrder="0"/>
    </dxf>
    <dxf>
      <font>
        <b/>
        <strike val="0"/>
        <outline val="0"/>
        <shadow val="0"/>
        <u val="none"/>
        <vertAlign val="baseline"/>
        <name val="Cambria"/>
        <family val="1"/>
        <scheme val="minor"/>
      </font>
      <numFmt numFmtId="7" formatCode="#,##0.00_);\(#,##0.00\)"/>
      <alignment horizontal="left" vertical="center" textRotation="0" indent="1" justifyLastLine="0" shrinkToFit="0" readingOrder="0"/>
    </dxf>
    <dxf>
      <font>
        <strike val="0"/>
        <outline val="0"/>
        <shadow val="0"/>
        <u val="none"/>
        <vertAlign val="baseline"/>
        <name val="Cambria"/>
        <family val="1"/>
        <scheme val="minor"/>
      </font>
      <alignment horizontal="left" vertical="center" textRotation="0" indent="1" justifyLastLine="0" shrinkToFit="0" readingOrder="0"/>
    </dxf>
    <dxf>
      <font>
        <b/>
        <strike val="0"/>
        <outline val="0"/>
        <shadow val="0"/>
        <u val="none"/>
        <vertAlign val="baseline"/>
        <name val="Cambria"/>
        <family val="1"/>
        <scheme val="minor"/>
      </font>
      <numFmt numFmtId="7" formatCode="#,##0.00_);\(#,##0.00\)"/>
      <alignment horizontal="left" vertical="center" textRotation="0" indent="1" justifyLastLine="0" shrinkToFit="0" readingOrder="0"/>
    </dxf>
    <dxf>
      <font>
        <strike val="0"/>
        <outline val="0"/>
        <shadow val="0"/>
        <u val="none"/>
        <vertAlign val="baseline"/>
        <name val="Cambria"/>
        <family val="1"/>
        <scheme val="minor"/>
      </font>
      <alignment horizontal="left" vertical="center" textRotation="0" indent="1" justifyLastLine="0" shrinkToFit="0" readingOrder="0"/>
    </dxf>
    <dxf>
      <font>
        <b/>
        <strike val="0"/>
        <outline val="0"/>
        <shadow val="0"/>
        <u val="none"/>
        <vertAlign val="baseline"/>
        <name val="Cambria"/>
        <family val="1"/>
        <scheme val="minor"/>
      </font>
      <numFmt numFmtId="0" formatCode="General"/>
      <alignment horizontal="left" vertical="center" textRotation="0" indent="1" justifyLastLine="0" shrinkToFit="0" readingOrder="0"/>
    </dxf>
    <dxf>
      <font>
        <strike val="0"/>
        <outline val="0"/>
        <shadow val="0"/>
        <u val="none"/>
        <vertAlign val="baseline"/>
        <name val="Cambria"/>
        <family val="1"/>
        <scheme val="minor"/>
      </font>
      <alignment horizontal="left" vertical="center" textRotation="0" wrapText="1" indent="1" justifyLastLine="0" shrinkToFit="0" readingOrder="0"/>
    </dxf>
    <dxf>
      <font>
        <strike val="0"/>
        <outline val="0"/>
        <shadow val="0"/>
        <u val="none"/>
        <vertAlign val="baseline"/>
        <name val="Cambria"/>
        <family val="1"/>
        <scheme val="minor"/>
      </font>
      <alignment vertical="center" textRotation="0" indent="0" justifyLastLine="0" shrinkToFit="0" readingOrder="0"/>
    </dxf>
    <dxf>
      <font>
        <b/>
        <strike val="0"/>
        <outline val="0"/>
        <shadow val="0"/>
        <u val="none"/>
        <vertAlign val="baseline"/>
        <name val="Cambria"/>
        <family val="1"/>
        <scheme val="minor"/>
      </font>
      <alignment vertical="center" textRotation="0" indent="0" justifyLastLine="0" shrinkToFit="0" readingOrder="0"/>
    </dxf>
    <dxf>
      <font>
        <b/>
        <strike val="0"/>
        <outline val="0"/>
        <shadow val="0"/>
        <u val="none"/>
        <vertAlign val="baseline"/>
        <name val="Cambria"/>
        <family val="1"/>
        <scheme val="minor"/>
      </font>
      <numFmt numFmtId="7" formatCode="#,##0.00_);\(#,##0.00\)"/>
      <alignment vertical="center" textRotation="0" indent="0" justifyLastLine="0" shrinkToFit="0" readingOrder="0"/>
    </dxf>
    <dxf>
      <font>
        <strike val="0"/>
        <outline val="0"/>
        <shadow val="0"/>
        <u val="none"/>
        <vertAlign val="baseline"/>
        <name val="Cambria"/>
        <family val="1"/>
        <scheme val="minor"/>
      </font>
      <alignment horizontal="right" vertical="center" textRotation="0" wrapText="0" indent="1" justifyLastLine="0" shrinkToFit="0" readingOrder="0"/>
    </dxf>
    <dxf>
      <font>
        <b/>
        <strike val="0"/>
        <outline val="0"/>
        <shadow val="0"/>
        <u val="none"/>
        <vertAlign val="baseline"/>
        <name val="Cambria"/>
        <family val="1"/>
        <scheme val="minor"/>
      </font>
      <numFmt numFmtId="7" formatCode="#,##0.00_);\(#,##0.00\)"/>
      <alignment horizontal="left" vertical="center" textRotation="0" indent="1" justifyLastLine="0" shrinkToFit="0" readingOrder="0"/>
    </dxf>
    <dxf>
      <font>
        <strike val="0"/>
        <outline val="0"/>
        <shadow val="0"/>
        <u val="none"/>
        <vertAlign val="baseline"/>
        <name val="Cambria"/>
        <family val="1"/>
        <scheme val="minor"/>
      </font>
      <alignment horizontal="left" vertical="center" textRotation="0" indent="1" justifyLastLine="0" shrinkToFit="0" readingOrder="0"/>
    </dxf>
    <dxf>
      <font>
        <b/>
        <strike val="0"/>
        <outline val="0"/>
        <shadow val="0"/>
        <u val="none"/>
        <vertAlign val="baseline"/>
        <name val="Cambria"/>
        <family val="1"/>
        <scheme val="minor"/>
      </font>
      <numFmt numFmtId="7" formatCode="#,##0.00_);\(#,##0.00\)"/>
      <alignment horizontal="left" vertical="center" textRotation="0" indent="1" justifyLastLine="0" shrinkToFit="0" readingOrder="0"/>
    </dxf>
    <dxf>
      <font>
        <strike val="0"/>
        <outline val="0"/>
        <shadow val="0"/>
        <u val="none"/>
        <vertAlign val="baseline"/>
        <name val="Cambria"/>
        <family val="1"/>
        <scheme val="minor"/>
      </font>
      <alignment horizontal="left" vertical="center" textRotation="0" indent="1" justifyLastLine="0" shrinkToFit="0" readingOrder="0"/>
    </dxf>
    <dxf>
      <font>
        <b/>
        <strike val="0"/>
        <outline val="0"/>
        <shadow val="0"/>
        <u val="none"/>
        <vertAlign val="baseline"/>
        <name val="Cambria"/>
        <family val="1"/>
        <scheme val="minor"/>
      </font>
      <numFmt numFmtId="0" formatCode="General"/>
      <alignment horizontal="left" vertical="center" textRotation="0" indent="1" justifyLastLine="0" shrinkToFit="0" readingOrder="0"/>
    </dxf>
    <dxf>
      <font>
        <strike val="0"/>
        <outline val="0"/>
        <shadow val="0"/>
        <u val="none"/>
        <vertAlign val="baseline"/>
        <name val="Cambria"/>
        <family val="1"/>
        <scheme val="minor"/>
      </font>
      <alignment horizontal="left" vertical="center" textRotation="0" wrapText="1" indent="1" justifyLastLine="0" shrinkToFit="0" readingOrder="0"/>
    </dxf>
    <dxf>
      <font>
        <b/>
        <i val="0"/>
        <color theme="1"/>
      </font>
      <fill>
        <patternFill>
          <bgColor theme="4" tint="0.59996337778862885"/>
        </patternFill>
      </fill>
    </dxf>
    <dxf>
      <font>
        <b/>
        <i val="0"/>
        <color theme="1"/>
      </font>
    </dxf>
    <dxf>
      <font>
        <color theme="3"/>
      </font>
      <fill>
        <patternFill>
          <bgColor theme="4" tint="0.79998168889431442"/>
        </patternFill>
      </fill>
    </dxf>
    <dxf>
      <font>
        <b/>
        <color theme="1"/>
      </font>
    </dxf>
    <dxf>
      <font>
        <b/>
        <i val="0"/>
        <color theme="3"/>
      </font>
      <fill>
        <patternFill>
          <bgColor theme="4" tint="0.59996337778862885"/>
        </patternFill>
      </fill>
      <border diagonalUp="0" diagonalDown="0">
        <left/>
        <right/>
        <top/>
        <bottom/>
        <vertical/>
        <horizontal/>
      </border>
    </dxf>
    <dxf>
      <font>
        <b/>
        <i val="0"/>
        <color theme="3"/>
      </font>
      <fill>
        <patternFill>
          <bgColor theme="4" tint="0.39994506668294322"/>
        </patternFill>
      </fill>
      <border diagonalUp="0" diagonalDown="0">
        <left/>
        <right/>
        <top/>
        <bottom/>
        <vertical/>
        <horizontal/>
      </border>
    </dxf>
    <dxf>
      <font>
        <color theme="1"/>
      </font>
      <border>
        <left/>
        <right/>
        <top/>
        <bottom/>
        <vertical/>
        <horizontal/>
      </border>
    </dxf>
    <dxf>
      <fill>
        <patternFill>
          <bgColor theme="4" tint="0.79998168889431442"/>
        </patternFill>
      </fill>
    </dxf>
    <dxf>
      <fill>
        <patternFill>
          <bgColor theme="4" tint="0.39994506668294322"/>
        </patternFill>
      </fill>
    </dxf>
    <dxf>
      <fill>
        <patternFill>
          <bgColor theme="4" tint="0.59996337778862885"/>
        </patternFill>
      </fill>
    </dxf>
    <dxf>
      <border>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fill>
        <patternFill>
          <bgColor theme="4" tint="0.79998168889431442"/>
        </patternFill>
      </fill>
    </dxf>
    <dxf>
      <fill>
        <patternFill>
          <bgColor theme="4" tint="0.39994506668294322"/>
        </patternFill>
      </fill>
    </dxf>
    <dxf>
      <fill>
        <patternFill>
          <bgColor theme="4" tint="0.59996337778862885"/>
        </patternFill>
      </fill>
    </dxf>
    <dxf>
      <border>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fill>
        <patternFill>
          <bgColor theme="4" tint="0.79998168889431442"/>
        </patternFill>
      </fill>
    </dxf>
    <dxf>
      <fill>
        <patternFill>
          <bgColor theme="4" tint="0.39994506668294322"/>
        </patternFill>
      </fill>
    </dxf>
    <dxf>
      <fill>
        <patternFill>
          <bgColor theme="4" tint="0.59996337778862885"/>
        </patternFill>
      </fill>
    </dxf>
    <dxf>
      <fill>
        <patternFill patternType="none">
          <bgColor auto="1"/>
        </patternFill>
      </fill>
      <border>
        <left style="thin">
          <color theme="4" tint="0.39994506668294322"/>
        </left>
        <right style="thin">
          <color theme="4" tint="0.39994506668294322"/>
        </right>
        <top style="thin">
          <color theme="4" tint="0.39994506668294322"/>
        </top>
        <bottom style="thin">
          <color theme="4" tint="0.39994506668294322"/>
        </bottom>
        <vertical style="thin">
          <color theme="4" tint="0.39994506668294322"/>
        </vertical>
        <horizontal style="thin">
          <color theme="4" tint="0.39994506668294322"/>
        </horizontal>
      </border>
    </dxf>
    <dxf>
      <fill>
        <patternFill>
          <bgColor theme="4" tint="0.39994506668294322"/>
        </patternFill>
      </fill>
    </dxf>
    <dxf>
      <fill>
        <patternFill>
          <bgColor theme="4" tint="0.59996337778862885"/>
        </patternFill>
      </fill>
    </dxf>
    <dxf>
      <border>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fill>
        <patternFill>
          <bgColor theme="4" tint="0.79998168889431442"/>
        </patternFill>
      </fill>
    </dxf>
    <dxf>
      <font>
        <color theme="4" tint="-0.499984740745262"/>
      </font>
      <fill>
        <patternFill>
          <bgColor theme="4" tint="0.79998168889431442"/>
        </patternFill>
      </fill>
    </dxf>
    <dxf>
      <border>
        <left style="thin">
          <color theme="4"/>
        </left>
        <right style="thin">
          <color theme="4"/>
        </right>
        <top style="thin">
          <color theme="4"/>
        </top>
        <bottom style="thin">
          <color theme="4"/>
        </bottom>
        <vertical style="thin">
          <color theme="4"/>
        </vertical>
        <horizontal style="thin">
          <color theme="4"/>
        </horizontal>
      </border>
    </dxf>
  </dxfs>
  <tableStyles count="7" defaultTableStyle="Wedding Budget" defaultPivotStyle="PivotStyleLight16">
    <tableStyle name="Table Style 1" pivot="0" count="3" xr9:uid="{F6D25848-7E6D-8742-AF3D-B0A847CCE3B1}">
      <tableStyleElement type="wholeTable" dxfId="145"/>
      <tableStyleElement type="headerRow" dxfId="144"/>
      <tableStyleElement type="totalRow" dxfId="143"/>
    </tableStyle>
    <tableStyle name="Table Style 2" pivot="0" count="3" xr9:uid="{EFEC8964-6FC5-1F44-A486-C7E844788840}">
      <tableStyleElement type="wholeTable" dxfId="142"/>
      <tableStyleElement type="headerRow" dxfId="141"/>
      <tableStyleElement type="totalRow" dxfId="140"/>
    </tableStyle>
    <tableStyle name="Table Style 3" pivot="0" count="4" xr9:uid="{CEAC357F-91E9-6043-A528-04981068F8DD}">
      <tableStyleElement type="wholeTable" dxfId="139"/>
      <tableStyleElement type="headerRow" dxfId="138"/>
      <tableStyleElement type="totalRow" dxfId="137"/>
      <tableStyleElement type="firstColumn" dxfId="136"/>
    </tableStyle>
    <tableStyle name="Table Style 4" pivot="0" count="4" xr9:uid="{2CBD88DC-2584-6B46-9547-B28CF6FDCA82}">
      <tableStyleElement type="wholeTable" dxfId="135"/>
      <tableStyleElement type="headerRow" dxfId="134"/>
      <tableStyleElement type="totalRow" dxfId="133"/>
      <tableStyleElement type="firstColumn" dxfId="132"/>
    </tableStyle>
    <tableStyle name="Table Style 5" pivot="0" count="4" xr9:uid="{1578C6E4-A14A-1945-BE2A-D756ED85177B}">
      <tableStyleElement type="wholeTable" dxfId="131"/>
      <tableStyleElement type="headerRow" dxfId="130"/>
      <tableStyleElement type="totalRow" dxfId="129"/>
      <tableStyleElement type="firstColumn" dxfId="128"/>
    </tableStyle>
    <tableStyle name="Wedding Budget" pivot="0" count="4" xr9:uid="{00000000-0011-0000-FFFF-FFFF00000000}">
      <tableStyleElement type="wholeTable" dxfId="127"/>
      <tableStyleElement type="headerRow" dxfId="126"/>
      <tableStyleElement type="totalRow" dxfId="125"/>
      <tableStyleElement type="lastColumn" dxfId="124"/>
    </tableStyle>
    <tableStyle name="Wedding Budget Summary" pivot="0" count="3" xr9:uid="{00000000-0011-0000-FFFF-FFFF01000000}">
      <tableStyleElement type="wholeTable" dxfId="123"/>
      <tableStyleElement type="headerRow" dxfId="122"/>
      <tableStyleElement type="totalRow" dxfId="1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EAEAEA"/>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C37D8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alcChain" Target="/xl/calcChain.xml" Id="rId8" /><Relationship Type="http://schemas.openxmlformats.org/officeDocument/2006/relationships/worksheet" Target="/xl/worksheets/sheet31.xml" Id="rId3" /><Relationship Type="http://schemas.openxmlformats.org/officeDocument/2006/relationships/sharedStrings" Target="/xl/sharedStrings.xml" Id="rId7" /><Relationship Type="http://schemas.openxmlformats.org/officeDocument/2006/relationships/worksheet" Target="/xl/worksheets/sheet22.xml" Id="rId2" /><Relationship Type="http://schemas.openxmlformats.org/officeDocument/2006/relationships/worksheet" Target="/xl/worksheets/sheet13.xml" Id="rId1" /><Relationship Type="http://schemas.openxmlformats.org/officeDocument/2006/relationships/styles" Target="/xl/styles.xml" Id="rId6" /><Relationship Type="http://schemas.openxmlformats.org/officeDocument/2006/relationships/customXml" Target="/customXml/item3.xml" Id="rId11" /><Relationship Type="http://schemas.openxmlformats.org/officeDocument/2006/relationships/theme" Target="/xl/theme/theme11.xml" Id="rId5" /><Relationship Type="http://schemas.openxmlformats.org/officeDocument/2006/relationships/customXml" Target="/customXml/item22.xml" Id="rId10" /><Relationship Type="http://schemas.openxmlformats.org/officeDocument/2006/relationships/worksheet" Target="/xl/worksheets/sheet44.xml" Id="rId4" /><Relationship Type="http://schemas.openxmlformats.org/officeDocument/2006/relationships/customXml" Target="/customXml/item13.xml" Id="rId9" /></Relationships>
</file>

<file path=xl/charts/_rels/chart11.xml.rels>&#65279;<?xml version="1.0" encoding="utf-8"?><Relationships xmlns="http://schemas.openxmlformats.org/package/2006/relationships"><Relationship Type="http://schemas.microsoft.com/office/2011/relationships/chartColorStyle" Target="/xl/charts/colors1.xml" Id="rId2" /><Relationship Type="http://schemas.microsoft.com/office/2011/relationships/chartStyle" Target="/xl/charts/style1.xml" Id="rId1" /></Relationships>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l">
              <a:defRPr sz="1600" b="1" i="0" u="none" strike="noStrike" kern="1200" baseline="0">
                <a:solidFill>
                  <a:schemeClr val="accent1">
                    <a:lumMod val="50000"/>
                  </a:schemeClr>
                </a:solidFill>
                <a:latin typeface="+mj-lt"/>
                <a:ea typeface="+mn-ea"/>
                <a:cs typeface="+mn-cs"/>
              </a:defRPr>
            </a:pPr>
            <a:r>
              <a:rPr lang="en-US" sz="1600">
                <a:solidFill>
                  <a:schemeClr val="accent1">
                    <a:lumMod val="50000"/>
                  </a:schemeClr>
                </a:solidFill>
                <a:latin typeface="+mj-lt"/>
              </a:rPr>
              <a:t>Wedding budget summary </a:t>
            </a:r>
          </a:p>
        </c:rich>
      </c:tx>
      <c:layout>
        <c:manualLayout>
          <c:xMode val="edge"/>
          <c:yMode val="edge"/>
          <c:x val="1.6861196351788822E-2"/>
          <c:y val="8.1786295115027028E-3"/>
        </c:manualLayout>
      </c:layout>
      <c:overlay val="0"/>
      <c:spPr>
        <a:noFill/>
        <a:ln>
          <a:noFill/>
        </a:ln>
        <a:effectLst/>
      </c:spPr>
      <c:txPr>
        <a:bodyPr rot="0" spcFirstLastPara="1" vertOverflow="ellipsis" vert="horz" wrap="square" anchor="ctr" anchorCtr="1"/>
        <a:lstStyle/>
        <a:p>
          <a:pPr algn="l">
            <a:defRPr sz="1600" b="1" i="0" u="none" strike="noStrike" kern="1200" baseline="0">
              <a:solidFill>
                <a:schemeClr val="accent1">
                  <a:lumMod val="50000"/>
                </a:schemeClr>
              </a:solidFill>
              <a:latin typeface="+mj-lt"/>
              <a:ea typeface="+mn-ea"/>
              <a:cs typeface="+mn-cs"/>
            </a:defRPr>
          </a:pPr>
          <a:endParaRPr lang="en-US"/>
        </a:p>
      </c:txPr>
    </c:title>
    <c:autoTitleDeleted val="0"/>
    <c:plotArea>
      <c:layout/>
      <c:barChart>
        <c:barDir val="bar"/>
        <c:grouping val="clustered"/>
        <c:varyColors val="0"/>
        <c:ser>
          <c:idx val="1"/>
          <c:order val="0"/>
          <c:tx>
            <c:strRef>
              <c:f>'Wedding budget'!$D$6</c:f>
              <c:strCache>
                <c:ptCount val="1"/>
                <c:pt idx="0">
                  <c:v>ACTUAL</c:v>
                </c:pt>
              </c:strCache>
            </c:strRef>
          </c:tx>
          <c:spPr>
            <a:solidFill>
              <a:schemeClr val="accent1">
                <a:tint val="77000"/>
              </a:schemeClr>
            </a:solidFill>
            <a:ln>
              <a:noFill/>
            </a:ln>
            <a:effectLst/>
          </c:spPr>
          <c:invertIfNegative val="0"/>
          <c:dPt>
            <c:idx val="0"/>
            <c:invertIfNegative val="0"/>
            <c:bubble3D val="0"/>
            <c:spPr>
              <a:solidFill>
                <a:schemeClr val="accent1">
                  <a:shade val="42000"/>
                </a:schemeClr>
              </a:solidFill>
              <a:ln>
                <a:noFill/>
              </a:ln>
              <a:effectLst/>
            </c:spPr>
            <c:extLst>
              <c:ext xmlns:c16="http://schemas.microsoft.com/office/drawing/2014/chart" uri="{C3380CC4-5D6E-409C-BE32-E72D297353CC}">
                <c16:uniqueId val="{00000001-680C-4E38-9CFD-DFCD549FCC39}"/>
              </c:ext>
            </c:extLst>
          </c:dPt>
          <c:dPt>
            <c:idx val="1"/>
            <c:invertIfNegative val="0"/>
            <c:bubble3D val="0"/>
            <c:spPr>
              <a:solidFill>
                <a:schemeClr val="accent1">
                  <a:shade val="55000"/>
                </a:schemeClr>
              </a:solidFill>
              <a:ln>
                <a:noFill/>
              </a:ln>
              <a:effectLst/>
            </c:spPr>
            <c:extLst>
              <c:ext xmlns:c16="http://schemas.microsoft.com/office/drawing/2014/chart" uri="{C3380CC4-5D6E-409C-BE32-E72D297353CC}">
                <c16:uniqueId val="{00000003-680C-4E38-9CFD-DFCD549FCC39}"/>
              </c:ext>
            </c:extLst>
          </c:dPt>
          <c:dPt>
            <c:idx val="2"/>
            <c:invertIfNegative val="0"/>
            <c:bubble3D val="0"/>
            <c:spPr>
              <a:solidFill>
                <a:schemeClr val="accent1">
                  <a:shade val="68000"/>
                </a:schemeClr>
              </a:solidFill>
              <a:ln>
                <a:noFill/>
              </a:ln>
              <a:effectLst/>
            </c:spPr>
            <c:extLst>
              <c:ext xmlns:c16="http://schemas.microsoft.com/office/drawing/2014/chart" uri="{C3380CC4-5D6E-409C-BE32-E72D297353CC}">
                <c16:uniqueId val="{00000005-680C-4E38-9CFD-DFCD549FCC39}"/>
              </c:ext>
            </c:extLst>
          </c:dPt>
          <c:dPt>
            <c:idx val="3"/>
            <c:invertIfNegative val="0"/>
            <c:bubble3D val="0"/>
            <c:spPr>
              <a:solidFill>
                <a:schemeClr val="accent1">
                  <a:shade val="80000"/>
                </a:schemeClr>
              </a:solidFill>
              <a:ln>
                <a:noFill/>
              </a:ln>
              <a:effectLst/>
            </c:spPr>
            <c:extLst>
              <c:ext xmlns:c16="http://schemas.microsoft.com/office/drawing/2014/chart" uri="{C3380CC4-5D6E-409C-BE32-E72D297353CC}">
                <c16:uniqueId val="{00000007-680C-4E38-9CFD-DFCD549FCC39}"/>
              </c:ext>
            </c:extLst>
          </c:dPt>
          <c:dPt>
            <c:idx val="4"/>
            <c:invertIfNegative val="0"/>
            <c:bubble3D val="0"/>
            <c:spPr>
              <a:solidFill>
                <a:schemeClr val="accent1">
                  <a:shade val="93000"/>
                </a:schemeClr>
              </a:solidFill>
              <a:ln>
                <a:noFill/>
              </a:ln>
              <a:effectLst/>
            </c:spPr>
            <c:extLst>
              <c:ext xmlns:c16="http://schemas.microsoft.com/office/drawing/2014/chart" uri="{C3380CC4-5D6E-409C-BE32-E72D297353CC}">
                <c16:uniqueId val="{00000009-680C-4E38-9CFD-DFCD549FCC39}"/>
              </c:ext>
            </c:extLst>
          </c:dPt>
          <c:dPt>
            <c:idx val="5"/>
            <c:invertIfNegative val="0"/>
            <c:bubble3D val="0"/>
            <c:spPr>
              <a:solidFill>
                <a:schemeClr val="accent1">
                  <a:tint val="94000"/>
                </a:schemeClr>
              </a:solidFill>
              <a:ln>
                <a:noFill/>
              </a:ln>
              <a:effectLst/>
            </c:spPr>
            <c:extLst>
              <c:ext xmlns:c16="http://schemas.microsoft.com/office/drawing/2014/chart" uri="{C3380CC4-5D6E-409C-BE32-E72D297353CC}">
                <c16:uniqueId val="{0000000B-680C-4E38-9CFD-DFCD549FCC39}"/>
              </c:ext>
            </c:extLst>
          </c:dPt>
          <c:dPt>
            <c:idx val="6"/>
            <c:invertIfNegative val="0"/>
            <c:bubble3D val="0"/>
            <c:spPr>
              <a:solidFill>
                <a:schemeClr val="accent1">
                  <a:tint val="81000"/>
                </a:schemeClr>
              </a:solidFill>
              <a:ln>
                <a:noFill/>
              </a:ln>
              <a:effectLst/>
            </c:spPr>
            <c:extLst>
              <c:ext xmlns:c16="http://schemas.microsoft.com/office/drawing/2014/chart" uri="{C3380CC4-5D6E-409C-BE32-E72D297353CC}">
                <c16:uniqueId val="{0000000D-680C-4E38-9CFD-DFCD549FCC39}"/>
              </c:ext>
            </c:extLst>
          </c:dPt>
          <c:dPt>
            <c:idx val="7"/>
            <c:invertIfNegative val="0"/>
            <c:bubble3D val="0"/>
            <c:spPr>
              <a:solidFill>
                <a:schemeClr val="accent1">
                  <a:tint val="69000"/>
                </a:schemeClr>
              </a:solidFill>
              <a:ln>
                <a:noFill/>
              </a:ln>
              <a:effectLst/>
            </c:spPr>
            <c:extLst>
              <c:ext xmlns:c16="http://schemas.microsoft.com/office/drawing/2014/chart" uri="{C3380CC4-5D6E-409C-BE32-E72D297353CC}">
                <c16:uniqueId val="{0000000F-680C-4E38-9CFD-DFCD549FCC39}"/>
              </c:ext>
            </c:extLst>
          </c:dPt>
          <c:dPt>
            <c:idx val="8"/>
            <c:invertIfNegative val="0"/>
            <c:bubble3D val="0"/>
            <c:spPr>
              <a:solidFill>
                <a:schemeClr val="accent1">
                  <a:tint val="56000"/>
                </a:schemeClr>
              </a:solidFill>
              <a:ln>
                <a:noFill/>
              </a:ln>
              <a:effectLst/>
            </c:spPr>
            <c:extLst>
              <c:ext xmlns:c16="http://schemas.microsoft.com/office/drawing/2014/chart" uri="{C3380CC4-5D6E-409C-BE32-E72D297353CC}">
                <c16:uniqueId val="{00000011-680C-4E38-9CFD-DFCD549FCC39}"/>
              </c:ext>
            </c:extLst>
          </c:dPt>
          <c:dPt>
            <c:idx val="9"/>
            <c:invertIfNegative val="0"/>
            <c:bubble3D val="0"/>
            <c:spPr>
              <a:solidFill>
                <a:schemeClr val="accent1">
                  <a:tint val="43000"/>
                </a:schemeClr>
              </a:solidFill>
              <a:ln>
                <a:noFill/>
              </a:ln>
              <a:effectLst/>
            </c:spPr>
            <c:extLst>
              <c:ext xmlns:c16="http://schemas.microsoft.com/office/drawing/2014/chart" uri="{C3380CC4-5D6E-409C-BE32-E72D297353CC}">
                <c16:uniqueId val="{00000013-680C-4E38-9CFD-DFCD549FCC39}"/>
              </c:ext>
            </c:extLst>
          </c:dPt>
          <c:cat>
            <c:strRef>
              <c:f>'Wedding budget'!$B$7:$B$16</c:f>
              <c:strCache>
                <c:ptCount val="10"/>
                <c:pt idx="0">
                  <c:v>Travel</c:v>
                </c:pt>
                <c:pt idx="1">
                  <c:v>Music</c:v>
                </c:pt>
                <c:pt idx="2">
                  <c:v>Decorations</c:v>
                </c:pt>
                <c:pt idx="3">
                  <c:v>Flowers</c:v>
                </c:pt>
                <c:pt idx="4">
                  <c:v>Printing</c:v>
                </c:pt>
                <c:pt idx="5">
                  <c:v>Reception</c:v>
                </c:pt>
                <c:pt idx="6">
                  <c:v>Other</c:v>
                </c:pt>
                <c:pt idx="7">
                  <c:v>Gifts</c:v>
                </c:pt>
                <c:pt idx="8">
                  <c:v>Photography</c:v>
                </c:pt>
                <c:pt idx="9">
                  <c:v>Apparel</c:v>
                </c:pt>
              </c:strCache>
            </c:strRef>
          </c:cat>
          <c:val>
            <c:numRef>
              <c:f>'Wedding budget'!$D$7:$D$16</c:f>
              <c:numCache>
                <c:formatCode>#,##0.00</c:formatCode>
                <c:ptCount val="10"/>
                <c:pt idx="0">
                  <c:v>165</c:v>
                </c:pt>
                <c:pt idx="1">
                  <c:v>400</c:v>
                </c:pt>
                <c:pt idx="2">
                  <c:v>720</c:v>
                </c:pt>
                <c:pt idx="3">
                  <c:v>850</c:v>
                </c:pt>
                <c:pt idx="4">
                  <c:v>870</c:v>
                </c:pt>
                <c:pt idx="5">
                  <c:v>928</c:v>
                </c:pt>
                <c:pt idx="6">
                  <c:v>1021</c:v>
                </c:pt>
                <c:pt idx="7">
                  <c:v>1075</c:v>
                </c:pt>
                <c:pt idx="8">
                  <c:v>1575</c:v>
                </c:pt>
                <c:pt idx="9">
                  <c:v>9770</c:v>
                </c:pt>
              </c:numCache>
            </c:numRef>
          </c:val>
          <c:extLst>
            <c:ext xmlns:c16="http://schemas.microsoft.com/office/drawing/2014/chart" uri="{C3380CC4-5D6E-409C-BE32-E72D297353CC}">
              <c16:uniqueId val="{00000014-680C-4E38-9CFD-DFCD549FCC39}"/>
            </c:ext>
          </c:extLst>
        </c:ser>
        <c:dLbls>
          <c:showLegendKey val="0"/>
          <c:showVal val="0"/>
          <c:showCatName val="0"/>
          <c:showSerName val="0"/>
          <c:showPercent val="0"/>
          <c:showBubbleSize val="0"/>
        </c:dLbls>
        <c:gapWidth val="50"/>
        <c:axId val="445501752"/>
        <c:axId val="445498800"/>
      </c:barChart>
      <c:valAx>
        <c:axId val="445498800"/>
        <c:scaling>
          <c:orientation val="minMax"/>
          <c:max val="10000"/>
        </c:scaling>
        <c:delete val="0"/>
        <c:axPos val="b"/>
        <c:majorGridlines>
          <c:spPr>
            <a:ln w="3175" cap="flat" cmpd="sng" algn="ctr">
              <a:solidFill>
                <a:schemeClr val="accent1">
                  <a:lumMod val="60000"/>
                  <a:lumOff val="40000"/>
                  <a:alpha val="50000"/>
                </a:schemeClr>
              </a:solidFill>
              <a:prstDash val="solid"/>
              <a:round/>
            </a:ln>
            <a:effectLst/>
          </c:spPr>
        </c:majorGridlines>
        <c:numFmt formatCode="#,##0" sourceLinked="0"/>
        <c:majorTickMark val="out"/>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45501752"/>
        <c:crosses val="autoZero"/>
        <c:crossBetween val="between"/>
        <c:majorUnit val="2000"/>
        <c:dispUnits>
          <c:builtInUnit val="thousands"/>
        </c:dispUnits>
      </c:valAx>
      <c:catAx>
        <c:axId val="445501752"/>
        <c:scaling>
          <c:orientation val="minMax"/>
        </c:scaling>
        <c:delete val="0"/>
        <c:axPos val="l"/>
        <c:numFmt formatCode="General" sourceLinked="1"/>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45498800"/>
        <c:crossesAt val="0"/>
        <c:auto val="1"/>
        <c:lblAlgn val="ctr"/>
        <c:lblOffset val="100"/>
        <c:noMultiLvlLbl val="0"/>
      </c:catAx>
      <c:spPr>
        <a:noFill/>
        <a:ln>
          <a:noFill/>
        </a:ln>
        <a:effectLst/>
      </c:spPr>
    </c:plotArea>
    <c:plotVisOnly val="1"/>
    <c:dispBlanksAs val="gap"/>
    <c:showDLblsOverMax val="0"/>
  </c:chart>
  <c:spPr>
    <a:noFill/>
    <a:ln w="6350"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107">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1.xml.rels>&#65279;<?xml version="1.0" encoding="utf-8"?><Relationships xmlns="http://schemas.openxmlformats.org/package/2006/relationships"><Relationship Type="http://schemas.openxmlformats.org/officeDocument/2006/relationships/image" Target="/xl/media/image2.svg" Id="rId3" /><Relationship Type="http://schemas.openxmlformats.org/officeDocument/2006/relationships/image" Target="/xl/media/image1.png" Id="rId2" /><Relationship Type="http://schemas.openxmlformats.org/officeDocument/2006/relationships/chart" Target="/xl/charts/chart11.xml" Id="rId1" /></Relationships>
</file>

<file path=xl/drawings/drawing11.xml><?xml version="1.0" encoding="utf-8"?>
<xdr:wsDr xmlns:xdr="http://schemas.openxmlformats.org/drawingml/2006/spreadsheetDrawing" xmlns:a="http://schemas.openxmlformats.org/drawingml/2006/main">
  <xdr:twoCellAnchor editAs="oneCell">
    <xdr:from>
      <xdr:col>1</xdr:col>
      <xdr:colOff>50800</xdr:colOff>
      <xdr:row>18</xdr:row>
      <xdr:rowOff>88900</xdr:rowOff>
    </xdr:from>
    <xdr:to>
      <xdr:col>5</xdr:col>
      <xdr:colOff>1362</xdr:colOff>
      <xdr:row>40</xdr:row>
      <xdr:rowOff>127000</xdr:rowOff>
    </xdr:to>
    <xdr:graphicFrame macro="">
      <xdr:nvGraphicFramePr>
        <xdr:cNvPr id="4" name="WeddingBudgetSummary" descr="Chart showing each category expense percentage">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673100</xdr:colOff>
      <xdr:row>3</xdr:row>
      <xdr:rowOff>127000</xdr:rowOff>
    </xdr:from>
    <xdr:to>
      <xdr:col>3</xdr:col>
      <xdr:colOff>1435100</xdr:colOff>
      <xdr:row>3</xdr:row>
      <xdr:rowOff>889000</xdr:rowOff>
    </xdr:to>
    <xdr:pic>
      <xdr:nvPicPr>
        <xdr:cNvPr id="3" name="Graphic 2" descr="Bells outline">
          <a:extLst>
            <a:ext uri="{FF2B5EF4-FFF2-40B4-BE49-F238E27FC236}">
              <a16:creationId xmlns:a16="http://schemas.microsoft.com/office/drawing/2014/main" id="{CB517979-352F-741A-D6C7-E118C31E37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813300" y="990600"/>
          <a:ext cx="762000" cy="762000"/>
        </a:xfrm>
        <a:prstGeom prst="rect">
          <a:avLst/>
        </a:prstGeom>
      </xdr:spPr>
    </xdr:pic>
    <xdr:clientData/>
  </xdr:twoCellAnchor>
</xdr:wsDr>
</file>

<file path=xl/tables/table10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9000000}" name="Travel" displayName="Travel" ref="B33:E37" totalsRowCount="1" headerRowDxfId="12" dataDxfId="26" totalsRowDxfId="27">
  <autoFilter ref="B33:E36" xr:uid="{00000000-0009-0000-0100-000014000000}">
    <filterColumn colId="0" hiddenButton="1"/>
    <filterColumn colId="1" hiddenButton="1"/>
    <filterColumn colId="2" hiddenButton="1"/>
    <filterColumn colId="3" hiddenButton="1"/>
  </autoFilter>
  <tableColumns count="4">
    <tableColumn id="1" xr3:uid="{00000000-0010-0000-0900-000001000000}" name="CATEGORY" totalsRowLabel="Travel/Transportation total" dataDxfId="35" totalsRowDxfId="34"/>
    <tableColumn id="2" xr3:uid="{00000000-0010-0000-0900-000002000000}" name="ESTIMATED" totalsRowFunction="sum" dataDxfId="33" totalsRowDxfId="32"/>
    <tableColumn id="3" xr3:uid="{00000000-0010-0000-0900-000003000000}" name="ACTUAL" totalsRowFunction="sum" dataDxfId="31" totalsRowDxfId="30"/>
    <tableColumn id="4" xr3:uid="{00000000-0010-0000-0900-000004000000}" name="OVER/UNDER" totalsRowFunction="sum" dataDxfId="29" totalsRowDxfId="28">
      <calculatedColumnFormula>'Itemized expenses cont''d'!$C34-'Itemized expenses cont''d'!$D34</calculatedColumnFormula>
    </tableColumn>
  </tableColumns>
  <tableStyleInfo name="Table Style 2" showFirstColumn="0" showLastColumn="0" showRowStripes="1" showColumnStripes="0"/>
  <extLst>
    <ext xmlns:x14="http://schemas.microsoft.com/office/spreadsheetml/2009/9/main" uri="{504A1905-F514-4f6f-8877-14C23A59335A}">
      <x14:table altTextSummary="Enter Category item and Estimated and Actual Travel and Transportation Costs in this table. Over or Under Amount, and Total are auto calculated, and icon is updated"/>
    </ext>
  </extLst>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A000000}" name="OtherExpenses" displayName="OtherExpenses" ref="B40:E51" totalsRowCount="1" headerRowDxfId="11" dataDxfId="16" totalsRowDxfId="17">
  <autoFilter ref="B40:E50" xr:uid="{00000000-0009-0000-0100-000015000000}">
    <filterColumn colId="0" hiddenButton="1"/>
    <filterColumn colId="1" hiddenButton="1"/>
    <filterColumn colId="2" hiddenButton="1"/>
    <filterColumn colId="3" hiddenButton="1"/>
  </autoFilter>
  <tableColumns count="4">
    <tableColumn id="1" xr3:uid="{00000000-0010-0000-0A00-000001000000}" name="CATEGORY" totalsRowLabel="Other expenses total" dataDxfId="25" totalsRowDxfId="24"/>
    <tableColumn id="2" xr3:uid="{00000000-0010-0000-0A00-000002000000}" name="ESTIMATED" totalsRowFunction="sum" dataDxfId="23" totalsRowDxfId="22"/>
    <tableColumn id="3" xr3:uid="{00000000-0010-0000-0A00-000003000000}" name="ACTUAL" totalsRowFunction="sum" dataDxfId="21" totalsRowDxfId="20"/>
    <tableColumn id="4" xr3:uid="{00000000-0010-0000-0A00-000004000000}" name="OVER/UNDER" totalsRowFunction="sum" dataDxfId="19" totalsRowDxfId="18">
      <calculatedColumnFormula>'Itemized expenses cont''d'!$C41-'Itemized expenses cont''d'!$D41</calculatedColumnFormula>
    </tableColumn>
  </tableColumns>
  <tableStyleInfo name="Table Style 2" showFirstColumn="0" showLastColumn="0" showRowStripes="1" showColumnStripes="0"/>
  <extLst>
    <ext xmlns:x14="http://schemas.microsoft.com/office/spreadsheetml/2009/9/main" uri="{504A1905-F514-4f6f-8877-14C23A59335A}">
      <x14:table altTextSummary="Enter Category item and Estimated and Actual Other Expenses in this table. Over or Under Amount, and Total are auto calculated, and icon is updated"/>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0000000}" name="BudgetSummary" displayName="BudgetSummary" ref="B6:E17" totalsRowCount="1" headerRowDxfId="0" dataDxfId="1" totalsRowDxfId="2" totalsRowCellStyle="Total">
  <autoFilter ref="B6:E16" xr:uid="{00000000-0009-0000-0100-00000B000000}"/>
  <sortState xmlns:xlrd2="http://schemas.microsoft.com/office/spreadsheetml/2017/richdata2" ref="B7:E16">
    <sortCondition ref="D6:D16"/>
  </sortState>
  <tableColumns count="4">
    <tableColumn id="1" xr3:uid="{00000000-0010-0000-0000-000001000000}" name="CATEGORY" totalsRowLabel="Total expenses" dataDxfId="10" totalsRowDxfId="9" dataCellStyle="Normal"/>
    <tableColumn id="2" xr3:uid="{00000000-0010-0000-0000-000002000000}" name="ESTIMATED" totalsRowFunction="sum" dataDxfId="8" totalsRowDxfId="7" dataCellStyle="20% - Accent1"/>
    <tableColumn id="3" xr3:uid="{00000000-0010-0000-0000-000003000000}" name="ACTUAL" totalsRowFunction="sum" dataDxfId="6" totalsRowDxfId="5" dataCellStyle="20% - Accent1"/>
    <tableColumn id="4" xr3:uid="{00000000-0010-0000-0000-000004000000}" name="OVER/UNDER" totalsRowFunction="sum" dataDxfId="4" totalsRowDxfId="3" dataCellStyle="20% - Accent1">
      <calculatedColumnFormula>BudgetSummary[[#This Row],[ESTIMATED]]-BudgetSummary[[#This Row],[ACTUAL]]</calculatedColumnFormula>
    </tableColumn>
  </tableColumns>
  <tableStyleInfo name="Table Style 2" showFirstColumn="1" showLastColumn="0" showRowStripes="0" showColumnStripes="0"/>
  <extLst>
    <ext xmlns:x14="http://schemas.microsoft.com/office/spreadsheetml/2009/9/main" uri="{504A1905-F514-4f6f-8877-14C23A59335A}">
      <x14:table altTextSummary="Category, Estimated and Actual cost, and Over or Under amounts with bar are auto updated in this table"/>
    </ext>
  </extLst>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Apparel" displayName="Apparel" ref="B5:E19" totalsRowCount="1" headerRowDxfId="70" dataDxfId="111" totalsRowDxfId="112">
  <autoFilter ref="B5:E18" xr:uid="{00000000-0009-0000-0100-00000C000000}">
    <filterColumn colId="0" hiddenButton="1"/>
    <filterColumn colId="1" hiddenButton="1"/>
    <filterColumn colId="2" hiddenButton="1"/>
    <filterColumn colId="3" hiddenButton="1"/>
  </autoFilter>
  <tableColumns count="4">
    <tableColumn id="1" xr3:uid="{00000000-0010-0000-0100-000001000000}" name="CATEGORY" totalsRowLabel="Apparel total" dataDxfId="120" totalsRowDxfId="119"/>
    <tableColumn id="2" xr3:uid="{00000000-0010-0000-0100-000002000000}" name="ESTIMATED" totalsRowFunction="sum" dataDxfId="118" totalsRowDxfId="117"/>
    <tableColumn id="3" xr3:uid="{00000000-0010-0000-0100-000003000000}" name="ACTUAL" totalsRowFunction="sum" dataDxfId="116" totalsRowDxfId="115"/>
    <tableColumn id="4" xr3:uid="{00000000-0010-0000-0100-000004000000}" name="OVER/UNDER" totalsRowFunction="sum" dataDxfId="114" totalsRowDxfId="113">
      <calculatedColumnFormula>'Itemized expenses'!$C6-'Itemized expenses'!$D6</calculatedColumnFormula>
    </tableColumn>
  </tableColumns>
  <tableStyleInfo name="Table Style 2" showFirstColumn="0" showLastColumn="0" showRowStripes="1" showColumnStripes="0"/>
  <extLst>
    <ext xmlns:x14="http://schemas.microsoft.com/office/spreadsheetml/2009/9/main" uri="{504A1905-F514-4f6f-8877-14C23A59335A}">
      <x14:table altTextSummary="Enter Category item and Estimated and Actual Apparel Costs in this table. Over or Under Amount, and Total are auto calculated, and icon is updated"/>
    </ext>
  </extLst>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2000000}" name="Reception" displayName="Reception" ref="B22:E31" totalsRowCount="1" headerRowDxfId="69" dataDxfId="101" totalsRowDxfId="102">
  <autoFilter ref="B22:E30" xr:uid="{00000000-0009-0000-0100-00000D000000}">
    <filterColumn colId="0" hiddenButton="1"/>
    <filterColumn colId="1" hiddenButton="1"/>
    <filterColumn colId="2" hiddenButton="1"/>
    <filterColumn colId="3" hiddenButton="1"/>
  </autoFilter>
  <tableColumns count="4">
    <tableColumn id="1" xr3:uid="{00000000-0010-0000-0200-000001000000}" name="CATEGORY" totalsRowLabel="Reception total" dataDxfId="110" totalsRowDxfId="109"/>
    <tableColumn id="2" xr3:uid="{00000000-0010-0000-0200-000002000000}" name="ESTIMATED" totalsRowFunction="sum" dataDxfId="108" totalsRowDxfId="107"/>
    <tableColumn id="3" xr3:uid="{00000000-0010-0000-0200-000003000000}" name="ACTUAL" totalsRowFunction="sum" dataDxfId="106" totalsRowDxfId="105"/>
    <tableColumn id="4" xr3:uid="{00000000-0010-0000-0200-000004000000}" name="OVER/UNDER" totalsRowFunction="sum" dataDxfId="104" totalsRowDxfId="103">
      <calculatedColumnFormula>'Itemized expenses'!$C23-'Itemized expenses'!$D23</calculatedColumnFormula>
    </tableColumn>
  </tableColumns>
  <tableStyleInfo name="Table Style 2" showFirstColumn="0" showLastColumn="0" showRowStripes="1" showColumnStripes="0"/>
  <extLst>
    <ext xmlns:x14="http://schemas.microsoft.com/office/spreadsheetml/2009/9/main" uri="{504A1905-F514-4f6f-8877-14C23A59335A}">
      <x14:table altTextSummary="Enter Category item and Estimated and Actual Reception Costs excluding Entertainment and Decorations costs in this table. Over or Under Amount, and Total are auto calculated, and icon is updated"/>
    </ext>
  </extLst>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Music" displayName="Music" ref="B35:E38" totalsRowCount="1" headerRowDxfId="68" dataDxfId="91" totalsRowDxfId="92">
  <autoFilter ref="B35:E37" xr:uid="{00000000-0009-0000-0100-00000E000000}">
    <filterColumn colId="0" hiddenButton="1"/>
    <filterColumn colId="1" hiddenButton="1"/>
    <filterColumn colId="2" hiddenButton="1"/>
    <filterColumn colId="3" hiddenButton="1"/>
  </autoFilter>
  <tableColumns count="4">
    <tableColumn id="1" xr3:uid="{00000000-0010-0000-0300-000001000000}" name="CATEGORY" totalsRowLabel="Music/Entertainment total" dataDxfId="100" totalsRowDxfId="99"/>
    <tableColumn id="2" xr3:uid="{00000000-0010-0000-0300-000002000000}" name="ESTIMATED" totalsRowFunction="sum" dataDxfId="98" totalsRowDxfId="97"/>
    <tableColumn id="3" xr3:uid="{00000000-0010-0000-0300-000003000000}" name="ACTUAL" totalsRowFunction="sum" dataDxfId="96" totalsRowDxfId="95"/>
    <tableColumn id="4" xr3:uid="{00000000-0010-0000-0300-000004000000}" name="OVER/UNDER" totalsRowFunction="sum" dataDxfId="94" totalsRowDxfId="93">
      <calculatedColumnFormula>'Itemized expenses'!$C36-'Itemized expenses'!$D36</calculatedColumnFormula>
    </tableColumn>
  </tableColumns>
  <tableStyleInfo name="Table Style 2" showFirstColumn="0" showLastColumn="0" showRowStripes="1" showColumnStripes="0"/>
  <extLst>
    <ext xmlns:x14="http://schemas.microsoft.com/office/spreadsheetml/2009/9/main" uri="{504A1905-F514-4f6f-8877-14C23A59335A}">
      <x14:table altTextSummary="Enter Category item and Estimated and Actual Music and Entertainment Costs in this table. Over or Under Amount, and Total are auto calculated, and icon is updated"/>
    </ext>
  </extLst>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Printing" displayName="Printing" ref="B41:E51" totalsRowCount="1" headerRowDxfId="67" dataDxfId="81" totalsRowDxfId="82">
  <autoFilter ref="B41:E50" xr:uid="{00000000-0009-0000-0100-00000F000000}"/>
  <tableColumns count="4">
    <tableColumn id="1" xr3:uid="{00000000-0010-0000-0400-000001000000}" name="CATEGORY" totalsRowLabel="Printing /Stationery total" dataDxfId="90" totalsRowDxfId="89"/>
    <tableColumn id="2" xr3:uid="{00000000-0010-0000-0400-000002000000}" name="ESTIMATED" totalsRowFunction="sum" dataDxfId="88" totalsRowDxfId="87"/>
    <tableColumn id="3" xr3:uid="{00000000-0010-0000-0400-000003000000}" name="ACTUAL" totalsRowFunction="sum" dataDxfId="86" totalsRowDxfId="85"/>
    <tableColumn id="4" xr3:uid="{00000000-0010-0000-0400-000004000000}" name="OVER/UNDER" totalsRowFunction="sum" dataDxfId="84" totalsRowDxfId="83">
      <calculatedColumnFormula>'Itemized expenses'!$C42-'Itemized expenses'!$D42</calculatedColumnFormula>
    </tableColumn>
  </tableColumns>
  <tableStyleInfo name="Table Style 2" showFirstColumn="0" showLastColumn="0" showRowStripes="1" showColumnStripes="0"/>
  <extLst>
    <ext xmlns:x14="http://schemas.microsoft.com/office/spreadsheetml/2009/9/main" uri="{504A1905-F514-4f6f-8877-14C23A59335A}">
      <x14:table altTextSummary="Enter Category item and Estimated and Actual Printing and Stationery Costs in this table. Over or Under Amount, and Total are auto calculated, and icon is updated"/>
    </ext>
  </extLst>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5000000}" name="Photography" displayName="Photography" ref="B54:E59" totalsRowCount="1" headerRowDxfId="66" dataDxfId="71" totalsRowDxfId="72">
  <autoFilter ref="B54:E58" xr:uid="{00000000-0009-0000-0100-000010000000}">
    <filterColumn colId="0" hiddenButton="1"/>
    <filterColumn colId="1" hiddenButton="1"/>
    <filterColumn colId="2" hiddenButton="1"/>
    <filterColumn colId="3" hiddenButton="1"/>
  </autoFilter>
  <tableColumns count="4">
    <tableColumn id="1" xr3:uid="{00000000-0010-0000-0500-000001000000}" name="CATEGORY" totalsRowLabel="Photography total" dataDxfId="80" totalsRowDxfId="79"/>
    <tableColumn id="2" xr3:uid="{00000000-0010-0000-0500-000002000000}" name="ESTIMATED" totalsRowFunction="sum" dataDxfId="78" totalsRowDxfId="77"/>
    <tableColumn id="3" xr3:uid="{00000000-0010-0000-0500-000003000000}" name="ACTUAL" totalsRowFunction="sum" dataDxfId="76" totalsRowDxfId="75"/>
    <tableColumn id="4" xr3:uid="{00000000-0010-0000-0500-000004000000}" name="OVER/UNDER" totalsRowFunction="sum" dataDxfId="74" totalsRowDxfId="73">
      <calculatedColumnFormula>'Itemized expenses'!$C55-'Itemized expenses'!$D55</calculatedColumnFormula>
    </tableColumn>
  </tableColumns>
  <tableStyleInfo name="Table Style 2" showFirstColumn="0" showLastColumn="0" showRowStripes="1" showColumnStripes="0"/>
  <extLst>
    <ext xmlns:x14="http://schemas.microsoft.com/office/spreadsheetml/2009/9/main" uri="{504A1905-F514-4f6f-8877-14C23A59335A}">
      <x14:table altTextSummary="Enter Category item and Estimated and Actual Photography Costs in this table. Over or Under Amount, and Total are auto calculated, and icon is updated"/>
    </ext>
  </extLst>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6000000}" name="Decorations" displayName="Decorations" ref="B5:E11" totalsRowCount="1" headerRowDxfId="15" dataDxfId="56" totalsRowDxfId="57">
  <autoFilter ref="B5:E10" xr:uid="{00000000-0009-0000-0100-000011000000}">
    <filterColumn colId="0" hiddenButton="1"/>
    <filterColumn colId="1" hiddenButton="1"/>
    <filterColumn colId="2" hiddenButton="1"/>
    <filterColumn colId="3" hiddenButton="1"/>
  </autoFilter>
  <tableColumns count="4">
    <tableColumn id="1" xr3:uid="{00000000-0010-0000-0600-000001000000}" name="CATEGORY" totalsRowLabel="Decorations total" dataDxfId="65" totalsRowDxfId="64"/>
    <tableColumn id="2" xr3:uid="{00000000-0010-0000-0600-000002000000}" name="ESTIMATED" totalsRowFunction="sum" dataDxfId="63" totalsRowDxfId="62"/>
    <tableColumn id="3" xr3:uid="{00000000-0010-0000-0600-000003000000}" name="ACTUAL" totalsRowFunction="sum" dataDxfId="61" totalsRowDxfId="60"/>
    <tableColumn id="4" xr3:uid="{00000000-0010-0000-0600-000004000000}" name="OVER/UNDER" totalsRowFunction="sum" dataDxfId="59" totalsRowDxfId="58">
      <calculatedColumnFormula>'Itemized expenses cont''d'!$C6-'Itemized expenses cont''d'!$D6</calculatedColumnFormula>
    </tableColumn>
  </tableColumns>
  <tableStyleInfo name="Table Style 2" showFirstColumn="0" showLastColumn="0" showRowStripes="1" showColumnStripes="0"/>
  <extLst>
    <ext xmlns:x14="http://schemas.microsoft.com/office/spreadsheetml/2009/9/main" uri="{504A1905-F514-4f6f-8877-14C23A59335A}">
      <x14:table altTextSummary="Enter Category item and Estimated and Actual Decorations costs excluding flowers costs in this table. Over or Under Amount, and Total are auto calculated, and icon is updated"/>
    </ext>
  </extLst>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7000000}" name="Flowers" displayName="Flowers" ref="B15:E21" totalsRowCount="1" headerRowDxfId="14" dataDxfId="46" totalsRowDxfId="47">
  <autoFilter ref="B15:E20" xr:uid="{00000000-0009-0000-0100-000012000000}">
    <filterColumn colId="0" hiddenButton="1"/>
    <filterColumn colId="1" hiddenButton="1"/>
    <filterColumn colId="2" hiddenButton="1"/>
    <filterColumn colId="3" hiddenButton="1"/>
  </autoFilter>
  <tableColumns count="4">
    <tableColumn id="1" xr3:uid="{00000000-0010-0000-0700-000001000000}" name="CATEGORY" totalsRowLabel="Flowers total" dataDxfId="55" totalsRowDxfId="54"/>
    <tableColumn id="2" xr3:uid="{00000000-0010-0000-0700-000002000000}" name="ESTIMATED" totalsRowFunction="sum" dataDxfId="53" totalsRowDxfId="52"/>
    <tableColumn id="3" xr3:uid="{00000000-0010-0000-0700-000003000000}" name="ACTUAL" totalsRowFunction="sum" dataDxfId="51" totalsRowDxfId="50"/>
    <tableColumn id="4" xr3:uid="{00000000-0010-0000-0700-000004000000}" name="OVER/UNDER" totalsRowFunction="sum" dataDxfId="49" totalsRowDxfId="48">
      <calculatedColumnFormula>'Itemized expenses cont''d'!$C16-'Itemized expenses cont''d'!$D16</calculatedColumnFormula>
    </tableColumn>
  </tableColumns>
  <tableStyleInfo name="Table Style 2" showFirstColumn="0" showLastColumn="0" showRowStripes="1" showColumnStripes="0"/>
  <extLst>
    <ext xmlns:x14="http://schemas.microsoft.com/office/spreadsheetml/2009/9/main" uri="{504A1905-F514-4f6f-8877-14C23A59335A}">
      <x14:table altTextSummary="Enter Category item and Estimated and Actual Flowers costs in this table. Over or Under Amount, and Total are auto calculated, and icon is updated"/>
    </ext>
  </extLst>
</table>
</file>

<file path=xl/tables/table9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8000000}" name="Gifts" displayName="Gifts" ref="B24:E30" totalsRowCount="1" headerRowDxfId="13" dataDxfId="36" totalsRowDxfId="37">
  <autoFilter ref="B24:E29" xr:uid="{00000000-0009-0000-0100-000013000000}">
    <filterColumn colId="0" hiddenButton="1"/>
    <filterColumn colId="1" hiddenButton="1"/>
    <filterColumn colId="2" hiddenButton="1"/>
    <filterColumn colId="3" hiddenButton="1"/>
  </autoFilter>
  <tableColumns count="4">
    <tableColumn id="1" xr3:uid="{00000000-0010-0000-0800-000001000000}" name="CATEGORY" totalsRowLabel="Gifts total" dataDxfId="45" totalsRowDxfId="44"/>
    <tableColumn id="2" xr3:uid="{00000000-0010-0000-0800-000002000000}" name="ESTIMATED" totalsRowFunction="sum" dataDxfId="43" totalsRowDxfId="42"/>
    <tableColumn id="3" xr3:uid="{00000000-0010-0000-0800-000003000000}" name="ACTUAL" totalsRowFunction="sum" dataDxfId="41" totalsRowDxfId="40"/>
    <tableColumn id="4" xr3:uid="{00000000-0010-0000-0800-000004000000}" name="OVER/UNDER" totalsRowFunction="sum" dataDxfId="39" totalsRowDxfId="38">
      <calculatedColumnFormula>'Itemized expenses cont''d'!$C25-'Itemized expenses cont''d'!$D25</calculatedColumnFormula>
    </tableColumn>
  </tableColumns>
  <tableStyleInfo name="Table Style 2" showFirstColumn="0" showLastColumn="0" showRowStripes="1" showColumnStripes="0"/>
  <extLst>
    <ext xmlns:x14="http://schemas.microsoft.com/office/spreadsheetml/2009/9/main" uri="{504A1905-F514-4f6f-8877-14C23A59335A}">
      <x14:table altTextSummary="Enter Category item and Estimated and Actual Gifts Costs in this table. Over or Under Amount, and Total are auto calculated, and icon is updated"/>
    </ext>
  </extLst>
</table>
</file>

<file path=xl/theme/theme11.xml><?xml version="1.0" encoding="utf-8"?>
<a:theme xmlns:a="http://schemas.openxmlformats.org/drawingml/2006/main" name="Wedding">
  <a:themeElements>
    <a:clrScheme name="Wedding">
      <a:dk1>
        <a:sysClr val="windowText" lastClr="000000"/>
      </a:dk1>
      <a:lt1>
        <a:sysClr val="window" lastClr="FFFFFF"/>
      </a:lt1>
      <a:dk2>
        <a:srgbClr val="142836"/>
      </a:dk2>
      <a:lt2>
        <a:srgbClr val="F0F0F0"/>
      </a:lt2>
      <a:accent1>
        <a:srgbClr val="72CD9F"/>
      </a:accent1>
      <a:accent2>
        <a:srgbClr val="B6CA72"/>
      </a:accent2>
      <a:accent3>
        <a:srgbClr val="CEA273"/>
      </a:accent3>
      <a:accent4>
        <a:srgbClr val="F5A54C"/>
      </a:accent4>
      <a:accent5>
        <a:srgbClr val="CDAFDF"/>
      </a:accent5>
      <a:accent6>
        <a:srgbClr val="DB6D78"/>
      </a:accent6>
      <a:hlink>
        <a:srgbClr val="739BD4"/>
      </a:hlink>
      <a:folHlink>
        <a:srgbClr val="CDAFDF"/>
      </a:folHlink>
    </a:clrScheme>
    <a:fontScheme name="Cambria">
      <a:maj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&#65279;<?xml version="1.0" encoding="utf-8"?><Relationships xmlns="http://schemas.openxmlformats.org/package/2006/relationships"><Relationship Type="http://schemas.openxmlformats.org/officeDocument/2006/relationships/printerSettings" Target="/xl/printerSettings/printerSettings13.bin" Id="rId1" /></Relationships>
</file>

<file path=xl/worksheets/_rels/sheet22.xml.rels>&#65279;<?xml version="1.0" encoding="utf-8"?><Relationships xmlns="http://schemas.openxmlformats.org/package/2006/relationships"><Relationship Type="http://schemas.openxmlformats.org/officeDocument/2006/relationships/table" Target="/xl/tables/table16.xml" Id="rId3" /><Relationship Type="http://schemas.openxmlformats.org/officeDocument/2006/relationships/drawing" Target="/xl/drawings/drawing11.xml" Id="rId2" /><Relationship Type="http://schemas.openxmlformats.org/officeDocument/2006/relationships/printerSettings" Target="/xl/printerSettings/printerSettings22.bin" Id="rId1" /></Relationships>
</file>

<file path=xl/worksheets/_rels/sheet31.xml.rels>&#65279;<?xml version="1.0" encoding="utf-8"?><Relationships xmlns="http://schemas.openxmlformats.org/package/2006/relationships"><Relationship Type="http://schemas.openxmlformats.org/officeDocument/2006/relationships/table" Target="/xl/tables/table31.xml" Id="rId3" /><Relationship Type="http://schemas.openxmlformats.org/officeDocument/2006/relationships/table" Target="/xl/tables/table22.xml" Id="rId2" /><Relationship Type="http://schemas.openxmlformats.org/officeDocument/2006/relationships/printerSettings" Target="/xl/printerSettings/printerSettings31.bin" Id="rId1" /><Relationship Type="http://schemas.openxmlformats.org/officeDocument/2006/relationships/table" Target="/xl/tables/table63.xml" Id="rId6" /><Relationship Type="http://schemas.openxmlformats.org/officeDocument/2006/relationships/table" Target="/xl/tables/table54.xml" Id="rId5" /><Relationship Type="http://schemas.openxmlformats.org/officeDocument/2006/relationships/table" Target="/xl/tables/table45.xml" Id="rId4" /></Relationships>
</file>

<file path=xl/worksheets/_rels/sheet44.xml.rels>&#65279;<?xml version="1.0" encoding="utf-8"?><Relationships xmlns="http://schemas.openxmlformats.org/package/2006/relationships"><Relationship Type="http://schemas.openxmlformats.org/officeDocument/2006/relationships/table" Target="/xl/tables/table87.xml" Id="rId3" /><Relationship Type="http://schemas.openxmlformats.org/officeDocument/2006/relationships/table" Target="/xl/tables/table78.xml" Id="rId2" /><Relationship Type="http://schemas.openxmlformats.org/officeDocument/2006/relationships/printerSettings" Target="/xl/printerSettings/printerSettings44.bin" Id="rId1" /><Relationship Type="http://schemas.openxmlformats.org/officeDocument/2006/relationships/table" Target="/xl/tables/table119.xml" Id="rId6" /><Relationship Type="http://schemas.openxmlformats.org/officeDocument/2006/relationships/table" Target="/xl/tables/table1010.xml" Id="rId5" /><Relationship Type="http://schemas.openxmlformats.org/officeDocument/2006/relationships/table" Target="/xl/tables/table911.xml" Id="rId4"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C9579-7B9D-4945-89C6-776A7F8461C7}">
  <sheetPr>
    <tabColor theme="4" tint="-0.249977111117893"/>
  </sheetPr>
  <dimension ref="A1:E11"/>
  <sheetViews>
    <sheetView showGridLines="0" tabSelected="1" zoomScaleNormal="100" workbookViewId="0"/>
  </sheetViews>
  <sheetFormatPr defaultColWidth="8.77734375" defaultRowHeight="13.2" x14ac:dyDescent="0.25"/>
  <cols>
    <col min="1" max="1" width="4.6640625" style="24" customWidth="1"/>
    <col min="2" max="2" width="94.77734375" style="24" customWidth="1"/>
    <col min="3" max="3" width="4.6640625" style="24" customWidth="1"/>
    <col min="4" max="16384" width="8.77734375" style="24"/>
  </cols>
  <sheetData>
    <row r="1" spans="1:5" ht="9" customHeight="1" x14ac:dyDescent="0.25">
      <c r="A1" s="20"/>
      <c r="B1" s="21"/>
      <c r="C1" s="84"/>
      <c r="D1" s="84"/>
      <c r="E1" s="85"/>
    </row>
    <row r="2" spans="1:5" ht="75" customHeight="1" x14ac:dyDescent="0.25">
      <c r="B2" s="14" t="s">
        <v>85</v>
      </c>
    </row>
    <row r="3" spans="1:5" ht="10.8" customHeight="1" x14ac:dyDescent="0.25"/>
    <row r="4" spans="1:5" ht="30" customHeight="1" x14ac:dyDescent="0.25">
      <c r="B4" s="2" t="s">
        <v>86</v>
      </c>
    </row>
    <row r="5" spans="1:5" ht="30" customHeight="1" x14ac:dyDescent="0.25">
      <c r="B5" s="2" t="s">
        <v>87</v>
      </c>
    </row>
    <row r="6" spans="1:5" ht="30" customHeight="1" x14ac:dyDescent="0.25">
      <c r="B6" s="2" t="s">
        <v>114</v>
      </c>
    </row>
    <row r="7" spans="1:5" ht="26.4" customHeight="1" x14ac:dyDescent="0.25">
      <c r="B7" s="3" t="s">
        <v>88</v>
      </c>
    </row>
    <row r="8" spans="1:5" ht="36.6" customHeight="1" x14ac:dyDescent="0.25">
      <c r="B8" s="4" t="s">
        <v>113</v>
      </c>
    </row>
    <row r="9" spans="1:5" ht="41.25" customHeight="1" x14ac:dyDescent="0.25">
      <c r="B9" s="2" t="s">
        <v>89</v>
      </c>
    </row>
    <row r="10" spans="1:5" ht="15.6" customHeight="1" x14ac:dyDescent="0.25"/>
    <row r="11" spans="1:5" ht="9" customHeight="1" x14ac:dyDescent="0.25">
      <c r="A11" s="20"/>
      <c r="B11" s="21"/>
      <c r="C11" s="84"/>
      <c r="D11" s="84"/>
      <c r="E11" s="85"/>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1:E42"/>
  <sheetViews>
    <sheetView showGridLines="0" zoomScaleNormal="100" zoomScaleSheetLayoutView="50" workbookViewId="0"/>
  </sheetViews>
  <sheetFormatPr defaultColWidth="9.109375" defaultRowHeight="13.2" x14ac:dyDescent="0.25"/>
  <cols>
    <col min="1" max="1" width="4.6640625" style="47" customWidth="1"/>
    <col min="2" max="2" width="26.77734375" style="24" customWidth="1"/>
    <col min="3" max="5" width="22.77734375" style="27" customWidth="1"/>
    <col min="6" max="6" width="4.6640625" style="24" customWidth="1"/>
    <col min="7" max="16384" width="9.109375" style="24"/>
  </cols>
  <sheetData>
    <row r="1" spans="1:5" ht="9" customHeight="1" x14ac:dyDescent="0.25">
      <c r="A1" s="20"/>
      <c r="B1" s="21"/>
      <c r="C1" s="22"/>
      <c r="D1" s="22"/>
      <c r="E1" s="23"/>
    </row>
    <row r="2" spans="1:5" s="46" customFormat="1" ht="28.95" customHeight="1" x14ac:dyDescent="0.25">
      <c r="A2" s="67" t="s">
        <v>91</v>
      </c>
      <c r="B2" s="8" t="s">
        <v>128</v>
      </c>
      <c r="C2" s="68"/>
      <c r="D2" s="80" t="s">
        <v>129</v>
      </c>
      <c r="E2" s="69"/>
    </row>
    <row r="3" spans="1:5" ht="30.75" customHeight="1" x14ac:dyDescent="0.25">
      <c r="A3" s="42" t="s">
        <v>92</v>
      </c>
      <c r="B3" s="70">
        <v>45192</v>
      </c>
      <c r="C3" s="71"/>
      <c r="D3" s="72">
        <f ca="1">B3-TODAY()</f>
        <v>296</v>
      </c>
      <c r="E3" s="73"/>
    </row>
    <row r="4" spans="1:5" s="28" customFormat="1" ht="75" customHeight="1" x14ac:dyDescent="0.25">
      <c r="A4" s="25"/>
      <c r="B4" s="49" t="s">
        <v>115</v>
      </c>
      <c r="C4" s="49"/>
      <c r="D4" s="49"/>
      <c r="E4" s="74"/>
    </row>
    <row r="5" spans="1:5" ht="19.95" customHeight="1" x14ac:dyDescent="0.25">
      <c r="A5" s="20"/>
      <c r="B5" s="30"/>
      <c r="C5" s="30"/>
      <c r="D5" s="31"/>
      <c r="E5" s="24"/>
    </row>
    <row r="6" spans="1:5" s="28" customFormat="1" ht="19.95" customHeight="1" x14ac:dyDescent="0.25">
      <c r="A6" s="42" t="s">
        <v>93</v>
      </c>
      <c r="B6" s="81" t="s">
        <v>65</v>
      </c>
      <c r="C6" s="82" t="s">
        <v>66</v>
      </c>
      <c r="D6" s="82" t="s">
        <v>67</v>
      </c>
      <c r="E6" s="83" t="s">
        <v>68</v>
      </c>
    </row>
    <row r="7" spans="1:5" s="28" customFormat="1" ht="19.95" customHeight="1" x14ac:dyDescent="0.25">
      <c r="A7" s="25"/>
      <c r="B7" s="28" t="s">
        <v>64</v>
      </c>
      <c r="C7" s="75">
        <f>Travel_Transportation_Total_est</f>
        <v>100</v>
      </c>
      <c r="D7" s="75">
        <f>Travel_Transportation_Total_act</f>
        <v>165</v>
      </c>
      <c r="E7" s="76">
        <f>BudgetSummary[[#This Row],[ESTIMATED]]-BudgetSummary[[#This Row],[ACTUAL]]</f>
        <v>-65</v>
      </c>
    </row>
    <row r="8" spans="1:5" ht="19.95" customHeight="1" x14ac:dyDescent="0.25">
      <c r="B8" s="28" t="s">
        <v>63</v>
      </c>
      <c r="C8" s="75">
        <f>Music_Entertainment_Total_est</f>
        <v>600</v>
      </c>
      <c r="D8" s="75">
        <f>Music_Entertainment_Total_act</f>
        <v>400</v>
      </c>
      <c r="E8" s="76">
        <f>BudgetSummary[[#This Row],[ESTIMATED]]-BudgetSummary[[#This Row],[ACTUAL]]</f>
        <v>200</v>
      </c>
    </row>
    <row r="9" spans="1:5" ht="19.95" customHeight="1" x14ac:dyDescent="0.25">
      <c r="B9" s="28" t="s">
        <v>3</v>
      </c>
      <c r="C9" s="75">
        <f>Decorations_Total_est</f>
        <v>700</v>
      </c>
      <c r="D9" s="75">
        <f>Decorations_Total_act</f>
        <v>720</v>
      </c>
      <c r="E9" s="76">
        <f>BudgetSummary[[#This Row],[ESTIMATED]]-BudgetSummary[[#This Row],[ACTUAL]]</f>
        <v>-20</v>
      </c>
    </row>
    <row r="10" spans="1:5" ht="19.95" customHeight="1" x14ac:dyDescent="0.25">
      <c r="B10" s="28" t="s">
        <v>4</v>
      </c>
      <c r="C10" s="75">
        <f>Flowers_Total_est</f>
        <v>900</v>
      </c>
      <c r="D10" s="75">
        <f>Flowers_Total_act</f>
        <v>850</v>
      </c>
      <c r="E10" s="76">
        <f>BudgetSummary[[#This Row],[ESTIMATED]]-BudgetSummary[[#This Row],[ACTUAL]]</f>
        <v>50</v>
      </c>
    </row>
    <row r="11" spans="1:5" ht="19.95" customHeight="1" x14ac:dyDescent="0.25">
      <c r="B11" s="28" t="s">
        <v>52</v>
      </c>
      <c r="C11" s="75">
        <f>Printing__Stationery_Total_est</f>
        <v>935</v>
      </c>
      <c r="D11" s="75">
        <f>Printing__Stationery_Total_act</f>
        <v>870</v>
      </c>
      <c r="E11" s="76">
        <f>BudgetSummary[[#This Row],[ESTIMATED]]-BudgetSummary[[#This Row],[ACTUAL]]</f>
        <v>65</v>
      </c>
    </row>
    <row r="12" spans="1:5" ht="19.95" customHeight="1" x14ac:dyDescent="0.25">
      <c r="B12" s="28" t="s">
        <v>9</v>
      </c>
      <c r="C12" s="75">
        <f>Reception_Total_est</f>
        <v>1050</v>
      </c>
      <c r="D12" s="75">
        <f>Reception_Total_act</f>
        <v>928</v>
      </c>
      <c r="E12" s="76">
        <f>BudgetSummary[[#This Row],[ESTIMATED]]-BudgetSummary[[#This Row],[ACTUAL]]</f>
        <v>122</v>
      </c>
    </row>
    <row r="13" spans="1:5" ht="19.95" customHeight="1" x14ac:dyDescent="0.25">
      <c r="B13" s="28" t="s">
        <v>53</v>
      </c>
      <c r="C13" s="75">
        <f>Other_Expenses_Total_est</f>
        <v>885</v>
      </c>
      <c r="D13" s="75">
        <f>Other_Expenses_Total_act</f>
        <v>1021</v>
      </c>
      <c r="E13" s="76">
        <f>BudgetSummary[[#This Row],[ESTIMATED]]-BudgetSummary[[#This Row],[ACTUAL]]</f>
        <v>-136</v>
      </c>
    </row>
    <row r="14" spans="1:5" ht="19.95" customHeight="1" x14ac:dyDescent="0.25">
      <c r="B14" s="28" t="s">
        <v>8</v>
      </c>
      <c r="C14" s="75">
        <f>Gifts_Total_est</f>
        <v>1345</v>
      </c>
      <c r="D14" s="75">
        <f>Gifts_Total_act</f>
        <v>1075</v>
      </c>
      <c r="E14" s="76">
        <f>BudgetSummary[[#This Row],[ESTIMATED]]-BudgetSummary[[#This Row],[ACTUAL]]</f>
        <v>270</v>
      </c>
    </row>
    <row r="15" spans="1:5" ht="19.95" customHeight="1" x14ac:dyDescent="0.25">
      <c r="B15" s="28" t="s">
        <v>19</v>
      </c>
      <c r="C15" s="75">
        <f>Photography_Total_est</f>
        <v>1625</v>
      </c>
      <c r="D15" s="75">
        <f>Photography_Total_act</f>
        <v>1575</v>
      </c>
      <c r="E15" s="76">
        <f>BudgetSummary[[#This Row],[ESTIMATED]]-BudgetSummary[[#This Row],[ACTUAL]]</f>
        <v>50</v>
      </c>
    </row>
    <row r="16" spans="1:5" ht="19.95" customHeight="1" x14ac:dyDescent="0.25">
      <c r="B16" s="28" t="s">
        <v>23</v>
      </c>
      <c r="C16" s="75">
        <f>Apparel_Total_est</f>
        <v>9490</v>
      </c>
      <c r="D16" s="75">
        <f>Apparel_Total_act</f>
        <v>9770</v>
      </c>
      <c r="E16" s="76">
        <f>BudgetSummary[[#This Row],[ESTIMATED]]-BudgetSummary[[#This Row],[ACTUAL]]</f>
        <v>-280</v>
      </c>
    </row>
    <row r="17" spans="2:5" ht="19.95" customHeight="1" x14ac:dyDescent="0.25">
      <c r="B17" s="7" t="s">
        <v>116</v>
      </c>
      <c r="C17" s="19">
        <f>SUBTOTAL(109,BudgetSummary[ESTIMATED])</f>
        <v>17630</v>
      </c>
      <c r="D17" s="19">
        <f>SUBTOTAL(109,BudgetSummary[ACTUAL])</f>
        <v>17374</v>
      </c>
      <c r="E17" s="15">
        <f>SUBTOTAL(109,BudgetSummary[OVER/UNDER])</f>
        <v>256</v>
      </c>
    </row>
    <row r="18" spans="2:5" ht="19.95" customHeight="1" x14ac:dyDescent="0.25">
      <c r="B18" s="77"/>
      <c r="C18" s="77"/>
      <c r="D18" s="77"/>
      <c r="E18" s="77"/>
    </row>
    <row r="19" spans="2:5" ht="15" customHeight="1" x14ac:dyDescent="0.25">
      <c r="B19" s="77"/>
      <c r="C19" s="77"/>
      <c r="D19" s="77"/>
      <c r="E19" s="77"/>
    </row>
    <row r="20" spans="2:5" ht="15" customHeight="1" x14ac:dyDescent="0.25">
      <c r="B20" s="77"/>
      <c r="C20" s="77"/>
      <c r="D20" s="77"/>
      <c r="E20" s="77"/>
    </row>
    <row r="21" spans="2:5" ht="15" customHeight="1" x14ac:dyDescent="0.25">
      <c r="B21" s="77"/>
      <c r="C21" s="77"/>
      <c r="D21" s="77"/>
      <c r="E21" s="77"/>
    </row>
    <row r="22" spans="2:5" ht="15" customHeight="1" x14ac:dyDescent="0.25">
      <c r="B22" s="77"/>
      <c r="C22" s="77"/>
      <c r="D22" s="77"/>
      <c r="E22" s="77"/>
    </row>
    <row r="23" spans="2:5" ht="15" customHeight="1" x14ac:dyDescent="0.25">
      <c r="B23" s="77"/>
      <c r="C23" s="77"/>
      <c r="D23" s="77"/>
      <c r="E23" s="77"/>
    </row>
    <row r="24" spans="2:5" ht="15" customHeight="1" x14ac:dyDescent="0.25">
      <c r="B24" s="77"/>
      <c r="C24" s="77"/>
      <c r="D24" s="77"/>
      <c r="E24" s="77"/>
    </row>
    <row r="25" spans="2:5" ht="15" customHeight="1" x14ac:dyDescent="0.25">
      <c r="B25" s="77"/>
      <c r="C25" s="77"/>
      <c r="D25" s="77"/>
      <c r="E25" s="77"/>
    </row>
    <row r="26" spans="2:5" ht="15" customHeight="1" x14ac:dyDescent="0.25">
      <c r="B26" s="77"/>
      <c r="C26" s="77"/>
      <c r="D26" s="77"/>
      <c r="E26" s="77"/>
    </row>
    <row r="27" spans="2:5" ht="15" customHeight="1" x14ac:dyDescent="0.25">
      <c r="B27" s="77"/>
      <c r="C27" s="77"/>
      <c r="D27" s="77"/>
      <c r="E27" s="77"/>
    </row>
    <row r="28" spans="2:5" ht="15" customHeight="1" x14ac:dyDescent="0.25">
      <c r="B28" s="77"/>
      <c r="C28" s="77"/>
      <c r="D28" s="77"/>
      <c r="E28" s="77"/>
    </row>
    <row r="29" spans="2:5" ht="15" customHeight="1" x14ac:dyDescent="0.25">
      <c r="B29" s="77"/>
      <c r="C29" s="77"/>
      <c r="D29" s="77"/>
      <c r="E29" s="77"/>
    </row>
    <row r="30" spans="2:5" ht="15" customHeight="1" x14ac:dyDescent="0.25">
      <c r="B30" s="77"/>
      <c r="C30" s="77"/>
      <c r="D30" s="77"/>
      <c r="E30" s="77"/>
    </row>
    <row r="31" spans="2:5" ht="15" customHeight="1" x14ac:dyDescent="0.25">
      <c r="B31" s="77"/>
      <c r="C31" s="77"/>
      <c r="D31" s="77"/>
      <c r="E31" s="77"/>
    </row>
    <row r="32" spans="2:5" ht="15" customHeight="1" x14ac:dyDescent="0.25">
      <c r="B32" s="77"/>
      <c r="C32" s="77"/>
      <c r="D32" s="77"/>
      <c r="E32" s="77"/>
    </row>
    <row r="33" spans="2:5" ht="15" customHeight="1" x14ac:dyDescent="0.25">
      <c r="B33" s="77"/>
      <c r="C33" s="77"/>
      <c r="D33" s="77"/>
      <c r="E33" s="77"/>
    </row>
    <row r="34" spans="2:5" ht="15" customHeight="1" x14ac:dyDescent="0.25">
      <c r="B34" s="77"/>
      <c r="C34" s="77"/>
      <c r="D34" s="77"/>
      <c r="E34" s="77"/>
    </row>
    <row r="35" spans="2:5" ht="15" customHeight="1" x14ac:dyDescent="0.25">
      <c r="B35" s="77"/>
      <c r="C35" s="77"/>
      <c r="D35" s="77"/>
      <c r="E35" s="77"/>
    </row>
    <row r="36" spans="2:5" ht="15" customHeight="1" x14ac:dyDescent="0.25">
      <c r="B36" s="77"/>
      <c r="C36" s="77"/>
      <c r="D36" s="77"/>
      <c r="E36" s="77"/>
    </row>
    <row r="37" spans="2:5" ht="15" customHeight="1" x14ac:dyDescent="0.25">
      <c r="B37" s="77"/>
      <c r="C37" s="77"/>
      <c r="D37" s="77"/>
      <c r="E37" s="77"/>
    </row>
    <row r="38" spans="2:5" ht="15" customHeight="1" x14ac:dyDescent="0.25">
      <c r="B38" s="77"/>
      <c r="C38" s="77"/>
      <c r="D38" s="77"/>
      <c r="E38" s="77"/>
    </row>
    <row r="39" spans="2:5" ht="15" customHeight="1" x14ac:dyDescent="0.25">
      <c r="B39" s="77"/>
      <c r="C39" s="77"/>
      <c r="D39" s="77"/>
      <c r="E39" s="77"/>
    </row>
    <row r="40" spans="2:5" ht="15" customHeight="1" x14ac:dyDescent="0.25">
      <c r="B40" s="77"/>
      <c r="C40" s="77"/>
      <c r="D40" s="77"/>
      <c r="E40" s="77"/>
    </row>
    <row r="41" spans="2:5" ht="15" customHeight="1" x14ac:dyDescent="0.25">
      <c r="B41" s="77"/>
      <c r="C41" s="77"/>
      <c r="D41" s="77"/>
      <c r="E41" s="77"/>
    </row>
    <row r="42" spans="2:5" ht="15" customHeight="1" x14ac:dyDescent="0.25">
      <c r="B42" s="78"/>
      <c r="C42" s="79"/>
      <c r="D42" s="79"/>
      <c r="E42" s="79"/>
    </row>
  </sheetData>
  <mergeCells count="2">
    <mergeCell ref="B18:E41"/>
    <mergeCell ref="B4:D4"/>
  </mergeCells>
  <phoneticPr fontId="1" type="noConversion"/>
  <conditionalFormatting sqref="E7:E16">
    <cfRule type="iconSet" priority="1">
      <iconSet iconSet="3ArrowsGray">
        <cfvo type="percent" val="0"/>
        <cfvo type="percent" val="33"/>
        <cfvo type="percent" val="67"/>
      </iconSet>
    </cfRule>
  </conditionalFormatting>
  <printOptions horizontalCentered="1" verticalCentered="1"/>
  <pageMargins left="0.25" right="0.25" top="0.75" bottom="0.75" header="0.3" footer="0.3"/>
  <pageSetup scale="99" fitToWidth="0" orientation="portrait" r:id="rId1"/>
  <headerFooter differentFirst="1" alignWithMargins="0">
    <oddFooter>Page &amp;P of &amp;N</oddFooter>
  </headerFooter>
  <drawing r:id="rId2"/>
  <tableParts count="1">
    <tablePart r:id="rId3"/>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pageSetUpPr fitToPage="1"/>
  </sheetPr>
  <dimension ref="A1:G59"/>
  <sheetViews>
    <sheetView showGridLines="0" zoomScaleNormal="100" workbookViewId="0"/>
  </sheetViews>
  <sheetFormatPr defaultColWidth="8.77734375" defaultRowHeight="15" customHeight="1" x14ac:dyDescent="0.25"/>
  <cols>
    <col min="1" max="1" width="4.6640625" style="35" customWidth="1"/>
    <col min="2" max="2" width="26.77734375" style="48" customWidth="1"/>
    <col min="3" max="5" width="22.77734375" style="24" customWidth="1"/>
    <col min="6" max="6" width="4.6640625" style="24" customWidth="1"/>
    <col min="7" max="16384" width="8.77734375" style="24"/>
  </cols>
  <sheetData>
    <row r="1" spans="1:7" ht="9" customHeight="1" x14ac:dyDescent="0.25">
      <c r="A1" s="20"/>
      <c r="B1" s="21"/>
      <c r="C1" s="22"/>
      <c r="D1" s="22"/>
      <c r="E1" s="23"/>
    </row>
    <row r="2" spans="1:7" s="28" customFormat="1" ht="75" customHeight="1" x14ac:dyDescent="0.25">
      <c r="A2" s="25"/>
      <c r="B2" s="49" t="s">
        <v>130</v>
      </c>
      <c r="C2" s="49"/>
      <c r="D2" s="49"/>
      <c r="E2" s="49"/>
      <c r="F2" s="26"/>
      <c r="G2" s="27"/>
    </row>
    <row r="3" spans="1:7" ht="19.95" customHeight="1" x14ac:dyDescent="0.25">
      <c r="A3" s="20"/>
      <c r="B3" s="29"/>
      <c r="C3" s="30"/>
      <c r="D3" s="30"/>
      <c r="E3" s="31"/>
    </row>
    <row r="4" spans="1:7" ht="30" customHeight="1" x14ac:dyDescent="0.25">
      <c r="A4" s="32" t="s">
        <v>90</v>
      </c>
      <c r="B4" s="50" t="s">
        <v>23</v>
      </c>
      <c r="C4" s="33"/>
      <c r="F4" s="24" t="s">
        <v>69</v>
      </c>
    </row>
    <row r="5" spans="1:7" ht="19.95" customHeight="1" x14ac:dyDescent="0.25">
      <c r="A5" s="34" t="s">
        <v>94</v>
      </c>
      <c r="B5" s="53" t="s">
        <v>65</v>
      </c>
      <c r="C5" s="53" t="s">
        <v>66</v>
      </c>
      <c r="D5" s="53" t="s">
        <v>67</v>
      </c>
      <c r="E5" s="54" t="s">
        <v>68</v>
      </c>
      <c r="F5" s="24" t="s">
        <v>69</v>
      </c>
    </row>
    <row r="6" spans="1:7" ht="19.95" customHeight="1" x14ac:dyDescent="0.25">
      <c r="B6" s="36" t="s">
        <v>70</v>
      </c>
      <c r="C6" s="37">
        <v>1500</v>
      </c>
      <c r="D6" s="37">
        <v>1500</v>
      </c>
      <c r="E6" s="38">
        <f>'Itemized expenses'!$C6-'Itemized expenses'!$D6</f>
        <v>0</v>
      </c>
    </row>
    <row r="7" spans="1:7" ht="19.95" customHeight="1" x14ac:dyDescent="0.25">
      <c r="B7" s="36" t="s">
        <v>71</v>
      </c>
      <c r="C7" s="37">
        <v>2000</v>
      </c>
      <c r="D7" s="37">
        <v>2300</v>
      </c>
      <c r="E7" s="38">
        <f>'Itemized expenses'!$C7-'Itemized expenses'!$D7</f>
        <v>-300</v>
      </c>
    </row>
    <row r="8" spans="1:7" ht="19.95" customHeight="1" x14ac:dyDescent="0.25">
      <c r="B8" s="39" t="s">
        <v>73</v>
      </c>
      <c r="C8" s="37">
        <v>3000</v>
      </c>
      <c r="D8" s="37">
        <v>2750</v>
      </c>
      <c r="E8" s="38">
        <f>'Itemized expenses'!$C8-'Itemized expenses'!$D8</f>
        <v>250</v>
      </c>
    </row>
    <row r="9" spans="1:7" ht="19.95" customHeight="1" x14ac:dyDescent="0.25">
      <c r="B9" s="39" t="s">
        <v>74</v>
      </c>
      <c r="C9" s="37">
        <v>500</v>
      </c>
      <c r="D9" s="37">
        <v>500</v>
      </c>
      <c r="E9" s="38">
        <f>'Itemized expenses'!$C9-'Itemized expenses'!$D9</f>
        <v>0</v>
      </c>
    </row>
    <row r="10" spans="1:7" ht="19.95" customHeight="1" x14ac:dyDescent="0.25">
      <c r="B10" s="39" t="s">
        <v>75</v>
      </c>
      <c r="C10" s="37">
        <v>350</v>
      </c>
      <c r="D10" s="37">
        <v>300</v>
      </c>
      <c r="E10" s="38">
        <f>'Itemized expenses'!$C10-'Itemized expenses'!$D10</f>
        <v>50</v>
      </c>
    </row>
    <row r="11" spans="1:7" ht="19.95" customHeight="1" x14ac:dyDescent="0.25">
      <c r="B11" s="39" t="s">
        <v>76</v>
      </c>
      <c r="C11" s="37">
        <v>400</v>
      </c>
      <c r="D11" s="37">
        <v>550</v>
      </c>
      <c r="E11" s="38">
        <f>'Itemized expenses'!$C11-'Itemized expenses'!$D11</f>
        <v>-150</v>
      </c>
    </row>
    <row r="12" spans="1:7" ht="19.95" customHeight="1" x14ac:dyDescent="0.25">
      <c r="B12" s="39" t="s">
        <v>77</v>
      </c>
      <c r="C12" s="37">
        <v>20</v>
      </c>
      <c r="D12" s="37">
        <v>20</v>
      </c>
      <c r="E12" s="38">
        <f>'Itemized expenses'!$C12-'Itemized expenses'!$D12</f>
        <v>0</v>
      </c>
    </row>
    <row r="13" spans="1:7" ht="19.95" customHeight="1" x14ac:dyDescent="0.25">
      <c r="B13" s="36" t="s">
        <v>72</v>
      </c>
      <c r="C13" s="37">
        <v>300</v>
      </c>
      <c r="D13" s="37">
        <v>250</v>
      </c>
      <c r="E13" s="38">
        <f>'Itemized expenses'!$C13-'Itemized expenses'!$D13</f>
        <v>50</v>
      </c>
    </row>
    <row r="14" spans="1:7" ht="19.95" customHeight="1" x14ac:dyDescent="0.25">
      <c r="B14" s="39" t="s">
        <v>78</v>
      </c>
      <c r="C14" s="37">
        <v>300</v>
      </c>
      <c r="D14" s="37">
        <v>350</v>
      </c>
      <c r="E14" s="38">
        <f>'Itemized expenses'!$C14-'Itemized expenses'!$D14</f>
        <v>-50</v>
      </c>
    </row>
    <row r="15" spans="1:7" ht="19.95" customHeight="1" x14ac:dyDescent="0.25">
      <c r="B15" s="39" t="s">
        <v>79</v>
      </c>
      <c r="C15" s="37">
        <v>500</v>
      </c>
      <c r="D15" s="37">
        <v>500</v>
      </c>
      <c r="E15" s="38">
        <f>'Itemized expenses'!$C15-'Itemized expenses'!$D15</f>
        <v>0</v>
      </c>
    </row>
    <row r="16" spans="1:7" ht="19.95" customHeight="1" x14ac:dyDescent="0.25">
      <c r="B16" s="36" t="s">
        <v>80</v>
      </c>
      <c r="C16" s="37">
        <v>200</v>
      </c>
      <c r="D16" s="37">
        <v>175</v>
      </c>
      <c r="E16" s="38">
        <f>'Itemized expenses'!$C16-'Itemized expenses'!$D16</f>
        <v>25</v>
      </c>
    </row>
    <row r="17" spans="1:5" ht="19.95" customHeight="1" x14ac:dyDescent="0.25">
      <c r="B17" s="39" t="s">
        <v>84</v>
      </c>
      <c r="C17" s="37">
        <v>400</v>
      </c>
      <c r="D17" s="37">
        <v>550</v>
      </c>
      <c r="E17" s="38">
        <f>'Itemized expenses'!$C17-'Itemized expenses'!$D17</f>
        <v>-150</v>
      </c>
    </row>
    <row r="18" spans="1:5" ht="19.95" customHeight="1" x14ac:dyDescent="0.25">
      <c r="A18" s="1"/>
      <c r="B18" s="39" t="s">
        <v>81</v>
      </c>
      <c r="C18" s="37">
        <v>20</v>
      </c>
      <c r="D18" s="37">
        <v>25</v>
      </c>
      <c r="E18" s="38">
        <f>'Itemized expenses'!$C18-'Itemized expenses'!$D18</f>
        <v>-5</v>
      </c>
    </row>
    <row r="19" spans="1:5" ht="19.95" customHeight="1" x14ac:dyDescent="0.25">
      <c r="A19" s="20"/>
      <c r="B19" s="9" t="s">
        <v>124</v>
      </c>
      <c r="C19" s="16">
        <f>SUBTOTAL(109,Apparel[ESTIMATED])</f>
        <v>9490</v>
      </c>
      <c r="D19" s="16">
        <f>SUBTOTAL(109,Apparel[ACTUAL])</f>
        <v>9770</v>
      </c>
      <c r="E19" s="11">
        <f>SUBTOTAL(109,Apparel[OVER/UNDER])</f>
        <v>-280</v>
      </c>
    </row>
    <row r="20" spans="1:5" ht="15" customHeight="1" x14ac:dyDescent="0.25">
      <c r="A20" s="20"/>
      <c r="B20" s="40"/>
      <c r="C20" s="40"/>
      <c r="D20" s="40"/>
      <c r="E20" s="41"/>
    </row>
    <row r="21" spans="1:5" ht="24" customHeight="1" x14ac:dyDescent="0.25">
      <c r="A21" s="42" t="s">
        <v>95</v>
      </c>
      <c r="B21" s="50" t="s">
        <v>57</v>
      </c>
      <c r="C21" s="55"/>
      <c r="D21" s="56"/>
      <c r="E21" s="57"/>
    </row>
    <row r="22" spans="1:5" ht="19.95" customHeight="1" x14ac:dyDescent="0.25">
      <c r="A22" s="42" t="s">
        <v>96</v>
      </c>
      <c r="B22" s="53" t="s">
        <v>65</v>
      </c>
      <c r="C22" s="53" t="s">
        <v>66</v>
      </c>
      <c r="D22" s="53" t="s">
        <v>67</v>
      </c>
      <c r="E22" s="54" t="s">
        <v>68</v>
      </c>
    </row>
    <row r="23" spans="1:5" ht="19.95" customHeight="1" x14ac:dyDescent="0.25">
      <c r="B23" s="36" t="s">
        <v>49</v>
      </c>
      <c r="C23" s="37">
        <v>200</v>
      </c>
      <c r="D23" s="37">
        <v>150</v>
      </c>
      <c r="E23" s="38">
        <f>'Itemized expenses'!$C23-'Itemized expenses'!$D23</f>
        <v>50</v>
      </c>
    </row>
    <row r="24" spans="1:5" ht="19.95" customHeight="1" x14ac:dyDescent="0.25">
      <c r="B24" s="36" t="s">
        <v>37</v>
      </c>
      <c r="C24" s="37">
        <v>100</v>
      </c>
      <c r="D24" s="37">
        <v>50</v>
      </c>
      <c r="E24" s="38">
        <f>'Itemized expenses'!$C24-'Itemized expenses'!$D24</f>
        <v>50</v>
      </c>
    </row>
    <row r="25" spans="1:5" ht="19.95" customHeight="1" x14ac:dyDescent="0.25">
      <c r="B25" s="39" t="s">
        <v>0</v>
      </c>
      <c r="C25" s="37">
        <v>0</v>
      </c>
      <c r="D25" s="37">
        <v>0</v>
      </c>
      <c r="E25" s="38">
        <f>'Itemized expenses'!$C25-'Itemized expenses'!$D25</f>
        <v>0</v>
      </c>
    </row>
    <row r="26" spans="1:5" ht="19.95" customHeight="1" x14ac:dyDescent="0.25">
      <c r="B26" s="39" t="s">
        <v>1</v>
      </c>
      <c r="C26" s="37">
        <v>0</v>
      </c>
      <c r="D26" s="37">
        <v>0</v>
      </c>
      <c r="E26" s="38">
        <f>'Itemized expenses'!$C26-'Itemized expenses'!$D26</f>
        <v>0</v>
      </c>
    </row>
    <row r="27" spans="1:5" ht="19.95" customHeight="1" x14ac:dyDescent="0.25">
      <c r="B27" s="39" t="s">
        <v>2</v>
      </c>
      <c r="C27" s="37">
        <v>0</v>
      </c>
      <c r="D27" s="37">
        <v>0</v>
      </c>
      <c r="E27" s="38">
        <f>'Itemized expenses'!$C27-'Itemized expenses'!$D27</f>
        <v>0</v>
      </c>
    </row>
    <row r="28" spans="1:5" ht="19.95" customHeight="1" x14ac:dyDescent="0.25">
      <c r="B28" s="39" t="s">
        <v>12</v>
      </c>
      <c r="C28" s="37">
        <v>700</v>
      </c>
      <c r="D28" s="37">
        <v>700</v>
      </c>
      <c r="E28" s="38">
        <f>'Itemized expenses'!$C28-'Itemized expenses'!$D28</f>
        <v>0</v>
      </c>
    </row>
    <row r="29" spans="1:5" ht="19.95" customHeight="1" x14ac:dyDescent="0.25">
      <c r="B29" s="39" t="s">
        <v>24</v>
      </c>
      <c r="C29" s="37">
        <v>50</v>
      </c>
      <c r="D29" s="37">
        <v>28</v>
      </c>
      <c r="E29" s="38">
        <f>'Itemized expenses'!$C29-'Itemized expenses'!$D29</f>
        <v>22</v>
      </c>
    </row>
    <row r="30" spans="1:5" ht="19.95" customHeight="1" x14ac:dyDescent="0.25">
      <c r="B30" s="39" t="s">
        <v>38</v>
      </c>
      <c r="C30" s="37">
        <v>0</v>
      </c>
      <c r="D30" s="37">
        <v>0</v>
      </c>
      <c r="E30" s="38">
        <f>'Itemized expenses'!$C30-'Itemized expenses'!$D30</f>
        <v>0</v>
      </c>
    </row>
    <row r="31" spans="1:5" ht="19.95" customHeight="1" x14ac:dyDescent="0.25">
      <c r="A31" s="20"/>
      <c r="B31" s="9" t="s">
        <v>123</v>
      </c>
      <c r="C31" s="16">
        <f>SUBTOTAL(109,Reception[ESTIMATED])</f>
        <v>1050</v>
      </c>
      <c r="D31" s="16">
        <f>SUBTOTAL(109,Reception[ACTUAL])</f>
        <v>928</v>
      </c>
      <c r="E31" s="11">
        <f>SUBTOTAL(109,Reception[OVER/UNDER])</f>
        <v>122</v>
      </c>
    </row>
    <row r="32" spans="1:5" ht="15" customHeight="1" x14ac:dyDescent="0.25">
      <c r="B32" s="29" t="s">
        <v>58</v>
      </c>
      <c r="C32" s="29"/>
      <c r="D32" s="29"/>
      <c r="E32" s="43"/>
    </row>
    <row r="33" spans="1:5" ht="15" customHeight="1" x14ac:dyDescent="0.25">
      <c r="B33" s="29"/>
      <c r="C33" s="29"/>
      <c r="D33" s="29"/>
      <c r="E33" s="43"/>
    </row>
    <row r="34" spans="1:5" ht="24" customHeight="1" x14ac:dyDescent="0.25">
      <c r="A34" s="42" t="s">
        <v>97</v>
      </c>
      <c r="B34" s="58" t="s">
        <v>61</v>
      </c>
      <c r="C34" s="55"/>
      <c r="D34" s="56"/>
      <c r="E34" s="57"/>
    </row>
    <row r="35" spans="1:5" ht="19.95" customHeight="1" x14ac:dyDescent="0.25">
      <c r="A35" s="44" t="s">
        <v>98</v>
      </c>
      <c r="B35" s="53" t="s">
        <v>65</v>
      </c>
      <c r="C35" s="53" t="s">
        <v>66</v>
      </c>
      <c r="D35" s="53" t="s">
        <v>67</v>
      </c>
      <c r="E35" s="54" t="s">
        <v>68</v>
      </c>
    </row>
    <row r="36" spans="1:5" ht="19.95" customHeight="1" x14ac:dyDescent="0.25">
      <c r="A36" s="20"/>
      <c r="B36" s="36" t="s">
        <v>33</v>
      </c>
      <c r="C36" s="37">
        <v>400</v>
      </c>
      <c r="D36" s="37">
        <v>400</v>
      </c>
      <c r="E36" s="38">
        <f>'Itemized expenses'!$C36-'Itemized expenses'!$D36</f>
        <v>0</v>
      </c>
    </row>
    <row r="37" spans="1:5" ht="19.95" customHeight="1" x14ac:dyDescent="0.25">
      <c r="B37" s="39" t="s">
        <v>34</v>
      </c>
      <c r="C37" s="37">
        <v>200</v>
      </c>
      <c r="D37" s="37">
        <v>0</v>
      </c>
      <c r="E37" s="38">
        <f>'Itemized expenses'!$C37-'Itemized expenses'!$D37</f>
        <v>200</v>
      </c>
    </row>
    <row r="38" spans="1:5" ht="19.95" customHeight="1" x14ac:dyDescent="0.25">
      <c r="B38" s="10" t="s">
        <v>122</v>
      </c>
      <c r="C38" s="16">
        <f>SUBTOTAL(109,Music[ESTIMATED])</f>
        <v>600</v>
      </c>
      <c r="D38" s="16">
        <f>SUBTOTAL(109,Music[ACTUAL])</f>
        <v>400</v>
      </c>
      <c r="E38" s="11">
        <f>SUBTOTAL(109,Music[OVER/UNDER])</f>
        <v>200</v>
      </c>
    </row>
    <row r="39" spans="1:5" ht="15" customHeight="1" x14ac:dyDescent="0.25">
      <c r="B39" s="39"/>
      <c r="C39" s="39"/>
      <c r="D39" s="39"/>
      <c r="E39" s="45"/>
    </row>
    <row r="40" spans="1:5" ht="24" customHeight="1" x14ac:dyDescent="0.25">
      <c r="A40" s="42" t="s">
        <v>99</v>
      </c>
      <c r="B40" s="58" t="s">
        <v>54</v>
      </c>
      <c r="C40" s="55"/>
      <c r="D40" s="56"/>
      <c r="E40" s="59"/>
    </row>
    <row r="41" spans="1:5" ht="19.95" customHeight="1" x14ac:dyDescent="0.25">
      <c r="A41" s="47" t="s">
        <v>100</v>
      </c>
      <c r="B41" s="53" t="s">
        <v>65</v>
      </c>
      <c r="C41" s="53" t="s">
        <v>66</v>
      </c>
      <c r="D41" s="53" t="s">
        <v>67</v>
      </c>
      <c r="E41" s="54" t="s">
        <v>68</v>
      </c>
    </row>
    <row r="42" spans="1:5" ht="19.95" customHeight="1" x14ac:dyDescent="0.25">
      <c r="B42" s="39" t="s">
        <v>15</v>
      </c>
      <c r="C42" s="37">
        <v>500</v>
      </c>
      <c r="D42" s="37">
        <v>450</v>
      </c>
      <c r="E42" s="38">
        <f>'Itemized expenses'!$C42-'Itemized expenses'!$D42</f>
        <v>50</v>
      </c>
    </row>
    <row r="43" spans="1:5" ht="19.95" customHeight="1" x14ac:dyDescent="0.25">
      <c r="B43" s="39" t="s">
        <v>16</v>
      </c>
      <c r="C43" s="37">
        <v>200</v>
      </c>
      <c r="D43" s="37">
        <v>175</v>
      </c>
      <c r="E43" s="38">
        <f>'Itemized expenses'!$C43-'Itemized expenses'!$D43</f>
        <v>25</v>
      </c>
    </row>
    <row r="44" spans="1:5" ht="19.95" customHeight="1" x14ac:dyDescent="0.25">
      <c r="B44" s="39" t="s">
        <v>39</v>
      </c>
      <c r="C44" s="37">
        <v>100</v>
      </c>
      <c r="D44" s="37">
        <v>100</v>
      </c>
      <c r="E44" s="38">
        <f>'Itemized expenses'!$C44-'Itemized expenses'!$D44</f>
        <v>0</v>
      </c>
    </row>
    <row r="45" spans="1:5" ht="19.95" customHeight="1" x14ac:dyDescent="0.25">
      <c r="B45" s="39" t="s">
        <v>40</v>
      </c>
      <c r="C45" s="37">
        <v>0</v>
      </c>
      <c r="D45" s="37">
        <v>0</v>
      </c>
      <c r="E45" s="38">
        <f>'Itemized expenses'!$C45-'Itemized expenses'!$D45</f>
        <v>0</v>
      </c>
    </row>
    <row r="46" spans="1:5" ht="19.95" customHeight="1" x14ac:dyDescent="0.25">
      <c r="B46" s="39" t="s">
        <v>41</v>
      </c>
      <c r="C46" s="37">
        <v>25</v>
      </c>
      <c r="D46" s="37">
        <v>25</v>
      </c>
      <c r="E46" s="38">
        <f>'Itemized expenses'!$C46-'Itemized expenses'!$D46</f>
        <v>0</v>
      </c>
    </row>
    <row r="47" spans="1:5" ht="19.95" customHeight="1" x14ac:dyDescent="0.25">
      <c r="A47" s="1"/>
      <c r="B47" s="39" t="s">
        <v>17</v>
      </c>
      <c r="C47" s="37">
        <v>75</v>
      </c>
      <c r="D47" s="37">
        <v>80</v>
      </c>
      <c r="E47" s="38">
        <f>'Itemized expenses'!$C47-'Itemized expenses'!$D47</f>
        <v>-5</v>
      </c>
    </row>
    <row r="48" spans="1:5" ht="19.95" customHeight="1" x14ac:dyDescent="0.25">
      <c r="A48" s="20"/>
      <c r="B48" s="39" t="s">
        <v>42</v>
      </c>
      <c r="C48" s="37">
        <v>35</v>
      </c>
      <c r="D48" s="37">
        <v>40</v>
      </c>
      <c r="E48" s="38">
        <f>'Itemized expenses'!$C48-'Itemized expenses'!$D48</f>
        <v>-5</v>
      </c>
    </row>
    <row r="49" spans="1:5" ht="19.95" customHeight="1" x14ac:dyDescent="0.25">
      <c r="B49" s="39" t="s">
        <v>29</v>
      </c>
      <c r="C49" s="37">
        <v>0</v>
      </c>
      <c r="D49" s="37">
        <v>0</v>
      </c>
      <c r="E49" s="38">
        <f>'Itemized expenses'!$C49-'Itemized expenses'!$D49</f>
        <v>0</v>
      </c>
    </row>
    <row r="50" spans="1:5" ht="19.95" customHeight="1" x14ac:dyDescent="0.25">
      <c r="B50" s="39" t="s">
        <v>18</v>
      </c>
      <c r="C50" s="37">
        <v>0</v>
      </c>
      <c r="D50" s="37">
        <v>0</v>
      </c>
      <c r="E50" s="38">
        <f>'Itemized expenses'!$C50-'Itemized expenses'!$D50</f>
        <v>0</v>
      </c>
    </row>
    <row r="51" spans="1:5" ht="19.95" customHeight="1" x14ac:dyDescent="0.25">
      <c r="B51" s="10" t="s">
        <v>121</v>
      </c>
      <c r="C51" s="16">
        <f>SUBTOTAL(109,Printing[ESTIMATED])</f>
        <v>935</v>
      </c>
      <c r="D51" s="16">
        <f>SUBTOTAL(109,Printing[ACTUAL])</f>
        <v>870</v>
      </c>
      <c r="E51" s="11">
        <f>SUBTOTAL(109,Printing[OVER/UNDER])</f>
        <v>65</v>
      </c>
    </row>
    <row r="52" spans="1:5" ht="15" customHeight="1" x14ac:dyDescent="0.25">
      <c r="B52" s="39"/>
      <c r="C52" s="39"/>
      <c r="D52" s="39"/>
      <c r="E52" s="45"/>
    </row>
    <row r="53" spans="1:5" ht="24" customHeight="1" x14ac:dyDescent="0.25">
      <c r="A53" s="42" t="s">
        <v>101</v>
      </c>
      <c r="B53" s="50" t="s">
        <v>19</v>
      </c>
      <c r="C53" s="55"/>
      <c r="D53" s="56"/>
      <c r="E53" s="59"/>
    </row>
    <row r="54" spans="1:5" ht="19.95" customHeight="1" x14ac:dyDescent="0.25">
      <c r="A54" s="42" t="s">
        <v>102</v>
      </c>
      <c r="B54" s="53" t="s">
        <v>65</v>
      </c>
      <c r="C54" s="53" t="s">
        <v>66</v>
      </c>
      <c r="D54" s="53" t="s">
        <v>67</v>
      </c>
      <c r="E54" s="54" t="s">
        <v>68</v>
      </c>
    </row>
    <row r="55" spans="1:5" ht="19.95" customHeight="1" x14ac:dyDescent="0.25">
      <c r="B55" s="39" t="s">
        <v>20</v>
      </c>
      <c r="C55" s="37">
        <v>1300</v>
      </c>
      <c r="D55" s="37">
        <v>1300</v>
      </c>
      <c r="E55" s="38">
        <f>'Itemized expenses'!$C55-'Itemized expenses'!$D55</f>
        <v>0</v>
      </c>
    </row>
    <row r="56" spans="1:5" ht="19.95" customHeight="1" x14ac:dyDescent="0.25">
      <c r="B56" s="39" t="s">
        <v>35</v>
      </c>
      <c r="C56" s="37">
        <v>25</v>
      </c>
      <c r="D56" s="37">
        <v>25</v>
      </c>
      <c r="E56" s="38">
        <f>'Itemized expenses'!$C56-'Itemized expenses'!$D56</f>
        <v>0</v>
      </c>
    </row>
    <row r="57" spans="1:5" ht="19.95" customHeight="1" x14ac:dyDescent="0.25">
      <c r="B57" s="39" t="s">
        <v>36</v>
      </c>
      <c r="C57" s="37">
        <v>100</v>
      </c>
      <c r="D57" s="37">
        <v>100</v>
      </c>
      <c r="E57" s="38">
        <f>'Itemized expenses'!$C57-'Itemized expenses'!$D57</f>
        <v>0</v>
      </c>
    </row>
    <row r="58" spans="1:5" ht="19.95" customHeight="1" x14ac:dyDescent="0.25">
      <c r="B58" s="39" t="s">
        <v>21</v>
      </c>
      <c r="C58" s="37">
        <v>200</v>
      </c>
      <c r="D58" s="37">
        <v>150</v>
      </c>
      <c r="E58" s="38">
        <f>'Itemized expenses'!$C58-'Itemized expenses'!$D58</f>
        <v>50</v>
      </c>
    </row>
    <row r="59" spans="1:5" ht="19.95" customHeight="1" x14ac:dyDescent="0.25">
      <c r="B59" s="10" t="s">
        <v>120</v>
      </c>
      <c r="C59" s="16">
        <f>SUBTOTAL(109,Photography[ESTIMATED])</f>
        <v>1625</v>
      </c>
      <c r="D59" s="16">
        <f>SUBTOTAL(109,Photography[ACTUAL])</f>
        <v>1575</v>
      </c>
      <c r="E59" s="11">
        <f>SUBTOTAL(109,Photography[OVER/UNDER])</f>
        <v>50</v>
      </c>
    </row>
  </sheetData>
  <mergeCells count="1">
    <mergeCell ref="B2:E2"/>
  </mergeCells>
  <printOptions horizontalCentered="1"/>
  <pageMargins left="0.7" right="0.7" top="0.75" bottom="0.75" header="0.3" footer="0.3"/>
  <pageSetup scale="96" fitToHeight="0" orientation="portrait" r:id="rId1"/>
  <headerFooter differentFirst="1">
    <oddFooter>Page &amp;P of &amp;N</oddFooter>
  </headerFooter>
  <tableParts count="5">
    <tablePart r:id="rId2"/>
    <tablePart r:id="rId3"/>
    <tablePart r:id="rId4"/>
    <tablePart r:id="rId5"/>
    <tablePart r:id="rId6"/>
  </tableParts>
  <extLst>
    <ext xmlns:x14="http://schemas.microsoft.com/office/spreadsheetml/2009/9/main" uri="{78C0D931-6437-407d-A8EE-F0AAD7539E65}">
      <x14:conditionalFormattings>
        <x14:conditionalFormatting xmlns:xm="http://schemas.microsoft.com/office/excel/2006/main">
          <x14:cfRule type="iconSet" priority="154" id="{55199E56-DD9C-4A4F-BED9-16F56CCFDA0D}">
            <x14:iconSet iconSet="3Triangles" custom="1">
              <x14:cfvo type="percent">
                <xm:f>0</xm:f>
              </x14:cfvo>
              <x14:cfvo type="num">
                <xm:f>0</xm:f>
              </x14:cfvo>
              <x14:cfvo type="num">
                <xm:f>1</xm:f>
              </x14:cfvo>
              <x14:cfIcon iconSet="3ArrowsGray" iconId="0"/>
              <x14:cfIcon iconSet="NoIcons" iconId="0"/>
              <x14:cfIcon iconSet="3ArrowsGray" iconId="2"/>
            </x14:iconSet>
          </x14:cfRule>
          <xm:sqref>E55:E58 E42:E50 E36:E37 E23:E30 E6:E18</xm:sqref>
        </x14:conditionalFormatting>
      </x14:conditionalFormatting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pageSetUpPr fitToPage="1"/>
  </sheetPr>
  <dimension ref="A1:G51"/>
  <sheetViews>
    <sheetView showGridLines="0" zoomScaleNormal="100" workbookViewId="0"/>
  </sheetViews>
  <sheetFormatPr defaultColWidth="8.77734375" defaultRowHeight="15" customHeight="1" x14ac:dyDescent="0.25"/>
  <cols>
    <col min="1" max="1" width="4.6640625" style="35" customWidth="1"/>
    <col min="2" max="2" width="26.77734375" style="48" customWidth="1"/>
    <col min="3" max="5" width="22.77734375" style="24" customWidth="1"/>
    <col min="6" max="6" width="4.6640625" style="24" customWidth="1"/>
    <col min="7" max="16384" width="8.77734375" style="24"/>
  </cols>
  <sheetData>
    <row r="1" spans="1:7" ht="9" customHeight="1" x14ac:dyDescent="0.25">
      <c r="A1" s="20"/>
      <c r="B1" s="21"/>
      <c r="C1" s="22"/>
      <c r="D1" s="22"/>
      <c r="E1" s="23"/>
    </row>
    <row r="2" spans="1:7" s="28" customFormat="1" ht="75" customHeight="1" x14ac:dyDescent="0.25">
      <c r="A2" s="25"/>
      <c r="B2" s="49" t="s">
        <v>131</v>
      </c>
      <c r="C2" s="49"/>
      <c r="D2" s="49"/>
      <c r="E2" s="49"/>
      <c r="F2" s="26"/>
      <c r="G2" s="27"/>
    </row>
    <row r="3" spans="1:7" ht="19.95" customHeight="1" x14ac:dyDescent="0.25">
      <c r="A3" s="20"/>
      <c r="B3" s="29"/>
      <c r="C3" s="30"/>
      <c r="D3" s="30"/>
      <c r="E3" s="31"/>
    </row>
    <row r="4" spans="1:7" ht="30" customHeight="1" x14ac:dyDescent="0.25">
      <c r="A4" s="42" t="s">
        <v>103</v>
      </c>
      <c r="B4" s="50" t="s">
        <v>59</v>
      </c>
      <c r="C4" s="51"/>
      <c r="D4" s="52"/>
      <c r="E4" s="52"/>
    </row>
    <row r="5" spans="1:7" ht="19.95" customHeight="1" x14ac:dyDescent="0.25">
      <c r="A5" s="42" t="s">
        <v>104</v>
      </c>
      <c r="B5" s="53" t="s">
        <v>65</v>
      </c>
      <c r="C5" s="53" t="s">
        <v>66</v>
      </c>
      <c r="D5" s="53" t="s">
        <v>67</v>
      </c>
      <c r="E5" s="54" t="s">
        <v>68</v>
      </c>
    </row>
    <row r="6" spans="1:7" ht="19.95" customHeight="1" x14ac:dyDescent="0.25">
      <c r="B6" s="36" t="s">
        <v>55</v>
      </c>
      <c r="C6" s="37">
        <v>0</v>
      </c>
      <c r="D6" s="37">
        <v>0</v>
      </c>
      <c r="E6" s="38">
        <f>'Itemized expenses cont''d'!$C6-'Itemized expenses cont''d'!$D6</f>
        <v>0</v>
      </c>
    </row>
    <row r="7" spans="1:7" ht="19.95" customHeight="1" x14ac:dyDescent="0.25">
      <c r="B7" s="39" t="s">
        <v>56</v>
      </c>
      <c r="C7" s="37">
        <v>300</v>
      </c>
      <c r="D7" s="37">
        <v>320</v>
      </c>
      <c r="E7" s="38">
        <f>'Itemized expenses cont''d'!$C7-'Itemized expenses cont''d'!$D7</f>
        <v>-20</v>
      </c>
    </row>
    <row r="8" spans="1:7" ht="19.95" customHeight="1" x14ac:dyDescent="0.25">
      <c r="B8" s="39" t="s">
        <v>5</v>
      </c>
      <c r="C8" s="37">
        <v>100</v>
      </c>
      <c r="D8" s="37">
        <v>75</v>
      </c>
      <c r="E8" s="38">
        <f>'Itemized expenses cont''d'!$C8-'Itemized expenses cont''d'!$D8</f>
        <v>25</v>
      </c>
    </row>
    <row r="9" spans="1:7" ht="19.95" customHeight="1" x14ac:dyDescent="0.25">
      <c r="B9" s="39" t="s">
        <v>6</v>
      </c>
      <c r="C9" s="37">
        <v>100</v>
      </c>
      <c r="D9" s="37">
        <v>75</v>
      </c>
      <c r="E9" s="38">
        <f>'Itemized expenses cont''d'!$C9-'Itemized expenses cont''d'!$D9</f>
        <v>25</v>
      </c>
    </row>
    <row r="10" spans="1:7" ht="19.95" customHeight="1" x14ac:dyDescent="0.25">
      <c r="B10" s="39" t="s">
        <v>7</v>
      </c>
      <c r="C10" s="37">
        <v>200</v>
      </c>
      <c r="D10" s="37">
        <v>250</v>
      </c>
      <c r="E10" s="38">
        <f>'Itemized expenses cont''d'!$C10-'Itemized expenses cont''d'!$D10</f>
        <v>-50</v>
      </c>
    </row>
    <row r="11" spans="1:7" ht="19.95" customHeight="1" x14ac:dyDescent="0.25">
      <c r="A11" s="1"/>
      <c r="B11" s="10" t="s">
        <v>127</v>
      </c>
      <c r="C11" s="16">
        <f>SUBTOTAL(109,Decorations[ESTIMATED])</f>
        <v>700</v>
      </c>
      <c r="D11" s="16">
        <f>SUBTOTAL(109,Decorations[ACTUAL])</f>
        <v>720</v>
      </c>
      <c r="E11" s="11">
        <f>SUBTOTAL(109,Decorations[OVER/UNDER])</f>
        <v>-20</v>
      </c>
    </row>
    <row r="12" spans="1:7" ht="19.95" customHeight="1" x14ac:dyDescent="0.25">
      <c r="A12" s="20"/>
      <c r="B12" s="29" t="s">
        <v>60</v>
      </c>
      <c r="C12" s="29"/>
      <c r="D12" s="29"/>
      <c r="E12" s="31"/>
    </row>
    <row r="13" spans="1:7" ht="19.95" customHeight="1" x14ac:dyDescent="0.25">
      <c r="A13" s="20"/>
      <c r="B13" s="29"/>
      <c r="C13" s="29"/>
      <c r="D13" s="29"/>
      <c r="E13" s="31"/>
    </row>
    <row r="14" spans="1:7" ht="24" customHeight="1" x14ac:dyDescent="0.25">
      <c r="A14" s="42" t="s">
        <v>105</v>
      </c>
      <c r="B14" s="50" t="s">
        <v>4</v>
      </c>
      <c r="C14" s="55"/>
      <c r="D14" s="56"/>
      <c r="E14" s="59"/>
    </row>
    <row r="15" spans="1:7" ht="19.95" customHeight="1" x14ac:dyDescent="0.25">
      <c r="A15" s="42" t="s">
        <v>106</v>
      </c>
      <c r="B15" s="53" t="s">
        <v>65</v>
      </c>
      <c r="C15" s="53" t="s">
        <v>66</v>
      </c>
      <c r="D15" s="53" t="s">
        <v>67</v>
      </c>
      <c r="E15" s="54" t="s">
        <v>68</v>
      </c>
    </row>
    <row r="16" spans="1:7" ht="19.95" customHeight="1" x14ac:dyDescent="0.25">
      <c r="B16" s="5" t="s">
        <v>13</v>
      </c>
      <c r="C16" s="18">
        <v>500</v>
      </c>
      <c r="D16" s="18">
        <v>450</v>
      </c>
      <c r="E16" s="6">
        <f>'Itemized expenses cont''d'!$C16-'Itemized expenses cont''d'!$D16</f>
        <v>50</v>
      </c>
    </row>
    <row r="17" spans="1:5" ht="19.95" customHeight="1" x14ac:dyDescent="0.25">
      <c r="B17" s="5" t="s">
        <v>30</v>
      </c>
      <c r="C17" s="18">
        <v>0</v>
      </c>
      <c r="D17" s="18">
        <v>0</v>
      </c>
      <c r="E17" s="6">
        <f>'Itemized expenses cont''d'!$C17-'Itemized expenses cont''d'!$D17</f>
        <v>0</v>
      </c>
    </row>
    <row r="18" spans="1:5" ht="19.95" customHeight="1" x14ac:dyDescent="0.25">
      <c r="B18" s="5" t="s">
        <v>31</v>
      </c>
      <c r="C18" s="18">
        <v>0</v>
      </c>
      <c r="D18" s="18">
        <v>0</v>
      </c>
      <c r="E18" s="6">
        <f>'Itemized expenses cont''d'!$C18-'Itemized expenses cont''d'!$D18</f>
        <v>0</v>
      </c>
    </row>
    <row r="19" spans="1:5" ht="19.95" customHeight="1" x14ac:dyDescent="0.25">
      <c r="B19" s="5" t="s">
        <v>14</v>
      </c>
      <c r="C19" s="18">
        <v>400</v>
      </c>
      <c r="D19" s="18">
        <v>400</v>
      </c>
      <c r="E19" s="6">
        <f>'Itemized expenses cont''d'!$C19-'Itemized expenses cont''d'!$D19</f>
        <v>0</v>
      </c>
    </row>
    <row r="20" spans="1:5" ht="19.95" customHeight="1" x14ac:dyDescent="0.25">
      <c r="A20" s="1"/>
      <c r="B20" s="5" t="s">
        <v>9</v>
      </c>
      <c r="C20" s="18">
        <v>0</v>
      </c>
      <c r="D20" s="18">
        <v>0</v>
      </c>
      <c r="E20" s="6">
        <f>'Itemized expenses cont''d'!$C20-'Itemized expenses cont''d'!$D20</f>
        <v>0</v>
      </c>
    </row>
    <row r="21" spans="1:5" ht="19.95" customHeight="1" x14ac:dyDescent="0.25">
      <c r="A21" s="20"/>
      <c r="B21" s="12" t="s">
        <v>126</v>
      </c>
      <c r="C21" s="17">
        <f>SUBTOTAL(109,Flowers[ESTIMATED])</f>
        <v>900</v>
      </c>
      <c r="D21" s="17">
        <f>SUBTOTAL(109,Flowers[ACTUAL])</f>
        <v>850</v>
      </c>
      <c r="E21" s="13">
        <f>SUBTOTAL(109,Flowers[OVER/UNDER])</f>
        <v>50</v>
      </c>
    </row>
    <row r="22" spans="1:5" ht="19.95" customHeight="1" x14ac:dyDescent="0.25">
      <c r="A22" s="20"/>
      <c r="B22" s="5"/>
      <c r="C22" s="5"/>
      <c r="D22" s="5"/>
      <c r="E22" s="60"/>
    </row>
    <row r="23" spans="1:5" ht="24" customHeight="1" x14ac:dyDescent="0.25">
      <c r="A23" s="42" t="s">
        <v>107</v>
      </c>
      <c r="B23" s="50" t="s">
        <v>8</v>
      </c>
      <c r="C23" s="55"/>
      <c r="D23" s="56"/>
      <c r="E23" s="59"/>
    </row>
    <row r="24" spans="1:5" ht="19.95" customHeight="1" x14ac:dyDescent="0.25">
      <c r="A24" s="42" t="s">
        <v>108</v>
      </c>
      <c r="B24" s="53" t="s">
        <v>65</v>
      </c>
      <c r="C24" s="53" t="s">
        <v>66</v>
      </c>
      <c r="D24" s="53" t="s">
        <v>67</v>
      </c>
      <c r="E24" s="54" t="s">
        <v>68</v>
      </c>
    </row>
    <row r="25" spans="1:5" ht="19.95" customHeight="1" x14ac:dyDescent="0.25">
      <c r="B25" s="5" t="s">
        <v>25</v>
      </c>
      <c r="C25" s="18">
        <v>1000</v>
      </c>
      <c r="D25" s="18">
        <v>400</v>
      </c>
      <c r="E25" s="6">
        <f>'Itemized expenses cont''d'!$C25-'Itemized expenses cont''d'!$D25</f>
        <v>600</v>
      </c>
    </row>
    <row r="26" spans="1:5" ht="19.95" customHeight="1" x14ac:dyDescent="0.25">
      <c r="B26" s="5" t="s">
        <v>82</v>
      </c>
      <c r="C26" s="18">
        <v>150</v>
      </c>
      <c r="D26" s="18">
        <v>200</v>
      </c>
      <c r="E26" s="6">
        <f>'Itemized expenses cont''d'!$C26-'Itemized expenses cont''d'!$D26</f>
        <v>-50</v>
      </c>
    </row>
    <row r="27" spans="1:5" ht="19.95" customHeight="1" x14ac:dyDescent="0.25">
      <c r="B27" s="5" t="s">
        <v>83</v>
      </c>
      <c r="C27" s="18">
        <v>150</v>
      </c>
      <c r="D27" s="18">
        <v>200</v>
      </c>
      <c r="E27" s="6">
        <f>'Itemized expenses cont''d'!$C27-'Itemized expenses cont''d'!$D27</f>
        <v>-50</v>
      </c>
    </row>
    <row r="28" spans="1:5" ht="19.95" customHeight="1" x14ac:dyDescent="0.25">
      <c r="A28" s="1"/>
      <c r="B28" s="5" t="s">
        <v>26</v>
      </c>
      <c r="C28" s="18">
        <v>25</v>
      </c>
      <c r="D28" s="18">
        <v>25</v>
      </c>
      <c r="E28" s="6">
        <f>'Itemized expenses cont''d'!$C28-'Itemized expenses cont''d'!$D28</f>
        <v>0</v>
      </c>
    </row>
    <row r="29" spans="1:5" ht="19.95" customHeight="1" x14ac:dyDescent="0.25">
      <c r="A29" s="20"/>
      <c r="B29" s="5" t="s">
        <v>32</v>
      </c>
      <c r="C29" s="18">
        <v>20</v>
      </c>
      <c r="D29" s="18">
        <v>250</v>
      </c>
      <c r="E29" s="6">
        <f>'Itemized expenses cont''d'!$C29-'Itemized expenses cont''d'!$D29</f>
        <v>-230</v>
      </c>
    </row>
    <row r="30" spans="1:5" ht="19.95" customHeight="1" x14ac:dyDescent="0.25">
      <c r="B30" s="12" t="s">
        <v>125</v>
      </c>
      <c r="C30" s="17">
        <f>SUBTOTAL(109,Gifts[ESTIMATED])</f>
        <v>1345</v>
      </c>
      <c r="D30" s="17">
        <f>SUBTOTAL(109,Gifts[ACTUAL])</f>
        <v>1075</v>
      </c>
      <c r="E30" s="13">
        <f>SUBTOTAL(109,Gifts[OVER/UNDER])</f>
        <v>270</v>
      </c>
    </row>
    <row r="31" spans="1:5" ht="19.95" customHeight="1" x14ac:dyDescent="0.25">
      <c r="B31" s="5"/>
      <c r="C31" s="5"/>
      <c r="D31" s="5"/>
      <c r="E31" s="60"/>
    </row>
    <row r="32" spans="1:5" ht="24" customHeight="1" x14ac:dyDescent="0.25">
      <c r="A32" s="42" t="s">
        <v>109</v>
      </c>
      <c r="B32" s="58" t="s">
        <v>62</v>
      </c>
      <c r="C32" s="55"/>
      <c r="D32" s="56"/>
      <c r="E32" s="59"/>
    </row>
    <row r="33" spans="1:5" ht="19.95" customHeight="1" x14ac:dyDescent="0.25">
      <c r="A33" s="42" t="s">
        <v>110</v>
      </c>
      <c r="B33" s="53" t="s">
        <v>65</v>
      </c>
      <c r="C33" s="53" t="s">
        <v>66</v>
      </c>
      <c r="D33" s="53" t="s">
        <v>67</v>
      </c>
      <c r="E33" s="54" t="s">
        <v>68</v>
      </c>
    </row>
    <row r="34" spans="1:5" ht="19.95" customHeight="1" x14ac:dyDescent="0.25">
      <c r="A34" s="1"/>
      <c r="B34" s="5" t="s">
        <v>50</v>
      </c>
      <c r="C34" s="18">
        <v>100</v>
      </c>
      <c r="D34" s="18">
        <v>125</v>
      </c>
      <c r="E34" s="6">
        <f>'Itemized expenses cont''d'!$C34-'Itemized expenses cont''d'!$D34</f>
        <v>-25</v>
      </c>
    </row>
    <row r="35" spans="1:5" ht="19.95" customHeight="1" x14ac:dyDescent="0.25">
      <c r="A35" s="20"/>
      <c r="B35" s="5" t="s">
        <v>10</v>
      </c>
      <c r="C35" s="18">
        <v>0</v>
      </c>
      <c r="D35" s="18">
        <v>40</v>
      </c>
      <c r="E35" s="6">
        <f>'Itemized expenses cont''d'!$C35-'Itemized expenses cont''d'!$D35</f>
        <v>-40</v>
      </c>
    </row>
    <row r="36" spans="1:5" ht="19.95" customHeight="1" x14ac:dyDescent="0.25">
      <c r="B36" s="5" t="s">
        <v>11</v>
      </c>
      <c r="C36" s="18">
        <v>0</v>
      </c>
      <c r="D36" s="18">
        <v>0</v>
      </c>
      <c r="E36" s="6">
        <f>'Itemized expenses cont''d'!$C36-'Itemized expenses cont''d'!$D36</f>
        <v>0</v>
      </c>
    </row>
    <row r="37" spans="1:5" ht="19.95" customHeight="1" x14ac:dyDescent="0.25">
      <c r="B37" s="12" t="s">
        <v>117</v>
      </c>
      <c r="C37" s="17">
        <f>SUBTOTAL(109,Travel[ESTIMATED])</f>
        <v>100</v>
      </c>
      <c r="D37" s="17">
        <f>SUBTOTAL(109,Travel[ACTUAL])</f>
        <v>165</v>
      </c>
      <c r="E37" s="13">
        <f>SUBTOTAL(109,Travel[OVER/UNDER])</f>
        <v>-65</v>
      </c>
    </row>
    <row r="38" spans="1:5" ht="19.95" customHeight="1" x14ac:dyDescent="0.25">
      <c r="B38" s="5"/>
      <c r="C38" s="61"/>
      <c r="D38" s="61"/>
      <c r="E38" s="60"/>
    </row>
    <row r="39" spans="1:5" s="63" customFormat="1" ht="24" customHeight="1" x14ac:dyDescent="0.3">
      <c r="A39" s="62" t="s">
        <v>111</v>
      </c>
      <c r="B39" s="50" t="s">
        <v>118</v>
      </c>
      <c r="C39" s="64"/>
      <c r="D39" s="65"/>
      <c r="E39" s="66"/>
    </row>
    <row r="40" spans="1:5" ht="19.95" customHeight="1" x14ac:dyDescent="0.25">
      <c r="A40" s="42" t="s">
        <v>112</v>
      </c>
      <c r="B40" s="53" t="s">
        <v>65</v>
      </c>
      <c r="C40" s="53" t="s">
        <v>66</v>
      </c>
      <c r="D40" s="53" t="s">
        <v>67</v>
      </c>
      <c r="E40" s="54" t="s">
        <v>68</v>
      </c>
    </row>
    <row r="41" spans="1:5" ht="19.95" customHeight="1" x14ac:dyDescent="0.25">
      <c r="B41" s="36" t="s">
        <v>22</v>
      </c>
      <c r="C41" s="37">
        <v>0</v>
      </c>
      <c r="D41" s="37">
        <v>0</v>
      </c>
      <c r="E41" s="38">
        <f>'Itemized expenses cont''d'!$C41-'Itemized expenses cont''d'!$D41</f>
        <v>0</v>
      </c>
    </row>
    <row r="42" spans="1:5" ht="19.95" customHeight="1" x14ac:dyDescent="0.25">
      <c r="B42" s="39" t="s">
        <v>51</v>
      </c>
      <c r="C42" s="37">
        <v>40</v>
      </c>
      <c r="D42" s="37">
        <v>55</v>
      </c>
      <c r="E42" s="38">
        <f>'Itemized expenses cont''d'!$C42-'Itemized expenses cont''d'!$D42</f>
        <v>-15</v>
      </c>
    </row>
    <row r="43" spans="1:5" ht="19.95" customHeight="1" x14ac:dyDescent="0.25">
      <c r="B43" s="36" t="s">
        <v>43</v>
      </c>
      <c r="C43" s="37">
        <v>0</v>
      </c>
      <c r="D43" s="37">
        <v>0</v>
      </c>
      <c r="E43" s="38">
        <f>'Itemized expenses cont''d'!$C43-'Itemized expenses cont''d'!$D43</f>
        <v>0</v>
      </c>
    </row>
    <row r="44" spans="1:5" ht="19.95" customHeight="1" x14ac:dyDescent="0.25">
      <c r="B44" s="39" t="s">
        <v>44</v>
      </c>
      <c r="C44" s="37">
        <v>450</v>
      </c>
      <c r="D44" s="37">
        <v>450</v>
      </c>
      <c r="E44" s="38">
        <f>'Itemized expenses cont''d'!$C44-'Itemized expenses cont''d'!$D44</f>
        <v>0</v>
      </c>
    </row>
    <row r="45" spans="1:5" ht="19.95" customHeight="1" x14ac:dyDescent="0.25">
      <c r="B45" s="39" t="s">
        <v>45</v>
      </c>
      <c r="C45" s="37">
        <v>20</v>
      </c>
      <c r="D45" s="37">
        <v>50</v>
      </c>
      <c r="E45" s="38">
        <f>'Itemized expenses cont''d'!$C45-'Itemized expenses cont''d'!$D45</f>
        <v>-30</v>
      </c>
    </row>
    <row r="46" spans="1:5" ht="19.95" customHeight="1" x14ac:dyDescent="0.25">
      <c r="B46" s="39" t="s">
        <v>27</v>
      </c>
      <c r="C46" s="37">
        <v>30</v>
      </c>
      <c r="D46" s="37">
        <v>20</v>
      </c>
      <c r="E46" s="38">
        <f>'Itemized expenses cont''d'!$C46-'Itemized expenses cont''d'!$D46</f>
        <v>10</v>
      </c>
    </row>
    <row r="47" spans="1:5" ht="19.95" customHeight="1" x14ac:dyDescent="0.25">
      <c r="A47" s="1"/>
      <c r="B47" s="39" t="s">
        <v>46</v>
      </c>
      <c r="C47" s="37">
        <v>45</v>
      </c>
      <c r="D47" s="37">
        <v>46</v>
      </c>
      <c r="E47" s="38">
        <f>'Itemized expenses cont''d'!$C47-'Itemized expenses cont''d'!$D47</f>
        <v>-1</v>
      </c>
    </row>
    <row r="48" spans="1:5" ht="19.95" customHeight="1" x14ac:dyDescent="0.25">
      <c r="B48" s="39" t="s">
        <v>47</v>
      </c>
      <c r="C48" s="37">
        <v>0</v>
      </c>
      <c r="D48" s="37">
        <v>0</v>
      </c>
      <c r="E48" s="38">
        <f>'Itemized expenses cont''d'!$C48-'Itemized expenses cont''d'!$D48</f>
        <v>0</v>
      </c>
    </row>
    <row r="49" spans="2:5" ht="19.95" customHeight="1" x14ac:dyDescent="0.25">
      <c r="B49" s="39" t="s">
        <v>28</v>
      </c>
      <c r="C49" s="37">
        <v>300</v>
      </c>
      <c r="D49" s="37">
        <v>400</v>
      </c>
      <c r="E49" s="38">
        <f>'Itemized expenses cont''d'!$C49-'Itemized expenses cont''d'!$D49</f>
        <v>-100</v>
      </c>
    </row>
    <row r="50" spans="2:5" ht="19.95" customHeight="1" x14ac:dyDescent="0.25">
      <c r="B50" s="39" t="s">
        <v>48</v>
      </c>
      <c r="C50" s="37">
        <v>0</v>
      </c>
      <c r="D50" s="37">
        <v>0</v>
      </c>
      <c r="E50" s="38">
        <f>'Itemized expenses cont''d'!$C50-'Itemized expenses cont''d'!$D50</f>
        <v>0</v>
      </c>
    </row>
    <row r="51" spans="2:5" ht="19.95" customHeight="1" x14ac:dyDescent="0.25">
      <c r="B51" s="10" t="s">
        <v>119</v>
      </c>
      <c r="C51" s="16">
        <f>SUBTOTAL(109,OtherExpenses[ESTIMATED])</f>
        <v>885</v>
      </c>
      <c r="D51" s="16">
        <f>SUBTOTAL(109,OtherExpenses[ACTUAL])</f>
        <v>1021</v>
      </c>
      <c r="E51" s="11">
        <f>SUBTOTAL(109,OtherExpenses[OVER/UNDER])</f>
        <v>-136</v>
      </c>
    </row>
  </sheetData>
  <mergeCells count="1">
    <mergeCell ref="B2:E2"/>
  </mergeCells>
  <printOptions horizontalCentered="1"/>
  <pageMargins left="0.7" right="0.7" top="0.75" bottom="0.75" header="0.3" footer="0.3"/>
  <pageSetup fitToHeight="0" orientation="portrait" r:id="rId1"/>
  <headerFooter differentFirst="1">
    <oddFooter>Page &amp;P of &amp;N</oddFooter>
  </headerFooter>
  <tableParts count="5">
    <tablePart r:id="rId2"/>
    <tablePart r:id="rId3"/>
    <tablePart r:id="rId4"/>
    <tablePart r:id="rId5"/>
    <tablePart r:id="rId6"/>
  </tableParts>
  <extLst>
    <ext xmlns:x14="http://schemas.microsoft.com/office/spreadsheetml/2009/9/main" uri="{78C0D931-6437-407d-A8EE-F0AAD7539E65}">
      <x14:conditionalFormattings>
        <x14:conditionalFormatting xmlns:xm="http://schemas.microsoft.com/office/excel/2006/main">
          <x14:cfRule type="iconSet" priority="1" id="{EE8D0938-2719-4215-91C1-34331E565631}">
            <x14:iconSet iconSet="3Triangles" custom="1">
              <x14:cfvo type="percent">
                <xm:f>0</xm:f>
              </x14:cfvo>
              <x14:cfvo type="num">
                <xm:f>0</xm:f>
              </x14:cfvo>
              <x14:cfvo type="num">
                <xm:f>1</xm:f>
              </x14:cfvo>
              <x14:cfIcon iconSet="3ArrowsGray" iconId="0"/>
              <x14:cfIcon iconSet="NoIcons" iconId="0"/>
              <x14:cfIcon iconSet="3ArrowsGray" iconId="2"/>
            </x14:iconSet>
          </x14:cfRule>
          <xm:sqref>E41:E50 E34:E36 E25:E29 E16:E20 E6:E10</xm:sqref>
        </x14:conditionalFormatting>
      </x14:conditionalFormattings>
    </ext>
  </extLst>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317EECD1-D037-4DEC-B2F0-436FFDB322A1}"/>
</file>

<file path=customXml/itemProps22.xml><?xml version="1.0" encoding="utf-8"?>
<ds:datastoreItem xmlns:ds="http://schemas.openxmlformats.org/officeDocument/2006/customXml" ds:itemID="{A77DED6B-4054-4447-94CD-4ED9030B930A}"/>
</file>

<file path=customXml/itemProps31.xml><?xml version="1.0" encoding="utf-8"?>
<ds:datastoreItem xmlns:ds="http://schemas.openxmlformats.org/officeDocument/2006/customXml" ds:itemID="{9050B12E-4432-4721-9715-328A1C860A5D}"/>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TM04036858</ap:Template>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22</vt:i4>
      </vt:variant>
    </vt:vector>
  </ap:HeadingPairs>
  <ap:TitlesOfParts>
    <vt:vector baseType="lpstr" size="26">
      <vt:lpstr>Start</vt:lpstr>
      <vt:lpstr>Wedding budget</vt:lpstr>
      <vt:lpstr>Itemized expenses</vt:lpstr>
      <vt:lpstr>Itemized expenses cont'd</vt:lpstr>
      <vt:lpstr>Apparel_Total_act</vt:lpstr>
      <vt:lpstr>Apparel_Total_est</vt:lpstr>
      <vt:lpstr>Decorations_Total_act</vt:lpstr>
      <vt:lpstr>Decorations_Total_est</vt:lpstr>
      <vt:lpstr>Flowers_Total_act</vt:lpstr>
      <vt:lpstr>Flowers_Total_est</vt:lpstr>
      <vt:lpstr>Gifts_Total_act</vt:lpstr>
      <vt:lpstr>Gifts_Total_est</vt:lpstr>
      <vt:lpstr>Music_Entertainment_Total_act</vt:lpstr>
      <vt:lpstr>Music_Entertainment_Total_est</vt:lpstr>
      <vt:lpstr>Other_Expenses_Total_act</vt:lpstr>
      <vt:lpstr>Other_Expenses_Total_est</vt:lpstr>
      <vt:lpstr>Photography_Total_act</vt:lpstr>
      <vt:lpstr>Photography_Total_est</vt:lpstr>
      <vt:lpstr>'Itemized expenses'!Print_Titles</vt:lpstr>
      <vt:lpstr>'Itemized expenses cont''d'!Print_Titles</vt:lpstr>
      <vt:lpstr>Printing__Stationery_Total_act</vt:lpstr>
      <vt:lpstr>Printing__Stationery_Total_est</vt:lpstr>
      <vt:lpstr>Reception_Total_act</vt:lpstr>
      <vt:lpstr>Reception_Total_est</vt:lpstr>
      <vt:lpstr>Travel_Transportation_Total_act</vt:lpstr>
      <vt:lpstr>Travel_Transportation_Total_est</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2022-12-01T07:07:11Z</dcterms:created>
  <dcterms:modified xsi:type="dcterms:W3CDTF">2022-12-01T07:07:17Z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