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2.xml" ContentType="application/xml"/>
  <Override PartName="/customXml/itemProps21.xml" ContentType="application/vnd.openxmlformats-officedocument.customXmlProperties+xml"/>
  <Override PartName="/xl/theme/theme11.xml" ContentType="application/vnd.openxmlformats-officedocument.theme+xml"/>
  <Override PartName="/customXml/item12.xml" ContentType="application/xml"/>
  <Override PartName="/customXml/itemProps12.xml" ContentType="application/vnd.openxmlformats-officedocument.customXmlProperties+xml"/>
  <Override PartName="/xl/worksheets/sheet21.xml" ContentType="application/vnd.openxmlformats-officedocument.spreadsheetml.worksheet+xml"/>
  <Override PartName="/xl/tables/table91.xml" ContentType="application/vnd.openxmlformats-officedocument.spreadsheetml.table+xml"/>
  <Override PartName="/xl/tables/table42.xml" ContentType="application/vnd.openxmlformats-officedocument.spreadsheetml.table+xml"/>
  <Override PartName="/xl/tables/table83.xml" ContentType="application/vnd.openxmlformats-officedocument.spreadsheetml.table+xml"/>
  <Override PartName="/xl/tables/table34.xml" ContentType="application/vnd.openxmlformats-officedocument.spreadsheetml.table+xml"/>
  <Override PartName="/xl/tables/table75.xml" ContentType="application/vnd.openxmlformats-officedocument.spreadsheetml.table+xml"/>
  <Override PartName="/xl/tables/table126.xml" ContentType="application/vnd.openxmlformats-officedocument.spreadsheetml.table+xml"/>
  <Override PartName="/xl/tables/table67.xml" ContentType="application/vnd.openxmlformats-officedocument.spreadsheetml.table+xml"/>
  <Override PartName="/xl/tables/table118.xml" ContentType="application/vnd.openxmlformats-officedocument.spreadsheetml.table+xml"/>
  <Override PartName="/xl/tables/table59.xml" ContentType="application/vnd.openxmlformats-officedocument.spreadsheetml.table+xml"/>
  <Override PartName="/xl/tables/table1010.xml" ContentType="application/vnd.openxmlformats-officedocument.spreadsheetml.table+xml"/>
  <Override PartName="/xl/worksheets/sheet12.xml" ContentType="application/vnd.openxmlformats-officedocument.spreadsheetml.worksheet+xml"/>
  <Override PartName="/xl/tables/table211.xml" ContentType="application/vnd.openxmlformats-officedocument.spreadsheetml.table+xml"/>
  <Override PartName="/xl/tables/table112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customXml/item33.xml" ContentType="application/xml"/>
  <Override PartName="/customXml/itemProps33.xml" ContentType="application/vnd.openxmlformats-officedocument.customXml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 codeName="ThisWorkbook"/>
  <bookViews>
    <workbookView xWindow="-108" yWindow="-108" windowWidth="23256" windowHeight="12720" xr2:uid="{00000000-000D-0000-FFFF-FFFF00000000}"/>
  </bookViews>
  <sheets>
    <sheet name="Budget summary" sheetId="1" r:id="rId1"/>
    <sheet name="Budget details" sheetId="3" r:id="rId2"/>
  </sheets>
  <definedNames>
    <definedName name="Total_Wedding_Budget">'Budget summary'!$E$4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C17" i="1"/>
  <c r="D13" i="1" l="1"/>
  <c r="D82" i="3" l="1"/>
  <c r="F16" i="1" s="1"/>
  <c r="D74" i="3"/>
  <c r="F15" i="1" s="1"/>
  <c r="D69" i="3"/>
  <c r="F14" i="1" s="1"/>
  <c r="D58" i="3"/>
  <c r="F13" i="1" s="1"/>
  <c r="D52" i="3"/>
  <c r="F12" i="1" s="1"/>
  <c r="D46" i="3"/>
  <c r="F11" i="1" s="1"/>
  <c r="D39" i="3"/>
  <c r="F10" i="1" s="1"/>
  <c r="D31" i="3"/>
  <c r="F9" i="1" s="1"/>
  <c r="D19" i="3"/>
  <c r="F8" i="1" s="1"/>
  <c r="D10" i="3"/>
  <c r="F7" i="1" s="1"/>
  <c r="C82" i="3"/>
  <c r="E16" i="1" s="1"/>
  <c r="C74" i="3"/>
  <c r="E15" i="1" s="1"/>
  <c r="C69" i="3"/>
  <c r="E14" i="1" s="1"/>
  <c r="C58" i="3"/>
  <c r="E13" i="1" s="1"/>
  <c r="C52" i="3"/>
  <c r="E12" i="1" s="1"/>
  <c r="C46" i="3"/>
  <c r="E11" i="1" s="1"/>
  <c r="C39" i="3"/>
  <c r="E10" i="1" s="1"/>
  <c r="C31" i="3"/>
  <c r="E9" i="1" s="1"/>
  <c r="C19" i="3"/>
  <c r="E8" i="1" s="1"/>
  <c r="C10" i="3"/>
  <c r="E7" i="1" s="1"/>
  <c r="F17" i="1" l="1"/>
  <c r="E17" i="1"/>
  <c r="D7" i="1"/>
  <c r="D8" i="1"/>
  <c r="D9" i="1"/>
  <c r="D10" i="1"/>
  <c r="D11" i="1"/>
  <c r="D12" i="1"/>
  <c r="D14" i="1"/>
  <c r="D15" i="1"/>
  <c r="D16" i="1"/>
  <c r="B30" i="1"/>
  <c r="D17" i="1" l="1"/>
  <c r="E30" i="1"/>
</calcChain>
</file>

<file path=xl/sharedStrings.xml><?xml version="1.0" encoding="utf-8"?>
<sst xmlns="http://schemas.openxmlformats.org/spreadsheetml/2006/main" count="121" uniqueCount="85">
  <si>
    <t xml:space="preserve"> </t>
  </si>
  <si>
    <t>Lighting</t>
  </si>
  <si>
    <t>Corsages</t>
  </si>
  <si>
    <t>Ceremony</t>
  </si>
  <si>
    <t>Reception</t>
  </si>
  <si>
    <t>Music</t>
  </si>
  <si>
    <t>Photography</t>
  </si>
  <si>
    <t>Videography</t>
  </si>
  <si>
    <t>Cake</t>
  </si>
  <si>
    <t>Programs</t>
  </si>
  <si>
    <t>Transportation</t>
  </si>
  <si>
    <t>Venue and rentals</t>
  </si>
  <si>
    <t>Food and service</t>
  </si>
  <si>
    <t>Beverages</t>
  </si>
  <si>
    <t>Miscellaneous fees</t>
  </si>
  <si>
    <t>Headpiece and veil</t>
  </si>
  <si>
    <t>Hair and makeup</t>
  </si>
  <si>
    <t>Floral arrangements for ceremony</t>
  </si>
  <si>
    <t>Flower girl’s buds and basket</t>
  </si>
  <si>
    <t>Ring pillow</t>
  </si>
  <si>
    <t>Boutonnieres</t>
  </si>
  <si>
    <t>Reception decorations</t>
  </si>
  <si>
    <t>Ceremony musicians</t>
  </si>
  <si>
    <t>Cocktail-hour musicians</t>
  </si>
  <si>
    <t>Reception band, deejay, or entertainment</t>
  </si>
  <si>
    <t>Sound-system or dance-floor rental</t>
  </si>
  <si>
    <t>Additional prints and albums</t>
  </si>
  <si>
    <t>Site fee</t>
  </si>
  <si>
    <t>Officiant fee or church donation</t>
  </si>
  <si>
    <t>Save-the-date cards</t>
  </si>
  <si>
    <t>Invitations and RSVPs</t>
  </si>
  <si>
    <t>Seating and place cards</t>
  </si>
  <si>
    <t>Menu cards</t>
  </si>
  <si>
    <t>Thank-you notes</t>
  </si>
  <si>
    <t>Postage</t>
  </si>
  <si>
    <t>Transportation for out-of-town guests</t>
  </si>
  <si>
    <t>Valet parking</t>
  </si>
  <si>
    <t>Attire</t>
  </si>
  <si>
    <t>Stationery</t>
  </si>
  <si>
    <t>Estimated Costs</t>
  </si>
  <si>
    <t>Actual Costs</t>
  </si>
  <si>
    <t>Savings</t>
  </si>
  <si>
    <t>Other contributions</t>
  </si>
  <si>
    <t>Total</t>
  </si>
  <si>
    <t>RECEPTION</t>
  </si>
  <si>
    <t>ATTIRE</t>
  </si>
  <si>
    <t>FLOWERS AND DECORATIONS</t>
  </si>
  <si>
    <t>MUSIC</t>
  </si>
  <si>
    <t>PHOTOGRAPHS AND VIDEO</t>
  </si>
  <si>
    <t>FAVORS AND GIFTS</t>
  </si>
  <si>
    <t>CEREMONY</t>
  </si>
  <si>
    <t>STATIONERY</t>
  </si>
  <si>
    <t>WEDDING RINGS</t>
  </si>
  <si>
    <t>TRANSPORTATION</t>
  </si>
  <si>
    <t>Allocation 
%</t>
  </si>
  <si>
    <t>Mom &amp; Dad of Partner 1</t>
  </si>
  <si>
    <t>Grandparents of Partner 1</t>
  </si>
  <si>
    <t>Mom &amp; Dad of Partner 2</t>
  </si>
  <si>
    <t>Accessories</t>
  </si>
  <si>
    <t>Alterations</t>
  </si>
  <si>
    <t>Bouquets</t>
  </si>
  <si>
    <t>Welcome gifts</t>
  </si>
  <si>
    <t>Party gifts</t>
  </si>
  <si>
    <t>Wedding rings</t>
  </si>
  <si>
    <t>Ring accessories</t>
  </si>
  <si>
    <t>Main car rental</t>
  </si>
  <si>
    <t>Guests car rental</t>
  </si>
  <si>
    <t>Tux, suit, and/or dresses</t>
  </si>
  <si>
    <t>Grandparents of Partner 2</t>
  </si>
  <si>
    <t>Contribution</t>
  </si>
  <si>
    <t>Allocated budget</t>
  </si>
  <si>
    <t>Estimated 
costs</t>
  </si>
  <si>
    <t>Actual 
costs</t>
  </si>
  <si>
    <t>Flowers and decorations</t>
  </si>
  <si>
    <t>Photographs and video</t>
  </si>
  <si>
    <t>Favors and gifts</t>
  </si>
  <si>
    <t>Estimated costs</t>
  </si>
  <si>
    <t>Actual costs</t>
  </si>
  <si>
    <t>Total Wedding Budget</t>
  </si>
  <si>
    <t>Contributions</t>
  </si>
  <si>
    <t>EXPENSES</t>
  </si>
  <si>
    <t>WEDDING BUDGET</t>
  </si>
  <si>
    <t>Sara Steale &amp; Davide Milano</t>
  </si>
  <si>
    <t>BUDGET SUMMARY</t>
  </si>
  <si>
    <t>SOURCE OF 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</si>
</sst>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5" formatCode="&quot;$&quot;#,##0_);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$&quot;#,##0"/>
    <numFmt numFmtId="165" formatCode="&quot;$&quot;#,##0.00"/>
  </numFmts>
  <fonts count="21" x14ac:knownFonts="1">
    <font>
      <sz val="11"/>
      <color theme="1"/>
      <name val="Source Sans Pro"/>
      <family val="2"/>
      <scheme val="minor"/>
    </font>
    <font>
      <sz val="11"/>
      <color theme="1"/>
      <name val="Source Sans Pro Regular"/>
    </font>
    <font>
      <sz val="10"/>
      <color theme="1"/>
      <name val="Source Sans Pro Regular"/>
    </font>
    <font>
      <b/>
      <sz val="14"/>
      <color theme="1" tint="0.14999847407452621"/>
      <name val="Source Sans Pro Regular"/>
    </font>
    <font>
      <sz val="12"/>
      <color theme="1"/>
      <name val="Source Sans Pro Regular"/>
    </font>
    <font>
      <b/>
      <sz val="14"/>
      <color theme="1"/>
      <name val="Source Sans Pro Regular"/>
    </font>
    <font>
      <sz val="11"/>
      <color theme="1"/>
      <name val="Garamond"/>
      <family val="1"/>
    </font>
    <font>
      <sz val="11"/>
      <color theme="8"/>
      <name val="Source Sans Pro Regular"/>
    </font>
    <font>
      <sz val="11"/>
      <name val="Source Sans Pro Regular"/>
    </font>
    <font>
      <sz val="12"/>
      <name val="Source Sans Pro Regular"/>
    </font>
    <font>
      <b/>
      <sz val="12"/>
      <color theme="0"/>
      <name val="Source Sans Pro Regular"/>
    </font>
    <font>
      <b/>
      <sz val="10"/>
      <color theme="0"/>
      <name val="Source Sans Pro Regular"/>
    </font>
    <font>
      <sz val="11"/>
      <color theme="0"/>
      <name val="Source Sans Pro"/>
      <family val="2"/>
      <scheme val="minor"/>
    </font>
    <font>
      <sz val="32"/>
      <color theme="1"/>
      <name val="Garamond"/>
      <family val="1"/>
      <scheme val="major"/>
    </font>
    <font>
      <sz val="11"/>
      <color theme="1"/>
      <name val="Garamond"/>
      <family val="1"/>
      <scheme val="major"/>
    </font>
    <font>
      <sz val="12"/>
      <color theme="1"/>
      <name val="Source Sans Pro"/>
      <family val="2"/>
      <scheme val="minor"/>
    </font>
    <font>
      <sz val="32"/>
      <color rgb="FF000000"/>
      <name val="Garamond"/>
      <family val="1"/>
      <scheme val="major"/>
    </font>
    <font>
      <b/>
      <sz val="14"/>
      <color theme="1"/>
      <name val="Garamond"/>
      <family val="1"/>
      <scheme val="major"/>
    </font>
    <font>
      <sz val="14"/>
      <color rgb="FF000000"/>
      <name val="Source Sans Pro"/>
      <family val="2"/>
      <scheme val="minor"/>
    </font>
    <font>
      <b/>
      <sz val="14"/>
      <color theme="1" tint="0.14999847407452621"/>
      <name val="Garamond"/>
      <family val="1"/>
      <scheme val="major"/>
    </font>
    <font>
      <sz val="11"/>
      <color theme="1"/>
      <name val="Source Sans Pro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0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 indent="1"/>
    </xf>
    <xf numFmtId="165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2" borderId="0" xfId="0" applyFont="1" applyFill="1" applyAlignment="1">
      <alignment horizontal="left" vertical="center" indent="1"/>
    </xf>
    <xf numFmtId="165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left" vertical="center" indent="1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center" vertical="center"/>
    </xf>
    <xf numFmtId="42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5" fontId="0" fillId="0" borderId="0" xfId="0" applyNumberFormat="1" applyAlignment="1">
      <alignment horizontal="center" vertical="center"/>
    </xf>
    <xf numFmtId="0" fontId="12" fillId="0" borderId="0" xfId="0" applyFont="1" applyAlignment="1">
      <alignment horizontal="left" vertical="center" indent="1"/>
    </xf>
    <xf numFmtId="164" fontId="0" fillId="0" borderId="0" xfId="0" applyNumberFormat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 vertical="top"/>
    </xf>
    <xf numFmtId="164" fontId="19" fillId="3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 indent="1"/>
    </xf>
    <xf numFmtId="0" fontId="13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164" fontId="0" fillId="0" borderId="0" xfId="1" applyNumberFormat="1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1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Source Sans Pro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Source Sans Pro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Source Sans Pro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Source Sans Pro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Source Sans Pro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Source Sans Pro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Source Sans Pro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numFmt numFmtId="9" formatCode="&quot;$&quot;#,##0_);\(&quot;$&quot;#,##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numFmt numFmtId="9" formatCode="&quot;$&quot;#,##0_);\(&quot;$&quot;#,##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numFmt numFmtId="9" formatCode="&quot;$&quot;#,##0_);\(&quot;$&quot;#,##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Source Sans Pro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Source Sans Pro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Source Sans Pro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Source Sans Pro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color rgb="FFC00000"/>
      </font>
    </dxf>
    <dxf>
      <font>
        <color rgb="FFC00000"/>
      </font>
    </dxf>
    <dxf>
      <font>
        <b/>
        <i val="0"/>
        <color theme="8" tint="9.9948118533890809E-2"/>
      </font>
      <fill>
        <patternFill patternType="solid">
          <fgColor theme="9" tint="0.59996337778862885"/>
          <bgColor theme="9" tint="0.59996337778862885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fgColor theme="9"/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fgColor theme="5" tint="0.79998168889431442"/>
          <bgColor theme="5" tint="0.79998168889431442"/>
        </patternFill>
      </fill>
      <border diagonalUp="0" diagonalDown="0">
        <left/>
        <right/>
        <top style="thick">
          <color theme="0"/>
        </top>
        <bottom style="thick">
          <color theme="0"/>
        </bottom>
        <vertical/>
        <horizontal style="thick">
          <color theme="0"/>
        </horizontal>
      </border>
    </dxf>
  </dxfs>
  <tableStyles count="1" defaultTableStyle="TableStyleMedium2" defaultPivotStyle="PivotStyleLight16">
    <tableStyle name="Wedding_Budget_2" pivot="0" count="3" xr9:uid="{00000000-0011-0000-FFFF-FFFF00000000}">
      <tableStyleElement type="wholeTable" dxfId="114"/>
      <tableStyleElement type="headerRow" dxfId="113"/>
      <tableStyleElement type="totalRow" dxfId="1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2.xml" Id="rId8" /><Relationship Type="http://schemas.openxmlformats.org/officeDocument/2006/relationships/theme" Target="/xl/theme/theme11.xml" Id="rId3" /><Relationship Type="http://schemas.openxmlformats.org/officeDocument/2006/relationships/customXml" Target="/customXml/item12.xml" Id="rId7" /><Relationship Type="http://schemas.openxmlformats.org/officeDocument/2006/relationships/worksheet" Target="/xl/worksheets/sheet21.xml" Id="rId2" /><Relationship Type="http://schemas.openxmlformats.org/officeDocument/2006/relationships/worksheet" Target="/xl/worksheets/sheet12.xml" Id="rId1" /><Relationship Type="http://schemas.openxmlformats.org/officeDocument/2006/relationships/calcChain" Target="/xl/calcChain.xml" Id="rId6" /><Relationship Type="http://schemas.openxmlformats.org/officeDocument/2006/relationships/sharedStrings" Target="/xl/sharedStrings.xml" Id="rId5" /><Relationship Type="http://schemas.openxmlformats.org/officeDocument/2006/relationships/styles" Target="/xl/styles.xml" Id="rId4" /><Relationship Type="http://schemas.openxmlformats.org/officeDocument/2006/relationships/customXml" Target="/customXml/item33.xml" Id="rId9" /></Relationships>
</file>

<file path=xl/tables/table10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able_Stationery" displayName="Table_Stationery" ref="B60:D69" totalsRowCount="1" headerRowDxfId="26" dataDxfId="25" totalsRowDxfId="24">
  <tableColumns count="3">
    <tableColumn id="1" xr3:uid="{00000000-0010-0000-0800-000001000000}" name="STATIONERY" totalsRowLabel="Total" dataDxfId="23" totalsRowDxfId="22"/>
    <tableColumn id="2" xr3:uid="{00000000-0010-0000-0800-000002000000}" name="Estimated costs" totalsRowFunction="sum" dataDxfId="21" totalsRowDxfId="20"/>
    <tableColumn id="3" xr3:uid="{00000000-0010-0000-0800-000003000000}" name="Actual costs" totalsRowFunction="sum" dataDxfId="19" totalsRowDxfId="18"/>
  </tableColumns>
  <tableStyleInfo name="Wedding_Budget_2"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Contributions" displayName="Table_Contributions" ref="B21:C28" totalsRowCount="1" headerRowDxfId="109" dataDxfId="108" totalsRowDxfId="107">
  <autoFilter ref="B21:C27" xr:uid="{00000000-000C-0000-FFFF-FFFF00000000}"/>
  <tableColumns count="2">
    <tableColumn id="1" xr3:uid="{00000000-0010-0000-0000-000001000000}" name="SOURCE OF FUNDS" totalsRowLabel="Total" dataDxfId="106" totalsRowDxfId="105"/>
    <tableColumn id="2" xr3:uid="{00000000-0010-0000-0000-000002000000}" name="Contribution" totalsRowFunction="sum" dataDxfId="104" totalsRowDxfId="103"/>
  </tableColumns>
  <tableStyleInfo name="Wedding_Budget_2" showFirstColumn="0" showLastColumn="0" showRowStripes="0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Table_WeddingRings" displayName="Table_WeddingRings" ref="B71:D74" totalsRowCount="1" headerRowDxfId="17" dataDxfId="16" totalsRowDxfId="15">
  <tableColumns count="3">
    <tableColumn id="1" xr3:uid="{00000000-0010-0000-0900-000001000000}" name="WEDDING RINGS" totalsRowLabel="Total" dataDxfId="14" totalsRowDxfId="13"/>
    <tableColumn id="2" xr3:uid="{00000000-0010-0000-0900-000002000000}" name="Estimated costs" totalsRowFunction="sum" dataDxfId="12" totalsRowDxfId="11"/>
    <tableColumn id="3" xr3:uid="{00000000-0010-0000-0900-000003000000}" name="Actual costs" totalsRowFunction="sum" dataDxfId="10" totalsRowDxfId="9"/>
  </tableColumns>
  <tableStyleInfo name="Wedding_Budget_2" showFirstColumn="0" showLastColumn="0" showRowStripes="1" showColumnStripes="0"/>
</table>
</file>

<file path=xl/tables/table1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Table_Transportation" displayName="Table_Transportation" ref="B76:D82" totalsRowCount="1" headerRowDxfId="8" dataDxfId="7" totalsRowDxfId="6">
  <tableColumns count="3">
    <tableColumn id="1" xr3:uid="{00000000-0010-0000-0A00-000001000000}" name="TRANSPORTATION" totalsRowLabel="Total" dataDxfId="5" totalsRowDxfId="4"/>
    <tableColumn id="2" xr3:uid="{00000000-0010-0000-0A00-000002000000}" name="Estimated costs" totalsRowFunction="sum" dataDxfId="3" totalsRowDxfId="2"/>
    <tableColumn id="3" xr3:uid="{00000000-0010-0000-0A00-000003000000}" name="Actual costs" totalsRowFunction="sum" dataDxfId="1" totalsRowDxfId="0"/>
  </tableColumns>
  <tableStyleInfo name="Wedding_Budget_2" showFirstColumn="0" showLastColumn="0" showRowStripes="1" showColumnStripes="0"/>
</table>
</file>

<file path=xl/tables/table2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C2203A9-0BF6-8A43-AD2E-88578A3F7BDB}" name="Table13" displayName="Table13" ref="B6:F17" totalsRowCount="1" headerRowDxfId="102" dataDxfId="101" totalsRowDxfId="100">
  <autoFilter ref="B6:F16" xr:uid="{4C2203A9-0BF6-8A43-AD2E-88578A3F7BDB}"/>
  <tableColumns count="5">
    <tableColumn id="1" xr3:uid="{5D99C04E-7761-DA4F-B4CB-27F828BD540D}" name="EXPENSES" totalsRowLabel="Total" dataDxfId="99" totalsRowDxfId="98"/>
    <tableColumn id="2" xr3:uid="{AA037E27-E76E-A248-8450-51DC71D35056}" name="Allocation _x000a_%" totalsRowFunction="custom" dataDxfId="97" totalsRowDxfId="96">
      <totalsRowFormula>SUM(C7:C16)</totalsRowFormula>
    </tableColumn>
    <tableColumn id="3" xr3:uid="{38366B9B-582E-CA42-878C-E7BCC646BDD6}" name="Allocated budget" totalsRowFunction="custom" dataDxfId="95" totalsRowDxfId="94">
      <totalsRowFormula>SUM(D7:D16)</totalsRowFormula>
    </tableColumn>
    <tableColumn id="4" xr3:uid="{EF7F2B5F-9C1B-0C4B-A997-807E30AA1CF2}" name="Estimated _x000a_costs" totalsRowFunction="custom" dataDxfId="93" totalsRowDxfId="92">
      <totalsRowFormula>SUM(E7:E16)</totalsRowFormula>
    </tableColumn>
    <tableColumn id="5" xr3:uid="{3CDCC079-E1B8-F64A-A387-B9AB6403297C}" name="Actual _x000a_costs" totalsRowFunction="sum" dataDxfId="91" totalsRowDxfId="90"/>
  </tableColumns>
  <tableStyleInfo name="Wedding_Budget_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_Reception" displayName="Table_Reception" ref="B4:D10" totalsRowCount="1" headerRowDxfId="89" dataDxfId="88" totalsRowDxfId="87">
  <tableColumns count="3">
    <tableColumn id="1" xr3:uid="{00000000-0010-0000-0100-000001000000}" name="RECEPTION" totalsRowLabel="Total" dataDxfId="86" totalsRowDxfId="85"/>
    <tableColumn id="2" xr3:uid="{00000000-0010-0000-0100-000002000000}" name="Estimated costs" totalsRowFunction="sum" dataDxfId="84" totalsRowDxfId="83"/>
    <tableColumn id="3" xr3:uid="{00000000-0010-0000-0100-000003000000}" name="Actual costs" totalsRowFunction="sum" dataDxfId="82" totalsRowDxfId="81"/>
  </tableColumns>
  <tableStyleInfo name="Wedding_Budget_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Attire" displayName="Table_Attire" ref="B12:D19" totalsRowCount="1" headerRowDxfId="80" dataDxfId="79" totalsRowDxfId="78">
  <tableColumns count="3">
    <tableColumn id="1" xr3:uid="{00000000-0010-0000-0200-000001000000}" name="ATTIRE" totalsRowLabel="Total" dataDxfId="77" totalsRowDxfId="76"/>
    <tableColumn id="2" xr3:uid="{00000000-0010-0000-0200-000002000000}" name="Estimated costs" totalsRowFunction="sum" dataDxfId="75" totalsRowDxfId="74"/>
    <tableColumn id="3" xr3:uid="{00000000-0010-0000-0200-000003000000}" name="Actual costs" totalsRowFunction="sum" dataDxfId="73" totalsRowDxfId="72"/>
  </tableColumns>
  <tableStyleInfo name="Wedding_Budget_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_FlowersAndDecorations" displayName="Table_FlowersAndDecorations" ref="B21:D31" totalsRowCount="1" headerRowDxfId="71" dataDxfId="70" totalsRowDxfId="69">
  <tableColumns count="3">
    <tableColumn id="1" xr3:uid="{00000000-0010-0000-0300-000001000000}" name="FLOWERS AND DECORATIONS" totalsRowLabel="Total" dataDxfId="68" totalsRowDxfId="67"/>
    <tableColumn id="2" xr3:uid="{00000000-0010-0000-0300-000002000000}" name="Estimated costs" totalsRowFunction="sum" dataDxfId="66" totalsRowDxfId="65"/>
    <tableColumn id="3" xr3:uid="{00000000-0010-0000-0300-000003000000}" name="Actual costs" totalsRowFunction="sum" dataDxfId="64" totalsRowDxfId="63"/>
  </tableColumns>
  <tableStyleInfo name="Wedding_Budget_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_Music" displayName="Table_Music" ref="B33:D39" totalsRowCount="1" headerRowDxfId="62" dataDxfId="61" totalsRowDxfId="60">
  <tableColumns count="3">
    <tableColumn id="1" xr3:uid="{00000000-0010-0000-0400-000001000000}" name="MUSIC" totalsRowLabel="Total" dataDxfId="59" totalsRowDxfId="58"/>
    <tableColumn id="2" xr3:uid="{00000000-0010-0000-0400-000002000000}" name="Estimated costs" totalsRowFunction="sum" dataDxfId="57" totalsRowDxfId="56"/>
    <tableColumn id="3" xr3:uid="{00000000-0010-0000-0400-000003000000}" name="Actual costs" totalsRowFunction="sum" dataDxfId="55" totalsRowDxfId="54"/>
  </tableColumns>
  <tableStyleInfo name="Wedding_Budget_2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_PhotographsAndVideo" displayName="Table_PhotographsAndVideo" ref="B41:D46" totalsRowCount="1" headerRowDxfId="53" dataDxfId="52" totalsRowDxfId="51">
  <tableColumns count="3">
    <tableColumn id="1" xr3:uid="{00000000-0010-0000-0500-000001000000}" name="PHOTOGRAPHS AND VIDEO" totalsRowLabel="Total" dataDxfId="50" totalsRowDxfId="49"/>
    <tableColumn id="2" xr3:uid="{00000000-0010-0000-0500-000002000000}" name="Estimated costs" totalsRowFunction="sum" dataDxfId="48" totalsRowDxfId="47"/>
    <tableColumn id="3" xr3:uid="{00000000-0010-0000-0500-000003000000}" name="Actual costs" totalsRowFunction="min" dataDxfId="46" totalsRowDxfId="45"/>
  </tableColumns>
  <tableStyleInfo name="Wedding_Budget_2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_FavorsAndGifts" displayName="Table_FavorsAndGifts" ref="B48:D52" totalsRowCount="1" headerRowDxfId="44" dataDxfId="43" totalsRowDxfId="42">
  <tableColumns count="3">
    <tableColumn id="1" xr3:uid="{00000000-0010-0000-0600-000001000000}" name="FAVORS AND GIFTS" totalsRowLabel="Total" dataDxfId="41" totalsRowDxfId="40"/>
    <tableColumn id="2" xr3:uid="{00000000-0010-0000-0600-000002000000}" name="Estimated Costs" totalsRowFunction="sum" dataDxfId="39" totalsRowDxfId="38"/>
    <tableColumn id="3" xr3:uid="{00000000-0010-0000-0600-000003000000}" name="Actual Costs" totalsRowFunction="sum" dataDxfId="37" totalsRowDxfId="36"/>
  </tableColumns>
  <tableStyleInfo name="Wedding_Budget_2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able_Ceremony" displayName="Table_Ceremony" ref="B54:D58" totalsRowCount="1" headerRowDxfId="35" dataDxfId="34" totalsRowDxfId="33">
  <tableColumns count="3">
    <tableColumn id="1" xr3:uid="{00000000-0010-0000-0700-000001000000}" name="CEREMONY" totalsRowLabel="Total" dataDxfId="32" totalsRowDxfId="31"/>
    <tableColumn id="2" xr3:uid="{00000000-0010-0000-0700-000002000000}" name="Estimated costs" totalsRowFunction="sum" dataDxfId="30" totalsRowDxfId="29"/>
    <tableColumn id="3" xr3:uid="{00000000-0010-0000-0700-000003000000}" name="Actual costs" totalsRowFunction="sum" dataDxfId="28" totalsRowDxfId="27"/>
  </tableColumns>
  <tableStyleInfo name="Wedding_Budget_2" showFirstColumn="0" showLastColumn="0" showRowStripes="1" showColumnStripes="0"/>
</table>
</file>

<file path=xl/theme/theme11.xml><?xml version="1.0" encoding="utf-8"?>
<a:theme xmlns:a="http://schemas.openxmlformats.org/drawingml/2006/main" name="Office Theme">
  <a:themeElements>
    <a:clrScheme name="Wedding Colors">
      <a:dk1>
        <a:srgbClr val="000000"/>
      </a:dk1>
      <a:lt1>
        <a:srgbClr val="FFFFFF"/>
      </a:lt1>
      <a:dk2>
        <a:srgbClr val="312011"/>
      </a:dk2>
      <a:lt2>
        <a:srgbClr val="E7E6E6"/>
      </a:lt2>
      <a:accent1>
        <a:srgbClr val="DDCDBD"/>
      </a:accent1>
      <a:accent2>
        <a:srgbClr val="D3CBBE"/>
      </a:accent2>
      <a:accent3>
        <a:srgbClr val="BC987C"/>
      </a:accent3>
      <a:accent4>
        <a:srgbClr val="DFD9CC"/>
      </a:accent4>
      <a:accent5>
        <a:srgbClr val="3E270F"/>
      </a:accent5>
      <a:accent6>
        <a:srgbClr val="74695E"/>
      </a:accent6>
      <a:hlink>
        <a:srgbClr val="0563C1"/>
      </a:hlink>
      <a:folHlink>
        <a:srgbClr val="954F72"/>
      </a:folHlink>
    </a:clrScheme>
    <a:fontScheme name="Custom 57">
      <a:majorFont>
        <a:latin typeface="Garamond"/>
        <a:ea typeface=""/>
        <a:cs typeface=""/>
      </a:majorFont>
      <a:minorFont>
        <a:latin typeface="Source Sans Pr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&#65279;<?xml version="1.0" encoding="utf-8"?><Relationships xmlns="http://schemas.openxmlformats.org/package/2006/relationships"><Relationship Type="http://schemas.openxmlformats.org/officeDocument/2006/relationships/table" Target="/xl/tables/table211.xml" Id="rId3" /><Relationship Type="http://schemas.openxmlformats.org/officeDocument/2006/relationships/table" Target="/xl/tables/table112.xml" Id="rId2" /><Relationship Type="http://schemas.openxmlformats.org/officeDocument/2006/relationships/printerSettings" Target="/xl/printerSettings/printerSettings12.bin" Id="rId1" /></Relationships>
</file>

<file path=xl/worksheets/_rels/sheet21.xml.rels>&#65279;<?xml version="1.0" encoding="utf-8"?><Relationships xmlns="http://schemas.openxmlformats.org/package/2006/relationships"><Relationship Type="http://schemas.openxmlformats.org/officeDocument/2006/relationships/table" Target="/xl/tables/table91.xml" Id="rId8" /><Relationship Type="http://schemas.openxmlformats.org/officeDocument/2006/relationships/table" Target="/xl/tables/table42.xml" Id="rId3" /><Relationship Type="http://schemas.openxmlformats.org/officeDocument/2006/relationships/table" Target="/xl/tables/table83.xml" Id="rId7" /><Relationship Type="http://schemas.openxmlformats.org/officeDocument/2006/relationships/table" Target="/xl/tables/table34.xml" Id="rId2" /><Relationship Type="http://schemas.openxmlformats.org/officeDocument/2006/relationships/printerSettings" Target="/xl/printerSettings/printerSettings21.bin" Id="rId1" /><Relationship Type="http://schemas.openxmlformats.org/officeDocument/2006/relationships/table" Target="/xl/tables/table75.xml" Id="rId6" /><Relationship Type="http://schemas.openxmlformats.org/officeDocument/2006/relationships/table" Target="/xl/tables/table126.xml" Id="rId11" /><Relationship Type="http://schemas.openxmlformats.org/officeDocument/2006/relationships/table" Target="/xl/tables/table67.xml" Id="rId5" /><Relationship Type="http://schemas.openxmlformats.org/officeDocument/2006/relationships/table" Target="/xl/tables/table118.xml" Id="rId10" /><Relationship Type="http://schemas.openxmlformats.org/officeDocument/2006/relationships/table" Target="/xl/tables/table59.xml" Id="rId4" /><Relationship Type="http://schemas.openxmlformats.org/officeDocument/2006/relationships/table" Target="/xl/tables/table1010.xml" Id="rId9" /></Relationships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</sheetPr>
  <dimension ref="B1:I30"/>
  <sheetViews>
    <sheetView showGridLines="0" tabSelected="1" zoomScaleNormal="100" workbookViewId="0"/>
  </sheetViews>
  <sheetFormatPr defaultColWidth="9.109375" defaultRowHeight="21" customHeight="1" x14ac:dyDescent="0.3"/>
  <cols>
    <col min="1" max="1" width="3.88671875" style="1" customWidth="1"/>
    <col min="2" max="2" width="20.88671875" style="1" customWidth="1"/>
    <col min="3" max="3" width="15.88671875" style="1" customWidth="1"/>
    <col min="4" max="4" width="17.6640625" style="1" customWidth="1"/>
    <col min="5" max="6" width="15.88671875" style="1" customWidth="1"/>
    <col min="7" max="7" width="3.88671875" style="1" customWidth="1"/>
    <col min="8" max="16384" width="9.109375" style="1"/>
  </cols>
  <sheetData>
    <row r="1" spans="2:9" ht="90" customHeight="1" x14ac:dyDescent="0.75">
      <c r="B1" s="28" t="s">
        <v>81</v>
      </c>
      <c r="C1" s="28"/>
      <c r="D1" s="28"/>
      <c r="E1" s="28"/>
      <c r="F1" s="28"/>
    </row>
    <row r="2" spans="2:9" ht="40.049999999999997" customHeight="1" x14ac:dyDescent="0.3">
      <c r="B2" s="29" t="s">
        <v>82</v>
      </c>
      <c r="C2" s="29"/>
      <c r="D2" s="29"/>
      <c r="E2" s="29"/>
      <c r="F2" s="29"/>
      <c r="G2" s="1" t="s">
        <v>0</v>
      </c>
    </row>
    <row r="3" spans="2:9" ht="15" customHeight="1" x14ac:dyDescent="0.3"/>
    <row r="4" spans="2:9" s="14" customFormat="1" ht="34.950000000000003" customHeight="1" x14ac:dyDescent="0.3">
      <c r="B4" s="31" t="s">
        <v>78</v>
      </c>
      <c r="C4" s="31"/>
      <c r="D4" s="31"/>
      <c r="E4" s="30">
        <v>20000</v>
      </c>
      <c r="F4" s="30"/>
    </row>
    <row r="5" spans="2:9" ht="15" customHeight="1" x14ac:dyDescent="0.3">
      <c r="I5" s="9"/>
    </row>
    <row r="6" spans="2:9" s="12" customFormat="1" ht="34.950000000000003" customHeight="1" x14ac:dyDescent="0.3">
      <c r="B6" s="21" t="s">
        <v>80</v>
      </c>
      <c r="C6" s="22" t="s">
        <v>54</v>
      </c>
      <c r="D6" s="23" t="s">
        <v>70</v>
      </c>
      <c r="E6" s="23" t="s">
        <v>71</v>
      </c>
      <c r="F6" s="23" t="s">
        <v>72</v>
      </c>
    </row>
    <row r="7" spans="2:9" s="5" customFormat="1" ht="25.05" customHeight="1" x14ac:dyDescent="0.3">
      <c r="B7" s="21" t="s">
        <v>4</v>
      </c>
      <c r="C7" s="24">
        <v>0.5</v>
      </c>
      <c r="D7" s="35">
        <f>Total_Wedding_Budget*'Budget summary'!$C7</f>
        <v>10000</v>
      </c>
      <c r="E7" s="25">
        <f>Table_Reception[[#Totals],[Estimated costs]]</f>
        <v>0</v>
      </c>
      <c r="F7" s="25">
        <f>Table_Reception[[#Totals],[Actual costs]]</f>
        <v>0</v>
      </c>
    </row>
    <row r="8" spans="2:9" s="5" customFormat="1" ht="25.05" customHeight="1" x14ac:dyDescent="0.3">
      <c r="B8" s="21" t="s">
        <v>37</v>
      </c>
      <c r="C8" s="24">
        <v>0.1</v>
      </c>
      <c r="D8" s="25">
        <f>Total_Wedding_Budget*'Budget summary'!$C8</f>
        <v>2000</v>
      </c>
      <c r="E8" s="25">
        <f>Table_Attire[[#Totals],[Estimated costs]]</f>
        <v>0</v>
      </c>
      <c r="F8" s="25">
        <f>Table_Attire[[#Totals],[Actual costs]]</f>
        <v>0</v>
      </c>
    </row>
    <row r="9" spans="2:9" s="5" customFormat="1" ht="25.05" customHeight="1" x14ac:dyDescent="0.3">
      <c r="B9" s="21" t="s">
        <v>73</v>
      </c>
      <c r="C9" s="24">
        <v>0.1</v>
      </c>
      <c r="D9" s="25">
        <f>Total_Wedding_Budget*'Budget summary'!$C9</f>
        <v>2000</v>
      </c>
      <c r="E9" s="25">
        <f>Table_FlowersAndDecorations[[#Totals],[Estimated costs]]</f>
        <v>0</v>
      </c>
      <c r="F9" s="25">
        <f>Table_FlowersAndDecorations[[#Totals],[Actual costs]]</f>
        <v>0</v>
      </c>
    </row>
    <row r="10" spans="2:9" s="5" customFormat="1" ht="25.05" customHeight="1" x14ac:dyDescent="0.3">
      <c r="B10" s="21" t="s">
        <v>5</v>
      </c>
      <c r="C10" s="24">
        <v>0.1</v>
      </c>
      <c r="D10" s="25">
        <f>Total_Wedding_Budget*'Budget summary'!$C10</f>
        <v>2000</v>
      </c>
      <c r="E10" s="25">
        <f>Table_Music[[#Totals],[Estimated costs]]</f>
        <v>0</v>
      </c>
      <c r="F10" s="25">
        <f>Table_Music[[#Totals],[Actual costs]]</f>
        <v>0</v>
      </c>
    </row>
    <row r="11" spans="2:9" s="5" customFormat="1" ht="25.05" customHeight="1" x14ac:dyDescent="0.3">
      <c r="B11" s="21" t="s">
        <v>74</v>
      </c>
      <c r="C11" s="24">
        <v>0.1</v>
      </c>
      <c r="D11" s="25">
        <f>Total_Wedding_Budget*'Budget summary'!$C11</f>
        <v>2000</v>
      </c>
      <c r="E11" s="25">
        <f>Table_PhotographsAndVideo[[#Totals],[Estimated costs]]</f>
        <v>0</v>
      </c>
      <c r="F11" s="25">
        <f>Table_PhotographsAndVideo[[#Totals],[Actual costs]]</f>
        <v>0</v>
      </c>
    </row>
    <row r="12" spans="2:9" s="5" customFormat="1" ht="25.05" customHeight="1" x14ac:dyDescent="0.3">
      <c r="B12" s="21" t="s">
        <v>75</v>
      </c>
      <c r="C12" s="24">
        <v>0.03</v>
      </c>
      <c r="D12" s="25">
        <f>Total_Wedding_Budget*'Budget summary'!$C12</f>
        <v>600</v>
      </c>
      <c r="E12" s="25">
        <f>Table_FavorsAndGifts[[#Totals],[Estimated Costs]]</f>
        <v>0</v>
      </c>
      <c r="F12" s="25">
        <f>Table_FavorsAndGifts[[#Totals],[Actual Costs]]</f>
        <v>0</v>
      </c>
    </row>
    <row r="13" spans="2:9" s="5" customFormat="1" ht="25.05" customHeight="1" x14ac:dyDescent="0.3">
      <c r="B13" s="21" t="s">
        <v>3</v>
      </c>
      <c r="C13" s="24">
        <v>0.02</v>
      </c>
      <c r="D13" s="25">
        <f>Total_Wedding_Budget*'Budget summary'!$C13</f>
        <v>400</v>
      </c>
      <c r="E13" s="25">
        <f>Table_Ceremony[[#Totals],[Estimated costs]]</f>
        <v>0</v>
      </c>
      <c r="F13" s="25">
        <f>Table_Ceremony[[#Totals],[Actual costs]]</f>
        <v>0</v>
      </c>
    </row>
    <row r="14" spans="2:9" s="5" customFormat="1" ht="25.05" customHeight="1" x14ac:dyDescent="0.3">
      <c r="B14" s="21" t="s">
        <v>38</v>
      </c>
      <c r="C14" s="24">
        <v>0.02</v>
      </c>
      <c r="D14" s="25">
        <f>Total_Wedding_Budget*'Budget summary'!$C14</f>
        <v>400</v>
      </c>
      <c r="E14" s="25">
        <f>Table_Stationery[[#Totals],[Estimated costs]]</f>
        <v>0</v>
      </c>
      <c r="F14" s="25">
        <f>Table_Stationery[[#Totals],[Actual costs]]</f>
        <v>0</v>
      </c>
    </row>
    <row r="15" spans="2:9" s="5" customFormat="1" ht="25.05" customHeight="1" x14ac:dyDescent="0.3">
      <c r="B15" s="21" t="s">
        <v>63</v>
      </c>
      <c r="C15" s="24">
        <v>0.02</v>
      </c>
      <c r="D15" s="25">
        <f>Total_Wedding_Budget*'Budget summary'!$C15</f>
        <v>400</v>
      </c>
      <c r="E15" s="25">
        <f>Table_WeddingRings[[#Totals],[Estimated costs]]</f>
        <v>0</v>
      </c>
      <c r="F15" s="25">
        <f>Table_WeddingRings[[#Totals],[Actual costs]]</f>
        <v>0</v>
      </c>
    </row>
    <row r="16" spans="2:9" s="5" customFormat="1" ht="25.05" customHeight="1" x14ac:dyDescent="0.3">
      <c r="B16" s="21" t="s">
        <v>10</v>
      </c>
      <c r="C16" s="24">
        <v>0.01</v>
      </c>
      <c r="D16" s="25">
        <f>Total_Wedding_Budget*'Budget summary'!$C16</f>
        <v>200</v>
      </c>
      <c r="E16" s="25">
        <f>Table_Transportation[[#Totals],[Estimated costs]]</f>
        <v>0</v>
      </c>
      <c r="F16" s="25">
        <f>Table_Transportation[[#Totals],[Actual costs]]</f>
        <v>0</v>
      </c>
    </row>
    <row r="17" spans="2:6" s="10" customFormat="1" ht="25.05" customHeight="1" x14ac:dyDescent="0.3">
      <c r="B17" s="21" t="s">
        <v>43</v>
      </c>
      <c r="C17" s="24">
        <f>SUM(C7:C16)</f>
        <v>1</v>
      </c>
      <c r="D17" s="25">
        <f>SUM(D7:D16)</f>
        <v>20000</v>
      </c>
      <c r="E17" s="25">
        <f>SUM(E7:E16)</f>
        <v>0</v>
      </c>
      <c r="F17" s="25">
        <f>SUBTOTAL(109,Table13[Actual 
costs])</f>
        <v>0</v>
      </c>
    </row>
    <row r="18" spans="2:6" s="2" customFormat="1" ht="15" customHeight="1" x14ac:dyDescent="0.3">
      <c r="B18" s="1"/>
      <c r="C18" s="1"/>
      <c r="D18" s="1"/>
      <c r="E18" s="1"/>
      <c r="F18" s="1"/>
    </row>
    <row r="19" spans="2:6" s="15" customFormat="1" ht="34.950000000000003" customHeight="1" x14ac:dyDescent="0.3">
      <c r="B19" s="32" t="s">
        <v>79</v>
      </c>
      <c r="C19" s="32"/>
      <c r="D19" s="32"/>
      <c r="E19" s="32"/>
      <c r="F19" s="32"/>
    </row>
    <row r="20" spans="2:6" ht="15" customHeight="1" x14ac:dyDescent="0.3">
      <c r="B20" s="3"/>
      <c r="C20" s="6"/>
      <c r="D20" s="6"/>
      <c r="E20" s="8"/>
      <c r="F20" s="8"/>
    </row>
    <row r="21" spans="2:6" s="13" customFormat="1" ht="34.950000000000003" customHeight="1" x14ac:dyDescent="0.3">
      <c r="B21" s="26" t="s">
        <v>84</v>
      </c>
      <c r="C21" s="26" t="s">
        <v>69</v>
      </c>
    </row>
    <row r="22" spans="2:6" ht="25.05" customHeight="1" x14ac:dyDescent="0.3">
      <c r="B22" s="21" t="s">
        <v>41</v>
      </c>
      <c r="C22" s="27">
        <v>10000</v>
      </c>
    </row>
    <row r="23" spans="2:6" ht="25.05" customHeight="1" x14ac:dyDescent="0.3">
      <c r="B23" s="21" t="s">
        <v>55</v>
      </c>
      <c r="C23" s="27">
        <v>4000</v>
      </c>
    </row>
    <row r="24" spans="2:6" ht="25.05" customHeight="1" x14ac:dyDescent="0.3">
      <c r="B24" s="21" t="s">
        <v>56</v>
      </c>
      <c r="C24" s="27">
        <v>2000</v>
      </c>
    </row>
    <row r="25" spans="2:6" ht="25.05" customHeight="1" x14ac:dyDescent="0.3">
      <c r="B25" s="21" t="s">
        <v>57</v>
      </c>
      <c r="C25" s="27">
        <v>4000</v>
      </c>
    </row>
    <row r="26" spans="2:6" ht="25.05" customHeight="1" x14ac:dyDescent="0.3">
      <c r="B26" s="21" t="s">
        <v>68</v>
      </c>
      <c r="C26" s="27">
        <v>4000</v>
      </c>
    </row>
    <row r="27" spans="2:6" ht="25.05" customHeight="1" x14ac:dyDescent="0.3">
      <c r="B27" s="21" t="s">
        <v>42</v>
      </c>
      <c r="C27" s="27">
        <v>2000</v>
      </c>
    </row>
    <row r="28" spans="2:6" s="11" customFormat="1" ht="25.05" customHeight="1" x14ac:dyDescent="0.3">
      <c r="B28" s="21" t="s">
        <v>43</v>
      </c>
      <c r="C28" s="27">
        <f>SUBTOTAL(109,Table_Contributions[Contribution])</f>
        <v>26000</v>
      </c>
    </row>
    <row r="30" spans="2:6" s="14" customFormat="1" ht="34.950000000000003" customHeight="1" x14ac:dyDescent="0.3">
      <c r="B30" s="31" t="str">
        <f>IF(Table_Contributions[[#Totals],[Contribution]]&lt;Total_Wedding_Budget,"Difference to make up","Available extra funds")</f>
        <v>Available extra funds</v>
      </c>
      <c r="C30" s="31"/>
      <c r="D30" s="31"/>
      <c r="E30" s="30">
        <f>IF(Table_Contributions[[#Totals],[Contribution]]&lt;Total_Wedding_Budget,Total_Wedding_Budget-Table_Contributions[[#Totals],[Contribution]],Table_Contributions[[#Totals],[Contribution]]-Total_Wedding_Budget)</f>
        <v>6000</v>
      </c>
      <c r="F30" s="30"/>
    </row>
  </sheetData>
  <mergeCells count="7">
    <mergeCell ref="B1:F1"/>
    <mergeCell ref="B2:F2"/>
    <mergeCell ref="E4:F4"/>
    <mergeCell ref="B4:D4"/>
    <mergeCell ref="E30:F30"/>
    <mergeCell ref="B30:D30"/>
    <mergeCell ref="B19:F19"/>
  </mergeCells>
  <conditionalFormatting sqref="E30">
    <cfRule type="expression" dxfId="111" priority="6">
      <formula>$C$28&lt;$E$4</formula>
    </cfRule>
  </conditionalFormatting>
  <conditionalFormatting sqref="E7:F16">
    <cfRule type="expression" dxfId="110" priority="3">
      <formula>E7&gt;$D7</formula>
    </cfRule>
  </conditionalFormatting>
  <dataValidations count="5">
    <dataValidation allowBlank="1" showInputMessage="1" showErrorMessage="1" promptTitle="Wedding Budget" prompt="Enter your Total Wedding Budget to cell E4 and it will be distributed following the Allocation % column. _x000a__x000a_In the Budget Details Tab, expense items are listed per category._x000a__x000a_" sqref="A1" xr:uid="{00000000-0002-0000-0000-000000000000}"/>
    <dataValidation allowBlank="1" showInputMessage="1" showErrorMessage="1" prompt="Enter your Total Wedding Budget in this cell" sqref="E4" xr:uid="{00000000-0002-0000-0000-000001000000}"/>
    <dataValidation allowBlank="1" showInputMessage="1" showErrorMessage="1" prompt="This table lists down the sources of funds for your wedding" sqref="B20" xr:uid="{00000000-0002-0000-0000-000007000000}"/>
    <dataValidation allowBlank="1" showInputMessage="1" showErrorMessage="1" prompt="This calculates the difference between Total Contributions and Total Wedding Budget" sqref="E30" xr:uid="{00000000-0002-0000-0000-000008000000}"/>
    <dataValidation allowBlank="1" showInputMessage="1" showErrorMessage="1" prompt="This table lists the sources of funds for your wedding" sqref="B19:F19" xr:uid="{EB613F17-E950-4F49-A547-7FB9F8AEAB23}"/>
  </dataValidations>
  <pageMargins left="0.7" right="0.7" top="0.5" bottom="0.5" header="0.3" footer="0.3"/>
  <pageSetup orientation="portrait" r:id="rId1"/>
  <tableParts count="2">
    <tablePart r:id="rId2"/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7"/>
  </sheetPr>
  <dimension ref="A1:D82"/>
  <sheetViews>
    <sheetView showGridLines="0" workbookViewId="0"/>
  </sheetViews>
  <sheetFormatPr defaultColWidth="9.109375" defaultRowHeight="25.05" customHeight="1" x14ac:dyDescent="0.3"/>
  <cols>
    <col min="1" max="1" width="3.88671875" style="1" customWidth="1"/>
    <col min="2" max="2" width="34.88671875" style="6" customWidth="1"/>
    <col min="3" max="4" width="16.5546875" style="7" customWidth="1"/>
    <col min="5" max="5" width="3.88671875" style="1" customWidth="1"/>
    <col min="6" max="16384" width="9.109375" style="1"/>
  </cols>
  <sheetData>
    <row r="1" spans="1:4" s="18" customFormat="1" ht="90" customHeight="1" x14ac:dyDescent="0.75">
      <c r="A1" s="1"/>
      <c r="B1" s="33" t="s">
        <v>83</v>
      </c>
      <c r="C1" s="34"/>
      <c r="D1" s="34"/>
    </row>
    <row r="2" spans="1:4" ht="40.049999999999997" customHeight="1" x14ac:dyDescent="0.3">
      <c r="B2" s="16"/>
      <c r="C2" s="17"/>
      <c r="D2" s="17"/>
    </row>
    <row r="3" spans="1:4" ht="15" customHeight="1" x14ac:dyDescent="0.3"/>
    <row r="4" spans="1:4" s="4" customFormat="1" ht="34.950000000000003" customHeight="1" x14ac:dyDescent="0.3">
      <c r="B4" s="19" t="s">
        <v>44</v>
      </c>
      <c r="C4" s="20" t="s">
        <v>76</v>
      </c>
      <c r="D4" s="20" t="s">
        <v>77</v>
      </c>
    </row>
    <row r="5" spans="1:4" ht="25.05" customHeight="1" x14ac:dyDescent="0.3">
      <c r="B5" s="21" t="s">
        <v>11</v>
      </c>
      <c r="C5" s="20"/>
      <c r="D5" s="20"/>
    </row>
    <row r="6" spans="1:4" ht="25.05" customHeight="1" x14ac:dyDescent="0.3">
      <c r="B6" s="21" t="s">
        <v>12</v>
      </c>
      <c r="C6" s="20"/>
      <c r="D6" s="20"/>
    </row>
    <row r="7" spans="1:4" ht="25.05" customHeight="1" x14ac:dyDescent="0.3">
      <c r="B7" s="21" t="s">
        <v>13</v>
      </c>
      <c r="C7" s="20"/>
      <c r="D7" s="20"/>
    </row>
    <row r="8" spans="1:4" ht="25.05" customHeight="1" x14ac:dyDescent="0.3">
      <c r="B8" s="21" t="s">
        <v>8</v>
      </c>
      <c r="C8" s="20"/>
      <c r="D8" s="20"/>
    </row>
    <row r="9" spans="1:4" ht="25.05" customHeight="1" x14ac:dyDescent="0.3">
      <c r="B9" s="21" t="s">
        <v>14</v>
      </c>
      <c r="C9" s="20"/>
      <c r="D9" s="20"/>
    </row>
    <row r="10" spans="1:4" ht="25.05" customHeight="1" x14ac:dyDescent="0.3">
      <c r="B10" s="21" t="s">
        <v>43</v>
      </c>
      <c r="C10" s="20">
        <f>SUBTOTAL(109,Table_Reception[Estimated costs])</f>
        <v>0</v>
      </c>
      <c r="D10" s="20">
        <f>SUBTOTAL(109,Table_Reception[Actual costs])</f>
        <v>0</v>
      </c>
    </row>
    <row r="11" spans="1:4" ht="15" customHeight="1" x14ac:dyDescent="0.3"/>
    <row r="12" spans="1:4" ht="34.950000000000003" customHeight="1" x14ac:dyDescent="0.3">
      <c r="B12" s="19" t="s">
        <v>45</v>
      </c>
      <c r="C12" s="20" t="s">
        <v>76</v>
      </c>
      <c r="D12" s="20" t="s">
        <v>77</v>
      </c>
    </row>
    <row r="13" spans="1:4" ht="25.05" customHeight="1" x14ac:dyDescent="0.3">
      <c r="B13" s="21" t="s">
        <v>67</v>
      </c>
      <c r="C13" s="20"/>
      <c r="D13" s="20"/>
    </row>
    <row r="14" spans="1:4" ht="25.05" customHeight="1" x14ac:dyDescent="0.3">
      <c r="B14" s="21" t="s">
        <v>59</v>
      </c>
      <c r="C14" s="20"/>
      <c r="D14" s="20"/>
    </row>
    <row r="15" spans="1:4" ht="25.05" customHeight="1" x14ac:dyDescent="0.3">
      <c r="B15" s="21" t="s">
        <v>15</v>
      </c>
      <c r="C15" s="20"/>
      <c r="D15" s="20"/>
    </row>
    <row r="16" spans="1:4" ht="25.05" customHeight="1" x14ac:dyDescent="0.3">
      <c r="B16" s="21" t="s">
        <v>58</v>
      </c>
      <c r="C16" s="20"/>
      <c r="D16" s="20"/>
    </row>
    <row r="17" spans="2:4" ht="25.05" customHeight="1" x14ac:dyDescent="0.3">
      <c r="B17" s="21" t="s">
        <v>16</v>
      </c>
      <c r="C17" s="20"/>
      <c r="D17" s="20"/>
    </row>
    <row r="18" spans="2:4" ht="25.05" customHeight="1" x14ac:dyDescent="0.3">
      <c r="B18" s="21" t="s">
        <v>14</v>
      </c>
      <c r="C18" s="20"/>
      <c r="D18" s="20"/>
    </row>
    <row r="19" spans="2:4" ht="25.05" customHeight="1" x14ac:dyDescent="0.3">
      <c r="B19" s="21" t="s">
        <v>43</v>
      </c>
      <c r="C19" s="20">
        <f>SUBTOTAL(109,Table_Attire[Estimated costs])</f>
        <v>0</v>
      </c>
      <c r="D19" s="20">
        <f>SUBTOTAL(109,Table_Attire[Actual costs])</f>
        <v>0</v>
      </c>
    </row>
    <row r="20" spans="2:4" ht="15" customHeight="1" x14ac:dyDescent="0.3"/>
    <row r="21" spans="2:4" ht="34.950000000000003" customHeight="1" x14ac:dyDescent="0.3">
      <c r="B21" s="19" t="s">
        <v>46</v>
      </c>
      <c r="C21" s="20" t="s">
        <v>76</v>
      </c>
      <c r="D21" s="20" t="s">
        <v>77</v>
      </c>
    </row>
    <row r="22" spans="2:4" ht="25.05" customHeight="1" x14ac:dyDescent="0.3">
      <c r="B22" s="21" t="s">
        <v>17</v>
      </c>
      <c r="C22" s="20"/>
      <c r="D22" s="20"/>
    </row>
    <row r="23" spans="2:4" ht="25.05" customHeight="1" x14ac:dyDescent="0.3">
      <c r="B23" s="21" t="s">
        <v>18</v>
      </c>
      <c r="C23" s="20"/>
      <c r="D23" s="20"/>
    </row>
    <row r="24" spans="2:4" ht="25.05" customHeight="1" x14ac:dyDescent="0.3">
      <c r="B24" s="21" t="s">
        <v>19</v>
      </c>
      <c r="C24" s="20"/>
      <c r="D24" s="20"/>
    </row>
    <row r="25" spans="2:4" ht="25.05" customHeight="1" x14ac:dyDescent="0.3">
      <c r="B25" s="21" t="s">
        <v>60</v>
      </c>
      <c r="C25" s="20"/>
      <c r="D25" s="20"/>
    </row>
    <row r="26" spans="2:4" ht="25.05" customHeight="1" x14ac:dyDescent="0.3">
      <c r="B26" s="21" t="s">
        <v>20</v>
      </c>
      <c r="C26" s="20"/>
      <c r="D26" s="20"/>
    </row>
    <row r="27" spans="2:4" ht="25.05" customHeight="1" x14ac:dyDescent="0.3">
      <c r="B27" s="21" t="s">
        <v>2</v>
      </c>
      <c r="C27" s="20"/>
      <c r="D27" s="20"/>
    </row>
    <row r="28" spans="2:4" ht="25.05" customHeight="1" x14ac:dyDescent="0.3">
      <c r="B28" s="21" t="s">
        <v>21</v>
      </c>
      <c r="C28" s="20"/>
      <c r="D28" s="20"/>
    </row>
    <row r="29" spans="2:4" ht="25.05" customHeight="1" x14ac:dyDescent="0.3">
      <c r="B29" s="21" t="s">
        <v>1</v>
      </c>
      <c r="C29" s="20"/>
      <c r="D29" s="20"/>
    </row>
    <row r="30" spans="2:4" ht="25.05" customHeight="1" x14ac:dyDescent="0.3">
      <c r="B30" s="21" t="s">
        <v>14</v>
      </c>
      <c r="C30" s="20"/>
      <c r="D30" s="20"/>
    </row>
    <row r="31" spans="2:4" ht="25.05" customHeight="1" x14ac:dyDescent="0.3">
      <c r="B31" s="21" t="s">
        <v>43</v>
      </c>
      <c r="C31" s="20">
        <f>SUBTOTAL(109,Table_FlowersAndDecorations[Estimated costs])</f>
        <v>0</v>
      </c>
      <c r="D31" s="20">
        <f>SUBTOTAL(109,Table_FlowersAndDecorations[Actual costs])</f>
        <v>0</v>
      </c>
    </row>
    <row r="32" spans="2:4" ht="15" customHeight="1" x14ac:dyDescent="0.3">
      <c r="B32" s="21"/>
      <c r="C32" s="20"/>
      <c r="D32" s="20"/>
    </row>
    <row r="33" spans="2:4" ht="34.950000000000003" customHeight="1" x14ac:dyDescent="0.3">
      <c r="B33" s="19" t="s">
        <v>47</v>
      </c>
      <c r="C33" s="20" t="s">
        <v>76</v>
      </c>
      <c r="D33" s="20" t="s">
        <v>77</v>
      </c>
    </row>
    <row r="34" spans="2:4" ht="25.05" customHeight="1" x14ac:dyDescent="0.3">
      <c r="B34" s="21" t="s">
        <v>22</v>
      </c>
      <c r="C34" s="20"/>
      <c r="D34" s="20"/>
    </row>
    <row r="35" spans="2:4" ht="25.05" customHeight="1" x14ac:dyDescent="0.3">
      <c r="B35" s="21" t="s">
        <v>23</v>
      </c>
      <c r="C35" s="20"/>
      <c r="D35" s="20"/>
    </row>
    <row r="36" spans="2:4" ht="25.05" customHeight="1" x14ac:dyDescent="0.3">
      <c r="B36" s="21" t="s">
        <v>24</v>
      </c>
      <c r="C36" s="20"/>
      <c r="D36" s="20"/>
    </row>
    <row r="37" spans="2:4" ht="25.05" customHeight="1" x14ac:dyDescent="0.3">
      <c r="B37" s="21" t="s">
        <v>25</v>
      </c>
      <c r="C37" s="20"/>
      <c r="D37" s="20"/>
    </row>
    <row r="38" spans="2:4" ht="25.05" customHeight="1" x14ac:dyDescent="0.3">
      <c r="B38" s="21" t="s">
        <v>14</v>
      </c>
      <c r="C38" s="20"/>
      <c r="D38" s="20"/>
    </row>
    <row r="39" spans="2:4" ht="25.05" customHeight="1" x14ac:dyDescent="0.3">
      <c r="B39" s="21" t="s">
        <v>43</v>
      </c>
      <c r="C39" s="20">
        <f>SUBTOTAL(109,Table_Music[Estimated costs])</f>
        <v>0</v>
      </c>
      <c r="D39" s="20">
        <f>SUBTOTAL(109,Table_Music[Actual costs])</f>
        <v>0</v>
      </c>
    </row>
    <row r="40" spans="2:4" ht="15" customHeight="1" x14ac:dyDescent="0.3">
      <c r="B40" s="21"/>
      <c r="C40" s="20"/>
      <c r="D40" s="20"/>
    </row>
    <row r="41" spans="2:4" ht="34.950000000000003" customHeight="1" x14ac:dyDescent="0.3">
      <c r="B41" s="19" t="s">
        <v>48</v>
      </c>
      <c r="C41" s="20" t="s">
        <v>76</v>
      </c>
      <c r="D41" s="20" t="s">
        <v>77</v>
      </c>
    </row>
    <row r="42" spans="2:4" ht="25.05" customHeight="1" x14ac:dyDescent="0.3">
      <c r="B42" s="21" t="s">
        <v>6</v>
      </c>
      <c r="C42" s="20"/>
      <c r="D42" s="20"/>
    </row>
    <row r="43" spans="2:4" ht="25.05" customHeight="1" x14ac:dyDescent="0.3">
      <c r="B43" s="21" t="s">
        <v>7</v>
      </c>
      <c r="C43" s="20"/>
      <c r="D43" s="20"/>
    </row>
    <row r="44" spans="2:4" ht="25.05" customHeight="1" x14ac:dyDescent="0.3">
      <c r="B44" s="21" t="s">
        <v>26</v>
      </c>
      <c r="C44" s="20"/>
      <c r="D44" s="20"/>
    </row>
    <row r="45" spans="2:4" ht="25.05" customHeight="1" x14ac:dyDescent="0.3">
      <c r="B45" s="21" t="s">
        <v>14</v>
      </c>
      <c r="C45" s="20"/>
      <c r="D45" s="20"/>
    </row>
    <row r="46" spans="2:4" ht="25.05" customHeight="1" x14ac:dyDescent="0.3">
      <c r="B46" s="21" t="s">
        <v>43</v>
      </c>
      <c r="C46" s="20">
        <f>SUBTOTAL(109,Table_PhotographsAndVideo[Estimated costs])</f>
        <v>0</v>
      </c>
      <c r="D46" s="20">
        <f>SUBTOTAL(105,Table_PhotographsAndVideo[Actual costs])</f>
        <v>0</v>
      </c>
    </row>
    <row r="47" spans="2:4" ht="15" customHeight="1" x14ac:dyDescent="0.3">
      <c r="B47" s="21"/>
      <c r="C47" s="20"/>
      <c r="D47" s="20"/>
    </row>
    <row r="48" spans="2:4" ht="34.950000000000003" customHeight="1" x14ac:dyDescent="0.3">
      <c r="B48" s="19" t="s">
        <v>49</v>
      </c>
      <c r="C48" s="20" t="s">
        <v>39</v>
      </c>
      <c r="D48" s="20" t="s">
        <v>40</v>
      </c>
    </row>
    <row r="49" spans="2:4" ht="25.05" customHeight="1" x14ac:dyDescent="0.3">
      <c r="B49" s="21" t="s">
        <v>61</v>
      </c>
      <c r="C49" s="20"/>
      <c r="D49" s="20"/>
    </row>
    <row r="50" spans="2:4" ht="25.05" customHeight="1" x14ac:dyDescent="0.3">
      <c r="B50" s="21" t="s">
        <v>62</v>
      </c>
      <c r="C50" s="20"/>
      <c r="D50" s="20"/>
    </row>
    <row r="51" spans="2:4" ht="25.05" customHeight="1" x14ac:dyDescent="0.3">
      <c r="B51" s="21" t="s">
        <v>14</v>
      </c>
      <c r="C51" s="20"/>
      <c r="D51" s="20"/>
    </row>
    <row r="52" spans="2:4" ht="25.05" customHeight="1" x14ac:dyDescent="0.3">
      <c r="B52" s="21" t="s">
        <v>43</v>
      </c>
      <c r="C52" s="20">
        <f>SUBTOTAL(109,Table_FavorsAndGifts[Estimated Costs])</f>
        <v>0</v>
      </c>
      <c r="D52" s="20">
        <f>SUBTOTAL(109,Table_FavorsAndGifts[Actual Costs])</f>
        <v>0</v>
      </c>
    </row>
    <row r="53" spans="2:4" ht="15" customHeight="1" x14ac:dyDescent="0.3">
      <c r="B53" s="21"/>
      <c r="C53" s="20"/>
      <c r="D53" s="20"/>
    </row>
    <row r="54" spans="2:4" ht="34.950000000000003" customHeight="1" x14ac:dyDescent="0.3">
      <c r="B54" s="19" t="s">
        <v>50</v>
      </c>
      <c r="C54" s="20" t="s">
        <v>76</v>
      </c>
      <c r="D54" s="20" t="s">
        <v>77</v>
      </c>
    </row>
    <row r="55" spans="2:4" ht="25.05" customHeight="1" x14ac:dyDescent="0.3">
      <c r="B55" s="21" t="s">
        <v>27</v>
      </c>
      <c r="C55" s="20"/>
      <c r="D55" s="20"/>
    </row>
    <row r="56" spans="2:4" ht="25.05" customHeight="1" x14ac:dyDescent="0.3">
      <c r="B56" s="21" t="s">
        <v>28</v>
      </c>
      <c r="C56" s="20"/>
      <c r="D56" s="20"/>
    </row>
    <row r="57" spans="2:4" ht="25.05" customHeight="1" x14ac:dyDescent="0.3">
      <c r="B57" s="21" t="s">
        <v>14</v>
      </c>
      <c r="C57" s="20"/>
      <c r="D57" s="20"/>
    </row>
    <row r="58" spans="2:4" ht="25.05" customHeight="1" x14ac:dyDescent="0.3">
      <c r="B58" s="21" t="s">
        <v>43</v>
      </c>
      <c r="C58" s="20">
        <f>SUBTOTAL(109,Table_Ceremony[Estimated costs])</f>
        <v>0</v>
      </c>
      <c r="D58" s="20">
        <f>SUBTOTAL(109,Table_Ceremony[Actual costs])</f>
        <v>0</v>
      </c>
    </row>
    <row r="59" spans="2:4" ht="15" customHeight="1" x14ac:dyDescent="0.3">
      <c r="B59" s="21"/>
      <c r="C59" s="20"/>
      <c r="D59" s="20"/>
    </row>
    <row r="60" spans="2:4" ht="34.950000000000003" customHeight="1" x14ac:dyDescent="0.3">
      <c r="B60" s="19" t="s">
        <v>51</v>
      </c>
      <c r="C60" s="20" t="s">
        <v>76</v>
      </c>
      <c r="D60" s="20" t="s">
        <v>77</v>
      </c>
    </row>
    <row r="61" spans="2:4" ht="25.05" customHeight="1" x14ac:dyDescent="0.3">
      <c r="B61" s="21" t="s">
        <v>29</v>
      </c>
      <c r="C61" s="20"/>
      <c r="D61" s="20"/>
    </row>
    <row r="62" spans="2:4" ht="25.05" customHeight="1" x14ac:dyDescent="0.3">
      <c r="B62" s="21" t="s">
        <v>30</v>
      </c>
      <c r="C62" s="20"/>
      <c r="D62" s="20"/>
    </row>
    <row r="63" spans="2:4" ht="25.05" customHeight="1" x14ac:dyDescent="0.3">
      <c r="B63" s="21" t="s">
        <v>9</v>
      </c>
      <c r="C63" s="20"/>
      <c r="D63" s="20"/>
    </row>
    <row r="64" spans="2:4" ht="25.05" customHeight="1" x14ac:dyDescent="0.3">
      <c r="B64" s="21" t="s">
        <v>31</v>
      </c>
      <c r="C64" s="20"/>
      <c r="D64" s="20"/>
    </row>
    <row r="65" spans="2:4" ht="25.05" customHeight="1" x14ac:dyDescent="0.3">
      <c r="B65" s="21" t="s">
        <v>32</v>
      </c>
      <c r="C65" s="20"/>
      <c r="D65" s="20"/>
    </row>
    <row r="66" spans="2:4" ht="25.05" customHeight="1" x14ac:dyDescent="0.3">
      <c r="B66" s="21" t="s">
        <v>33</v>
      </c>
      <c r="C66" s="20"/>
      <c r="D66" s="20"/>
    </row>
    <row r="67" spans="2:4" ht="25.05" customHeight="1" x14ac:dyDescent="0.3">
      <c r="B67" s="21" t="s">
        <v>34</v>
      </c>
      <c r="C67" s="20"/>
      <c r="D67" s="20"/>
    </row>
    <row r="68" spans="2:4" ht="25.05" customHeight="1" x14ac:dyDescent="0.3">
      <c r="B68" s="21" t="s">
        <v>14</v>
      </c>
      <c r="C68" s="20"/>
      <c r="D68" s="20"/>
    </row>
    <row r="69" spans="2:4" ht="25.05" customHeight="1" x14ac:dyDescent="0.3">
      <c r="B69" s="21" t="s">
        <v>43</v>
      </c>
      <c r="C69" s="20">
        <f>SUBTOTAL(109,Table_Stationery[Estimated costs])</f>
        <v>0</v>
      </c>
      <c r="D69" s="20">
        <f>SUBTOTAL(109,Table_Stationery[Actual costs])</f>
        <v>0</v>
      </c>
    </row>
    <row r="70" spans="2:4" ht="15" customHeight="1" x14ac:dyDescent="0.3">
      <c r="B70" s="21"/>
      <c r="C70" s="20"/>
      <c r="D70" s="20"/>
    </row>
    <row r="71" spans="2:4" ht="34.950000000000003" customHeight="1" x14ac:dyDescent="0.3">
      <c r="B71" s="19" t="s">
        <v>52</v>
      </c>
      <c r="C71" s="20" t="s">
        <v>76</v>
      </c>
      <c r="D71" s="20" t="s">
        <v>77</v>
      </c>
    </row>
    <row r="72" spans="2:4" ht="25.05" customHeight="1" x14ac:dyDescent="0.3">
      <c r="B72" s="21" t="s">
        <v>63</v>
      </c>
      <c r="C72" s="20"/>
      <c r="D72" s="20"/>
    </row>
    <row r="73" spans="2:4" ht="25.05" customHeight="1" x14ac:dyDescent="0.3">
      <c r="B73" s="21" t="s">
        <v>64</v>
      </c>
      <c r="C73" s="20"/>
      <c r="D73" s="20"/>
    </row>
    <row r="74" spans="2:4" ht="25.05" customHeight="1" x14ac:dyDescent="0.3">
      <c r="B74" s="21" t="s">
        <v>43</v>
      </c>
      <c r="C74" s="20">
        <f>SUBTOTAL(109,Table_WeddingRings[Estimated costs])</f>
        <v>0</v>
      </c>
      <c r="D74" s="20">
        <f>SUBTOTAL(109,Table_WeddingRings[Actual costs])</f>
        <v>0</v>
      </c>
    </row>
    <row r="75" spans="2:4" ht="15" customHeight="1" x14ac:dyDescent="0.3">
      <c r="B75" s="21"/>
      <c r="C75" s="20"/>
      <c r="D75" s="20"/>
    </row>
    <row r="76" spans="2:4" ht="34.950000000000003" customHeight="1" x14ac:dyDescent="0.3">
      <c r="B76" s="19" t="s">
        <v>53</v>
      </c>
      <c r="C76" s="20" t="s">
        <v>76</v>
      </c>
      <c r="D76" s="20" t="s">
        <v>77</v>
      </c>
    </row>
    <row r="77" spans="2:4" ht="25.05" customHeight="1" x14ac:dyDescent="0.3">
      <c r="B77" s="21" t="s">
        <v>65</v>
      </c>
      <c r="C77" s="20"/>
      <c r="D77" s="20"/>
    </row>
    <row r="78" spans="2:4" ht="25.05" customHeight="1" x14ac:dyDescent="0.3">
      <c r="B78" s="21" t="s">
        <v>66</v>
      </c>
      <c r="C78" s="20"/>
      <c r="D78" s="20"/>
    </row>
    <row r="79" spans="2:4" ht="25.05" customHeight="1" x14ac:dyDescent="0.3">
      <c r="B79" s="21" t="s">
        <v>35</v>
      </c>
      <c r="C79" s="20"/>
      <c r="D79" s="20"/>
    </row>
    <row r="80" spans="2:4" ht="25.05" customHeight="1" x14ac:dyDescent="0.3">
      <c r="B80" s="21" t="s">
        <v>36</v>
      </c>
      <c r="C80" s="20"/>
      <c r="D80" s="20"/>
    </row>
    <row r="81" spans="2:4" ht="25.05" customHeight="1" x14ac:dyDescent="0.3">
      <c r="B81" s="21" t="s">
        <v>14</v>
      </c>
      <c r="C81" s="20"/>
      <c r="D81" s="20"/>
    </row>
    <row r="82" spans="2:4" ht="25.05" customHeight="1" x14ac:dyDescent="0.3">
      <c r="B82" s="21" t="s">
        <v>43</v>
      </c>
      <c r="C82" s="20">
        <f>SUBTOTAL(109,Table_Transportation[Estimated costs])</f>
        <v>0</v>
      </c>
      <c r="D82" s="20">
        <f>SUBTOTAL(109,Table_Transportation[Actual costs])</f>
        <v>0</v>
      </c>
    </row>
  </sheetData>
  <mergeCells count="1">
    <mergeCell ref="B1:D1"/>
  </mergeCells>
  <dataValidations count="1">
    <dataValidation allowBlank="1" showInputMessage="1" showErrorMessage="1" prompt="For each Expense Category, you can modify items and enter estimated and actual costs." sqref="A1" xr:uid="{00000000-0002-0000-0100-000000000000}"/>
  </dataValidations>
  <pageMargins left="0.7" right="0.7" top="0.75" bottom="0.75" header="0.3" footer="0.3"/>
  <pageSetup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customXml/_rels/item12.xml.rels>&#65279;<?xml version="1.0" encoding="utf-8"?><Relationships xmlns="http://schemas.openxmlformats.org/package/2006/relationships"><Relationship Type="http://schemas.openxmlformats.org/officeDocument/2006/relationships/customXmlProps" Target="/customXml/itemProps12.xml" Id="rId1" /></Relationships>
</file>

<file path=customXml/_rels/item2.xml.rels>&#65279;<?xml version="1.0" encoding="utf-8"?><Relationships xmlns="http://schemas.openxmlformats.org/package/2006/relationships"><Relationship Type="http://schemas.openxmlformats.org/officeDocument/2006/relationships/customXmlProps" Target="/customXml/itemProps21.xml" Id="rId1" /></Relationships>
</file>

<file path=customXml/_rels/item33.xml.rels>&#65279;<?xml version="1.0" encoding="utf-8"?><Relationships xmlns="http://schemas.openxmlformats.org/package/2006/relationships"><Relationship Type="http://schemas.openxmlformats.org/officeDocument/2006/relationships/customXmlProps" Target="/customXml/itemProps33.xml" Id="rId1" /></Relationships>
</file>

<file path=customXml/item1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ackground xmlns="71af3243-3dd4-4a8d-8c0d-dd76da1f02a5">false</Background>
    <Status xmlns="71af3243-3dd4-4a8d-8c0d-dd76da1f02a5">Not started</Status>
    <_ip_UnifiedCompliancePolicyUIAction xmlns="http://schemas.microsoft.com/sharepoint/v3" xsi:nil="true"/>
    <Image xmlns="71af3243-3dd4-4a8d-8c0d-dd76da1f02a5">
      <Url xsi:nil="true"/>
      <Description xsi:nil="true"/>
    </Image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2.xml><?xml version="1.0" encoding="utf-8"?>
<ds:datastoreItem xmlns:ds="http://schemas.openxmlformats.org/officeDocument/2006/customXml" ds:itemID="{60ECAB94-4CFA-401E-8781-A14BAB000F82}"/>
</file>

<file path=customXml/itemProps21.xml><?xml version="1.0" encoding="utf-8"?>
<ds:datastoreItem xmlns:ds="http://schemas.openxmlformats.org/officeDocument/2006/customXml" ds:itemID="{504630CD-E7E3-4194-8E98-040A16437B33}"/>
</file>

<file path=customXml/itemProps33.xml><?xml version="1.0" encoding="utf-8"?>
<ds:datastoreItem xmlns:ds="http://schemas.openxmlformats.org/officeDocument/2006/customXml" ds:itemID="{84A5D384-31B6-4D1F-A06B-7888D34E25E6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emplate>TM67081088</ap:Template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ap:HeadingPairs>
  <ap:TitlesOfParts>
    <vt:vector baseType="lpstr" size="3">
      <vt:lpstr>Budget summary</vt:lpstr>
      <vt:lpstr>Budget details</vt:lpstr>
      <vt:lpstr>Total_Wedding_Budget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2022-11-28T07:08:07Z</dcterms:created>
  <dcterms:modified xsi:type="dcterms:W3CDTF">2022-11-30T23:34:01Z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