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tables/table2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codeName="ThisWorkbook"/>
  <bookViews>
    <workbookView xWindow="-108" yWindow="-108" windowWidth="23256" windowHeight="12720" xr2:uid="{00000000-000D-0000-FFFF-FFFF00000000}"/>
  </bookViews>
  <sheets>
    <sheet name="Disbursement summary" sheetId="2" r:id="rId1"/>
    <sheet name="Disbursement journal" sheetId="1" r:id="rId2"/>
  </sheets>
  <definedNames>
    <definedName name="Categories">INDEX(DisbursementSummary[#Headers],1):INDEX(DisbursementSummary[#Headers],COUNTA(DisbursementSummary[#Headers]))</definedName>
    <definedName name="CategoryName" localSheetId="0">'Disbursement summary'!A$2</definedName>
    <definedName name="_xlnm.Print_Titles" localSheetId="1">'Disbursement journal'!$2:$2</definedName>
    <definedName name="_xlnm.Print_Titles" localSheetId="0">'Disbursement summary'!$2:$2</definedName>
    <definedName name="Title1">DisbursementSummary[[#Headers],[Date]]</definedName>
    <definedName name="Title2">Register[[#Headers],[Date]]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3" i="2" s="1"/>
  <c r="B4" i="1"/>
  <c r="B4" i="2" s="1"/>
  <c r="B5" i="1"/>
  <c r="B5" i="2" s="1"/>
  <c r="B6" i="1"/>
  <c r="B6" i="2" s="1"/>
  <c r="B7" i="1"/>
  <c r="B7" i="2" s="1"/>
  <c r="B8" i="1"/>
  <c r="B8" i="2" s="1"/>
  <c r="B9" i="1"/>
  <c r="B9" i="2" s="1"/>
  <c r="B10" i="1"/>
  <c r="B10" i="2" s="1"/>
  <c r="B11" i="1"/>
  <c r="B11" i="2" s="1"/>
  <c r="B12" i="1"/>
  <c r="B12" i="2" s="1"/>
  <c r="B13" i="1"/>
  <c r="B13" i="2" s="1"/>
  <c r="B14" i="1"/>
  <c r="B14" i="2" s="1"/>
  <c r="B15" i="1"/>
  <c r="B15" i="2" s="1"/>
  <c r="B16" i="1"/>
  <c r="B16" i="2" s="1"/>
  <c r="B17" i="1"/>
  <c r="B17" i="2" s="1"/>
  <c r="E5" i="2"/>
  <c r="G5" i="2"/>
  <c r="D5" i="2"/>
  <c r="I16" i="2"/>
  <c r="K15" i="2"/>
  <c r="E10" i="2"/>
  <c r="I8" i="2"/>
  <c r="J4" i="2"/>
  <c r="C6" i="2"/>
  <c r="H17" i="2"/>
  <c r="H7" i="2"/>
  <c r="I12" i="2"/>
  <c r="I9" i="2"/>
  <c r="K12" i="2"/>
  <c r="F5" i="2"/>
  <c r="H9" i="2"/>
  <c r="G9" i="2"/>
  <c r="D9" i="2"/>
  <c r="C14" i="2"/>
  <c r="C5" i="2"/>
  <c r="G14" i="2"/>
  <c r="F17" i="2"/>
  <c r="I3" i="2"/>
  <c r="H5" i="2"/>
  <c r="F7" i="2"/>
  <c r="I10" i="2"/>
  <c r="E3" i="2"/>
  <c r="J6" i="2"/>
  <c r="I7" i="2"/>
  <c r="I14" i="2"/>
  <c r="E6" i="2"/>
  <c r="C7" i="2"/>
  <c r="D3" i="2"/>
  <c r="K3" i="2"/>
  <c r="E4" i="2"/>
  <c r="G3" i="2"/>
  <c r="G15" i="2"/>
  <c r="C9" i="2"/>
  <c r="J14" i="2"/>
  <c r="H14" i="2"/>
  <c r="E11" i="2"/>
  <c r="J8" i="2"/>
  <c r="C16" i="2"/>
  <c r="G11" i="2"/>
  <c r="K9" i="2"/>
  <c r="D17" i="2"/>
  <c r="F9" i="2"/>
  <c r="F13" i="2"/>
  <c r="J13" i="2"/>
  <c r="J15" i="2"/>
  <c r="C13" i="2"/>
  <c r="F11" i="2"/>
  <c r="K10" i="2"/>
  <c r="D16" i="2"/>
  <c r="C3" i="2"/>
  <c r="G12" i="2"/>
  <c r="K5" i="2"/>
  <c r="J16" i="2"/>
  <c r="D4" i="2"/>
  <c r="H16" i="2"/>
  <c r="E13" i="2"/>
  <c r="H4" i="2"/>
  <c r="D6" i="2"/>
  <c r="F12" i="2"/>
  <c r="J10" i="2"/>
  <c r="J11" i="2"/>
  <c r="C8" i="2"/>
  <c r="H13" i="2"/>
  <c r="D11" i="2"/>
  <c r="F6" i="2"/>
  <c r="I11" i="2"/>
  <c r="I17" i="2"/>
  <c r="E15" i="2"/>
  <c r="J7" i="2"/>
  <c r="G10" i="2"/>
  <c r="E9" i="2"/>
  <c r="C15" i="2"/>
  <c r="G4" i="2"/>
  <c r="K8" i="2"/>
  <c r="D12" i="2"/>
  <c r="F14" i="2"/>
  <c r="E12" i="2"/>
  <c r="C11" i="2"/>
  <c r="J5" i="2"/>
  <c r="F16" i="2"/>
  <c r="I4" i="2"/>
  <c r="D7" i="2"/>
  <c r="F10" i="2"/>
  <c r="D10" i="2"/>
  <c r="I6" i="2"/>
  <c r="H10" i="2"/>
  <c r="I15" i="2"/>
  <c r="E17" i="2"/>
  <c r="K11" i="2"/>
  <c r="C4" i="2"/>
  <c r="K16" i="2"/>
  <c r="G6" i="2"/>
  <c r="D8" i="2"/>
  <c r="H6" i="2"/>
  <c r="D15" i="2"/>
  <c r="J17" i="2"/>
  <c r="C12" i="2"/>
  <c r="H8" i="2"/>
  <c r="G13" i="2"/>
  <c r="F4" i="2"/>
  <c r="D14" i="2"/>
  <c r="H3" i="2"/>
  <c r="C17" i="2"/>
  <c r="K6" i="2"/>
  <c r="K4" i="2"/>
  <c r="I5" i="2"/>
  <c r="G17" i="2"/>
  <c r="G16" i="2"/>
  <c r="E16" i="2"/>
  <c r="F15" i="2"/>
  <c r="K7" i="2"/>
  <c r="K17" i="2"/>
  <c r="I13" i="2"/>
  <c r="E8" i="2"/>
  <c r="G8" i="2"/>
  <c r="H12" i="2"/>
  <c r="F3" i="2"/>
  <c r="G7" i="2"/>
  <c r="J9" i="2"/>
  <c r="J12" i="2"/>
  <c r="C10" i="2"/>
  <c r="H15" i="2"/>
  <c r="F8" i="2"/>
  <c r="E7" i="2"/>
  <c r="J3" i="2"/>
  <c r="K13" i="2"/>
  <c r="D13" i="2"/>
  <c r="H11" i="2"/>
  <c r="K14" i="2"/>
  <c r="E14" i="2"/>
  <c r="F18" i="1" l="1"/>
  <c r="D18" i="2" l="1"/>
  <c r="E18" i="2"/>
  <c r="G18" i="2"/>
  <c r="F18" i="2"/>
  <c r="K18" i="2"/>
  <c r="H18" i="2"/>
  <c r="C18" i="2"/>
  <c r="J18" i="2"/>
  <c r="I18" i="2"/>
</calcChain>
</file>

<file path=xl/sharedStrings.xml><?xml version="1.0" encoding="utf-8"?>
<sst xmlns="http://schemas.openxmlformats.org/spreadsheetml/2006/main" count="49" uniqueCount="23">
  <si>
    <t>Date</t>
  </si>
  <si>
    <t>Number</t>
  </si>
  <si>
    <t>Description</t>
  </si>
  <si>
    <t>Category</t>
  </si>
  <si>
    <t>Amount</t>
  </si>
  <si>
    <t>Mortgage</t>
  </si>
  <si>
    <t>Phone</t>
  </si>
  <si>
    <t>Totals</t>
  </si>
  <si>
    <t>Electricity</t>
  </si>
  <si>
    <t>100</t>
  </si>
  <si>
    <t>City Power &amp; Light</t>
  </si>
  <si>
    <t>Humongous Insurance</t>
  </si>
  <si>
    <t>Woodgrove Bank</t>
  </si>
  <si>
    <t>The Phone Company</t>
  </si>
  <si>
    <t>Litware, Inc.</t>
  </si>
  <si>
    <t>Disbursement summary</t>
  </si>
  <si>
    <t>Auto insurance</t>
  </si>
  <si>
    <t>Office supplies</t>
  </si>
  <si>
    <t>Column1</t>
  </si>
  <si>
    <t>Column2</t>
  </si>
  <si>
    <t>Column3</t>
  </si>
  <si>
    <t>Column4</t>
  </si>
  <si>
    <t>Disbursement 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</si>
</sst>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(* #,##0_);_(* \(#,##0\);_(* &quot;-&quot;_);_(@_)"/>
    <numFmt numFmtId="164" formatCode="&quot;$&quot;#,##0.00;;"/>
    <numFmt numFmtId="165" formatCode="&quot;$&quot;#,##0.00"/>
  </numFmts>
  <fonts count="14" x14ac:knownFonts="1">
    <font>
      <sz val="11"/>
      <color theme="3"/>
      <name val="Verdana"/>
      <family val="2"/>
      <scheme val="minor"/>
    </font>
    <font>
      <sz val="11"/>
      <color theme="1"/>
      <name val="Verdana"/>
      <family val="2"/>
      <scheme val="minor"/>
    </font>
    <font>
      <sz val="11"/>
      <color theme="3"/>
      <name val="Verdana"/>
      <family val="2"/>
      <scheme val="minor"/>
    </font>
    <font>
      <sz val="11"/>
      <color theme="4" tint="-0.499984740745262"/>
      <name val="Verdana"/>
      <family val="2"/>
      <scheme val="minor"/>
    </font>
    <font>
      <i/>
      <sz val="24"/>
      <color theme="4" tint="-0.24994659260841701"/>
      <name val="Garamond"/>
      <family val="2"/>
      <scheme val="major"/>
    </font>
    <font>
      <b/>
      <i/>
      <sz val="24"/>
      <color theme="4" tint="-0.24994659260841701"/>
      <name val="Verdana"/>
      <family val="2"/>
      <scheme val="minor"/>
    </font>
    <font>
      <sz val="13"/>
      <color theme="4" tint="-0.499984740745262"/>
      <name val="Verdana"/>
      <family val="2"/>
      <scheme val="minor"/>
    </font>
    <font>
      <sz val="8"/>
      <name val="Verdana"/>
      <family val="2"/>
      <scheme val="minor"/>
    </font>
    <font>
      <sz val="11"/>
      <color theme="5" tint="-0.499984740745262"/>
      <name val="Verdana"/>
      <family val="2"/>
      <scheme val="minor"/>
    </font>
    <font>
      <sz val="11"/>
      <color theme="0"/>
      <name val="Verdana"/>
      <family val="2"/>
      <scheme val="minor"/>
    </font>
    <font>
      <sz val="48"/>
      <color theme="5" tint="-0.499984740745262"/>
      <name val="Garamond"/>
      <family val="1"/>
      <scheme val="major"/>
    </font>
    <font>
      <sz val="48"/>
      <color theme="5" tint="-0.249977111117893"/>
      <name val="Garamond"/>
      <family val="1"/>
      <scheme val="major"/>
    </font>
    <font>
      <sz val="48"/>
      <color theme="3"/>
      <name val="Verdana"/>
      <family val="2"/>
      <scheme val="minor"/>
    </font>
    <font>
      <sz val="11"/>
      <color theme="9" tint="-0.749992370372631"/>
      <name val="Verdan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12">
    <xf numFmtId="0" fontId="0" fillId="0" borderId="0">
      <alignment horizontal="left" vertical="center" wrapText="1" indent="1"/>
    </xf>
    <xf numFmtId="0" fontId="4" fillId="0" borderId="0">
      <alignment horizontal="left" vertical="top"/>
    </xf>
    <xf numFmtId="1" fontId="2" fillId="0" borderId="0" applyFont="0" applyFill="0" applyBorder="0" applyAlignment="0" applyProtection="0"/>
    <xf numFmtId="41" fontId="2" fillId="0" borderId="0" applyFill="0" applyBorder="0" applyAlignment="0" applyProtection="0"/>
    <xf numFmtId="164" fontId="2" fillId="0" borderId="0" applyFont="0" applyFill="0" applyBorder="0" applyProtection="0">
      <alignment horizontal="right" vertical="center" indent="1"/>
    </xf>
    <xf numFmtId="165" fontId="6" fillId="0" borderId="0" applyFill="0" applyBorder="0" applyProtection="0">
      <alignment horizontal="right" vertical="center" indent="1"/>
    </xf>
    <xf numFmtId="9" fontId="2" fillId="0" borderId="0" applyFill="0" applyBorder="0" applyAlignment="0" applyProtection="0"/>
    <xf numFmtId="0" fontId="5" fillId="0" borderId="0">
      <alignment horizontal="left" vertical="top"/>
    </xf>
    <xf numFmtId="0" fontId="3" fillId="0" borderId="0" applyNumberFormat="0" applyFill="0" applyBorder="0" applyProtection="0">
      <alignment horizontal="left" vertical="center" indent="1"/>
    </xf>
    <xf numFmtId="0" fontId="6" fillId="0" borderId="0" applyNumberFormat="0" applyFill="0" applyBorder="0" applyAlignment="0" applyProtection="0"/>
    <xf numFmtId="14" fontId="2" fillId="0" borderId="0" applyFont="0" applyFill="0" applyBorder="0" applyProtection="0">
      <alignment horizontal="center" vertical="center"/>
    </xf>
    <xf numFmtId="0" fontId="2" fillId="2" borderId="1">
      <alignment vertical="center" wrapText="1"/>
    </xf>
  </cellStyleXfs>
  <cellXfs count="27">
    <xf numFmtId="0" fontId="0" fillId="0" borderId="0" xfId="0">
      <alignment horizontal="left" vertical="center" wrapText="1" inden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8" fillId="3" borderId="0" xfId="0" applyFont="1" applyFill="1">
      <alignment horizontal="left" vertical="center" wrapText="1" indent="1"/>
    </xf>
    <xf numFmtId="0" fontId="10" fillId="3" borderId="0" xfId="1" applyFont="1" applyFill="1" applyAlignment="1">
      <alignment horizontal="left" vertical="center"/>
    </xf>
    <xf numFmtId="0" fontId="11" fillId="3" borderId="0" xfId="1" applyFont="1" applyFill="1" applyAlignment="1">
      <alignment horizontal="left" vertical="center"/>
    </xf>
    <xf numFmtId="0" fontId="0" fillId="0" borderId="0" xfId="0" applyFont="1">
      <alignment horizontal="left" vertical="center" wrapText="1" indent="1"/>
    </xf>
    <xf numFmtId="0" fontId="0" fillId="0" borderId="0" xfId="0" applyFont="1" applyAlignment="1">
      <alignment horizontal="right" vertical="center" wrapText="1" indent="3"/>
    </xf>
    <xf numFmtId="14" fontId="1" fillId="0" borderId="0" xfId="10" applyFont="1" applyAlignment="1">
      <alignment horizontal="left" vertical="center" indent="1"/>
    </xf>
    <xf numFmtId="1" fontId="1" fillId="0" borderId="0" xfId="2" applyFont="1" applyAlignment="1">
      <alignment horizontal="right" vertical="center" indent="1"/>
    </xf>
    <xf numFmtId="0" fontId="1" fillId="0" borderId="0" xfId="0" applyFont="1" applyAlignment="1">
      <alignment horizontal="right" vertical="center" wrapText="1" indent="1"/>
    </xf>
    <xf numFmtId="0" fontId="8" fillId="0" borderId="0" xfId="8" applyFont="1" applyAlignment="1">
      <alignment horizontal="right" vertical="center" indent="1"/>
    </xf>
    <xf numFmtId="164" fontId="1" fillId="0" borderId="0" xfId="4" applyFont="1">
      <alignment horizontal="right" vertical="center" indent="1"/>
    </xf>
    <xf numFmtId="1" fontId="1" fillId="0" borderId="0" xfId="2" applyFont="1" applyBorder="1" applyAlignment="1">
      <alignment horizontal="right" vertical="center" indent="1"/>
    </xf>
    <xf numFmtId="0" fontId="8" fillId="0" borderId="0" xfId="8" applyFont="1" applyBorder="1" applyAlignment="1">
      <alignment horizontal="right" vertical="center" indent="1"/>
    </xf>
    <xf numFmtId="14" fontId="1" fillId="0" borderId="0" xfId="10" applyFont="1" applyBorder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165" fontId="9" fillId="0" borderId="0" xfId="0" applyNumberFormat="1" applyFont="1" applyAlignment="1">
      <alignment horizontal="right" vertical="center" indent="1"/>
    </xf>
    <xf numFmtId="0" fontId="12" fillId="3" borderId="0" xfId="11" applyFont="1" applyFill="1" applyBorder="1">
      <alignment vertical="center" wrapText="1"/>
    </xf>
    <xf numFmtId="0" fontId="12" fillId="0" borderId="0" xfId="0" applyFont="1">
      <alignment horizontal="left" vertical="center" wrapText="1" indent="1"/>
    </xf>
    <xf numFmtId="0" fontId="0" fillId="0" borderId="0" xfId="0" applyFont="1" applyAlignment="1">
      <alignment horizontal="left" vertical="center" indent="1"/>
    </xf>
    <xf numFmtId="14" fontId="13" fillId="0" borderId="0" xfId="10" applyFont="1" applyAlignment="1">
      <alignment horizontal="left" vertical="center" indent="1"/>
    </xf>
    <xf numFmtId="164" fontId="13" fillId="0" borderId="0" xfId="4" applyFont="1">
      <alignment horizontal="right" vertical="center" indent="1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left" vertical="center" indent="1"/>
    </xf>
    <xf numFmtId="164" fontId="0" fillId="0" borderId="0" xfId="0" applyNumberFormat="1" applyFont="1" applyAlignment="1">
      <alignment horizontal="right" vertical="center" indent="1"/>
    </xf>
  </cellXfs>
  <cellStyles count="12">
    <cellStyle name="Comma" xfId="2" builtinId="3" customBuiltin="1"/>
    <cellStyle name="Comma [0]" xfId="3" builtinId="6" customBuiltin="1"/>
    <cellStyle name="Currency" xfId="4" builtinId="4" customBuiltin="1"/>
    <cellStyle name="Currency [0]" xfId="5" builtinId="7" customBuiltin="1"/>
    <cellStyle name="Date" xfId="10" xr:uid="{00000000-0005-0000-0000-000004000000}"/>
    <cellStyle name="Heading 1" xfId="7" builtinId="16" customBuiltin="1"/>
    <cellStyle name="Heading 2" xfId="8" builtinId="17" customBuiltin="1"/>
    <cellStyle name="Normal" xfId="0" builtinId="0" customBuiltin="1"/>
    <cellStyle name="Note" xfId="11" builtinId="10" customBuiltin="1"/>
    <cellStyle name="Percent" xfId="6" builtinId="5" customBuiltin="1"/>
    <cellStyle name="Title" xfId="1" builtinId="15" customBuiltin="1"/>
    <cellStyle name="Total" xfId="9" builtinId="25" customBuiltin="1"/>
  </cellStyles>
  <dxfs count="67">
    <dxf>
      <fill>
        <patternFill>
          <bgColor theme="5" tint="0.79998168889431442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ill>
        <patternFill>
          <bgColor theme="0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ont>
        <color theme="0"/>
      </font>
      <fill>
        <patternFill>
          <bgColor theme="1" tint="0.24994659260841701"/>
        </patternFill>
      </fill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</border>
    </dxf>
    <dxf>
      <font>
        <color theme="0"/>
      </font>
      <fill>
        <patternFill>
          <bgColor theme="1" tint="0.24994659260841701"/>
        </patternFill>
      </fill>
    </dxf>
    <dxf>
      <font>
        <strike val="0"/>
        <outline val="0"/>
        <shadow val="0"/>
        <u val="none"/>
        <vertAlign val="baseline"/>
        <sz val="11"/>
        <color theme="9" tint="-0.749992370372631"/>
        <name val="Verdana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Verdana"/>
        <family val="2"/>
        <scheme val="minor"/>
      </font>
      <alignment horizontal="left" vertical="center" textRotation="0" indent="1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3"/>
        <name val="Verdana"/>
        <family val="2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family val="2"/>
        <scheme val="minor"/>
      </font>
      <numFmt numFmtId="164" formatCode="&quot;$&quot;#,##0.00;;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749992370372631"/>
        <name val="Verdana"/>
        <family val="2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family val="2"/>
        <scheme val="minor"/>
      </font>
      <numFmt numFmtId="164" formatCode="&quot;$&quot;#,##0.00;;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749992370372631"/>
        <name val="Verdana"/>
        <family val="2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family val="2"/>
        <scheme val="minor"/>
      </font>
      <numFmt numFmtId="164" formatCode="&quot;$&quot;#,##0.00;;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749992370372631"/>
        <name val="Verdana"/>
        <family val="2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family val="2"/>
        <scheme val="minor"/>
      </font>
      <numFmt numFmtId="164" formatCode="&quot;$&quot;#,##0.00;;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749992370372631"/>
        <name val="Verdana"/>
        <family val="2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family val="2"/>
        <scheme val="minor"/>
      </font>
      <numFmt numFmtId="164" formatCode="&quot;$&quot;#,##0.00;;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749992370372631"/>
        <name val="Verdana"/>
        <family val="2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family val="2"/>
        <scheme val="minor"/>
      </font>
      <numFmt numFmtId="164" formatCode="&quot;$&quot;#,##0.00;;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749992370372631"/>
        <name val="Verdana"/>
        <family val="2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family val="2"/>
        <scheme val="minor"/>
      </font>
      <numFmt numFmtId="164" formatCode="&quot;$&quot;#,##0.00;;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749992370372631"/>
        <name val="Verdana"/>
        <family val="2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family val="2"/>
        <scheme val="minor"/>
      </font>
      <numFmt numFmtId="164" formatCode="&quot;$&quot;#,##0.00;;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749992370372631"/>
        <name val="Verdana"/>
        <family val="2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family val="2"/>
        <scheme val="minor"/>
      </font>
      <numFmt numFmtId="164" formatCode="&quot;$&quot;#,##0.00;;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749992370372631"/>
        <name val="Verdana"/>
        <family val="2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family val="2"/>
        <scheme val="minor"/>
      </font>
      <numFmt numFmtId="164" formatCode="&quot;$&quot;#,##0.00;;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749992370372631"/>
        <name val="Verdana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Verdana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Verdana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Verdana"/>
        <family val="2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family val="2"/>
        <scheme val="minor"/>
      </font>
      <numFmt numFmtId="165" formatCode="&quot;$&quot;#,##0.00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Verdana"/>
        <family val="2"/>
        <scheme val="minor"/>
      </font>
      <alignment horizontal="righ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Verdana"/>
        <family val="2"/>
        <scheme val="minor"/>
      </font>
      <alignment horizontal="righ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Verdana"/>
        <family val="2"/>
        <scheme val="minor"/>
      </font>
      <alignment horizontal="righ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Verdana"/>
        <family val="2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Verdana"/>
        <family val="2"/>
        <scheme val="minor"/>
      </font>
      <alignment horizontal="left" vertical="center" textRotation="0" indent="1" justifyLastLine="0" shrinkToFit="0" readingOrder="0"/>
    </dxf>
    <dxf>
      <fill>
        <patternFill>
          <bgColor theme="5" tint="0.7999816888943144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>
          <bgColor theme="0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>
          <bgColor theme="1" tint="0.49998474074526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>
          <bgColor theme="1" tint="0.24994659260841701"/>
        </patternFill>
      </fill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</border>
    </dxf>
    <dxf>
      <fill>
        <patternFill>
          <bgColor theme="5" tint="0.7999816888943144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>
          <bgColor theme="0" tint="-4.9989318521683403E-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>
          <bgColor theme="1" tint="0.49998474074526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>
          <bgColor theme="1" tint="0.24994659260841701"/>
        </patternFill>
      </fill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 style="thin">
          <color theme="1" tint="0.24994659260841701"/>
        </vertical>
        <horizontal style="thin">
          <color theme="1" tint="0.24994659260841701"/>
        </horizontal>
      </border>
    </dxf>
    <dxf>
      <fill>
        <patternFill>
          <bgColor theme="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>
          <bgColor theme="0" tint="-4.9989318521683403E-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>
          <bgColor theme="0" tint="-0.2499465926084170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>
          <bgColor theme="1" tint="0.24994659260841701"/>
        </patternFill>
      </fill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</border>
    </dxf>
    <dxf>
      <fill>
        <patternFill>
          <bgColor theme="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>
          <fgColor theme="0" tint="-4.9989318521683403E-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</font>
      <fill>
        <patternFill>
          <bgColor theme="6" tint="-0.24994659260841701"/>
        </patternFill>
      </fill>
      <border diagonalUp="0" diagonalDown="0"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 patternType="solid">
          <fgColor auto="1"/>
          <bgColor theme="2" tint="-9.9917600024414813E-2"/>
        </patternFill>
      </fill>
    </dxf>
    <dxf>
      <font>
        <b/>
        <i val="0"/>
        <color theme="4" tint="-0.499984740745262"/>
      </font>
      <border>
        <top style="dotted">
          <color theme="3"/>
        </top>
      </border>
    </dxf>
    <dxf>
      <font>
        <b/>
        <i val="0"/>
        <color theme="0" tint="-4.9989318521683403E-2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border>
        <left style="dotted">
          <color theme="3"/>
        </left>
        <right style="dotted">
          <color theme="3"/>
        </right>
        <bottom style="dotted">
          <color theme="3"/>
        </bottom>
        <vertical style="dotted">
          <color theme="3"/>
        </vertical>
      </border>
    </dxf>
    <dxf>
      <fill>
        <patternFill patternType="solid">
          <fgColor theme="0" tint="-0.14999847407452621"/>
          <bgColor theme="0" tint="-0.14999847407452621"/>
        </patternFill>
      </fill>
    </dxf>
    <dxf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 style="hair">
          <color theme="0" tint="-0.499984740745262"/>
        </vertical>
      </border>
    </dxf>
    <dxf>
      <fill>
        <patternFill patternType="solid">
          <fgColor theme="0" tint="-0.14993743705557422"/>
          <bgColor theme="2" tint="-9.9948118533890809E-2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 style="hair">
          <color theme="0" tint="-0.499984740745262"/>
        </vertical>
        <horizontal style="hair">
          <color theme="0" tint="-0.499984740745262"/>
        </horizontal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horizontal style="thin">
          <color theme="1"/>
        </horizontal>
      </border>
    </dxf>
  </dxfs>
  <tableStyles count="7" defaultTableStyle="Disbursement Style" defaultPivotStyle="PivotStyleLight16">
    <tableStyle name="Disbursement" pivot="0" count="8" xr9:uid="{9CC9DD23-30F2-4969-81FF-7DEE7FA9D000}">
      <tableStyleElement type="wholeTable" dxfId="66"/>
      <tableStyleElement type="headerRow" dxfId="65"/>
      <tableStyleElement type="totalRow" dxfId="64"/>
      <tableStyleElement type="firstColumn" dxfId="63"/>
      <tableStyleElement type="lastColumn" dxfId="62"/>
      <tableStyleElement type="firstRowStripe" dxfId="61"/>
      <tableStyleElement type="secondRowStripe" dxfId="60"/>
      <tableStyleElement type="firstColumnStripe" dxfId="59"/>
    </tableStyle>
    <tableStyle name="Disbursement Style" pivot="0" count="4" xr9:uid="{00000000-0011-0000-FFFF-FFFF00000000}">
      <tableStyleElement type="wholeTable" dxfId="58"/>
      <tableStyleElement type="headerRow" dxfId="57"/>
      <tableStyleElement type="totalRow" dxfId="56"/>
      <tableStyleElement type="firstRowStripe" dxfId="55"/>
    </tableStyle>
    <tableStyle name="Table Style 1" pivot="0" count="3" xr9:uid="{3772B055-4E53-BF45-9804-4DEDB670F571}">
      <tableStyleElement type="headerRow" dxfId="54"/>
      <tableStyleElement type="firstRowStripe" dxfId="53"/>
      <tableStyleElement type="secondRowStripe" dxfId="52"/>
    </tableStyle>
    <tableStyle name="Table Style 2" pivot="0" count="4" xr9:uid="{F5FD990F-639C-4D4D-919B-C08308A60F67}">
      <tableStyleElement type="headerRow" dxfId="51"/>
      <tableStyleElement type="totalRow" dxfId="50"/>
      <tableStyleElement type="firstRowStripe" dxfId="49"/>
      <tableStyleElement type="secondRowStripe" dxfId="48"/>
    </tableStyle>
    <tableStyle name="Table Style 3" pivot="0" count="4" xr9:uid="{F39DA7F0-02B4-B849-8D4E-128DBB1BA529}">
      <tableStyleElement type="headerRow" dxfId="47"/>
      <tableStyleElement type="totalRow" dxfId="46"/>
      <tableStyleElement type="firstRowStripe" dxfId="45"/>
      <tableStyleElement type="secondRowStripe" dxfId="44"/>
    </tableStyle>
    <tableStyle name="Table Style 4" pivot="0" count="4" xr9:uid="{868CFC68-C962-6E48-98C7-850CE07412B0}">
      <tableStyleElement type="headerRow" dxfId="43"/>
      <tableStyleElement type="totalRow" dxfId="42"/>
      <tableStyleElement type="firstRowStripe" dxfId="41"/>
      <tableStyleElement type="secondRowStripe" dxfId="40"/>
    </tableStyle>
    <tableStyle name="Table Style 5" pivot="0" count="4" xr9:uid="{D240A60A-E837-FD49-ADEF-B05F453CBFDC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sbursementSummary" displayName="DisbursementSummary" ref="B2:K18" totalsRowCount="1" headerRowDxfId="6" dataDxfId="4" totalsRowDxfId="5" headerRowCellStyle="Normal" dataCellStyle="Currency" totalsRowCellStyle="Currency">
  <autoFilter ref="B2:K17" xr:uid="{00000000-0009-0000-0100-000002000000}"/>
  <tableColumns count="10">
    <tableColumn id="1" xr3:uid="{00000000-0010-0000-0000-000001000000}" name="Date" dataDxfId="26" totalsRowDxfId="25" dataCellStyle="Date">
      <calculatedColumnFormula>IFERROR(INDEX(Register[],ROW(A1),1),"")</calculatedColumnFormula>
    </tableColumn>
    <tableColumn id="9" xr3:uid="{00000000-0010-0000-0000-000009000000}" name="Auto insurance" totalsRowFunction="sum" dataDxfId="24" totalsRowDxfId="23" dataCellStyle="Currency">
      <calculatedColumnFormula>IFERROR(INDIRECT("Register[@Amount]")*(INDIRECT("Register[@Category]")=CategoryName),"")</calculatedColumnFormula>
    </tableColumn>
    <tableColumn id="10" xr3:uid="{00000000-0010-0000-0000-00000A000000}" name="Office supplies" totalsRowFunction="sum" dataDxfId="22" totalsRowDxfId="21" dataCellStyle="Currency">
      <calculatedColumnFormula>IFERROR(INDIRECT("Register[@Amount]")*(INDIRECT("Register[@Category]")=CategoryName),"")</calculatedColumnFormula>
    </tableColumn>
    <tableColumn id="11" xr3:uid="{00000000-0010-0000-0000-00000B000000}" name="Electricity" totalsRowFunction="sum" dataDxfId="20" totalsRowDxfId="19" dataCellStyle="Currency">
      <calculatedColumnFormula>IFERROR(INDIRECT("Register[@Amount]")*(INDIRECT("Register[@Category]")=CategoryName),"")</calculatedColumnFormula>
    </tableColumn>
    <tableColumn id="12" xr3:uid="{00000000-0010-0000-0000-00000C000000}" name="Mortgage" totalsRowFunction="sum" dataDxfId="18" totalsRowDxfId="17" dataCellStyle="Currency">
      <calculatedColumnFormula>IFERROR(INDIRECT("Register[@Amount]")*(INDIRECT("Register[@Category]")=CategoryName),"")</calculatedColumnFormula>
    </tableColumn>
    <tableColumn id="13" xr3:uid="{00000000-0010-0000-0000-00000D000000}" name="Phone" totalsRowFunction="sum" dataDxfId="16" totalsRowDxfId="15" dataCellStyle="Currency">
      <calculatedColumnFormula>IFERROR(INDIRECT("Register[@Amount]")*(INDIRECT("Register[@Category]")=CategoryName),"")</calculatedColumnFormula>
    </tableColumn>
    <tableColumn id="15" xr3:uid="{00000000-0010-0000-0000-00000F000000}" name="Column1" totalsRowFunction="sum" dataDxfId="14" totalsRowDxfId="13" dataCellStyle="Currency">
      <calculatedColumnFormula>IFERROR(INDIRECT("Register[@Amount]")*(INDIRECT("Register[@Category]")=CategoryName),"")</calculatedColumnFormula>
    </tableColumn>
    <tableColumn id="16" xr3:uid="{00000000-0010-0000-0000-000010000000}" name="Column2" totalsRowFunction="sum" dataDxfId="12" totalsRowDxfId="11" dataCellStyle="Currency">
      <calculatedColumnFormula>IFERROR(INDIRECT("Register[@Amount]")*(INDIRECT("Register[@Category]")=CategoryName),"")</calculatedColumnFormula>
    </tableColumn>
    <tableColumn id="17" xr3:uid="{00000000-0010-0000-0000-000011000000}" name="Column3" totalsRowFunction="sum" dataDxfId="10" totalsRowDxfId="9" dataCellStyle="Currency">
      <calculatedColumnFormula>IFERROR(INDIRECT("Register[@Amount]")*(INDIRECT("Register[@Category]")=CategoryName),"")</calculatedColumnFormula>
    </tableColumn>
    <tableColumn id="18" xr3:uid="{00000000-0010-0000-0000-000012000000}" name="Column4" totalsRowFunction="sum" dataDxfId="8" totalsRowDxfId="7" dataCellStyle="Currency">
      <calculatedColumnFormula>IFERROR(INDIRECT("Register[@Amount]")*(INDIRECT("Register[@Category]")=CategoryName),"")</calculatedColumnFormula>
    </tableColumn>
  </tableColumns>
  <tableStyleInfo name="Table Style 5" showFirstColumn="0" showLastColumn="0" showRowStripes="1" showColumnStripes="0"/>
  <extLst>
    <ext xmlns:x14="http://schemas.microsoft.com/office/spreadsheetml/2009/9/main" uri="{504A1905-F514-4f6f-8877-14C23A59335A}">
      <x14:table altTextSummary="Modify Category names in this table. Amount for each category is automatically updated. To add categories, copy last table column and paste it to the right of the copied column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ster" displayName="Register" ref="B2:F18" totalsRowCount="1" headerRowDxfId="29" dataDxfId="27" totalsRowDxfId="28" headerRowCellStyle="Normal">
  <autoFilter ref="B2:F17" xr:uid="{00000000-0009-0000-0100-000001000000}"/>
  <tableColumns count="5">
    <tableColumn id="1" xr3:uid="{00000000-0010-0000-0100-000001000000}" name="Date" totalsRowLabel="Totals" dataDxfId="39" totalsRowDxfId="38" dataCellStyle="Date"/>
    <tableColumn id="2" xr3:uid="{00000000-0010-0000-0100-000002000000}" name="Number" dataDxfId="37" totalsRowDxfId="36" dataCellStyle="Comma"/>
    <tableColumn id="3" xr3:uid="{00000000-0010-0000-0100-000003000000}" name="Description" dataDxfId="35" totalsRowDxfId="34" dataCellStyle="Normal"/>
    <tableColumn id="4" xr3:uid="{00000000-0010-0000-0100-000004000000}" name="Category" dataDxfId="33" totalsRowDxfId="32" dataCellStyle="Heading 2"/>
    <tableColumn id="5" xr3:uid="{00000000-0010-0000-0100-000005000000}" name="Amount" totalsRowFunction="sum" dataDxfId="31" totalsRowDxfId="30" dataCellStyle="Currency"/>
  </tableColumns>
  <tableStyleInfo name="Table Style 5" showFirstColumn="0" showLastColumn="0" showRowStripes="1" showColumnStripes="0"/>
  <extLst>
    <ext xmlns:x14="http://schemas.microsoft.com/office/spreadsheetml/2009/9/main" uri="{504A1905-F514-4f6f-8877-14C23A59335A}">
      <x14:table altTextSummary="Enter Date, Number, Description, and amount, and select Category in this table"/>
    </ext>
  </extLst>
</table>
</file>

<file path=xl/theme/theme11.xml><?xml version="1.0" encoding="utf-8"?>
<a:theme xmlns:a="http://schemas.openxmlformats.org/drawingml/2006/main" name="Office Theme">
  <a:themeElements>
    <a:clrScheme name="Beige Color Palette">
      <a:dk1>
        <a:srgbClr val="000000"/>
      </a:dk1>
      <a:lt1>
        <a:srgbClr val="FFFFFF"/>
      </a:lt1>
      <a:dk2>
        <a:srgbClr val="F7F7F7"/>
      </a:dk2>
      <a:lt2>
        <a:srgbClr val="E7E6E6"/>
      </a:lt2>
      <a:accent1>
        <a:srgbClr val="E2D5C1"/>
      </a:accent1>
      <a:accent2>
        <a:srgbClr val="C7AD89"/>
      </a:accent2>
      <a:accent3>
        <a:srgbClr val="9D8366"/>
      </a:accent3>
      <a:accent4>
        <a:srgbClr val="0D0704"/>
      </a:accent4>
      <a:accent5>
        <a:srgbClr val="767779"/>
      </a:accent5>
      <a:accent6>
        <a:srgbClr val="1D7270"/>
      </a:accent6>
      <a:hlink>
        <a:srgbClr val="0563C1"/>
      </a:hlink>
      <a:folHlink>
        <a:srgbClr val="954F72"/>
      </a:folHlink>
    </a:clrScheme>
    <a:fontScheme name="Custom 27">
      <a:majorFont>
        <a:latin typeface="Garamond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table" Target="/xl/tables/table12.xml" Id="rId2" /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table" Target="/xl/tables/table21.xml" Id="rId2" /><Relationship Type="http://schemas.openxmlformats.org/officeDocument/2006/relationships/printerSettings" Target="/xl/printerSettings/printerSettings21.bin" Id="rId1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249977111117893"/>
    <pageSetUpPr autoPageBreaks="0" fitToPage="1"/>
  </sheetPr>
  <dimension ref="B1:L18"/>
  <sheetViews>
    <sheetView showGridLines="0" tabSelected="1" zoomScaleNormal="100" workbookViewId="0"/>
  </sheetViews>
  <sheetFormatPr defaultColWidth="18" defaultRowHeight="30" customHeight="1" x14ac:dyDescent="0.25"/>
  <cols>
    <col min="1" max="1" width="2.1796875" style="6" customWidth="1"/>
    <col min="2" max="11" width="20.6328125" style="6" customWidth="1"/>
    <col min="12" max="12" width="2.54296875" style="6" customWidth="1"/>
    <col min="13" max="16384" width="18" style="6"/>
  </cols>
  <sheetData>
    <row r="1" spans="2:12" s="20" customFormat="1" ht="82.05" customHeight="1" x14ac:dyDescent="0.25">
      <c r="B1" s="4" t="s">
        <v>15</v>
      </c>
      <c r="C1" s="5"/>
      <c r="D1" s="5"/>
      <c r="E1" s="5"/>
      <c r="F1" s="5"/>
      <c r="G1" s="19"/>
      <c r="H1" s="19"/>
      <c r="I1" s="19"/>
      <c r="J1" s="19"/>
      <c r="K1" s="19"/>
    </row>
    <row r="2" spans="2:12" s="21" customFormat="1" ht="30" customHeight="1" x14ac:dyDescent="0.25">
      <c r="B2" s="6" t="s">
        <v>0</v>
      </c>
      <c r="C2" s="7" t="s">
        <v>16</v>
      </c>
      <c r="D2" s="7" t="s">
        <v>17</v>
      </c>
      <c r="E2" s="7" t="s">
        <v>8</v>
      </c>
      <c r="F2" s="7" t="s">
        <v>5</v>
      </c>
      <c r="G2" s="7" t="s">
        <v>6</v>
      </c>
      <c r="H2" s="7" t="s">
        <v>18</v>
      </c>
      <c r="I2" s="7" t="s">
        <v>19</v>
      </c>
      <c r="J2" s="7" t="s">
        <v>20</v>
      </c>
      <c r="K2" s="7" t="s">
        <v>21</v>
      </c>
      <c r="L2" s="6"/>
    </row>
    <row r="3" spans="2:12" s="24" customFormat="1" ht="30" customHeight="1" x14ac:dyDescent="0.25">
      <c r="B3" s="22">
        <f ca="1">IFERROR(INDEX(Register[],ROW(A1),1),"")</f>
        <v>44871</v>
      </c>
      <c r="C3" s="23">
        <f t="shared" ref="C3:K17" ca="1" si="0">IFERROR(INDIRECT("Register[@Amount]")*(INDIRECT("Register[@Category]")=CategoryName),"")</f>
        <v>0</v>
      </c>
      <c r="D3" s="23">
        <f t="shared" ca="1" si="0"/>
        <v>0</v>
      </c>
      <c r="E3" s="23">
        <f t="shared" ca="1" si="0"/>
        <v>0</v>
      </c>
      <c r="F3" s="23">
        <f t="shared" ca="1" si="0"/>
        <v>1200</v>
      </c>
      <c r="G3" s="23">
        <f t="shared" ca="1" si="0"/>
        <v>0</v>
      </c>
      <c r="H3" s="23">
        <f t="shared" ca="1" si="0"/>
        <v>0</v>
      </c>
      <c r="I3" s="23">
        <f t="shared" ca="1" si="0"/>
        <v>0</v>
      </c>
      <c r="J3" s="23">
        <f t="shared" ca="1" si="0"/>
        <v>0</v>
      </c>
      <c r="K3" s="23">
        <f t="shared" ca="1" si="0"/>
        <v>0</v>
      </c>
      <c r="L3" s="6"/>
    </row>
    <row r="4" spans="2:12" s="24" customFormat="1" ht="30" customHeight="1" x14ac:dyDescent="0.25">
      <c r="B4" s="22">
        <f ca="1">IFERROR(INDEX(Register[],ROW(A2),1),"")</f>
        <v>44876</v>
      </c>
      <c r="C4" s="23">
        <f t="shared" ca="1" si="0"/>
        <v>0</v>
      </c>
      <c r="D4" s="23">
        <f t="shared" ca="1" si="0"/>
        <v>0</v>
      </c>
      <c r="E4" s="23">
        <f t="shared" ca="1" si="0"/>
        <v>85</v>
      </c>
      <c r="F4" s="23">
        <f t="shared" ca="1" si="0"/>
        <v>0</v>
      </c>
      <c r="G4" s="23">
        <f t="shared" ca="1" si="0"/>
        <v>0</v>
      </c>
      <c r="H4" s="23">
        <f t="shared" ca="1" si="0"/>
        <v>0</v>
      </c>
      <c r="I4" s="23">
        <f t="shared" ca="1" si="0"/>
        <v>0</v>
      </c>
      <c r="J4" s="23">
        <f t="shared" ca="1" si="0"/>
        <v>0</v>
      </c>
      <c r="K4" s="23">
        <f t="shared" ca="1" si="0"/>
        <v>0</v>
      </c>
      <c r="L4" s="6"/>
    </row>
    <row r="5" spans="2:12" s="24" customFormat="1" ht="30" customHeight="1" x14ac:dyDescent="0.25">
      <c r="B5" s="22">
        <f ca="1">IFERROR(INDEX(Register[],ROW(A3),1),"")</f>
        <v>44881</v>
      </c>
      <c r="C5" s="23">
        <f t="shared" ca="1" si="0"/>
        <v>100</v>
      </c>
      <c r="D5" s="23">
        <f t="shared" ca="1" si="0"/>
        <v>0</v>
      </c>
      <c r="E5" s="23">
        <f t="shared" ca="1" si="0"/>
        <v>0</v>
      </c>
      <c r="F5" s="23">
        <f t="shared" ca="1" si="0"/>
        <v>0</v>
      </c>
      <c r="G5" s="23">
        <f t="shared" ca="1" si="0"/>
        <v>0</v>
      </c>
      <c r="H5" s="23">
        <f t="shared" ca="1" si="0"/>
        <v>0</v>
      </c>
      <c r="I5" s="23">
        <f t="shared" ca="1" si="0"/>
        <v>0</v>
      </c>
      <c r="J5" s="23">
        <f t="shared" ca="1" si="0"/>
        <v>0</v>
      </c>
      <c r="K5" s="23">
        <f t="shared" ca="1" si="0"/>
        <v>0</v>
      </c>
      <c r="L5" s="6"/>
    </row>
    <row r="6" spans="2:12" s="24" customFormat="1" ht="30" customHeight="1" x14ac:dyDescent="0.25">
      <c r="B6" s="22">
        <f ca="1">IFERROR(INDEX(Register[],ROW(A4),1),"")</f>
        <v>44886</v>
      </c>
      <c r="C6" s="23">
        <f t="shared" ca="1" si="0"/>
        <v>0</v>
      </c>
      <c r="D6" s="23">
        <f t="shared" ca="1" si="0"/>
        <v>0</v>
      </c>
      <c r="E6" s="23">
        <f t="shared" ca="1" si="0"/>
        <v>0</v>
      </c>
      <c r="F6" s="23">
        <f t="shared" ca="1" si="0"/>
        <v>1200</v>
      </c>
      <c r="G6" s="23">
        <f t="shared" ca="1" si="0"/>
        <v>0</v>
      </c>
      <c r="H6" s="23">
        <f t="shared" ca="1" si="0"/>
        <v>0</v>
      </c>
      <c r="I6" s="23">
        <f t="shared" ca="1" si="0"/>
        <v>0</v>
      </c>
      <c r="J6" s="23">
        <f t="shared" ca="1" si="0"/>
        <v>0</v>
      </c>
      <c r="K6" s="23">
        <f t="shared" ca="1" si="0"/>
        <v>0</v>
      </c>
      <c r="L6" s="6"/>
    </row>
    <row r="7" spans="2:12" s="24" customFormat="1" ht="30" customHeight="1" x14ac:dyDescent="0.25">
      <c r="B7" s="22">
        <f ca="1">IFERROR(INDEX(Register[],ROW(A5),1),"")</f>
        <v>44891</v>
      </c>
      <c r="C7" s="23">
        <f t="shared" ca="1" si="0"/>
        <v>0</v>
      </c>
      <c r="D7" s="23">
        <f t="shared" ca="1" si="0"/>
        <v>0</v>
      </c>
      <c r="E7" s="23">
        <f t="shared" ca="1" si="0"/>
        <v>0</v>
      </c>
      <c r="F7" s="23">
        <f t="shared" ca="1" si="0"/>
        <v>99</v>
      </c>
      <c r="G7" s="23">
        <f t="shared" ca="1" si="0"/>
        <v>0</v>
      </c>
      <c r="H7" s="23">
        <f t="shared" ca="1" si="0"/>
        <v>0</v>
      </c>
      <c r="I7" s="23">
        <f t="shared" ca="1" si="0"/>
        <v>0</v>
      </c>
      <c r="J7" s="23">
        <f t="shared" ca="1" si="0"/>
        <v>0</v>
      </c>
      <c r="K7" s="23">
        <f t="shared" ca="1" si="0"/>
        <v>0</v>
      </c>
      <c r="L7" s="6"/>
    </row>
    <row r="8" spans="2:12" s="24" customFormat="1" ht="30" customHeight="1" x14ac:dyDescent="0.25">
      <c r="B8" s="22">
        <f ca="1">IFERROR(INDEX(Register[],ROW(A6),1),"")</f>
        <v>44896</v>
      </c>
      <c r="C8" s="23">
        <f t="shared" ca="1" si="0"/>
        <v>0</v>
      </c>
      <c r="D8" s="23">
        <f t="shared" ca="1" si="0"/>
        <v>0</v>
      </c>
      <c r="E8" s="23">
        <f t="shared" ca="1" si="0"/>
        <v>0</v>
      </c>
      <c r="F8" s="23">
        <f t="shared" ca="1" si="0"/>
        <v>0</v>
      </c>
      <c r="G8" s="23">
        <f t="shared" ca="1" si="0"/>
        <v>68</v>
      </c>
      <c r="H8" s="23">
        <f t="shared" ca="1" si="0"/>
        <v>0</v>
      </c>
      <c r="I8" s="23">
        <f t="shared" ca="1" si="0"/>
        <v>0</v>
      </c>
      <c r="J8" s="23">
        <f t="shared" ca="1" si="0"/>
        <v>0</v>
      </c>
      <c r="K8" s="23">
        <f t="shared" ca="1" si="0"/>
        <v>0</v>
      </c>
      <c r="L8" s="6"/>
    </row>
    <row r="9" spans="2:12" s="24" customFormat="1" ht="30" customHeight="1" x14ac:dyDescent="0.25">
      <c r="B9" s="22">
        <f ca="1">IFERROR(INDEX(Register[],ROW(A7),1),"")</f>
        <v>44901</v>
      </c>
      <c r="C9" s="23">
        <f t="shared" ca="1" si="0"/>
        <v>100</v>
      </c>
      <c r="D9" s="23">
        <f t="shared" ca="1" si="0"/>
        <v>0</v>
      </c>
      <c r="E9" s="23">
        <f t="shared" ca="1" si="0"/>
        <v>0</v>
      </c>
      <c r="F9" s="23">
        <f t="shared" ca="1" si="0"/>
        <v>0</v>
      </c>
      <c r="G9" s="23">
        <f t="shared" ca="1" si="0"/>
        <v>0</v>
      </c>
      <c r="H9" s="23">
        <f t="shared" ca="1" si="0"/>
        <v>0</v>
      </c>
      <c r="I9" s="23">
        <f t="shared" ca="1" si="0"/>
        <v>0</v>
      </c>
      <c r="J9" s="23">
        <f t="shared" ca="1" si="0"/>
        <v>0</v>
      </c>
      <c r="K9" s="23">
        <f t="shared" ca="1" si="0"/>
        <v>0</v>
      </c>
      <c r="L9" s="6"/>
    </row>
    <row r="10" spans="2:12" s="24" customFormat="1" ht="30" customHeight="1" x14ac:dyDescent="0.25">
      <c r="B10" s="22">
        <f ca="1">IFERROR(INDEX(Register[],ROW(A8),1),"")</f>
        <v>44906</v>
      </c>
      <c r="C10" s="23">
        <f t="shared" ca="1" si="0"/>
        <v>0</v>
      </c>
      <c r="D10" s="23">
        <f t="shared" ca="1" si="0"/>
        <v>345</v>
      </c>
      <c r="E10" s="23">
        <f t="shared" ca="1" si="0"/>
        <v>0</v>
      </c>
      <c r="F10" s="23">
        <f t="shared" ca="1" si="0"/>
        <v>0</v>
      </c>
      <c r="G10" s="23">
        <f t="shared" ca="1" si="0"/>
        <v>0</v>
      </c>
      <c r="H10" s="23">
        <f t="shared" ca="1" si="0"/>
        <v>0</v>
      </c>
      <c r="I10" s="23">
        <f t="shared" ca="1" si="0"/>
        <v>0</v>
      </c>
      <c r="J10" s="23">
        <f t="shared" ca="1" si="0"/>
        <v>0</v>
      </c>
      <c r="K10" s="23">
        <f t="shared" ca="1" si="0"/>
        <v>0</v>
      </c>
      <c r="L10" s="6"/>
    </row>
    <row r="11" spans="2:12" s="24" customFormat="1" ht="30" customHeight="1" x14ac:dyDescent="0.25">
      <c r="B11" s="22">
        <f ca="1">IFERROR(INDEX(Register[],ROW(A9),1),"")</f>
        <v>44911</v>
      </c>
      <c r="C11" s="23">
        <f t="shared" ca="1" si="0"/>
        <v>0</v>
      </c>
      <c r="D11" s="23">
        <f t="shared" ca="1" si="0"/>
        <v>0</v>
      </c>
      <c r="E11" s="23">
        <f t="shared" ca="1" si="0"/>
        <v>0</v>
      </c>
      <c r="F11" s="23">
        <f t="shared" ca="1" si="0"/>
        <v>1200</v>
      </c>
      <c r="G11" s="23">
        <f t="shared" ca="1" si="0"/>
        <v>0</v>
      </c>
      <c r="H11" s="23">
        <f t="shared" ca="1" si="0"/>
        <v>0</v>
      </c>
      <c r="I11" s="23">
        <f t="shared" ca="1" si="0"/>
        <v>0</v>
      </c>
      <c r="J11" s="23">
        <f t="shared" ca="1" si="0"/>
        <v>0</v>
      </c>
      <c r="K11" s="23">
        <f t="shared" ca="1" si="0"/>
        <v>0</v>
      </c>
      <c r="L11" s="6"/>
    </row>
    <row r="12" spans="2:12" s="24" customFormat="1" ht="30" customHeight="1" x14ac:dyDescent="0.25">
      <c r="B12" s="22">
        <f ca="1">IFERROR(INDEX(Register[],ROW(A10),1),"")</f>
        <v>44916</v>
      </c>
      <c r="C12" s="23">
        <f t="shared" ca="1" si="0"/>
        <v>0</v>
      </c>
      <c r="D12" s="23">
        <f t="shared" ca="1" si="0"/>
        <v>0</v>
      </c>
      <c r="E12" s="23">
        <f t="shared" ca="1" si="0"/>
        <v>74</v>
      </c>
      <c r="F12" s="23">
        <f t="shared" ca="1" si="0"/>
        <v>0</v>
      </c>
      <c r="G12" s="23">
        <f t="shared" ca="1" si="0"/>
        <v>0</v>
      </c>
      <c r="H12" s="23">
        <f t="shared" ca="1" si="0"/>
        <v>0</v>
      </c>
      <c r="I12" s="23">
        <f t="shared" ca="1" si="0"/>
        <v>0</v>
      </c>
      <c r="J12" s="23">
        <f t="shared" ca="1" si="0"/>
        <v>0</v>
      </c>
      <c r="K12" s="23">
        <f t="shared" ca="1" si="0"/>
        <v>0</v>
      </c>
      <c r="L12" s="6"/>
    </row>
    <row r="13" spans="2:12" s="24" customFormat="1" ht="30" customHeight="1" x14ac:dyDescent="0.25">
      <c r="B13" s="22">
        <f ca="1">IFERROR(INDEX(Register[],ROW(A11),1),"")</f>
        <v>44921</v>
      </c>
      <c r="C13" s="23">
        <f t="shared" ca="1" si="0"/>
        <v>0</v>
      </c>
      <c r="D13" s="23">
        <f t="shared" ca="1" si="0"/>
        <v>0</v>
      </c>
      <c r="E13" s="23">
        <f t="shared" ca="1" si="0"/>
        <v>0</v>
      </c>
      <c r="F13" s="23">
        <f t="shared" ca="1" si="0"/>
        <v>0</v>
      </c>
      <c r="G13" s="23">
        <f t="shared" ca="1" si="0"/>
        <v>123</v>
      </c>
      <c r="H13" s="23">
        <f t="shared" ca="1" si="0"/>
        <v>0</v>
      </c>
      <c r="I13" s="23">
        <f t="shared" ca="1" si="0"/>
        <v>0</v>
      </c>
      <c r="J13" s="23">
        <f t="shared" ca="1" si="0"/>
        <v>0</v>
      </c>
      <c r="K13" s="23">
        <f t="shared" ca="1" si="0"/>
        <v>0</v>
      </c>
      <c r="L13" s="6"/>
    </row>
    <row r="14" spans="2:12" s="24" customFormat="1" ht="30" customHeight="1" x14ac:dyDescent="0.25">
      <c r="B14" s="22">
        <f ca="1">IFERROR(INDEX(Register[],ROW(A12),1),"")</f>
        <v>44926</v>
      </c>
      <c r="C14" s="23">
        <f t="shared" ca="1" si="0"/>
        <v>0</v>
      </c>
      <c r="D14" s="23">
        <f t="shared" ca="1" si="0"/>
        <v>99</v>
      </c>
      <c r="E14" s="23">
        <f t="shared" ca="1" si="0"/>
        <v>0</v>
      </c>
      <c r="F14" s="23">
        <f t="shared" ca="1" si="0"/>
        <v>0</v>
      </c>
      <c r="G14" s="23">
        <f t="shared" ca="1" si="0"/>
        <v>0</v>
      </c>
      <c r="H14" s="23">
        <f t="shared" ca="1" si="0"/>
        <v>0</v>
      </c>
      <c r="I14" s="23">
        <f t="shared" ca="1" si="0"/>
        <v>0</v>
      </c>
      <c r="J14" s="23">
        <f t="shared" ca="1" si="0"/>
        <v>0</v>
      </c>
      <c r="K14" s="23">
        <f t="shared" ca="1" si="0"/>
        <v>0</v>
      </c>
      <c r="L14" s="6"/>
    </row>
    <row r="15" spans="2:12" s="24" customFormat="1" ht="30" customHeight="1" x14ac:dyDescent="0.25">
      <c r="B15" s="22">
        <f ca="1">IFERROR(INDEX(Register[],ROW(A13),1),"")</f>
        <v>44931</v>
      </c>
      <c r="C15" s="23">
        <f t="shared" ca="1" si="0"/>
        <v>100</v>
      </c>
      <c r="D15" s="23">
        <f t="shared" ca="1" si="0"/>
        <v>0</v>
      </c>
      <c r="E15" s="23">
        <f t="shared" ca="1" si="0"/>
        <v>0</v>
      </c>
      <c r="F15" s="23">
        <f t="shared" ca="1" si="0"/>
        <v>0</v>
      </c>
      <c r="G15" s="23">
        <f t="shared" ca="1" si="0"/>
        <v>0</v>
      </c>
      <c r="H15" s="23">
        <f t="shared" ca="1" si="0"/>
        <v>0</v>
      </c>
      <c r="I15" s="23">
        <f t="shared" ca="1" si="0"/>
        <v>0</v>
      </c>
      <c r="J15" s="23">
        <f t="shared" ca="1" si="0"/>
        <v>0</v>
      </c>
      <c r="K15" s="23">
        <f t="shared" ca="1" si="0"/>
        <v>0</v>
      </c>
      <c r="L15" s="6"/>
    </row>
    <row r="16" spans="2:12" s="24" customFormat="1" ht="30" customHeight="1" x14ac:dyDescent="0.25">
      <c r="B16" s="22">
        <f ca="1">IFERROR(INDEX(Register[],ROW(A14),1),"")</f>
        <v>44936</v>
      </c>
      <c r="C16" s="23">
        <f t="shared" ca="1" si="0"/>
        <v>0</v>
      </c>
      <c r="D16" s="23">
        <f t="shared" ca="1" si="0"/>
        <v>0</v>
      </c>
      <c r="E16" s="23">
        <f t="shared" ca="1" si="0"/>
        <v>0</v>
      </c>
      <c r="F16" s="23">
        <f t="shared" ca="1" si="0"/>
        <v>1200</v>
      </c>
      <c r="G16" s="23">
        <f t="shared" ca="1" si="0"/>
        <v>0</v>
      </c>
      <c r="H16" s="23">
        <f t="shared" ca="1" si="0"/>
        <v>0</v>
      </c>
      <c r="I16" s="23">
        <f t="shared" ca="1" si="0"/>
        <v>0</v>
      </c>
      <c r="J16" s="23">
        <f t="shared" ca="1" si="0"/>
        <v>0</v>
      </c>
      <c r="K16" s="23">
        <f t="shared" ca="1" si="0"/>
        <v>0</v>
      </c>
      <c r="L16" s="6"/>
    </row>
    <row r="17" spans="2:12" s="24" customFormat="1" ht="30" customHeight="1" x14ac:dyDescent="0.25">
      <c r="B17" s="22">
        <f ca="1">IFERROR(INDEX(Register[],ROW(A15),1),"")</f>
        <v>44941</v>
      </c>
      <c r="C17" s="23">
        <f t="shared" ca="1" si="0"/>
        <v>0</v>
      </c>
      <c r="D17" s="23">
        <f t="shared" ca="1" si="0"/>
        <v>128</v>
      </c>
      <c r="E17" s="23">
        <f t="shared" ca="1" si="0"/>
        <v>0</v>
      </c>
      <c r="F17" s="23">
        <f t="shared" ca="1" si="0"/>
        <v>0</v>
      </c>
      <c r="G17" s="23">
        <f t="shared" ca="1" si="0"/>
        <v>0</v>
      </c>
      <c r="H17" s="23">
        <f t="shared" ca="1" si="0"/>
        <v>0</v>
      </c>
      <c r="I17" s="23">
        <f t="shared" ca="1" si="0"/>
        <v>0</v>
      </c>
      <c r="J17" s="23">
        <f t="shared" ca="1" si="0"/>
        <v>0</v>
      </c>
      <c r="K17" s="23">
        <f t="shared" ca="1" si="0"/>
        <v>0</v>
      </c>
      <c r="L17" s="6"/>
    </row>
    <row r="18" spans="2:12" ht="30" customHeight="1" x14ac:dyDescent="0.25">
      <c r="B18" s="25"/>
      <c r="C18" s="26">
        <f ca="1">SUBTOTAL(109,DisbursementSummary[Auto insurance])</f>
        <v>300</v>
      </c>
      <c r="D18" s="26">
        <f ca="1">SUBTOTAL(109,DisbursementSummary[Office supplies])</f>
        <v>572</v>
      </c>
      <c r="E18" s="26">
        <f ca="1">SUBTOTAL(109,DisbursementSummary[Electricity])</f>
        <v>159</v>
      </c>
      <c r="F18" s="26">
        <f ca="1">SUBTOTAL(109,DisbursementSummary[Mortgage])</f>
        <v>4899</v>
      </c>
      <c r="G18" s="26">
        <f ca="1">SUBTOTAL(109,DisbursementSummary[Phone])</f>
        <v>191</v>
      </c>
      <c r="H18" s="26">
        <f ca="1">SUBTOTAL(109,DisbursementSummary[Column1])</f>
        <v>0</v>
      </c>
      <c r="I18" s="26">
        <f ca="1">SUBTOTAL(109,DisbursementSummary[Column2])</f>
        <v>0</v>
      </c>
      <c r="J18" s="26">
        <f ca="1">SUBTOTAL(109,DisbursementSummary[Column3])</f>
        <v>0</v>
      </c>
      <c r="K18" s="26">
        <f ca="1">SUBTOTAL(109,DisbursementSummary[Column4])</f>
        <v>0</v>
      </c>
    </row>
  </sheetData>
  <dataConsolidate/>
  <mergeCells count="1">
    <mergeCell ref="B1:F1"/>
  </mergeCells>
  <phoneticPr fontId="7" type="noConversion"/>
  <dataValidations count="5">
    <dataValidation allowBlank="1" showInputMessage="1" showErrorMessage="1" prompt="Create a disbursement journal in this workbook. _x000a_" sqref="A1" xr:uid="{00000000-0002-0000-0000-000000000000}"/>
    <dataValidation allowBlank="1" showInputMessage="1" showErrorMessage="1" prompt="Customize categories in this row to update categories in disbursement journal worksheet. Column amounts are automatically updated." sqref="C2" xr:uid="{00000000-0002-0000-0000-000001000000}"/>
    <dataValidation allowBlank="1" showInputMessage="1" showErrorMessage="1" prompt="Amount for this category is automatically updated in this column under this heading" sqref="E2:K2 D2" xr:uid="{00000000-0002-0000-0000-000002000000}"/>
    <dataValidation allowBlank="1" showInputMessage="1" showErrorMessage="1" prompt="Enter the title of this worksheet is in this cell. Disbursement amount for each category is automatically updated in table below." sqref="B1" xr:uid="{00000000-0002-0000-0000-000003000000}"/>
    <dataValidation allowBlank="1" showInputMessage="1" showErrorMessage="1" prompt="Dates automatically updated from disbursement journal worksheet. Customize categories in the cells to the right. Use heading filters to find specific entries." sqref="B2" xr:uid="{00000000-0002-0000-0000-000004000000}"/>
  </dataValidations>
  <printOptions horizontalCentered="1"/>
  <pageMargins left="0.5" right="0.5" top="0.75" bottom="0.75" header="0.3" footer="0.3"/>
  <pageSetup scale="45" fitToHeight="0" orientation="landscape" r:id="rId1"/>
  <headerFooter differentFirst="1">
    <oddFooter>Page &amp;P of &amp;N</oddFooter>
  </headerFooter>
  <ignoredErrors>
    <ignoredError sqref="B3:B17" emptyCellReference="1"/>
  </ignoredErrors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F18"/>
  <sheetViews>
    <sheetView showGridLines="0" zoomScaleNormal="100" workbookViewId="0"/>
  </sheetViews>
  <sheetFormatPr defaultColWidth="18" defaultRowHeight="30" customHeight="1" x14ac:dyDescent="0.25"/>
  <cols>
    <col min="1" max="1" width="2.1796875" customWidth="1"/>
    <col min="2" max="3" width="20.6328125" customWidth="1"/>
    <col min="4" max="4" width="30.6328125" customWidth="1"/>
    <col min="5" max="5" width="20.6328125" customWidth="1"/>
    <col min="6" max="6" width="20.7265625" customWidth="1"/>
    <col min="7" max="7" width="2.54296875" customWidth="1"/>
  </cols>
  <sheetData>
    <row r="1" spans="2:6" ht="82.05" customHeight="1" x14ac:dyDescent="0.25">
      <c r="B1" s="4" t="s">
        <v>22</v>
      </c>
      <c r="C1" s="5"/>
      <c r="D1" s="5"/>
      <c r="E1" s="5"/>
      <c r="F1" s="3"/>
    </row>
    <row r="2" spans="2:6" s="2" customFormat="1" ht="30" customHeight="1" x14ac:dyDescent="0.25">
      <c r="B2" s="6" t="s">
        <v>0</v>
      </c>
      <c r="C2" s="7" t="s">
        <v>1</v>
      </c>
      <c r="D2" s="7" t="s">
        <v>2</v>
      </c>
      <c r="E2" s="7" t="s">
        <v>3</v>
      </c>
      <c r="F2" s="7" t="s">
        <v>4</v>
      </c>
    </row>
    <row r="3" spans="2:6" s="1" customFormat="1" ht="30" customHeight="1" x14ac:dyDescent="0.25">
      <c r="B3" s="8">
        <f ca="1">TODAY()-70</f>
        <v>44871</v>
      </c>
      <c r="C3" s="9" t="s">
        <v>9</v>
      </c>
      <c r="D3" s="10" t="s">
        <v>12</v>
      </c>
      <c r="E3" s="11" t="s">
        <v>5</v>
      </c>
      <c r="F3" s="12">
        <v>1200</v>
      </c>
    </row>
    <row r="4" spans="2:6" s="1" customFormat="1" ht="30" customHeight="1" x14ac:dyDescent="0.25">
      <c r="B4" s="8">
        <f ca="1">TODAY()-65</f>
        <v>44876</v>
      </c>
      <c r="C4" s="9">
        <v>101</v>
      </c>
      <c r="D4" s="10" t="s">
        <v>10</v>
      </c>
      <c r="E4" s="11" t="s">
        <v>8</v>
      </c>
      <c r="F4" s="12">
        <v>85</v>
      </c>
    </row>
    <row r="5" spans="2:6" s="1" customFormat="1" ht="30" customHeight="1" x14ac:dyDescent="0.25">
      <c r="B5" s="8">
        <f ca="1">TODAY()-60</f>
        <v>44881</v>
      </c>
      <c r="C5" s="9">
        <v>102</v>
      </c>
      <c r="D5" s="10" t="s">
        <v>11</v>
      </c>
      <c r="E5" s="11" t="s">
        <v>16</v>
      </c>
      <c r="F5" s="12">
        <v>100</v>
      </c>
    </row>
    <row r="6" spans="2:6" s="1" customFormat="1" ht="30" customHeight="1" x14ac:dyDescent="0.25">
      <c r="B6" s="8">
        <f ca="1">TODAY()-55</f>
        <v>44886</v>
      </c>
      <c r="C6" s="9">
        <v>103</v>
      </c>
      <c r="D6" s="10" t="s">
        <v>12</v>
      </c>
      <c r="E6" s="11" t="s">
        <v>5</v>
      </c>
      <c r="F6" s="12">
        <v>1200</v>
      </c>
    </row>
    <row r="7" spans="2:6" s="1" customFormat="1" ht="30" customHeight="1" x14ac:dyDescent="0.25">
      <c r="B7" s="8">
        <f ca="1">TODAY()-50</f>
        <v>44891</v>
      </c>
      <c r="C7" s="9">
        <v>104</v>
      </c>
      <c r="D7" s="10" t="s">
        <v>10</v>
      </c>
      <c r="E7" s="11" t="s">
        <v>5</v>
      </c>
      <c r="F7" s="12">
        <v>99</v>
      </c>
    </row>
    <row r="8" spans="2:6" s="1" customFormat="1" ht="30" customHeight="1" x14ac:dyDescent="0.25">
      <c r="B8" s="8">
        <f ca="1">TODAY()-45</f>
        <v>44896</v>
      </c>
      <c r="C8" s="9">
        <v>105</v>
      </c>
      <c r="D8" s="10" t="s">
        <v>13</v>
      </c>
      <c r="E8" s="11" t="s">
        <v>6</v>
      </c>
      <c r="F8" s="12">
        <v>68</v>
      </c>
    </row>
    <row r="9" spans="2:6" s="1" customFormat="1" ht="30" customHeight="1" x14ac:dyDescent="0.25">
      <c r="B9" s="8">
        <f ca="1">TODAY()-40</f>
        <v>44901</v>
      </c>
      <c r="C9" s="9">
        <v>106</v>
      </c>
      <c r="D9" s="10" t="s">
        <v>11</v>
      </c>
      <c r="E9" s="11" t="s">
        <v>16</v>
      </c>
      <c r="F9" s="12">
        <v>100</v>
      </c>
    </row>
    <row r="10" spans="2:6" s="1" customFormat="1" ht="30" customHeight="1" x14ac:dyDescent="0.25">
      <c r="B10" s="8">
        <f ca="1">TODAY()-35</f>
        <v>44906</v>
      </c>
      <c r="C10" s="9">
        <v>107</v>
      </c>
      <c r="D10" s="10" t="s">
        <v>14</v>
      </c>
      <c r="E10" s="11" t="s">
        <v>17</v>
      </c>
      <c r="F10" s="12">
        <v>345</v>
      </c>
    </row>
    <row r="11" spans="2:6" s="1" customFormat="1" ht="30" customHeight="1" x14ac:dyDescent="0.25">
      <c r="B11" s="8">
        <f ca="1">TODAY()-30</f>
        <v>44911</v>
      </c>
      <c r="C11" s="9">
        <v>110</v>
      </c>
      <c r="D11" s="10" t="s">
        <v>12</v>
      </c>
      <c r="E11" s="11" t="s">
        <v>5</v>
      </c>
      <c r="F11" s="12">
        <v>1200</v>
      </c>
    </row>
    <row r="12" spans="2:6" s="1" customFormat="1" ht="30" customHeight="1" x14ac:dyDescent="0.25">
      <c r="B12" s="8">
        <f ca="1">TODAY()-25</f>
        <v>44916</v>
      </c>
      <c r="C12" s="13">
        <v>111</v>
      </c>
      <c r="D12" s="10" t="s">
        <v>10</v>
      </c>
      <c r="E12" s="14" t="s">
        <v>8</v>
      </c>
      <c r="F12" s="12">
        <v>74</v>
      </c>
    </row>
    <row r="13" spans="2:6" s="1" customFormat="1" ht="30" customHeight="1" x14ac:dyDescent="0.25">
      <c r="B13" s="8">
        <f ca="1">TODAY()-20</f>
        <v>44921</v>
      </c>
      <c r="C13" s="9">
        <v>108</v>
      </c>
      <c r="D13" s="10" t="s">
        <v>13</v>
      </c>
      <c r="E13" s="11" t="s">
        <v>6</v>
      </c>
      <c r="F13" s="12">
        <v>123</v>
      </c>
    </row>
    <row r="14" spans="2:6" s="1" customFormat="1" ht="30" customHeight="1" x14ac:dyDescent="0.25">
      <c r="B14" s="8">
        <f ca="1">TODAY()-15</f>
        <v>44926</v>
      </c>
      <c r="C14" s="13">
        <v>109</v>
      </c>
      <c r="D14" s="10" t="s">
        <v>14</v>
      </c>
      <c r="E14" s="14" t="s">
        <v>17</v>
      </c>
      <c r="F14" s="12">
        <v>99</v>
      </c>
    </row>
    <row r="15" spans="2:6" s="1" customFormat="1" ht="30" customHeight="1" x14ac:dyDescent="0.25">
      <c r="B15" s="15">
        <f ca="1">TODAY()-10</f>
        <v>44931</v>
      </c>
      <c r="C15" s="13">
        <v>112</v>
      </c>
      <c r="D15" s="10" t="s">
        <v>11</v>
      </c>
      <c r="E15" s="14" t="s">
        <v>16</v>
      </c>
      <c r="F15" s="12">
        <v>100</v>
      </c>
    </row>
    <row r="16" spans="2:6" s="1" customFormat="1" ht="30" customHeight="1" x14ac:dyDescent="0.25">
      <c r="B16" s="15">
        <f ca="1">TODAY()-5</f>
        <v>44936</v>
      </c>
      <c r="C16" s="13">
        <v>113</v>
      </c>
      <c r="D16" s="10" t="s">
        <v>12</v>
      </c>
      <c r="E16" s="14" t="s">
        <v>5</v>
      </c>
      <c r="F16" s="12">
        <v>1200</v>
      </c>
    </row>
    <row r="17" spans="2:6" s="1" customFormat="1" ht="30" customHeight="1" x14ac:dyDescent="0.25">
      <c r="B17" s="15">
        <f ca="1">TODAY()</f>
        <v>44941</v>
      </c>
      <c r="C17" s="13">
        <v>114</v>
      </c>
      <c r="D17" s="10" t="s">
        <v>14</v>
      </c>
      <c r="E17" s="14" t="s">
        <v>17</v>
      </c>
      <c r="F17" s="12">
        <v>128</v>
      </c>
    </row>
    <row r="18" spans="2:6" ht="30" customHeight="1" x14ac:dyDescent="0.25">
      <c r="B18" s="16" t="s">
        <v>7</v>
      </c>
      <c r="C18" s="17"/>
      <c r="D18" s="17"/>
      <c r="E18" s="17"/>
      <c r="F18" s="18">
        <f>SUBTOTAL(109,Register[Amount])</f>
        <v>6121</v>
      </c>
    </row>
  </sheetData>
  <dataConsolidate/>
  <mergeCells count="1">
    <mergeCell ref="B1:E1"/>
  </mergeCells>
  <dataValidations count="8">
    <dataValidation allowBlank="1" showInputMessage="1" showErrorMessage="1" prompt="Create a disbursement journal in this worksheet. Enter disbursement details in the register table." sqref="A1" xr:uid="{00000000-0002-0000-0100-000000000000}"/>
    <dataValidation allowBlank="1" showInputMessage="1" showErrorMessage="1" prompt="Enter date in this column under this heading. Use heading filters to find specific entries." sqref="B2" xr:uid="{00000000-0002-0000-0100-000001000000}"/>
    <dataValidation allowBlank="1" showInputMessage="1" showErrorMessage="1" prompt="Enter number in this column under this heading" sqref="C2" xr:uid="{00000000-0002-0000-0100-000002000000}"/>
    <dataValidation allowBlank="1" showInputMessage="1" showErrorMessage="1" prompt="Enter description in this column under this heading" sqref="D2" xr:uid="{00000000-0002-0000-0100-000003000000}"/>
    <dataValidation allowBlank="1" showInputMessage="1" showErrorMessage="1" prompt="Select category in this column under this heading. Press ALT+DOWN ARROW for options, then DOWN ARROW and ENTER to make a selection." sqref="E2" xr:uid="{00000000-0002-0000-0100-000004000000}"/>
    <dataValidation allowBlank="1" showInputMessage="1" showErrorMessage="1" prompt="Enter amount in this column under this heading" sqref="F2" xr:uid="{00000000-0002-0000-0100-000005000000}"/>
    <dataValidation allowBlank="1" showInputMessage="1" showErrorMessage="1" prompt="Title of this worksheet is in this cell" sqref="B1" xr:uid="{00000000-0002-0000-0100-000006000000}"/>
    <dataValidation type="list" errorStyle="warning" allowBlank="1" showInputMessage="1" showErrorMessage="1" error="Select Category from the list. Select CANCEL, press ALT+DOWN ARROW for options,  then DOWN ARROW and ENTER to make selection" sqref="E3:E17" xr:uid="{00000000-0002-0000-0100-000007000000}">
      <formula1>Categories</formula1>
    </dataValidation>
  </dataValidations>
  <printOptions horizontalCentered="1"/>
  <pageMargins left="0.5" right="0.5" top="0.75" bottom="0.75" header="0.3" footer="0.3"/>
  <pageSetup fitToHeight="0" orientation="portrait" r:id="rId1"/>
  <headerFooter differentFirst="1">
    <oddFooter>Page &amp;P of &amp;N</oddFooter>
  </headerFooter>
  <ignoredErrors>
    <ignoredError sqref="C3" numberStoredAsText="1"/>
  </ignoredErrors>
  <tableParts count="1">
    <tablePart r:id="rId2"/>
  </tablePart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8D7A63E3-CCEF-46EB-A351-B523C296CE52}"/>
</file>

<file path=customXml/itemProps21.xml><?xml version="1.0" encoding="utf-8"?>
<ds:datastoreItem xmlns:ds="http://schemas.openxmlformats.org/officeDocument/2006/customXml" ds:itemID="{3E59010B-5C9E-457A-A7F4-DDBC560D8FDE}"/>
</file>

<file path=customXml/itemProps33.xml><?xml version="1.0" encoding="utf-8"?>
<ds:datastoreItem xmlns:ds="http://schemas.openxmlformats.org/officeDocument/2006/customXml" ds:itemID="{E6428945-8E63-44B1-8DD7-72D7B158A82F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TM03934534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Disbursement summary</vt:lpstr>
      <vt:lpstr>Disbursement journal</vt:lpstr>
      <vt:lpstr>'Disbursement summary'!CategoryName</vt:lpstr>
      <vt:lpstr>'Disbursement journal'!Print_Titles</vt:lpstr>
      <vt:lpstr>'Disbursement summary'!Print_Titles</vt:lpstr>
      <vt:lpstr>Title1</vt:lpstr>
      <vt:lpstr>Title2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2023-01-16T02:16:15Z</dcterms:created>
  <dcterms:modified xsi:type="dcterms:W3CDTF">2023-01-16T02:16:21Z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