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worksheets/sheet31.xml" ContentType="application/vnd.openxmlformats-officedocument.spreadsheetml.worksheet+xml"/>
  <Override PartName="/xl/tables/table41.xml" ContentType="application/vnd.openxmlformats-officedocument.spreadsheetml.table+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22.xml" ContentType="application/vnd.openxmlformats-officedocument.spreadsheetml.worksheet+xml"/>
  <Override PartName="/xl/tables/table32.xml" ContentType="application/vnd.openxmlformats-officedocument.spreadsheetml.table+xml"/>
  <Override PartName="/xl/worksheets/sheet13.xml" ContentType="application/vnd.openxmlformats-officedocument.spreadsheetml.worksheet+xml"/>
  <Override PartName="/xl/tables/table23.xml" ContentType="application/vnd.openxmlformats-officedocument.spreadsheetml.table+xml"/>
  <Override PartName="/xl/tables/table14.xml" ContentType="application/vnd.openxmlformats-officedocument.spreadsheetml.table+xml"/>
  <Override PartName="/xl/worksheets/sheet64.xml" ContentType="application/vnd.openxmlformats-officedocument.spreadsheetml.worksheet+xml"/>
  <Override PartName="/xl/tables/table75.xml" ContentType="application/vnd.openxmlformats-officedocument.spreadsheetml.table+xml"/>
  <Override PartName="/customXml/item13.xml" ContentType="application/xml"/>
  <Override PartName="/customXml/itemProps13.xml" ContentType="application/vnd.openxmlformats-officedocument.customXmlProperties+xml"/>
  <Override PartName="/xl/worksheets/sheet55.xml" ContentType="application/vnd.openxmlformats-officedocument.spreadsheetml.worksheet+xml"/>
  <Override PartName="/xl/tables/table66.xml" ContentType="application/vnd.openxmlformats-officedocument.spreadsheetml.table+xml"/>
  <Override PartName="/xl/calcChain.xml" ContentType="application/vnd.openxmlformats-officedocument.spreadsheetml.calcChain+xml"/>
  <Override PartName="/xl/worksheets/sheet46.xml" ContentType="application/vnd.openxmlformats-officedocument.spreadsheetml.worksheet+xml"/>
  <Override PartName="/xl/tables/table57.xml" ContentType="application/vnd.openxmlformats-officedocument.spreadsheetml.table+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filterPrivacy="1"/>
  <bookViews>
    <workbookView xWindow="-108" yWindow="-108" windowWidth="23256" windowHeight="12720" xr2:uid="{00000000-000D-0000-FFFF-FFFF00000000}"/>
  </bookViews>
  <sheets>
    <sheet name="Dashboard" sheetId="1" r:id="rId1"/>
    <sheet name="Sales" sheetId="2" r:id="rId2"/>
    <sheet name="Income" sheetId="5" r:id="rId3"/>
    <sheet name="Expenses" sheetId="3" r:id="rId4"/>
    <sheet name="Taxes" sheetId="4" r:id="rId5"/>
    <sheet name="Categories" sheetId="7" r:id="rId6"/>
  </sheets>
  <definedNames>
    <definedName name="Company_Name">Dashboard!$C$4</definedName>
    <definedName name="Net_Profit">Dashboard!$F$22</definedName>
    <definedName name="_xlnm.Print_Titles" localSheetId="5">'Categories'!$6:$6</definedName>
    <definedName name="_xlnm.Print_Titles" localSheetId="0">Dashboard!$8:$8</definedName>
    <definedName name="_xlnm.Print_Titles" localSheetId="3">Expenses!$6:$6</definedName>
    <definedName name="_xlnm.Print_Titles" localSheetId="2">Income!$6:$6</definedName>
    <definedName name="_xlnm.Print_Titles" localSheetId="1">Sales!$6:$6</definedName>
    <definedName name="_xlnm.Print_Titles" localSheetId="4">Taxes!$7:$7</definedName>
    <definedName name="RowTitleRegion1..C3">Sales!$I$3</definedName>
    <definedName name="RowTitleRegion1..C3.3">Income!$I$3</definedName>
    <definedName name="RowTitleRegion1..C3.4">Expenses!$I$3</definedName>
    <definedName name="RowTitleRegion1..C3.5">Taxes!$I$3</definedName>
    <definedName name="RowTitleRegion1..C4">Dashboard!$E$3</definedName>
    <definedName name="RowTitleRegion2..H20">Dashboard!$C$19</definedName>
    <definedName name="Sales_Revenue">SUMIFS(SalesRevenue[Current
period],SalesRevenue[Revenue type],"Sales Revenue")</definedName>
    <definedName name="Title1">Dashboard[[#Headers],[Summary]]</definedName>
    <definedName name="Title2">SalesRevenue[[#Headers],[Revenue type]]</definedName>
    <definedName name="Title3">Income[[#Headers],[Income type]]</definedName>
    <definedName name="Title4">OperatingExpenses[[#Headers],[Expense type]]</definedName>
    <definedName name="Title5">Taxes[[#Headers],[Type]]</definedName>
    <definedName name="Title6">Categories[[#Headers],[Categories]]</definedName>
    <definedName name="Total_Cost_Sales">Dashboard!$F$10</definedName>
    <definedName name="Total_General_and_Administrative">Dashboard!$F$13</definedName>
    <definedName name="Total_Gross_Profit">Dashboard!$F$19</definedName>
    <definedName name="Total_Income_Operations">Dashboard!$F$21</definedName>
    <definedName name="Total_Operating_Expenses">Dashboard!$F$20</definedName>
    <definedName name="Total_Other_Expenses">Dashboard!$F$14</definedName>
    <definedName name="Total_Other_Income">Dashboard!$F$15</definedName>
    <definedName name="Total_Research_and_Development">Dashboard!$F$12</definedName>
    <definedName name="Total_Sales_and_Marketing">Dashboard!$F$11</definedName>
    <definedName name="Total_Sales_Revenue">Dashboard!$F$9</definedName>
    <definedName name="Total_Taxes">Dashboard!$F$16</definedName>
    <definedName name="Workbook_Dates">Dashboard!$G$3</definedName>
    <definedName name="Workbook_Title">Dashboard!$C$3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7" l="1"/>
  <c r="C3" i="7"/>
  <c r="C4" i="4"/>
  <c r="C3" i="4"/>
  <c r="C4" i="3"/>
  <c r="C3" i="3"/>
  <c r="C3" i="5"/>
  <c r="C3" i="2"/>
  <c r="C4" i="5"/>
  <c r="C4" i="2"/>
  <c r="J4" i="2"/>
  <c r="I7" i="2"/>
  <c r="J7" i="2"/>
  <c r="I8" i="2"/>
  <c r="J8" i="2"/>
  <c r="I9" i="2"/>
  <c r="J9" i="2"/>
  <c r="I10" i="2"/>
  <c r="J10" i="2"/>
  <c r="I11" i="2"/>
  <c r="J11" i="2"/>
  <c r="I12" i="2"/>
  <c r="J12" i="2"/>
  <c r="I13" i="2"/>
  <c r="J13" i="2"/>
  <c r="I14" i="2"/>
  <c r="J14" i="2"/>
  <c r="E15" i="2"/>
  <c r="F15" i="2"/>
  <c r="G15" i="2"/>
  <c r="H14" i="2" l="1"/>
  <c r="I15" i="2"/>
  <c r="H11" i="2"/>
  <c r="J15" i="2"/>
  <c r="H8" i="2"/>
  <c r="H9" i="2"/>
  <c r="H13" i="2"/>
  <c r="H10" i="2"/>
  <c r="H7" i="2"/>
  <c r="H12" i="2"/>
  <c r="H15" i="2" l="1"/>
  <c r="F9" i="1" l="1"/>
  <c r="H8" i="5" l="1"/>
  <c r="I10" i="4"/>
  <c r="H10" i="4"/>
  <c r="H11" i="3"/>
  <c r="H19" i="3" l="1"/>
  <c r="H20" i="3"/>
  <c r="H12" i="4"/>
  <c r="J12" i="4" l="1"/>
  <c r="J11" i="4"/>
  <c r="J10" i="4"/>
  <c r="J9" i="4"/>
  <c r="I12" i="4"/>
  <c r="I11" i="4"/>
  <c r="I9" i="4"/>
  <c r="J8" i="5"/>
  <c r="I8" i="5"/>
  <c r="I7" i="5" l="1"/>
  <c r="J8" i="4" l="1"/>
  <c r="J13" i="4" s="1"/>
  <c r="I16" i="1" s="1"/>
  <c r="I8" i="4"/>
  <c r="I13" i="4" s="1"/>
  <c r="H16" i="1" s="1"/>
  <c r="H8" i="4"/>
  <c r="H9" i="4"/>
  <c r="H11" i="4"/>
  <c r="G13" i="4"/>
  <c r="J4" i="4" s="1"/>
  <c r="F13" i="4"/>
  <c r="E16" i="1" s="1"/>
  <c r="E13" i="4"/>
  <c r="D16" i="1" s="1"/>
  <c r="J7" i="3"/>
  <c r="J8" i="3"/>
  <c r="J9" i="3"/>
  <c r="J10" i="3"/>
  <c r="J11" i="3"/>
  <c r="J12" i="3"/>
  <c r="J13" i="3"/>
  <c r="J14" i="3"/>
  <c r="J15" i="3"/>
  <c r="J16" i="3"/>
  <c r="J17" i="3"/>
  <c r="J18" i="3"/>
  <c r="J19" i="3"/>
  <c r="J20" i="3"/>
  <c r="J21" i="3"/>
  <c r="J22" i="3"/>
  <c r="J23" i="3"/>
  <c r="J24" i="3"/>
  <c r="J25" i="3"/>
  <c r="J26" i="3"/>
  <c r="I7" i="3"/>
  <c r="I8" i="3"/>
  <c r="I9" i="3"/>
  <c r="I10" i="3"/>
  <c r="I11" i="3"/>
  <c r="I12" i="3"/>
  <c r="I13" i="3"/>
  <c r="I14" i="3"/>
  <c r="I15" i="3"/>
  <c r="I16" i="3"/>
  <c r="I17" i="3"/>
  <c r="I18" i="3"/>
  <c r="I19" i="3"/>
  <c r="I20" i="3"/>
  <c r="I21" i="3"/>
  <c r="I22" i="3"/>
  <c r="I23" i="3"/>
  <c r="I24" i="3"/>
  <c r="I25" i="3"/>
  <c r="I26" i="3"/>
  <c r="H7" i="3"/>
  <c r="H8" i="3"/>
  <c r="H9" i="3"/>
  <c r="H10" i="3"/>
  <c r="H12" i="3"/>
  <c r="H13" i="3"/>
  <c r="H14" i="3"/>
  <c r="H15" i="3"/>
  <c r="H16" i="3"/>
  <c r="H17" i="3"/>
  <c r="H18" i="3"/>
  <c r="H21" i="3"/>
  <c r="H22" i="3"/>
  <c r="H23" i="3"/>
  <c r="H24" i="3"/>
  <c r="H25" i="3"/>
  <c r="H26" i="3"/>
  <c r="G27" i="3"/>
  <c r="J4" i="3" s="1"/>
  <c r="F27" i="3"/>
  <c r="E27" i="3"/>
  <c r="J7" i="5"/>
  <c r="I9" i="5"/>
  <c r="H15" i="1" s="1"/>
  <c r="H7" i="5"/>
  <c r="G9" i="5"/>
  <c r="J4" i="5" s="1"/>
  <c r="F9" i="5"/>
  <c r="E15" i="1" s="1"/>
  <c r="E9" i="5"/>
  <c r="D15" i="1" s="1"/>
  <c r="F11" i="1"/>
  <c r="F12" i="1"/>
  <c r="F13" i="1"/>
  <c r="F10" i="1"/>
  <c r="D13" i="1"/>
  <c r="E13" i="1"/>
  <c r="D12" i="1"/>
  <c r="E12" i="1"/>
  <c r="E11" i="1"/>
  <c r="D11" i="1"/>
  <c r="I13" i="1"/>
  <c r="H13" i="1"/>
  <c r="G13" i="1"/>
  <c r="E10" i="1"/>
  <c r="D10" i="1"/>
  <c r="E9" i="1"/>
  <c r="D9" i="1"/>
  <c r="H10" i="1"/>
  <c r="I10" i="1"/>
  <c r="H9" i="1"/>
  <c r="I9" i="1"/>
  <c r="I11" i="1" l="1"/>
  <c r="F16" i="1"/>
  <c r="F15" i="1"/>
  <c r="D14" i="1"/>
  <c r="D20" i="1" s="1"/>
  <c r="I12" i="1"/>
  <c r="F14" i="1"/>
  <c r="F20" i="1" s="1"/>
  <c r="G20" i="1" s="1"/>
  <c r="H12" i="1"/>
  <c r="H11" i="1"/>
  <c r="J27" i="3"/>
  <c r="I27" i="3"/>
  <c r="E14" i="1"/>
  <c r="E20" i="1" s="1"/>
  <c r="J9" i="5"/>
  <c r="I15" i="1" s="1"/>
  <c r="E19" i="1"/>
  <c r="D19" i="1"/>
  <c r="H9" i="5"/>
  <c r="G12" i="1"/>
  <c r="G11" i="1"/>
  <c r="H13" i="4"/>
  <c r="F19" i="1"/>
  <c r="G15" i="1" l="1"/>
  <c r="G16" i="1"/>
  <c r="I14" i="1"/>
  <c r="D21" i="1"/>
  <c r="D22" i="1" s="1"/>
  <c r="I20" i="1"/>
  <c r="E21" i="1"/>
  <c r="E22" i="1" s="1"/>
  <c r="H19" i="1"/>
  <c r="H14" i="1"/>
  <c r="G10" i="1"/>
  <c r="G9" i="1"/>
  <c r="H20" i="1"/>
  <c r="F21" i="1"/>
  <c r="I19" i="1"/>
  <c r="G19" i="1"/>
  <c r="H21" i="1" l="1"/>
  <c r="F22" i="1"/>
  <c r="I21" i="1"/>
  <c r="G21" i="1"/>
  <c r="G22" i="1" l="1"/>
  <c r="I22" i="1"/>
  <c r="H22" i="1"/>
  <c r="H27" i="3"/>
  <c r="G14" i="1" l="1"/>
</calcChain>
</file>

<file path=xl/sharedStrings.xml><?xml version="1.0" encoding="utf-8"?>
<sst xmlns="http://schemas.openxmlformats.org/spreadsheetml/2006/main" count="153" uniqueCount="75">
  <si>
    <t>Sales revenue</t>
  </si>
  <si>
    <t>Stated in 000s</t>
  </si>
  <si>
    <t>Revenue type</t>
  </si>
  <si>
    <t>Description</t>
  </si>
  <si>
    <t>Prior
period</t>
  </si>
  <si>
    <t>Budget</t>
  </si>
  <si>
    <t>Current
period</t>
  </si>
  <si>
    <t>Current period
as % of sales</t>
  </si>
  <si>
    <t>% Change from
prior period</t>
  </si>
  <si>
    <t>% Change
from budget</t>
  </si>
  <si>
    <t>Product/Service 1</t>
  </si>
  <si>
    <t>Product/Service 2</t>
  </si>
  <si>
    <t>Product/Service 3</t>
  </si>
  <si>
    <t>Product/Service 4</t>
  </si>
  <si>
    <t>Cost of sales</t>
  </si>
  <si>
    <t>Total sales revenue</t>
  </si>
  <si>
    <t>PROFIT AND LOSS STATEMENT</t>
  </si>
  <si>
    <t>Current gross margin  [L/J]</t>
  </si>
  <si>
    <t>For the month ending 8-31</t>
  </si>
  <si>
    <t>SATCOM CELLULAR</t>
  </si>
  <si>
    <t>Current return on sales  [T/J]</t>
  </si>
  <si>
    <t>Summary</t>
  </si>
  <si>
    <t>Total
prior period</t>
  </si>
  <si>
    <t>Total
budget</t>
  </si>
  <si>
    <t>Total
current period</t>
  </si>
  <si>
    <t>Total current
period as % of sales</t>
  </si>
  <si>
    <t>Total % change
from prior period</t>
  </si>
  <si>
    <t>Total % change
from budget</t>
  </si>
  <si>
    <t>Total sales revenue  [J]</t>
  </si>
  <si>
    <t>Total cost of sales  [K]</t>
  </si>
  <si>
    <t>Total research and development expenses  [N]</t>
  </si>
  <si>
    <t>Total general and administrative expenses  [O]</t>
  </si>
  <si>
    <t>Total other operating expenses [P]</t>
  </si>
  <si>
    <t>Other income  [S]</t>
  </si>
  <si>
    <t>Total taxes  [T]</t>
  </si>
  <si>
    <t>Gross profit  [L=J-K]</t>
  </si>
  <si>
    <t>Total operating expenses  [Q=M+N+O+P]</t>
  </si>
  <si>
    <t>Income from operations  [R=L-Q]</t>
  </si>
  <si>
    <t>Net profit  [U=R+S-T]</t>
  </si>
  <si>
    <t>Income</t>
  </si>
  <si>
    <t>Income type</t>
  </si>
  <si>
    <t>Other income</t>
  </si>
  <si>
    <t>Total sales income</t>
  </si>
  <si>
    <t>Operating expenses</t>
  </si>
  <si>
    <t>Expense type</t>
  </si>
  <si>
    <t>Sales and marketing</t>
  </si>
  <si>
    <t>Advertising</t>
  </si>
  <si>
    <t>Direct marketing</t>
  </si>
  <si>
    <t>Other expenses (specify)</t>
  </si>
  <si>
    <t>Research and development</t>
  </si>
  <si>
    <t>Technology licenses</t>
  </si>
  <si>
    <t xml:space="preserve">Patents </t>
  </si>
  <si>
    <t>General and administrative</t>
  </si>
  <si>
    <t>Wages and salaries</t>
  </si>
  <si>
    <t>Outside services</t>
  </si>
  <si>
    <t>Supplies</t>
  </si>
  <si>
    <t>Meals and entertainment</t>
  </si>
  <si>
    <t>Rent</t>
  </si>
  <si>
    <t>Telephone</t>
  </si>
  <si>
    <t>Utilities</t>
  </si>
  <si>
    <t>Depreciation</t>
  </si>
  <si>
    <t>Insurance</t>
  </si>
  <si>
    <t>Repairs and maintenance</t>
  </si>
  <si>
    <t>Total operating expenses</t>
  </si>
  <si>
    <t>Taxes</t>
  </si>
  <si>
    <t>Type</t>
  </si>
  <si>
    <t>% Change from prior period</t>
  </si>
  <si>
    <t>Income taxes</t>
  </si>
  <si>
    <t>Payroll taxes</t>
  </si>
  <si>
    <t>Real estate taxes</t>
  </si>
  <si>
    <t>Other taxes (specify)</t>
  </si>
  <si>
    <t>Total taxes</t>
  </si>
  <si>
    <t>Categories</t>
  </si>
  <si>
    <t>Total sales and marketing expenses  [M]</t>
  </si>
  <si>
    <t>Do not modify the categories in this worksheet or the formulas may break. Use the Categories worksheet to add categories and update the corresponding worksheets with entries. This worksheet will automatically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</si>
</sst>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22" x14ac:knownFonts="1">
    <font>
      <sz val="11"/>
      <name val="Open Sans"/>
      <family val="2"/>
      <scheme val="minor"/>
    </font>
    <font>
      <sz val="11"/>
      <color theme="1"/>
      <name val="Open Sans"/>
      <family val="2"/>
      <scheme val="minor"/>
    </font>
    <font>
      <sz val="11"/>
      <color theme="1"/>
      <name val="Open Sans"/>
      <family val="2"/>
      <scheme val="minor"/>
    </font>
    <font>
      <b/>
      <sz val="16"/>
      <color theme="1" tint="0.14996795556505021"/>
      <name val="Open Sans"/>
      <family val="2"/>
      <scheme val="major"/>
    </font>
    <font>
      <sz val="11"/>
      <color theme="1" tint="0.14996795556505021"/>
      <name val="Open Sans"/>
      <family val="2"/>
      <scheme val="major"/>
    </font>
    <font>
      <sz val="12"/>
      <color theme="1" tint="0.14993743705557422"/>
      <name val="Open Sans"/>
      <family val="2"/>
      <scheme val="major"/>
    </font>
    <font>
      <b/>
      <sz val="11"/>
      <color theme="1"/>
      <name val="Open Sans"/>
      <family val="2"/>
      <scheme val="minor"/>
    </font>
    <font>
      <sz val="11"/>
      <name val="Open Sans"/>
      <family val="2"/>
      <scheme val="minor"/>
    </font>
    <font>
      <sz val="11"/>
      <color theme="1" tint="0.14990691854609822"/>
      <name val="Open Sans"/>
      <family val="2"/>
      <scheme val="major"/>
    </font>
    <font>
      <b/>
      <sz val="12"/>
      <color theme="1" tint="0.14993743705557422"/>
      <name val="Open Sans"/>
      <family val="2"/>
      <scheme val="major"/>
    </font>
    <font>
      <sz val="10"/>
      <color theme="1" tint="0.14990691854609822"/>
      <name val="Open Sans"/>
      <family val="2"/>
      <scheme val="minor"/>
    </font>
    <font>
      <sz val="10"/>
      <color theme="1" tint="0.14996795556505021"/>
      <name val="Open Sans"/>
      <family val="2"/>
      <scheme val="minor"/>
    </font>
    <font>
      <sz val="10"/>
      <name val="Open Sans"/>
      <family val="2"/>
      <scheme val="minor"/>
    </font>
    <font>
      <sz val="20"/>
      <color theme="1" tint="0.14993743705557422"/>
      <name val="Open Sans"/>
      <family val="2"/>
      <scheme val="minor"/>
    </font>
    <font>
      <sz val="11"/>
      <color theme="1" tint="0.14996795556505021"/>
      <name val="Open Sans"/>
      <family val="2"/>
      <scheme val="minor"/>
    </font>
    <font>
      <b/>
      <sz val="10"/>
      <name val="Open Sans"/>
      <family val="2"/>
      <scheme val="minor"/>
    </font>
    <font>
      <b/>
      <sz val="28"/>
      <color theme="8"/>
      <name val="Open Sans"/>
      <family val="2"/>
      <scheme val="major"/>
    </font>
    <font>
      <sz val="18"/>
      <color theme="8"/>
      <name val="Open Sans"/>
      <family val="2"/>
      <scheme val="major"/>
    </font>
    <font>
      <sz val="28"/>
      <color rgb="FF002060"/>
      <name val="Open Sans"/>
      <family val="2"/>
      <scheme val="minor"/>
    </font>
    <font>
      <sz val="12"/>
      <color theme="1" tint="0.14993743705557422"/>
      <name val="Open Sans"/>
      <family val="2"/>
      <scheme val="minor"/>
    </font>
    <font>
      <sz val="10"/>
      <color theme="1" tint="0.14993743705557422"/>
      <name val="Open Sans"/>
      <family val="2"/>
      <scheme val="minor"/>
    </font>
    <font>
      <b/>
      <sz val="28"/>
      <color rgb="FF002060"/>
      <name val="Open Sans"/>
      <family val="2"/>
      <scheme val="minor"/>
    </font>
  </fonts>
  <fills count="8">
    <fill>
      <patternFill patternType="none"/>
    </fill>
    <fill>
      <patternFill patternType="gray125"/>
    </fill>
    <fill>
      <patternFill patternType="solid">
        <fgColor theme="9" tint="0.79998168889431442"/>
        <bgColor indexed="65"/>
      </patternFill>
    </fill>
    <fill>
      <patternFill patternType="solid">
        <fgColor theme="4" tint="0.59999389629810485"/>
        <bgColor indexed="65"/>
      </patternFill>
    </fill>
    <fill>
      <patternFill patternType="solid">
        <fgColor theme="4" tint="0.79998168889431442"/>
        <bgColor indexed="65"/>
      </patternFill>
    </fill>
    <fill>
      <patternFill patternType="solid">
        <fgColor theme="4" tint="0.79998168889431442"/>
        <bgColor indexed="64"/>
      </patternFill>
    </fill>
    <fill>
      <patternFill patternType="solid">
        <fgColor theme="8"/>
        <bgColor indexed="64"/>
      </patternFill>
    </fill>
    <fill>
      <patternFill patternType="solid">
        <fgColor theme="0"/>
        <bgColor indexed="64"/>
      </patternFill>
    </fill>
  </fills>
  <borders count="14">
    <border>
      <left/>
      <right/>
      <top/>
      <bottom/>
      <diagonal/>
    </border>
    <border>
      <left/>
      <right/>
      <top/>
      <bottom style="thick">
        <color rgb="FF002060"/>
      </bottom>
      <diagonal/>
    </border>
    <border>
      <left/>
      <right style="thick">
        <color rgb="FF002060"/>
      </right>
      <top/>
      <bottom style="thick">
        <color rgb="FF002060"/>
      </bottom>
      <diagonal/>
    </border>
    <border>
      <left style="thin">
        <color auto="1"/>
      </left>
      <right/>
      <top style="thin">
        <color auto="1"/>
      </top>
      <bottom/>
      <diagonal/>
    </border>
    <border>
      <left/>
      <right style="thick">
        <color auto="1"/>
      </right>
      <top style="thin">
        <color auto="1"/>
      </top>
      <bottom/>
      <diagonal/>
    </border>
    <border>
      <left/>
      <right style="thick">
        <color auto="1"/>
      </right>
      <top/>
      <bottom style="thick">
        <color auto="1"/>
      </bottom>
      <diagonal/>
    </border>
    <border>
      <left style="thin">
        <color auto="1"/>
      </left>
      <right/>
      <top/>
      <bottom style="thick">
        <color auto="1"/>
      </bottom>
      <diagonal/>
    </border>
    <border>
      <left/>
      <right style="thin">
        <color rgb="FF002060"/>
      </right>
      <top/>
      <bottom/>
      <diagonal/>
    </border>
    <border>
      <left/>
      <right/>
      <top/>
      <bottom style="thin">
        <color rgb="FF002060"/>
      </bottom>
      <diagonal/>
    </border>
    <border>
      <left/>
      <right style="thick">
        <color rgb="FF002060"/>
      </right>
      <top style="thin">
        <color auto="1"/>
      </top>
      <bottom/>
      <diagonal/>
    </border>
    <border>
      <left style="thick">
        <color rgb="FF002060"/>
      </left>
      <right/>
      <top/>
      <bottom/>
      <diagonal/>
    </border>
    <border>
      <left style="thin">
        <color rgb="FF002060"/>
      </left>
      <right/>
      <top style="thin">
        <color rgb="FF002060"/>
      </top>
      <bottom/>
      <diagonal/>
    </border>
    <border>
      <left style="thin">
        <color rgb="FF002060"/>
      </left>
      <right/>
      <top/>
      <bottom style="thick">
        <color rgb="FF002060"/>
      </bottom>
      <diagonal/>
    </border>
    <border>
      <left/>
      <right style="thick">
        <color rgb="FF002060"/>
      </right>
      <top style="thin">
        <color rgb="FF002060"/>
      </top>
      <bottom/>
      <diagonal/>
    </border>
  </borders>
  <cellStyleXfs count="12">
    <xf numFmtId="0" fontId="0" fillId="0" borderId="0">
      <alignment wrapText="1"/>
    </xf>
    <xf numFmtId="0" fontId="9" fillId="0" borderId="0" applyNumberFormat="0" applyFill="0" applyProtection="0">
      <alignment vertical="center"/>
    </xf>
    <xf numFmtId="0" fontId="5" fillId="0" borderId="0" applyNumberFormat="0" applyFill="0" applyProtection="0">
      <alignment vertical="center"/>
    </xf>
    <xf numFmtId="0" fontId="4" fillId="0" borderId="0" applyNumberFormat="0" applyFill="0" applyProtection="0">
      <alignment vertical="center"/>
    </xf>
    <xf numFmtId="0" fontId="8" fillId="0" borderId="0" applyNumberFormat="0" applyFill="0" applyProtection="0">
      <alignment vertical="center" wrapText="1"/>
    </xf>
    <xf numFmtId="44" fontId="7" fillId="0" borderId="0" applyFont="0" applyFill="0" applyBorder="0" applyAlignment="0" applyProtection="0"/>
    <xf numFmtId="10" fontId="7" fillId="0" borderId="0" applyFont="0" applyFill="0" applyBorder="0" applyProtection="0">
      <alignment horizontal="right"/>
    </xf>
    <xf numFmtId="0" fontId="6" fillId="2" borderId="0" applyNumberFormat="0" applyBorder="0" applyAlignment="0" applyProtection="0"/>
    <xf numFmtId="0" fontId="3" fillId="0" borderId="0" applyNumberFormat="0" applyFill="0" applyBorder="0" applyProtection="0">
      <alignment vertical="center"/>
    </xf>
    <xf numFmtId="10" fontId="2" fillId="3" borderId="0" applyFont="0" applyBorder="0" applyProtection="0">
      <alignment horizontal="right"/>
    </xf>
    <xf numFmtId="0" fontId="4" fillId="0" borderId="0" applyNumberFormat="0" applyFill="0" applyBorder="0" applyProtection="0">
      <alignment wrapText="1"/>
    </xf>
    <xf numFmtId="10" fontId="1" fillId="4" borderId="0" applyBorder="0" applyProtection="0">
      <alignment horizontal="right"/>
    </xf>
  </cellStyleXfs>
  <cellXfs count="64">
    <xf numFmtId="0" fontId="0" fillId="0" borderId="0" xfId="0">
      <alignment wrapText="1"/>
    </xf>
    <xf numFmtId="0" fontId="0" fillId="6" borderId="0" xfId="0" applyFill="1">
      <alignment wrapText="1"/>
    </xf>
    <xf numFmtId="0" fontId="10" fillId="0" borderId="0" xfId="4" applyFont="1" applyAlignment="1">
      <alignment wrapText="1"/>
    </xf>
    <xf numFmtId="0" fontId="11" fillId="0" borderId="0" xfId="3" applyFont="1" applyAlignment="1"/>
    <xf numFmtId="0" fontId="12" fillId="5" borderId="3" xfId="4" applyFont="1" applyFill="1" applyBorder="1" applyAlignment="1">
      <alignment horizontal="left" vertical="center" wrapText="1" indent="1"/>
    </xf>
    <xf numFmtId="0" fontId="12" fillId="5" borderId="4" xfId="3" applyFont="1" applyFill="1" applyBorder="1" applyAlignment="1">
      <alignment horizontal="left" vertical="center" indent="1"/>
    </xf>
    <xf numFmtId="0" fontId="0" fillId="6" borderId="0" xfId="0" applyFill="1" applyAlignment="1">
      <alignment vertical="center" wrapText="1"/>
    </xf>
    <xf numFmtId="0" fontId="0" fillId="0" borderId="0" xfId="0" applyAlignment="1">
      <alignment vertical="center" wrapText="1"/>
    </xf>
    <xf numFmtId="0" fontId="10" fillId="0" borderId="0" xfId="4" applyFont="1">
      <alignment vertical="center" wrapText="1"/>
    </xf>
    <xf numFmtId="0" fontId="12" fillId="0" borderId="0" xfId="0" applyFont="1" applyAlignment="1">
      <alignment vertical="center" wrapText="1"/>
    </xf>
    <xf numFmtId="0" fontId="12" fillId="5" borderId="6" xfId="4"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3" fillId="0" borderId="0" xfId="2" applyFont="1">
      <alignment vertical="center"/>
    </xf>
    <xf numFmtId="0" fontId="14" fillId="0" borderId="0" xfId="10" applyFont="1" applyFill="1">
      <alignment wrapText="1"/>
    </xf>
    <xf numFmtId="164" fontId="12" fillId="0" borderId="0" xfId="5" applyNumberFormat="1" applyFont="1" applyFill="1" applyBorder="1" applyAlignment="1">
      <alignment horizontal="left" vertical="center" indent="1"/>
    </xf>
    <xf numFmtId="10" fontId="12" fillId="5" borderId="0" xfId="11" applyFont="1" applyFill="1" applyBorder="1" applyAlignment="1">
      <alignment horizontal="left" vertical="center" indent="1"/>
    </xf>
    <xf numFmtId="0" fontId="16" fillId="0" borderId="0" xfId="8" applyFont="1" applyAlignment="1">
      <alignment horizontal="left" vertical="center"/>
    </xf>
    <xf numFmtId="0" fontId="17" fillId="0" borderId="0" xfId="2" applyFont="1" applyAlignment="1">
      <alignment horizontal="left" vertical="center"/>
    </xf>
    <xf numFmtId="0" fontId="12" fillId="5" borderId="11" xfId="4" applyFont="1" applyFill="1" applyBorder="1" applyAlignment="1" applyProtection="1">
      <alignment horizontal="left" vertical="center" wrapText="1" indent="1"/>
    </xf>
    <xf numFmtId="164" fontId="12" fillId="5" borderId="9" xfId="3" applyNumberFormat="1" applyFont="1" applyFill="1" applyBorder="1" applyAlignment="1" applyProtection="1">
      <alignment horizontal="left" vertical="center" indent="1"/>
    </xf>
    <xf numFmtId="0" fontId="0" fillId="0" borderId="7" xfId="0" applyBorder="1">
      <alignment wrapText="1"/>
    </xf>
    <xf numFmtId="0" fontId="12" fillId="5" borderId="1" xfId="0" applyFont="1" applyFill="1" applyBorder="1" applyAlignment="1">
      <alignment horizontal="left" vertical="center" wrapText="1" indent="1"/>
    </xf>
    <xf numFmtId="164" fontId="12" fillId="5" borderId="2" xfId="5" applyNumberFormat="1" applyFont="1" applyFill="1" applyBorder="1" applyAlignment="1" applyProtection="1">
      <alignment horizontal="left" vertical="center" indent="1"/>
    </xf>
    <xf numFmtId="0" fontId="18" fillId="0" borderId="0" xfId="2" applyFont="1" applyAlignment="1" applyProtection="1">
      <alignment horizontal="left" vertical="center"/>
    </xf>
    <xf numFmtId="0" fontId="16" fillId="0" borderId="0" xfId="8" applyFont="1" applyAlignment="1" applyProtection="1">
      <alignment horizontal="left" vertical="center"/>
    </xf>
    <xf numFmtId="0" fontId="17" fillId="0" borderId="0" xfId="2" applyFont="1" applyAlignment="1" applyProtection="1">
      <alignment horizontal="left" vertical="center"/>
    </xf>
    <xf numFmtId="0" fontId="12" fillId="5" borderId="11" xfId="4" applyFont="1" applyFill="1" applyBorder="1" applyAlignment="1">
      <alignment horizontal="left" vertical="center" wrapText="1" indent="1"/>
    </xf>
    <xf numFmtId="164" fontId="12" fillId="5" borderId="13" xfId="3" applyNumberFormat="1" applyFont="1" applyFill="1" applyBorder="1" applyAlignment="1">
      <alignment horizontal="left" vertical="center" indent="2"/>
    </xf>
    <xf numFmtId="0" fontId="12" fillId="5" borderId="12" xfId="0" applyFont="1" applyFill="1" applyBorder="1" applyAlignment="1">
      <alignment horizontal="left" vertical="center" wrapText="1" indent="1"/>
    </xf>
    <xf numFmtId="164" fontId="12" fillId="5" borderId="1" xfId="5" applyNumberFormat="1" applyFont="1" applyFill="1" applyBorder="1" applyAlignment="1">
      <alignment horizontal="left" vertical="center" indent="1"/>
    </xf>
    <xf numFmtId="0" fontId="0" fillId="0" borderId="10" xfId="0" applyBorder="1">
      <alignment wrapText="1"/>
    </xf>
    <xf numFmtId="0" fontId="19" fillId="0" borderId="0" xfId="2" applyFont="1">
      <alignment vertical="center"/>
    </xf>
    <xf numFmtId="10" fontId="12" fillId="4" borderId="0" xfId="11" applyFont="1" applyBorder="1" applyAlignment="1">
      <alignment horizontal="left" vertical="center" indent="1"/>
    </xf>
    <xf numFmtId="164" fontId="12" fillId="5" borderId="13" xfId="3" applyNumberFormat="1" applyFont="1" applyFill="1" applyBorder="1" applyAlignment="1">
      <alignment horizontal="left" vertical="center" indent="1"/>
    </xf>
    <xf numFmtId="164" fontId="12" fillId="5" borderId="2" xfId="5" applyNumberFormat="1" applyFont="1" applyFill="1" applyBorder="1" applyAlignment="1">
      <alignment horizontal="left" vertical="center" indent="1"/>
    </xf>
    <xf numFmtId="0" fontId="0" fillId="7" borderId="0" xfId="0" applyFill="1">
      <alignment wrapText="1"/>
    </xf>
    <xf numFmtId="0" fontId="0" fillId="0" borderId="8" xfId="0" applyBorder="1" applyAlignment="1">
      <alignment vertical="center" wrapText="1"/>
    </xf>
    <xf numFmtId="0" fontId="10" fillId="5" borderId="11" xfId="4" applyFont="1" applyFill="1" applyBorder="1" applyAlignment="1">
      <alignment horizontal="left" vertical="center" wrapText="1" indent="1"/>
    </xf>
    <xf numFmtId="164" fontId="11" fillId="5" borderId="13" xfId="3" applyNumberFormat="1" applyFont="1" applyFill="1" applyBorder="1" applyAlignment="1">
      <alignment horizontal="left" vertical="center" indent="2"/>
    </xf>
    <xf numFmtId="164" fontId="10" fillId="5" borderId="2" xfId="5" applyNumberFormat="1" applyFont="1" applyFill="1" applyBorder="1" applyAlignment="1">
      <alignment horizontal="left" vertical="center" indent="1"/>
    </xf>
    <xf numFmtId="0" fontId="20" fillId="0" borderId="0" xfId="2" applyFont="1">
      <alignment vertical="center"/>
    </xf>
    <xf numFmtId="0" fontId="12" fillId="0" borderId="0" xfId="0" applyFont="1">
      <alignment wrapText="1"/>
    </xf>
    <xf numFmtId="0" fontId="21" fillId="0" borderId="0" xfId="8" applyFont="1" applyAlignment="1">
      <alignment horizontal="left" vertical="center"/>
    </xf>
    <xf numFmtId="0" fontId="18" fillId="0" borderId="0" xfId="2" applyFont="1" applyAlignment="1">
      <alignment horizontal="left" vertical="center"/>
    </xf>
    <xf numFmtId="0" fontId="12" fillId="0" borderId="0" xfId="7" applyFont="1" applyFill="1" applyBorder="1" applyAlignment="1">
      <alignment horizontal="left" vertical="center" indent="1"/>
    </xf>
    <xf numFmtId="44" fontId="12" fillId="0" borderId="0" xfId="5" applyFont="1" applyFill="1" applyBorder="1" applyAlignment="1">
      <alignment horizontal="left" vertical="center" indent="1"/>
    </xf>
    <xf numFmtId="10" fontId="12" fillId="0" borderId="0" xfId="6" applyFont="1" applyFill="1" applyBorder="1" applyAlignment="1">
      <alignment horizontal="left" vertical="center" indent="1"/>
    </xf>
    <xf numFmtId="0" fontId="12" fillId="0" borderId="0" xfId="7" applyNumberFormat="1" applyFont="1" applyFill="1" applyBorder="1" applyAlignment="1">
      <alignment horizontal="left" vertical="center" indent="1"/>
    </xf>
    <xf numFmtId="0" fontId="12" fillId="0" borderId="0" xfId="0" applyFont="1" applyAlignment="1">
      <alignment horizontal="left" vertical="center" indent="1"/>
    </xf>
    <xf numFmtId="44" fontId="12" fillId="0" borderId="0" xfId="0" applyNumberFormat="1" applyFont="1" applyAlignment="1">
      <alignment horizontal="left" vertical="center" indent="1"/>
    </xf>
    <xf numFmtId="10" fontId="12" fillId="0" borderId="0" xfId="0" applyNumberFormat="1" applyFont="1" applyAlignment="1">
      <alignment horizontal="left" vertical="center" indent="1"/>
    </xf>
    <xf numFmtId="0" fontId="0" fillId="0" borderId="0" xfId="0" applyAlignment="1">
      <alignment horizontal="left" vertical="center" wrapText="1" indent="1"/>
    </xf>
    <xf numFmtId="0" fontId="12" fillId="0" borderId="0" xfId="0" applyFont="1" applyAlignment="1">
      <alignment horizontal="left" vertical="center" wrapText="1" indent="1"/>
    </xf>
    <xf numFmtId="0" fontId="15" fillId="0" borderId="0" xfId="0" applyFont="1" applyAlignment="1">
      <alignment horizontal="left" vertical="center" wrapText="1" indent="1"/>
    </xf>
    <xf numFmtId="164" fontId="15" fillId="0" borderId="0" xfId="0" applyNumberFormat="1" applyFont="1" applyAlignment="1">
      <alignment horizontal="left" vertical="center" indent="1"/>
    </xf>
    <xf numFmtId="10" fontId="15" fillId="5" borderId="0" xfId="0" applyNumberFormat="1" applyFont="1" applyFill="1" applyAlignment="1">
      <alignment horizontal="left" vertical="center" indent="1"/>
    </xf>
    <xf numFmtId="164" fontId="12" fillId="0" borderId="0" xfId="5" applyNumberFormat="1" applyFont="1" applyBorder="1" applyAlignment="1" applyProtection="1">
      <alignment horizontal="left" vertical="center" indent="1"/>
    </xf>
    <xf numFmtId="10" fontId="12" fillId="4" borderId="0" xfId="11" applyFont="1" applyBorder="1" applyAlignment="1" applyProtection="1">
      <alignment horizontal="left" vertical="center" indent="1"/>
    </xf>
    <xf numFmtId="164" fontId="12" fillId="0" borderId="0" xfId="0" applyNumberFormat="1" applyFont="1" applyAlignment="1">
      <alignment horizontal="left" vertical="center" indent="1"/>
    </xf>
    <xf numFmtId="10" fontId="12" fillId="5" borderId="0" xfId="0" applyNumberFormat="1" applyFont="1" applyFill="1" applyAlignment="1">
      <alignment horizontal="left" vertical="center" indent="1"/>
    </xf>
    <xf numFmtId="0" fontId="12" fillId="0" borderId="0" xfId="0" applyFont="1" applyAlignment="1" applyProtection="1">
      <alignment horizontal="left" vertical="center" wrapText="1" indent="1"/>
      <protection locked="0"/>
    </xf>
    <xf numFmtId="164" fontId="12" fillId="0" borderId="0" xfId="5" applyNumberFormat="1" applyFont="1" applyBorder="1" applyAlignment="1">
      <alignment horizontal="left" vertical="center" indent="1"/>
    </xf>
    <xf numFmtId="0" fontId="0" fillId="7" borderId="0" xfId="0" applyFill="1" applyAlignment="1">
      <alignment horizontal="left" vertical="center" wrapText="1" indent="1"/>
    </xf>
    <xf numFmtId="0" fontId="12" fillId="0" borderId="0" xfId="10" applyFont="1" applyFill="1" applyAlignment="1">
      <alignment vertical="center" wrapText="1"/>
    </xf>
  </cellXfs>
  <cellStyles count="12">
    <cellStyle name="20% - Accent1" xfId="11" builtinId="30" customBuiltin="1"/>
    <cellStyle name="20% - Accent6" xfId="7" builtinId="50" customBuiltin="1"/>
    <cellStyle name="40% - Accent1" xfId="9" builtinId="31" customBuiltin="1"/>
    <cellStyle name="Currency" xfId="5" builtinId="4" customBuiltin="1"/>
    <cellStyle name="Explanatory Text" xfId="10"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Percent" xfId="6" builtinId="5" customBuiltin="1"/>
    <cellStyle name="Title" xfId="8" builtinId="15" customBuiltin="1"/>
  </cellStyles>
  <dxfs count="118">
    <dxf>
      <font>
        <strike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b val="0"/>
        <i val="0"/>
        <strike val="0"/>
        <outline val="0"/>
        <shadow val="0"/>
        <u val="none"/>
        <vertAlign val="baseline"/>
        <sz val="10"/>
        <color auto="1"/>
        <name val="Open Sans"/>
        <family val="2"/>
        <scheme val="minor"/>
      </font>
      <alignment horizontal="left" vertical="center" textRotation="0" indent="1" justifyLastLine="0" shrinkToFit="0" readingOrder="0"/>
      <protection locked="0" hidden="0"/>
    </dxf>
    <dxf>
      <font>
        <strike val="0"/>
        <outline val="0"/>
        <shadow val="0"/>
        <u val="none"/>
        <vertAlign val="baseline"/>
        <sz val="10"/>
        <name val="Open Sans"/>
        <family val="2"/>
        <scheme val="minor"/>
      </font>
      <alignment horizontal="left" vertical="center" textRotation="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border diagonalUp="0" diagonalDown="0" outline="0">
        <left style="thick">
          <color rgb="FF002060"/>
        </left>
        <right style="thick">
          <color rgb="FF002060"/>
        </right>
        <top/>
        <bottom/>
      </border>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b val="0"/>
        <i val="0"/>
        <strike val="0"/>
        <outline val="0"/>
        <shadow val="0"/>
        <u val="none"/>
        <vertAlign val="baseline"/>
        <sz val="10"/>
        <color auto="1"/>
        <name val="Open Sans"/>
        <family val="2"/>
        <scheme val="minor"/>
      </font>
      <alignment horizontal="left" vertical="center" textRotation="0" indent="1" justifyLastLine="0" shrinkToFit="0" readingOrder="0"/>
      <protection locked="0" hidden="0"/>
    </dxf>
    <dxf>
      <font>
        <strike val="0"/>
        <outline val="0"/>
        <shadow val="0"/>
        <u val="none"/>
        <vertAlign val="baseline"/>
        <name val="Open Sans"/>
        <family val="2"/>
        <scheme val="minor"/>
      </font>
      <alignment horizontal="left" vertical="center" textRotation="0" indent="1" justifyLastLine="0" shrinkToFit="0" readingOrder="0"/>
    </dxf>
    <dxf>
      <font>
        <strike val="0"/>
        <outline val="0"/>
        <shadow val="0"/>
        <u val="none"/>
        <vertAlign val="baseline"/>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border diagonalUp="0" diagonalDown="0" outline="0">
        <left style="thick">
          <color rgb="FF002060"/>
        </left>
        <right style="thick">
          <color rgb="FF002060"/>
        </right>
        <top/>
        <bottom/>
      </border>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border diagonalUp="0" diagonalDown="0" outline="0">
        <left/>
        <right/>
        <top/>
        <bottom/>
      </border>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border diagonalUp="0" diagonalDown="0" outline="0">
        <left/>
        <right/>
        <top/>
        <bottom/>
      </border>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fill>
        <patternFill patternType="solid">
          <fgColor indexed="64"/>
          <bgColor theme="4" tint="0.39994506668294322"/>
        </patternFill>
      </fill>
      <alignment horizontal="left" vertical="center" textRotation="0" wrapText="0" relativeIndent="1" justifyLastLine="0" shrinkToFit="0" readingOrder="0"/>
    </dxf>
    <dxf>
      <font>
        <strike val="0"/>
        <outline val="0"/>
        <shadow val="0"/>
        <u val="none"/>
        <vertAlign val="baseline"/>
        <sz val="10"/>
        <name val="Open Sans"/>
        <family val="2"/>
        <scheme val="minor"/>
      </font>
      <alignment horizontal="left" vertical="center" textRotation="0" wrapText="0" relativeIndent="1" justifyLastLine="0" shrinkToFit="0" readingOrder="0"/>
    </dxf>
    <dxf>
      <font>
        <strike val="0"/>
        <outline val="0"/>
        <shadow val="0"/>
        <u val="none"/>
        <vertAlign val="baseline"/>
        <sz val="10"/>
        <name val="Open Sans"/>
        <family val="2"/>
        <scheme val="minor"/>
      </font>
      <alignment horizontal="left" vertical="center" textRotation="0" relativeIndent="1" justifyLastLine="0" shrinkToFit="0" readingOrder="0"/>
      <border diagonalUp="0" diagonalDown="0" outline="0">
        <left style="thin">
          <color rgb="FF002060"/>
        </left>
        <right style="thin">
          <color rgb="FF002060"/>
        </right>
        <top/>
        <bottom/>
      </border>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protection locked="1" hidden="0"/>
    </dxf>
    <dxf>
      <font>
        <strike val="0"/>
        <outline val="0"/>
        <shadow val="0"/>
        <u val="none"/>
        <vertAlign val="baseline"/>
        <sz val="10"/>
        <name val="Open Sans"/>
        <family val="2"/>
        <scheme val="minor"/>
      </font>
      <alignment horizontal="left" vertical="center" textRotation="0" indent="1" justifyLastLine="0" shrinkToFit="0" readingOrder="0"/>
      <protection locked="1" hidden="0"/>
    </dxf>
    <dxf>
      <font>
        <strike val="0"/>
        <outline val="0"/>
        <shadow val="0"/>
        <u val="none"/>
        <vertAlign val="baseline"/>
        <sz val="10"/>
        <name val="Open Sans"/>
        <family val="2"/>
        <scheme val="minor"/>
      </font>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14" formatCode="0.00%"/>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34" formatCode="_(&quot;$&quot;* #,##0.00_);_(&quot;$&quot;* \(#,##0.00\);_(&quot;$&quot;* &quot;-&quot;??_);_(@_)"/>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34" formatCode="_(&quot;$&quot;* #,##0.00_);_(&quot;$&quot;* \(#,##0.00\);_(&quot;$&quot;* &quot;-&quot;??_);_(@_)"/>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numFmt numFmtId="34" formatCode="_(&quot;$&quot;* #,##0.00_);_(&quot;$&quot;* \(#,##0.00\);_(&quot;$&quot;* &quot;-&quot;??_);_(@_)"/>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numFmt numFmtId="14" formatCode="0.00%"/>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color auto="1"/>
        <name val="Open Sans"/>
        <family val="2"/>
        <scheme val="minor"/>
      </font>
      <fill>
        <patternFill patternType="solid">
          <fgColor indexed="64"/>
          <bgColor theme="4" tint="0.79998168889431442"/>
        </patternFill>
      </fill>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numFmt numFmtId="164" formatCode="&quot;$&quot;#,##0.00"/>
      <alignment horizontal="left" vertical="center" textRotation="0" wrapText="0" indent="1" justifyLastLine="0" shrinkToFit="0" readingOrder="0"/>
    </dxf>
    <dxf>
      <font>
        <strike val="0"/>
        <outline val="0"/>
        <shadow val="0"/>
        <u val="none"/>
        <vertAlign val="baseline"/>
        <sz val="10"/>
        <color auto="1"/>
        <name val="Open Sans"/>
        <family val="2"/>
        <scheme val="minor"/>
      </font>
      <numFmt numFmtId="164" formatCode="&quot;$&quot;#,##0.00"/>
      <alignment horizontal="left" vertical="center" textRotation="0" indent="1" justifyLastLine="0" shrinkToFit="0" readingOrder="0"/>
    </dxf>
    <dxf>
      <font>
        <b/>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strike val="0"/>
        <outline val="0"/>
        <shadow val="0"/>
        <u val="none"/>
        <vertAlign val="baseline"/>
        <sz val="10"/>
        <color auto="1"/>
        <name val="Open Sans"/>
        <family val="2"/>
        <scheme val="minor"/>
      </font>
      <alignment horizontal="left" vertical="center" textRotation="0" indent="1" justifyLastLine="0" shrinkToFit="0" readingOrder="0"/>
    </dxf>
    <dxf>
      <font>
        <b/>
        <i val="0"/>
        <strike val="0"/>
        <condense val="0"/>
        <extend val="0"/>
        <outline val="0"/>
        <shadow val="0"/>
        <u val="none"/>
        <vertAlign val="baseline"/>
        <sz val="10"/>
        <color theme="1"/>
        <name val="Open Sans"/>
        <family val="2"/>
        <scheme val="minor"/>
      </font>
      <fill>
        <patternFill patternType="solid">
          <fgColor indexed="64"/>
          <bgColor theme="4" tint="0.79998168889431442"/>
        </patternFill>
      </fill>
      <alignment horizontal="left" vertical="center" textRotation="0" wrapText="0" indent="1" justifyLastLine="0" shrinkToFit="0" readingOrder="0"/>
    </dxf>
    <dxf>
      <font>
        <strike val="0"/>
        <outline val="0"/>
        <shadow val="0"/>
        <u val="none"/>
        <vertAlign val="baseline"/>
        <sz val="10"/>
        <name val="Open Sans"/>
        <family val="2"/>
        <scheme val="minor"/>
      </font>
      <alignment horizontal="left" vertical="center" textRotation="0" indent="1" justifyLastLine="0" shrinkToFit="0" readingOrder="0"/>
    </dxf>
    <dxf>
      <border>
        <bottom style="thin">
          <color rgb="FF002060"/>
        </bottom>
      </border>
    </dxf>
    <dxf>
      <font>
        <b val="0"/>
        <i val="0"/>
        <strike val="0"/>
        <condense val="0"/>
        <extend val="0"/>
        <outline val="0"/>
        <shadow val="0"/>
        <u val="none"/>
        <vertAlign val="baseline"/>
        <sz val="10"/>
        <color auto="1"/>
        <name val="Open Sans"/>
        <family val="2"/>
        <scheme val="minor"/>
      </font>
      <alignment horizontal="left" vertical="center" textRotation="0" wrapText="1" indent="1" justifyLastLine="0" shrinkToFit="0" readingOrder="0"/>
    </dxf>
    <dxf>
      <font>
        <b/>
        <color theme="1"/>
      </font>
      <fill>
        <patternFill>
          <bgColor theme="4" tint="0.79998168889431442"/>
        </patternFill>
      </fill>
      <border>
        <left style="thin">
          <color auto="1"/>
        </left>
        <right style="thick">
          <color auto="1"/>
        </right>
        <top style="thin">
          <color auto="1"/>
        </top>
        <bottom style="thin">
          <color auto="1"/>
        </bottom>
        <vertical style="thin">
          <color auto="1"/>
        </vertical>
        <horizontal style="thin">
          <color auto="1"/>
        </horizontal>
      </border>
    </dxf>
    <dxf>
      <font>
        <b/>
        <i val="0"/>
        <color theme="1"/>
      </font>
      <fill>
        <patternFill>
          <bgColor theme="4" tint="0.79998168889431442"/>
        </patternFill>
      </fill>
      <border>
        <top style="thin">
          <color theme="8"/>
        </top>
        <bottom style="thick">
          <color theme="8"/>
        </bottom>
      </border>
    </dxf>
    <dxf>
      <font>
        <b/>
        <i val="0"/>
        <color theme="0"/>
      </font>
      <fill>
        <patternFill patternType="solid">
          <fgColor theme="8"/>
          <bgColor theme="8"/>
        </patternFill>
      </fill>
      <border diagonalUp="0" diagonalDown="0">
        <left/>
        <right/>
        <top/>
        <bottom style="thin">
          <color theme="8"/>
        </bottom>
        <vertical/>
        <horizontal/>
      </border>
    </dxf>
    <dxf>
      <font>
        <b val="0"/>
        <i val="0"/>
        <color theme="1"/>
      </font>
      <border>
        <left style="thin">
          <color theme="8"/>
        </left>
        <right style="thin">
          <color theme="8"/>
        </right>
        <top style="thin">
          <color theme="8"/>
        </top>
        <bottom style="thin">
          <color theme="8"/>
        </bottom>
        <vertical style="thin">
          <color theme="8"/>
        </vertical>
        <horizontal style="thin">
          <color theme="8"/>
        </horizontal>
      </border>
    </dxf>
  </dxfs>
  <tableStyles count="2" defaultTableStyle="Profit and Loss Statement" defaultPivotStyle="PivotStyleLight16">
    <tableStyle name="Profit and Loss Statement" pivot="0" count="4" xr9:uid="{00000000-0011-0000-FFFF-FFFF00000000}">
      <tableStyleElement type="wholeTable" dxfId="117"/>
      <tableStyleElement type="headerRow" dxfId="116"/>
      <tableStyleElement type="totalRow" dxfId="115"/>
      <tableStyleElement type="lastColumn" dxfId="114"/>
    </tableStyle>
    <tableStyle name="Table Style 1" pivot="0" count="0" xr9:uid="{194B492A-3560-4CAF-B4CF-45A600A6CDF6}"/>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D3DAE5"/>
      <rgbColor rgb="00FFFF00"/>
      <rgbColor rgb="00EAEAEA"/>
      <rgbColor rgb="0000FFFF"/>
      <rgbColor rgb="00800000"/>
      <rgbColor rgb="00ECEFF4"/>
      <rgbColor rgb="00000080"/>
      <rgbColor rgb="00808000"/>
      <rgbColor rgb="00800080"/>
      <rgbColor rgb="00BBC6D7"/>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8" /><Relationship Type="http://schemas.openxmlformats.org/officeDocument/2006/relationships/customXml" Target="/customXml/item3.xml" Id="rId13" /><Relationship Type="http://schemas.openxmlformats.org/officeDocument/2006/relationships/worksheet" Target="/xl/worksheets/sheet31.xml" Id="rId3" /><Relationship Type="http://schemas.openxmlformats.org/officeDocument/2006/relationships/theme" Target="/xl/theme/theme11.xml" Id="rId7" /><Relationship Type="http://schemas.openxmlformats.org/officeDocument/2006/relationships/customXml" Target="/customXml/item22.xml" Id="rId12"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worksheet" Target="/xl/worksheets/sheet64.xml" Id="rId6" /><Relationship Type="http://schemas.openxmlformats.org/officeDocument/2006/relationships/customXml" Target="/customXml/item13.xml" Id="rId11" /><Relationship Type="http://schemas.openxmlformats.org/officeDocument/2006/relationships/worksheet" Target="/xl/worksheets/sheet55.xml" Id="rId5" /><Relationship Type="http://schemas.openxmlformats.org/officeDocument/2006/relationships/calcChain" Target="/xl/calcChain.xml" Id="rId10" /><Relationship Type="http://schemas.openxmlformats.org/officeDocument/2006/relationships/worksheet" Target="/xl/worksheets/sheet46.xml" Id="rId4" /><Relationship Type="http://schemas.openxmlformats.org/officeDocument/2006/relationships/sharedStrings" Target="/xl/sharedStrings.xml" Id="rId9" /></Relationships>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shboard" displayName="Dashboard" ref="C8:I16" totalsRowCount="1" headerRowDxfId="113" dataDxfId="111" totalsRowDxfId="110" headerRowBorderDxfId="112" totalsRowCellStyle="20% - Accent1">
  <autoFilter ref="C8:I15"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Summary" totalsRowLabel="Total taxes  [T]" dataDxfId="109" totalsRowDxfId="108"/>
    <tableColumn id="2" xr3:uid="{00000000-0010-0000-0000-000002000000}" name="Total_x000a_prior period" totalsRowFunction="custom" dataDxfId="107" totalsRowDxfId="106">
      <totalsRowFormula>Taxes[[#Totals],[Prior
period]]</totalsRowFormula>
    </tableColumn>
    <tableColumn id="3" xr3:uid="{00000000-0010-0000-0000-000003000000}" name="Total_x000a_budget" totalsRowFunction="custom" dataDxfId="105" totalsRowDxfId="104">
      <calculatedColumnFormula>SalesRevenue[[#Totals],[Budget]]</calculatedColumnFormula>
      <totalsRowFormula>Taxes[[#Totals],[Budget]]</totalsRowFormula>
    </tableColumn>
    <tableColumn id="4" xr3:uid="{00000000-0010-0000-0000-000004000000}" name="Total_x000a_current period" totalsRowFunction="custom" dataDxfId="103" totalsRowDxfId="102">
      <calculatedColumnFormula>SalesRevenue[[#Totals],[Current
period]]</calculatedColumnFormula>
      <totalsRowFormula>Taxes[[#Totals],[Current
period]]</totalsRowFormula>
    </tableColumn>
    <tableColumn id="5" xr3:uid="{00000000-0010-0000-0000-000005000000}" name="Total current_x000a_period as % of sales" totalsRowFunction="custom" dataDxfId="101" totalsRowDxfId="100" dataCellStyle="20% - Accent1">
      <calculatedColumnFormula>SUMIFS(SalesRevenue[Current period
as % of sales],SalesRevenue[Revenue type],"Cost of Sales")</calculatedColumnFormula>
      <totalsRowFormula>Taxes[[#Totals],[Current period
as % of sales]]</totalsRowFormula>
    </tableColumn>
    <tableColumn id="6" xr3:uid="{00000000-0010-0000-0000-000006000000}" name="Total % change_x000a_from prior period" totalsRowFunction="custom" dataDxfId="99" totalsRowDxfId="98" dataCellStyle="20% - Accent1">
      <calculatedColumnFormula>SUMIFS(SalesRevenue[% Change from
prior period],SalesRevenue[Revenue type],"Cost of Sales")</calculatedColumnFormula>
      <totalsRowFormula>Taxes[[#Totals],[% Change from prior period]]</totalsRowFormula>
    </tableColumn>
    <tableColumn id="7" xr3:uid="{00000000-0010-0000-0000-000007000000}" name="Total % change_x000a_from budget" totalsRowFunction="custom" dataDxfId="97" totalsRowDxfId="96" dataCellStyle="20% - Accent1">
      <calculatedColumnFormula>SUMIFS(SalesRevenue[% Change
from budget],SalesRevenue[Revenue type],"Cost of Sales")</calculatedColumnFormula>
      <totalsRowFormula>Taxes[[#Totals],[% Change
from budget]]</totalsRowFormula>
    </tableColumn>
  </tableColumns>
  <tableStyleInfo name="Profit and Loss Statement" showFirstColumn="1" showLastColumn="1" showRowStripes="0" showColumnStripes="0"/>
  <extLst>
    <ext xmlns:x14="http://schemas.microsoft.com/office/spreadsheetml/2009/9/main" uri="{504A1905-F514-4f6f-8877-14C23A59335A}">
      <x14:table altTextSummary="Enter Summary in this table. Total Prior Period, Total Budget, Total Current Period, Total % Change from Prior Period &amp; Total % Change from Budget are automatically updated"/>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380779-E4FB-44EC-A2D9-C0065CD1C5E2}" name="Table2" displayName="Table2" ref="C18:I22" totalsRowCount="1" headerRowDxfId="95" dataDxfId="94" totalsRowDxfId="93">
  <autoFilter ref="C18:I21" xr:uid="{3E380779-E4FB-44EC-A2D9-C0065CD1C5E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63A2173-A9C3-4FD5-A016-4302D6D7F7DA}" name="Summary" totalsRowLabel="Net profit  [U=R+S-T]" dataDxfId="92" totalsRowDxfId="91"/>
    <tableColumn id="2" xr3:uid="{DDBE9367-9918-4250-8D45-893B5E57F953}" name="Total_x000a_prior period" totalsRowFunction="custom" dataDxfId="90" totalsRowDxfId="89">
      <totalsRowFormula>IFERROR(D21+D15-D16,"-")</totalsRowFormula>
    </tableColumn>
    <tableColumn id="3" xr3:uid="{0B0F8B4A-FC66-480B-84CC-25D0DB544855}" name="Total_x000a_budget" totalsRowFunction="custom" dataDxfId="88" totalsRowDxfId="87">
      <totalsRowFormula>IFERROR(E21+E15-E16,"-")</totalsRowFormula>
    </tableColumn>
    <tableColumn id="4" xr3:uid="{5A2BC523-786F-4789-BD7B-927F0ED86EB8}" name="Total_x000a_current period" totalsRowFunction="custom" dataDxfId="86" totalsRowDxfId="85">
      <totalsRowFormula>Total_Income_Operations+Total_Other_Income-Total_Taxes</totalsRowFormula>
    </tableColumn>
    <tableColumn id="5" xr3:uid="{09773A39-853D-49DE-83A1-389D5CC20381}" name="Total current_x000a_period as % of sales" totalsRowFunction="custom" dataDxfId="84" totalsRowDxfId="83">
      <totalsRowFormula>IFERROR(IF(Total_Sales_Revenue=0,"0.00%",Net_Profit/Total_Sales_Revenue),"-")</totalsRowFormula>
    </tableColumn>
    <tableColumn id="6" xr3:uid="{FB8C59AA-B626-4E51-AC5B-CDADBAD4035A}" name="Total % change_x000a_from prior period" totalsRowFunction="custom" dataDxfId="82" totalsRowDxfId="81">
      <totalsRowFormula>IFERROR(IF(D22=Net_Profit,0,IF(Net_Profit&gt;D22,ABS((Net_Profit/D22)-1),IF(AND(Net_Profit&lt;D22,D22&lt;0),-((Net_Profit/D22)-1),(Net_Profit/D22)-1))),"-")</totalsRowFormula>
    </tableColumn>
    <tableColumn id="7" xr3:uid="{C57DD738-BC7B-48AA-85E9-C7764F93F6F9}" name="Total % change_x000a_from budget" totalsRowFunction="custom" dataDxfId="80" totalsRowDxfId="79">
      <totalsRowFormula>IFERROR(IF(E22=Net_Profit,0,IF(Net_Profit&gt;E22,ABS((Net_Profit/E22)-1),IF(AND(Net_Profit&lt;E22,E22&lt;0),-((Net_Profit/E22)-1),(Net_Profit/E22)-1))),"-")</totalsRowFormula>
    </tableColumn>
  </tableColumns>
  <tableStyleInfo name="Profit and Loss Statement" showFirstColumn="1" showLastColumn="1"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alesRevenue" displayName="SalesRevenue" ref="C6:J15" totalsRowCount="1" headerRowDxfId="78" dataDxfId="77" totalsRowDxfId="76">
  <autoFilter ref="C6:J14"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100-000001000000}" name="Revenue type" totalsRowLabel="Total sales revenue" dataDxfId="75" totalsRowDxfId="74"/>
    <tableColumn id="8" xr3:uid="{00000000-0010-0000-0100-000008000000}" name="Description" dataDxfId="73" totalsRowDxfId="72" dataCellStyle="Normal"/>
    <tableColumn id="2" xr3:uid="{00000000-0010-0000-0100-000002000000}" name="Prior_x000a_period" totalsRowFunction="sum" dataDxfId="71" totalsRowDxfId="70" dataCellStyle="Currency"/>
    <tableColumn id="3" xr3:uid="{00000000-0010-0000-0100-000003000000}" name="Budget" totalsRowFunction="sum" dataDxfId="69" totalsRowDxfId="68" dataCellStyle="Currency"/>
    <tableColumn id="4" xr3:uid="{00000000-0010-0000-0100-000004000000}" name="Current_x000a_period" totalsRowFunction="sum" dataDxfId="67" totalsRowDxfId="66" dataCellStyle="Currency"/>
    <tableColumn id="5" xr3:uid="{00000000-0010-0000-0100-000005000000}" name="Current period_x000a_as % of sales" totalsRowFunction="sum" dataDxfId="65" totalsRowDxfId="64" dataCellStyle="20% - Accent1">
      <calculatedColumnFormula>IFERROR(IF(SalesRevenue[[#Totals],[Current
period]]=0,"-",SalesRevenue[[#This Row],[Current
period]]/Sales_Revenue),"-")</calculatedColumnFormula>
    </tableColumn>
    <tableColumn id="6" xr3:uid="{00000000-0010-0000-0100-000006000000}" name="% Change from_x000a_prior period" totalsRowFunction="sum" dataDxfId="63" totalsRowDxfId="62" dataCellStyle="20% - Accent1">
      <calculatedColumnFormula>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calculatedColumnFormula>
    </tableColumn>
    <tableColumn id="7" xr3:uid="{00000000-0010-0000-0100-000007000000}" name="% Change_x000a_from budget" totalsRowFunction="sum" dataDxfId="61" totalsRowDxfId="60" dataCellStyle="20% - Accent1">
      <calculatedColumnFormula>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calculatedColumnFormula>
    </tableColumn>
  </tableColumns>
  <tableStyleInfo name="Profit and Loss Statement" showFirstColumn="1" showLastColumn="1" showRowStripes="0" showColumnStripes="0"/>
  <extLst>
    <ext xmlns:x14="http://schemas.microsoft.com/office/spreadsheetml/2009/9/main" uri="{504A1905-F514-4f6f-8877-14C23A59335A}">
      <x14:table altTextSummary="Enter Revenue Type, Description, Prior &amp; Current Periods, and Budget. Current Period as % of Sales, % Change from Prior Period &amp; % Change from Budget are automatically calculated"/>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2000000}" name="Income" displayName="Income" ref="C6:J9" totalsRowCount="1" headerRowDxfId="59" dataDxfId="58" totalsRowDxfId="57" totalsRowCellStyle="Percent">
  <autoFilter ref="C6:J8" xr:uid="{00000000-0009-0000-0100-00001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200-000001000000}" name="Income type" totalsRowLabel="Total sales income" dataDxfId="56" totalsRowDxfId="55"/>
    <tableColumn id="8" xr3:uid="{00000000-0010-0000-0200-000008000000}" name="Description" dataDxfId="54" totalsRowDxfId="53" dataCellStyle="Normal"/>
    <tableColumn id="2" xr3:uid="{00000000-0010-0000-0200-000002000000}" name="Prior_x000a_period" totalsRowFunction="sum" dataDxfId="52" totalsRowDxfId="51" dataCellStyle="Currency"/>
    <tableColumn id="3" xr3:uid="{00000000-0010-0000-0200-000003000000}" name="Budget" totalsRowFunction="sum" dataDxfId="50" totalsRowDxfId="49" dataCellStyle="Currency"/>
    <tableColumn id="4" xr3:uid="{00000000-0010-0000-0200-000004000000}" name="Current_x000a_period" totalsRowFunction="sum" dataDxfId="48" totalsRowDxfId="47" dataCellStyle="Currency"/>
    <tableColumn id="5" xr3:uid="{00000000-0010-0000-0200-000005000000}" name="Current period_x000a_as % of sales" totalsRowFunction="sum" dataDxfId="46" totalsRowDxfId="45" dataCellStyle="20% - Accent1">
      <calculatedColumnFormula>IFERROR(IF(Sales_Revenue=0,"-",Income[[#This Row],[Current
period]]/Sales_Revenue),"-")</calculatedColumnFormula>
    </tableColumn>
    <tableColumn id="6" xr3:uid="{00000000-0010-0000-0200-000006000000}" name="% Change from_x000a_prior period" totalsRowFunction="sum" dataDxfId="44" totalsRowDxfId="43" dataCellStyle="20% - Accent1">
      <calculatedColumnFormula>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calculatedColumnFormula>
    </tableColumn>
    <tableColumn id="7" xr3:uid="{00000000-0010-0000-0200-000007000000}" name="% Change_x000a_from budget" totalsRowFunction="sum" dataDxfId="42" totalsRowDxfId="41" dataCellStyle="20% - Accent1">
      <calculatedColumnFormula>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Income Type, Description, Prior &amp; Current Periods, and Budget. Current Period as % of Sales, % Change from Prior Period &amp; % Change from Budget are automatically calculated"/>
    </ext>
  </extLst>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OperatingExpenses" displayName="OperatingExpenses" ref="C6:J27" totalsRowCount="1" headerRowDxfId="40" dataDxfId="39" totalsRowDxfId="38">
  <autoFilter ref="C6:J26" xr:uid="{00000000-0009-0000-0100-00000F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300-000001000000}" name="Expense type" totalsRowLabel="Total operating expenses" dataDxfId="37" totalsRowDxfId="36"/>
    <tableColumn id="8" xr3:uid="{00000000-0010-0000-0300-000008000000}" name="Description" dataDxfId="35" totalsRowDxfId="34" dataCellStyle="Normal"/>
    <tableColumn id="2" xr3:uid="{00000000-0010-0000-0300-000002000000}" name="Prior_x000a_period" totalsRowFunction="sum" dataDxfId="33" totalsRowDxfId="32" dataCellStyle="Currency"/>
    <tableColumn id="3" xr3:uid="{00000000-0010-0000-0300-000003000000}" name="Budget" totalsRowFunction="sum" dataDxfId="31" totalsRowDxfId="30" dataCellStyle="Currency"/>
    <tableColumn id="4" xr3:uid="{00000000-0010-0000-0300-000004000000}" name="Current_x000a_period" totalsRowFunction="sum" dataDxfId="29" totalsRowDxfId="28" dataCellStyle="Currency"/>
    <tableColumn id="5" xr3:uid="{00000000-0010-0000-0300-000005000000}" name="Current period_x000a_as % of sales" totalsRowFunction="sum" dataDxfId="27" totalsRowDxfId="26" dataCellStyle="20% - Accent1">
      <calculatedColumnFormula>IFERROR(IF(Sales_Revenue=0,"-",OperatingExpenses[[#This Row],[Current
period]]/Sales_Revenue),"-")</calculatedColumnFormula>
    </tableColumn>
    <tableColumn id="6" xr3:uid="{00000000-0010-0000-0300-000006000000}" name="% Change from_x000a_prior period" totalsRowFunction="sum" dataDxfId="25" totalsRowDxfId="24" dataCellStyle="20% - Accent1">
      <calculatedColumnFormula>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calculatedColumnFormula>
    </tableColumn>
    <tableColumn id="7" xr3:uid="{00000000-0010-0000-0300-000007000000}" name="% Change_x000a_from budget" totalsRowFunction="sum" dataDxfId="23" totalsRowDxfId="22" dataCellStyle="20% - Accent1">
      <calculatedColumnFormula>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Expense Type, Description, Prior &amp; Current Periods, and Budget. Current Period as % of Sales, % Change from Prior Period &amp; % Change from Budget are automatically calculated"/>
    </ext>
  </extLst>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xes" displayName="Taxes" ref="C7:J13" totalsRowCount="1" headerRowDxfId="21" dataDxfId="20" totalsRowDxfId="19">
  <autoFilter ref="C7:J12" xr:uid="{00000000-0009-0000-0100-00001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400-000001000000}" name="Type" totalsRowLabel="Total taxes" dataDxfId="18" totalsRowDxfId="17"/>
    <tableColumn id="8" xr3:uid="{00000000-0010-0000-0400-000008000000}" name="Description" dataDxfId="16" totalsRowDxfId="15" dataCellStyle="Normal"/>
    <tableColumn id="2" xr3:uid="{00000000-0010-0000-0400-000002000000}" name="Prior_x000a_period" totalsRowFunction="sum" dataDxfId="14" totalsRowDxfId="13" dataCellStyle="Currency"/>
    <tableColumn id="3" xr3:uid="{00000000-0010-0000-0400-000003000000}" name="Budget" totalsRowFunction="sum" dataDxfId="12" totalsRowDxfId="11" dataCellStyle="Currency"/>
    <tableColumn id="4" xr3:uid="{00000000-0010-0000-0400-000004000000}" name="Current_x000a_period" totalsRowFunction="sum" dataDxfId="10" totalsRowDxfId="9" dataCellStyle="Currency"/>
    <tableColumn id="5" xr3:uid="{00000000-0010-0000-0400-000005000000}" name="Current period_x000a_as % of sales" totalsRowFunction="custom" dataDxfId="8" totalsRowDxfId="7" dataCellStyle="20% - Accent1">
      <calculatedColumnFormula>IFERROR(IF(Sales_Revenue=0,"-",Taxes[[#This Row],[Current
period]]/Sales_Revenue),"-")</calculatedColumnFormula>
      <totalsRowFormula>IFERROR(SUBTOTAL(109,Taxes[Current period
as % of sales]),"-")</totalsRowFormula>
    </tableColumn>
    <tableColumn id="6" xr3:uid="{00000000-0010-0000-0400-000006000000}" name="% Change from prior period" totalsRowFunction="sum" dataDxfId="6" totalsRowDxfId="5" dataCellStyle="20% - Accent1">
      <calculatedColumnFormula>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calculatedColumnFormula>
    </tableColumn>
    <tableColumn id="7" xr3:uid="{00000000-0010-0000-0400-000007000000}" name="% Change_x000a_from budget" totalsRowFunction="sum" dataDxfId="4" totalsRowDxfId="3" dataCellStyle="20% - Accent1">
      <calculatedColumnFormula>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calculatedColumnFormula>
    </tableColumn>
  </tableColumns>
  <tableStyleInfo name="Profit and Loss Statement" showFirstColumn="1" showLastColumn="0" showRowStripes="0" showColumnStripes="0"/>
  <extLst>
    <ext xmlns:x14="http://schemas.microsoft.com/office/spreadsheetml/2009/9/main" uri="{504A1905-F514-4f6f-8877-14C23A59335A}">
      <x14:table altTextSummary="Enter Tax Type, Description, Prior &amp; Current Periods, and Budget. Current Period as % of Sales, % Change from Prior Period &amp; % Change from Budget are automatically calculated"/>
    </ext>
  </extLst>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5000000}" name="Categories" displayName="Categories" ref="C6:C13" totalsRowShown="0" headerRowDxfId="2" dataDxfId="1">
  <autoFilter ref="C6:C13" xr:uid="{00000000-0009-0000-0100-00001F000000}">
    <filterColumn colId="0" hiddenButton="1"/>
  </autoFilter>
  <tableColumns count="1">
    <tableColumn id="1" xr3:uid="{00000000-0010-0000-0500-000001000000}" name="Categories" dataDxfId="0"/>
  </tableColumns>
  <tableStyleInfo name="Profit and Loss Statement" showFirstColumn="0" showLastColumn="0" showRowStripes="0" showColumnStripes="0"/>
  <extLst>
    <ext xmlns:x14="http://schemas.microsoft.com/office/spreadsheetml/2009/9/main" uri="{504A1905-F514-4f6f-8877-14C23A59335A}">
      <x14:table altTextSummary="Enter Categories for Sales, Income, Expenses and Taxes in this table"/>
    </ext>
  </extLst>
</table>
</file>

<file path=xl/theme/theme11.xml><?xml version="1.0" encoding="utf-8"?>
<a:theme xmlns:a="http://schemas.openxmlformats.org/drawingml/2006/main" name="Office Theme">
  <a:themeElements>
    <a:clrScheme name="Custom 406">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002060"/>
      </a:accent5>
      <a:accent6>
        <a:srgbClr val="EAC71D"/>
      </a:accent6>
      <a:hlink>
        <a:srgbClr val="61C7DB"/>
      </a:hlink>
      <a:folHlink>
        <a:srgbClr val="8968A9"/>
      </a:folHlink>
    </a:clrScheme>
    <a:fontScheme name="Custom 62">
      <a:majorFont>
        <a:latin typeface="Open Sans"/>
        <a:ea typeface=""/>
        <a:cs typeface=""/>
      </a:majorFont>
      <a:minorFont>
        <a:latin typeface="Open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&#65279;<?xml version="1.0" encoding="utf-8"?><Relationships xmlns="http://schemas.openxmlformats.org/package/2006/relationships"><Relationship Type="http://schemas.openxmlformats.org/officeDocument/2006/relationships/table" Target="/xl/tables/table23.xml" Id="rId3" /><Relationship Type="http://schemas.openxmlformats.org/officeDocument/2006/relationships/table" Target="/xl/tables/table14.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32.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41.xml" Id="rId2" /><Relationship Type="http://schemas.openxmlformats.org/officeDocument/2006/relationships/printerSettings" Target="/xl/printerSettings/printerSettings31.bin" Id="rId1" /></Relationships>
</file>

<file path=xl/worksheets/_rels/sheet46.xml.rels>&#65279;<?xml version="1.0" encoding="utf-8"?><Relationships xmlns="http://schemas.openxmlformats.org/package/2006/relationships"><Relationship Type="http://schemas.openxmlformats.org/officeDocument/2006/relationships/table" Target="/xl/tables/table57.xml" Id="rId2" /><Relationship Type="http://schemas.openxmlformats.org/officeDocument/2006/relationships/printerSettings" Target="/xl/printerSettings/printerSettings46.bin" Id="rId1" /></Relationships>
</file>

<file path=xl/worksheets/_rels/sheet55.xml.rels>&#65279;<?xml version="1.0" encoding="utf-8"?><Relationships xmlns="http://schemas.openxmlformats.org/package/2006/relationships"><Relationship Type="http://schemas.openxmlformats.org/officeDocument/2006/relationships/table" Target="/xl/tables/table66.xml" Id="rId2" /><Relationship Type="http://schemas.openxmlformats.org/officeDocument/2006/relationships/printerSettings" Target="/xl/printerSettings/printerSettings55.bin" Id="rId1" /></Relationships>
</file>

<file path=xl/worksheets/_rels/sheet64.xml.rels>&#65279;<?xml version="1.0" encoding="utf-8"?><Relationships xmlns="http://schemas.openxmlformats.org/package/2006/relationships"><Relationship Type="http://schemas.openxmlformats.org/officeDocument/2006/relationships/table" Target="/xl/tables/table75.xml" Id="rId2" /><Relationship Type="http://schemas.openxmlformats.org/officeDocument/2006/relationships/printerSettings" Target="/xl/printerSettings/printerSettings6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pageSetUpPr fitToPage="1"/>
  </sheetPr>
  <dimension ref="A1:K47"/>
  <sheetViews>
    <sheetView showGridLines="0" tabSelected="1" zoomScaleNormal="100" workbookViewId="0"/>
  </sheetViews>
  <sheetFormatPr defaultColWidth="8.8984375" defaultRowHeight="30" customHeight="1" x14ac:dyDescent="0.35"/>
  <cols>
    <col min="1" max="1" width="2" customWidth="1"/>
    <col min="2" max="2" width="4.296875" customWidth="1"/>
    <col min="3" max="3" width="43.19921875" style="51" customWidth="1"/>
    <col min="4" max="6" width="16" style="51" customWidth="1"/>
    <col min="7" max="7" width="21.3984375" style="51" customWidth="1"/>
    <col min="8" max="8" width="25.69921875" style="51" customWidth="1"/>
    <col min="9" max="9" width="27.09765625" style="51" customWidth="1"/>
    <col min="10" max="10" width="4.296875" customWidth="1"/>
    <col min="11" max="11" width="2" customWidth="1"/>
  </cols>
  <sheetData>
    <row r="1" spans="1:11" ht="12" customHeight="1" x14ac:dyDescent="0.35">
      <c r="A1" s="1"/>
      <c r="B1" s="1"/>
      <c r="C1" s="1"/>
      <c r="D1" s="1"/>
      <c r="E1" s="1"/>
      <c r="F1" s="1"/>
      <c r="G1" s="1"/>
      <c r="H1" s="1"/>
      <c r="I1" s="1"/>
      <c r="J1" s="1"/>
      <c r="K1" s="1"/>
    </row>
    <row r="2" spans="1:11" ht="30" customHeight="1" x14ac:dyDescent="0.35">
      <c r="A2" s="1"/>
      <c r="C2"/>
      <c r="D2"/>
      <c r="E2"/>
      <c r="F2"/>
      <c r="G2"/>
      <c r="H2"/>
      <c r="I2"/>
      <c r="K2" s="1"/>
    </row>
    <row r="3" spans="1:11" ht="30" customHeight="1" x14ac:dyDescent="0.35">
      <c r="A3" s="1"/>
      <c r="C3" s="16" t="s">
        <v>16</v>
      </c>
      <c r="D3"/>
      <c r="E3" s="2"/>
      <c r="F3" s="2"/>
      <c r="G3" s="3"/>
      <c r="H3" s="4" t="s">
        <v>17</v>
      </c>
      <c r="I3" s="5" t="s">
        <v>18</v>
      </c>
      <c r="K3" s="1"/>
    </row>
    <row r="4" spans="1:11" s="7" customFormat="1" ht="30" customHeight="1" thickBot="1" x14ac:dyDescent="0.4">
      <c r="A4" s="6"/>
      <c r="C4" s="17" t="s">
        <v>19</v>
      </c>
      <c r="E4" s="8"/>
      <c r="F4" s="8"/>
      <c r="G4" s="9"/>
      <c r="H4" s="10" t="s">
        <v>20</v>
      </c>
      <c r="I4" s="11" t="s">
        <v>1</v>
      </c>
      <c r="K4" s="6"/>
    </row>
    <row r="5" spans="1:11" ht="20.100000000000001" customHeight="1" thickTop="1" x14ac:dyDescent="0.35">
      <c r="A5" s="1"/>
      <c r="C5" s="12"/>
      <c r="D5"/>
      <c r="E5"/>
      <c r="F5"/>
      <c r="G5"/>
      <c r="H5"/>
      <c r="I5"/>
      <c r="K5" s="1"/>
    </row>
    <row r="6" spans="1:11" ht="30" customHeight="1" x14ac:dyDescent="0.35">
      <c r="A6" s="1"/>
      <c r="C6" s="63" t="s">
        <v>74</v>
      </c>
      <c r="D6" s="63"/>
      <c r="E6" s="63"/>
      <c r="F6" s="63"/>
      <c r="G6" s="63"/>
      <c r="H6" s="63"/>
      <c r="I6" s="63"/>
      <c r="K6" s="1"/>
    </row>
    <row r="7" spans="1:11" ht="20.100000000000001" customHeight="1" x14ac:dyDescent="0.35">
      <c r="A7" s="1"/>
      <c r="C7" s="13"/>
      <c r="D7" s="13"/>
      <c r="E7" s="13"/>
      <c r="F7" s="13"/>
      <c r="G7" s="13"/>
      <c r="H7" s="13"/>
      <c r="I7" s="13"/>
      <c r="K7" s="1"/>
    </row>
    <row r="8" spans="1:11" ht="45" customHeight="1" x14ac:dyDescent="0.35">
      <c r="A8" s="1"/>
      <c r="C8" s="52" t="s">
        <v>21</v>
      </c>
      <c r="D8" s="52" t="s">
        <v>22</v>
      </c>
      <c r="E8" s="52" t="s">
        <v>23</v>
      </c>
      <c r="F8" s="52" t="s">
        <v>24</v>
      </c>
      <c r="G8" s="52" t="s">
        <v>25</v>
      </c>
      <c r="H8" s="52" t="s">
        <v>26</v>
      </c>
      <c r="I8" s="52" t="s">
        <v>27</v>
      </c>
      <c r="K8" s="1"/>
    </row>
    <row r="9" spans="1:11" ht="30" customHeight="1" x14ac:dyDescent="0.35">
      <c r="A9" s="1"/>
      <c r="C9" s="52" t="s">
        <v>28</v>
      </c>
      <c r="D9" s="14">
        <f>SUMIFS(SalesRevenue[Prior
period],SalesRevenue[Revenue type],"Sales Revenue")</f>
        <v>100</v>
      </c>
      <c r="E9" s="14">
        <f>SUMIFS(SalesRevenue[Budget],SalesRevenue[Revenue type],"Sales Revenue")</f>
        <v>101</v>
      </c>
      <c r="F9" s="14">
        <f>SUMIFS(SalesRevenue[Current
period],SalesRevenue[Revenue type],"Sales Revenue")</f>
        <v>100</v>
      </c>
      <c r="G9" s="15">
        <f>SUMIFS(SalesRevenue[Current period
as % of sales],SalesRevenue[Revenue type],"Sales Revenue")</f>
        <v>1</v>
      </c>
      <c r="H9" s="15">
        <f>SUMIFS(SalesRevenue[% Change from
prior period],SalesRevenue[Revenue type],"Sales Revenue")</f>
        <v>-1.1102230246251565E-16</v>
      </c>
      <c r="I9" s="15">
        <f>SUMIFS(SalesRevenue[% Change
from budget],SalesRevenue[Revenue type],"Sales Revenue")</f>
        <v>3.95</v>
      </c>
      <c r="K9" s="1"/>
    </row>
    <row r="10" spans="1:11" ht="30" customHeight="1" x14ac:dyDescent="0.35">
      <c r="A10" s="1"/>
      <c r="C10" s="52" t="s">
        <v>29</v>
      </c>
      <c r="D10" s="14">
        <f>SUMIFS(SalesRevenue[Prior
period],SalesRevenue[Revenue type],"Cost of Sales")</f>
        <v>-25</v>
      </c>
      <c r="E10" s="14">
        <f>SUMIFS(SalesRevenue[Budget],SalesRevenue[Revenue type],"Cost of Sales")</f>
        <v>-50</v>
      </c>
      <c r="F10" s="14">
        <f>SUMIFS(SalesRevenue[Current
period],SalesRevenue[Revenue type],"Cost of Sales")</f>
        <v>-55</v>
      </c>
      <c r="G10" s="15">
        <f>SUMIFS(SalesRevenue[Current period
as % of sales],SalesRevenue[Revenue type],"Cost of Sales")</f>
        <v>-0.55000000000000004</v>
      </c>
      <c r="H10" s="15">
        <f>SUMIFS(SalesRevenue[% Change from
prior period],SalesRevenue[Revenue type],"Cost of Sales")</f>
        <v>-1.2000000000000002</v>
      </c>
      <c r="I10" s="15">
        <f>SUMIFS(SalesRevenue[% Change
from budget],SalesRevenue[Revenue type],"Cost of Sales")</f>
        <v>-0.10000000000000009</v>
      </c>
      <c r="K10" s="1"/>
    </row>
    <row r="11" spans="1:11" ht="30" customHeight="1" x14ac:dyDescent="0.35">
      <c r="A11" s="1"/>
      <c r="C11" s="52" t="s">
        <v>73</v>
      </c>
      <c r="D11" s="14">
        <f>SUMIFS(OperatingExpenses[Prior
period],OperatingExpenses[Expense type],"Sales and Marketing")</f>
        <v>30</v>
      </c>
      <c r="E11" s="14">
        <f>SUMIFS(OperatingExpenses[Budget],OperatingExpenses[Expense type],"Sales and Marketing")</f>
        <v>35</v>
      </c>
      <c r="F11" s="14">
        <f>SUMIFS(OperatingExpenses[Current
period],OperatingExpenses[Expense type],"Sales and Marketing")</f>
        <v>45</v>
      </c>
      <c r="G11" s="15">
        <f>SUMIFS(OperatingExpenses[Current period
as % of sales],OperatingExpenses[Expense type],"Sales and Marketing")</f>
        <v>0.45</v>
      </c>
      <c r="H11" s="15">
        <f>SUMIFS(OperatingExpenses[% Change from
prior period],OperatingExpenses[Expense type],"Sales and Marketing")</f>
        <v>0.5</v>
      </c>
      <c r="I11" s="15">
        <f>SUMIFS(OperatingExpenses[% Change
from budget],OperatingExpenses[Expense type],"Sales and Marketing")</f>
        <v>0.28571428571428581</v>
      </c>
      <c r="K11" s="1"/>
    </row>
    <row r="12" spans="1:11" ht="30" customHeight="1" x14ac:dyDescent="0.35">
      <c r="A12" s="1"/>
      <c r="C12" s="52" t="s">
        <v>30</v>
      </c>
      <c r="D12" s="14">
        <f>SUMIFS(OperatingExpenses[Prior
period],OperatingExpenses[Expense type],"Research and Development")</f>
        <v>0</v>
      </c>
      <c r="E12" s="14">
        <f>SUMIFS(OperatingExpenses[Budget],OperatingExpenses[Expense type],"Research and Development")</f>
        <v>0</v>
      </c>
      <c r="F12" s="14">
        <f>SUMIFS(OperatingExpenses[Current
period],OperatingExpenses[Expense type],"Research and Development")</f>
        <v>0</v>
      </c>
      <c r="G12" s="15">
        <f>SUMIFS(OperatingExpenses[Current period
as % of sales],OperatingExpenses[Expense type],"Research and Development")</f>
        <v>0</v>
      </c>
      <c r="H12" s="15">
        <f>SUMIFS(OperatingExpenses[% Change from
prior period],OperatingExpenses[Expense type],"Research and Development")</f>
        <v>0</v>
      </c>
      <c r="I12" s="15">
        <f>SUMIFS(OperatingExpenses[% Change
from budget],OperatingExpenses[Expense type],"Research and Development")</f>
        <v>0</v>
      </c>
      <c r="K12" s="1"/>
    </row>
    <row r="13" spans="1:11" ht="30" customHeight="1" x14ac:dyDescent="0.35">
      <c r="A13" s="1"/>
      <c r="C13" s="52" t="s">
        <v>31</v>
      </c>
      <c r="D13" s="14">
        <f>SUMIFS(OperatingExpenses[Prior
period],OperatingExpenses[Expense type],"General and Adminstrative")</f>
        <v>0</v>
      </c>
      <c r="E13" s="14">
        <f>SUMIFS(OperatingExpenses[Budget],OperatingExpenses[Expense type],"General and Adminstrative")</f>
        <v>0</v>
      </c>
      <c r="F13" s="14">
        <f>SUMIFS(OperatingExpenses[Current
period],OperatingExpenses[Expense type],"General and Adminstrative")</f>
        <v>0</v>
      </c>
      <c r="G13" s="15">
        <f>SUMIFS(OperatingExpenses[Current period
as % of sales],OperatingExpenses[Expense type],"General and Adminstrative")</f>
        <v>0</v>
      </c>
      <c r="H13" s="15">
        <f>SUMIFS(OperatingExpenses[% Change from
prior period],OperatingExpenses[Expense type],"General and Adminstrative")</f>
        <v>0</v>
      </c>
      <c r="I13" s="15">
        <f>SUMIFS(OperatingExpenses[% Change
from budget],OperatingExpenses[Expense type],"General and Adminstrative")</f>
        <v>0</v>
      </c>
      <c r="K13" s="1"/>
    </row>
    <row r="14" spans="1:11" ht="30" customHeight="1" x14ac:dyDescent="0.35">
      <c r="A14" s="1"/>
      <c r="C14" s="52" t="s">
        <v>32</v>
      </c>
      <c r="D14" s="14">
        <f>OperatingExpenses[[#Totals],[Prior
period]]-SUM(D11:D13)</f>
        <v>0</v>
      </c>
      <c r="E14" s="14">
        <f>OperatingExpenses[[#Totals],[Budget]]-SUM(E11:E13)</f>
        <v>0</v>
      </c>
      <c r="F14" s="14">
        <f>OperatingExpenses[[#Totals],[Current
period]]-SUM(F11:F13)</f>
        <v>0</v>
      </c>
      <c r="G14" s="15">
        <f>OperatingExpenses[[#Totals],[Current period
as % of sales]]-SUM(G11:G13)</f>
        <v>0</v>
      </c>
      <c r="H14" s="15">
        <f>OperatingExpenses[[#Totals],[% Change from
prior period]]-SUM(H11:H13)</f>
        <v>0</v>
      </c>
      <c r="I14" s="15">
        <f>OperatingExpenses[[#Totals],[% Change
from budget]]-SUM(I11:I13)</f>
        <v>0</v>
      </c>
      <c r="K14" s="1"/>
    </row>
    <row r="15" spans="1:11" ht="30" customHeight="1" x14ac:dyDescent="0.35">
      <c r="A15" s="1"/>
      <c r="C15" s="52" t="s">
        <v>33</v>
      </c>
      <c r="D15" s="14">
        <f>Income[[#Totals],[Prior
period]]</f>
        <v>50</v>
      </c>
      <c r="E15" s="14">
        <f>Income[[#Totals],[Budget]]</f>
        <v>60</v>
      </c>
      <c r="F15" s="14">
        <f>Income[[#Totals],[Current
period]]</f>
        <v>62</v>
      </c>
      <c r="G15" s="15">
        <f>Income[[#Totals],[Current period
as % of sales]]</f>
        <v>0.62</v>
      </c>
      <c r="H15" s="15">
        <f>Income[[#Totals],[% Change from
prior period]]</f>
        <v>0.24</v>
      </c>
      <c r="I15" s="15">
        <f>Income[[#Totals],[% Change
from budget]]</f>
        <v>3.3333333333333437E-2</v>
      </c>
      <c r="K15" s="1"/>
    </row>
    <row r="16" spans="1:11" ht="30" customHeight="1" x14ac:dyDescent="0.35">
      <c r="A16" s="1"/>
      <c r="C16" s="53" t="s">
        <v>34</v>
      </c>
      <c r="D16" s="54">
        <f>Taxes[[#Totals],[Prior
period]]</f>
        <v>10</v>
      </c>
      <c r="E16" s="54">
        <f>Taxes[[#Totals],[Budget]]</f>
        <v>12</v>
      </c>
      <c r="F16" s="54">
        <f>Taxes[[#Totals],[Current
period]]</f>
        <v>12</v>
      </c>
      <c r="G16" s="55">
        <f>Taxes[[#Totals],[Current period
as % of sales]]</f>
        <v>0.12</v>
      </c>
      <c r="H16" s="55">
        <f>Taxes[[#Totals],[% Change from prior period]]</f>
        <v>0.19999999999999996</v>
      </c>
      <c r="I16" s="55">
        <f>Taxes[[#Totals],[% Change
from budget]]</f>
        <v>0</v>
      </c>
      <c r="K16" s="1"/>
    </row>
    <row r="17" spans="1:11" ht="30" customHeight="1" x14ac:dyDescent="0.35">
      <c r="A17" s="1"/>
      <c r="K17" s="1"/>
    </row>
    <row r="18" spans="1:11" ht="30" hidden="1" customHeight="1" x14ac:dyDescent="0.35">
      <c r="A18" s="1"/>
      <c r="C18" s="52" t="s">
        <v>21</v>
      </c>
      <c r="D18" s="52" t="s">
        <v>22</v>
      </c>
      <c r="E18" s="52" t="s">
        <v>23</v>
      </c>
      <c r="F18" s="52" t="s">
        <v>24</v>
      </c>
      <c r="G18" s="52" t="s">
        <v>25</v>
      </c>
      <c r="H18" s="52" t="s">
        <v>26</v>
      </c>
      <c r="I18" s="52" t="s">
        <v>27</v>
      </c>
      <c r="K18" s="1"/>
    </row>
    <row r="19" spans="1:11" ht="30" customHeight="1" x14ac:dyDescent="0.35">
      <c r="A19" s="1"/>
      <c r="C19" s="44" t="s">
        <v>35</v>
      </c>
      <c r="D19" s="45">
        <f>IFERROR(D9-D10,"-")</f>
        <v>125</v>
      </c>
      <c r="E19" s="45">
        <f>IFERROR(E9-E10,"-")</f>
        <v>151</v>
      </c>
      <c r="F19" s="45">
        <f>IFERROR(Total_Sales_Revenue-Total_Cost_Sales,"-")</f>
        <v>155</v>
      </c>
      <c r="G19" s="46">
        <f>IFERROR(IF(Total_Sales_Revenue=0,"0.00%",Total_Gross_Profit/Total_Sales_Revenue),"-")</f>
        <v>1.55</v>
      </c>
      <c r="H19" s="46">
        <f>IFERROR(IF(D19=Total_Gross_Profit,0,IF(Total_Gross_Profit&gt;D19,ABS((Total_Gross_Profit/D19)-1),IF(AND(Total_Gross_Profit&lt;D19,D19&lt;0),-((Total_Gross_Profit/D19)-1),(Total_Gross_Profit/D19)-1))),"-")</f>
        <v>0.24</v>
      </c>
      <c r="I19" s="46">
        <f>IFERROR(IF(E19=Total_Gross_Profit,0,IF(Total_Gross_Profit&gt;E19,ABS((Total_Gross_Profit/E19)-1),IF(AND(Total_Gross_Profit&lt;E19,E19&lt;0),-((Total_Gross_Profit/E19)-1),(Total_Gross_Profit/E19)-1))),"-")</f>
        <v>2.6490066225165476E-2</v>
      </c>
      <c r="K19" s="1"/>
    </row>
    <row r="20" spans="1:11" ht="30" customHeight="1" x14ac:dyDescent="0.35">
      <c r="A20" s="1"/>
      <c r="C20" s="47" t="s">
        <v>36</v>
      </c>
      <c r="D20" s="45">
        <f>IFERROR(D11+D12+D13+D14,"-")</f>
        <v>30</v>
      </c>
      <c r="E20" s="45">
        <f>IFERROR(E11+E12+E13+E14,"-")</f>
        <v>35</v>
      </c>
      <c r="F20" s="45">
        <f>IFERROR(Total_Sales_and_Marketing+Total_Research_and_Development+Total_General_and_Administrative+Total_Other_Expenses,"-")</f>
        <v>45</v>
      </c>
      <c r="G20" s="46">
        <f>IFERROR(IF(Total_Sales_Revenue=0,"0.00%",Total_Operating_Expenses/Total_Sales_Revenue),"-")</f>
        <v>0.45</v>
      </c>
      <c r="H20" s="46">
        <f>IFERROR(IF(D20=Total_Operating_Expenses,0,IF(Total_Operating_Expenses&gt;D20,ABS((Total_Operating_Expenses/D20)-1),IF(AND(Total_Operating_Expenses&lt;D20,D20&lt;0),-((Total_Operating_Expenses/D20)-1),(Total_Operating_Expenses/D20)-1))),"-")</f>
        <v>0.5</v>
      </c>
      <c r="I20" s="46">
        <f>IFERROR(IF(E20=Total_Operating_Expenses,0,IF(Total_Operating_Expenses&gt;E20,ABS((Total_Operating_Expenses/E20)-1),IF(AND(Total_Operating_Expenses&lt;E20,E20&lt;0),-((Total_Operating_Expenses/E20)-1),(Total_Operating_Expenses/E20)-1))),"-")</f>
        <v>0.28571428571428581</v>
      </c>
      <c r="K20" s="1"/>
    </row>
    <row r="21" spans="1:11" ht="30" customHeight="1" x14ac:dyDescent="0.35">
      <c r="A21" s="1"/>
      <c r="C21" s="44" t="s">
        <v>37</v>
      </c>
      <c r="D21" s="45">
        <f>IFERROR(D19-D20,"-")</f>
        <v>95</v>
      </c>
      <c r="E21" s="45">
        <f>IFERROR(E19-E20,"-")</f>
        <v>116</v>
      </c>
      <c r="F21" s="45">
        <f>IFERROR(Total_Gross_Profit-Total_Operating_Expenses,"-")</f>
        <v>110</v>
      </c>
      <c r="G21" s="46">
        <f>IFERROR(IF(Total_Sales_Revenue=0,"0.00%",Total_Income_Operations/Total_Sales_Revenue),"-")</f>
        <v>1.1000000000000001</v>
      </c>
      <c r="H21" s="46">
        <f>IFERROR(IF(D21=Total_Income_Operations,0,IF(Total_Income_Operations&gt;D21,ABS((Total_Income_Operations/D21)-1),IF(AND(Total_Income_Operations&lt;D21,D21&lt;0),-((Total_Income_Operations/D21)-1),(Total_Income_Operations/D21)-1))),"-")</f>
        <v>0.15789473684210531</v>
      </c>
      <c r="I21" s="46">
        <f>IFERROR(IF(E21=Total_Income_Operations,0,IF(Total_Income_Operations&gt;E21,ABS((Total_Income_Operations/E21)-1),IF(AND(Total_Income_Operations&lt;E21,E21&lt;0),-((Total_Income_Operations/E21)-1),(Total_Income_Operations/E21)-1))),"-")</f>
        <v>-5.1724137931034475E-2</v>
      </c>
      <c r="K21" s="1"/>
    </row>
    <row r="22" spans="1:11" ht="30" customHeight="1" x14ac:dyDescent="0.35">
      <c r="A22" s="1"/>
      <c r="C22" s="48" t="s">
        <v>38</v>
      </c>
      <c r="D22" s="49">
        <f>IFERROR(D21+D15-D16,"-")</f>
        <v>135</v>
      </c>
      <c r="E22" s="49">
        <f>IFERROR(E21+E15-E16,"-")</f>
        <v>164</v>
      </c>
      <c r="F22" s="49">
        <f>Total_Income_Operations+Total_Other_Income-Total_Taxes</f>
        <v>160</v>
      </c>
      <c r="G22" s="50">
        <f>IFERROR(IF(Total_Sales_Revenue=0,"0.00%",Net_Profit/Total_Sales_Revenue),"-")</f>
        <v>1.6</v>
      </c>
      <c r="H22" s="50">
        <f>IFERROR(IF(D22=Net_Profit,0,IF(Net_Profit&gt;D22,ABS((Net_Profit/D22)-1),IF(AND(Net_Profit&lt;D22,D22&lt;0),-((Net_Profit/D22)-1),(Net_Profit/D22)-1))),"-")</f>
        <v>0.18518518518518512</v>
      </c>
      <c r="I22" s="50">
        <f>IFERROR(IF(E22=Net_Profit,0,IF(Net_Profit&gt;E22,ABS((Net_Profit/E22)-1),IF(AND(Net_Profit&lt;E22,E22&lt;0),-((Net_Profit/E22)-1),(Net_Profit/E22)-1))),"-")</f>
        <v>-2.4390243902439046E-2</v>
      </c>
      <c r="K22" s="1"/>
    </row>
    <row r="23" spans="1:11" ht="30" customHeight="1" x14ac:dyDescent="0.35">
      <c r="A23" s="1"/>
      <c r="K23" s="1"/>
    </row>
    <row r="24" spans="1:11" ht="30" customHeight="1" x14ac:dyDescent="0.35">
      <c r="A24" s="1"/>
      <c r="K24" s="1"/>
    </row>
    <row r="25" spans="1:11" ht="30" customHeight="1" x14ac:dyDescent="0.35">
      <c r="A25" s="1"/>
      <c r="K25" s="1"/>
    </row>
    <row r="26" spans="1:11" ht="30" customHeight="1" x14ac:dyDescent="0.35">
      <c r="A26" s="1"/>
      <c r="K26" s="1"/>
    </row>
    <row r="27" spans="1:11" ht="30" customHeight="1" x14ac:dyDescent="0.35">
      <c r="A27" s="1"/>
      <c r="K27" s="1"/>
    </row>
    <row r="28" spans="1:11" ht="30" customHeight="1" x14ac:dyDescent="0.35">
      <c r="A28" s="1"/>
      <c r="K28" s="1"/>
    </row>
    <row r="29" spans="1:11" ht="30" customHeight="1" x14ac:dyDescent="0.35">
      <c r="A29" s="1"/>
      <c r="K29" s="1"/>
    </row>
    <row r="30" spans="1:11" ht="30" customHeight="1" x14ac:dyDescent="0.35">
      <c r="A30" s="1"/>
      <c r="K30" s="1"/>
    </row>
    <row r="31" spans="1:11" ht="30" customHeight="1" x14ac:dyDescent="0.35">
      <c r="A31" s="1"/>
      <c r="K31" s="1"/>
    </row>
    <row r="32" spans="1:11" ht="30" customHeight="1" x14ac:dyDescent="0.35">
      <c r="A32" s="1"/>
      <c r="K32" s="1"/>
    </row>
    <row r="33" spans="1:11" ht="30" customHeight="1" x14ac:dyDescent="0.35">
      <c r="A33" s="1"/>
      <c r="K33" s="1"/>
    </row>
    <row r="34" spans="1:11" ht="30" customHeight="1" x14ac:dyDescent="0.35">
      <c r="A34" s="1"/>
      <c r="K34" s="1"/>
    </row>
    <row r="35" spans="1:11" ht="30" customHeight="1" x14ac:dyDescent="0.35">
      <c r="A35" s="1"/>
      <c r="K35" s="1"/>
    </row>
    <row r="36" spans="1:11" ht="30" customHeight="1" x14ac:dyDescent="0.35">
      <c r="A36" s="1"/>
      <c r="K36" s="1"/>
    </row>
    <row r="37" spans="1:11" ht="30" customHeight="1" x14ac:dyDescent="0.35">
      <c r="A37" s="1"/>
      <c r="K37" s="1"/>
    </row>
    <row r="38" spans="1:11" ht="30" customHeight="1" x14ac:dyDescent="0.35">
      <c r="A38" s="1"/>
      <c r="K38" s="1"/>
    </row>
    <row r="39" spans="1:11" ht="30" customHeight="1" x14ac:dyDescent="0.35">
      <c r="A39" s="1"/>
      <c r="K39" s="1"/>
    </row>
    <row r="40" spans="1:11" ht="30" customHeight="1" x14ac:dyDescent="0.35">
      <c r="A40" s="1"/>
      <c r="K40" s="1"/>
    </row>
    <row r="41" spans="1:11" ht="30" customHeight="1" x14ac:dyDescent="0.35">
      <c r="A41" s="1"/>
      <c r="K41" s="1"/>
    </row>
    <row r="42" spans="1:11" ht="30" customHeight="1" x14ac:dyDescent="0.35">
      <c r="A42" s="1"/>
      <c r="K42" s="1"/>
    </row>
    <row r="43" spans="1:11" ht="30" customHeight="1" x14ac:dyDescent="0.35">
      <c r="A43" s="1"/>
      <c r="K43" s="1"/>
    </row>
    <row r="44" spans="1:11" ht="30" customHeight="1" x14ac:dyDescent="0.35">
      <c r="A44" s="1"/>
      <c r="K44" s="1"/>
    </row>
    <row r="45" spans="1:11" ht="30" customHeight="1" x14ac:dyDescent="0.35">
      <c r="A45" s="1"/>
      <c r="K45" s="1"/>
    </row>
    <row r="46" spans="1:11" ht="30" customHeight="1" x14ac:dyDescent="0.35">
      <c r="A46" s="1"/>
      <c r="K46" s="1"/>
    </row>
    <row r="47" spans="1:11" ht="30" customHeight="1" x14ac:dyDescent="0.35">
      <c r="A47" s="1"/>
      <c r="K47" s="1"/>
    </row>
  </sheetData>
  <mergeCells count="1">
    <mergeCell ref="C6:I6"/>
  </mergeCells>
  <phoneticPr fontId="0" type="noConversion"/>
  <dataValidations xWindow="285" yWindow="703" count="15">
    <dataValidation allowBlank="1" showInputMessage="1" showErrorMessage="1" prompt="Table below is automatically updated based on entries in other worksheets" sqref="C6" xr:uid="{00000000-0002-0000-0000-00000A000000}"/>
    <dataValidation allowBlank="1" showInputMessage="1" showErrorMessage="1" prompt="Summary of totals from all worksheets is in this column under this heading. Changes to this column could disrupt the formulas in this worksheet" sqref="C8 C18" xr:uid="{00000000-0002-0000-0000-00000B000000}"/>
    <dataValidation allowBlank="1" showInputMessage="1" showErrorMessage="1" prompt="Total Prior Period amount is automatically updated in this column under this heading based on entries in other sheets" sqref="D8 D18" xr:uid="{00000000-0002-0000-0000-00000C000000}"/>
    <dataValidation allowBlank="1" showInputMessage="1" showErrorMessage="1" prompt="Total Budget amount is automatically updated in this column under this heading based on entries in other sheets" sqref="E8 E18" xr:uid="{00000000-0002-0000-0000-00000D000000}"/>
    <dataValidation allowBlank="1" showInputMessage="1" showErrorMessage="1" prompt="Total Current Period amount is automatically updated in this column under this heading based on entries in other sheets" sqref="F8 F18" xr:uid="{00000000-0002-0000-0000-00000E000000}"/>
    <dataValidation allowBlank="1" showInputMessage="1" showErrorMessage="1" prompt="Total Current Period as % of Sales is automatically calculated in this column under this heading" sqref="G8 G18" xr:uid="{00000000-0002-0000-0000-00000F000000}"/>
    <dataValidation allowBlank="1" showInputMessage="1" showErrorMessage="1" prompt="Total % Change from Prior Period is automatically calculated in this column under this heading" sqref="H8 H18" xr:uid="{00000000-0002-0000-0000-000010000000}"/>
    <dataValidation allowBlank="1" showInputMessage="1" showErrorMessage="1" prompt="Total % Change from Budget is automatically calculated in this column under this heading" sqref="I8 I18" xr:uid="{00000000-0002-0000-0000-000011000000}"/>
    <dataValidation allowBlank="1" showInputMessage="1" showErrorMessage="1" prompt="Gross Profit, Total Operating Expenses, Income from Operations, and Net Profit are automatically updated in cells below" sqref="C17" xr:uid="{00000000-0002-0000-0000-000012000000}"/>
    <dataValidation allowBlank="1" showInputMessage="1" showErrorMessage="1" prompt="Gross Profit is automatically updated in cells at right" sqref="C19" xr:uid="{00000000-0002-0000-0000-000013000000}"/>
    <dataValidation allowBlank="1" showInputMessage="1" showErrorMessage="1" prompt="Total Operating Expenses are automatically updated in cells at right" sqref="C20" xr:uid="{00000000-0002-0000-0000-000014000000}"/>
    <dataValidation allowBlank="1" showInputMessage="1" showErrorMessage="1" prompt="Income from Operations are automatically updated in cells at right" sqref="C21" xr:uid="{00000000-0002-0000-0000-000015000000}"/>
    <dataValidation allowBlank="1" showInputMessage="1" showErrorMessage="1" prompt="Title of this worksheet is in this cell. Enter starting and ending period in cells at right. Enter Company Name in cell below" sqref="C3" xr:uid="{00000000-0002-0000-0000-000001000000}"/>
    <dataValidation allowBlank="1" showInputMessage="1" showErrorMessage="1" prompt="Enter Company Name in this cell" sqref="C4" xr:uid="{00000000-0002-0000-0000-000003000000}"/>
    <dataValidation allowBlank="1" showInputMessage="1" showErrorMessage="1" prompt="Create a Profit &amp; Loss Statement in this workbook. Current Gross margin and Current Return on sales are automatically updated in this worksheet based on entries in other worksheets." sqref="A1" xr:uid="{B23B9C9D-D42E-4382-9E2B-20E93B8C55A9}"/>
  </dataValidations>
  <printOptions horizontalCentered="1"/>
  <pageMargins left="0.25" right="0.25" top="0.75" bottom="0.75" header="0.3" footer="0.3"/>
  <pageSetup scale="53" fitToHeight="0" orientation="portrait" r:id="rId1"/>
  <headerFooter differentFirst="1"/>
  <ignoredErrors>
    <ignoredError sqref="E9:I15" calculatedColumn="1"/>
  </ignoredErrors>
  <tableParts count="2">
    <tablePart r:id="rId2"/>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pageSetUpPr fitToPage="1"/>
  </sheetPr>
  <dimension ref="A1:L50"/>
  <sheetViews>
    <sheetView showGridLines="0" zoomScaleNormal="100" workbookViewId="0"/>
  </sheetViews>
  <sheetFormatPr defaultColWidth="8.8984375" defaultRowHeight="30" customHeight="1" x14ac:dyDescent="0.35"/>
  <cols>
    <col min="1" max="1" width="2" customWidth="1"/>
    <col min="2" max="2" width="4.296875" customWidth="1"/>
    <col min="3" max="3" width="23.796875" style="51" customWidth="1"/>
    <col min="4" max="4" width="19.8984375" style="51" customWidth="1"/>
    <col min="5" max="7" width="16" style="51" customWidth="1"/>
    <col min="8" max="10" width="21.3984375" style="51" customWidth="1"/>
    <col min="11" max="11" width="4.296875" customWidth="1"/>
    <col min="12" max="12" width="2" customWidth="1"/>
  </cols>
  <sheetData>
    <row r="1" spans="1:12" ht="12" customHeight="1" x14ac:dyDescent="0.35">
      <c r="A1" s="1"/>
      <c r="B1" s="1"/>
      <c r="C1" s="1"/>
      <c r="D1" s="1"/>
      <c r="E1" s="1"/>
      <c r="F1" s="1"/>
      <c r="G1" s="1"/>
      <c r="H1" s="1"/>
      <c r="I1" s="1"/>
      <c r="J1" s="1"/>
      <c r="K1" s="1"/>
      <c r="L1" s="1"/>
    </row>
    <row r="2" spans="1:12" ht="30" customHeight="1" x14ac:dyDescent="0.35">
      <c r="A2" s="1"/>
      <c r="C2"/>
      <c r="D2"/>
      <c r="E2"/>
      <c r="F2"/>
      <c r="G2"/>
      <c r="H2"/>
      <c r="I2"/>
      <c r="J2"/>
      <c r="L2" s="1"/>
    </row>
    <row r="3" spans="1:12" ht="30" customHeight="1" x14ac:dyDescent="0.35">
      <c r="A3" s="1"/>
      <c r="C3" s="24" t="str">
        <f>Workbook_Title</f>
        <v>PROFIT AND LOSS STATEMENT</v>
      </c>
      <c r="D3"/>
      <c r="E3"/>
      <c r="F3"/>
      <c r="G3"/>
      <c r="H3"/>
      <c r="I3" s="18" t="s">
        <v>0</v>
      </c>
      <c r="J3" s="19"/>
      <c r="L3" s="1"/>
    </row>
    <row r="4" spans="1:12" ht="30" customHeight="1" thickBot="1" x14ac:dyDescent="0.4">
      <c r="A4" s="1"/>
      <c r="C4" s="25" t="str">
        <f>Company_Name</f>
        <v>SATCOM CELLULAR</v>
      </c>
      <c r="D4"/>
      <c r="E4"/>
      <c r="F4"/>
      <c r="G4"/>
      <c r="H4" s="20"/>
      <c r="I4" s="21" t="s">
        <v>1</v>
      </c>
      <c r="J4" s="22">
        <f>IFERROR(Sales_Revenue,"-")</f>
        <v>100</v>
      </c>
      <c r="L4" s="1"/>
    </row>
    <row r="5" spans="1:12" ht="39.9" customHeight="1" thickTop="1" x14ac:dyDescent="0.35">
      <c r="A5" s="1"/>
      <c r="C5" s="23"/>
      <c r="D5"/>
      <c r="E5"/>
      <c r="F5"/>
      <c r="G5"/>
      <c r="H5"/>
      <c r="I5"/>
      <c r="J5"/>
      <c r="L5" s="1"/>
    </row>
    <row r="6" spans="1:12" ht="45" customHeight="1" x14ac:dyDescent="0.35">
      <c r="A6" s="1"/>
      <c r="C6" s="52" t="s">
        <v>2</v>
      </c>
      <c r="D6" s="52" t="s">
        <v>3</v>
      </c>
      <c r="E6" s="52" t="s">
        <v>4</v>
      </c>
      <c r="F6" s="52" t="s">
        <v>5</v>
      </c>
      <c r="G6" s="52" t="s">
        <v>6</v>
      </c>
      <c r="H6" s="52" t="s">
        <v>7</v>
      </c>
      <c r="I6" s="52" t="s">
        <v>8</v>
      </c>
      <c r="J6" s="52" t="s">
        <v>9</v>
      </c>
      <c r="L6" s="1"/>
    </row>
    <row r="7" spans="1:12" ht="30" customHeight="1" x14ac:dyDescent="0.35">
      <c r="A7" s="1"/>
      <c r="C7" s="52" t="s">
        <v>0</v>
      </c>
      <c r="D7" s="52" t="s">
        <v>10</v>
      </c>
      <c r="E7" s="56">
        <v>50</v>
      </c>
      <c r="F7" s="56">
        <v>1</v>
      </c>
      <c r="G7" s="56">
        <v>5</v>
      </c>
      <c r="H7" s="57">
        <f>IFERROR(IF(SalesRevenue[[#Totals],[Current
period]]=0,"-",SalesRevenue[[#This Row],[Current
period]]/Sales_Revenue),"-")</f>
        <v>0.05</v>
      </c>
      <c r="I7"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-0.9</v>
      </c>
      <c r="J7"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4</v>
      </c>
      <c r="L7" s="1"/>
    </row>
    <row r="8" spans="1:12" ht="30" customHeight="1" x14ac:dyDescent="0.35">
      <c r="A8" s="1"/>
      <c r="C8" s="52" t="s">
        <v>0</v>
      </c>
      <c r="D8" s="52" t="s">
        <v>11</v>
      </c>
      <c r="E8" s="56">
        <v>50</v>
      </c>
      <c r="F8" s="56">
        <v>100</v>
      </c>
      <c r="G8" s="56">
        <v>95</v>
      </c>
      <c r="H8" s="57">
        <f>IFERROR(IF(SalesRevenue[[#Totals],[Current
period]]=0,"-",SalesRevenue[[#This Row],[Current
period]]/Sales_Revenue),"-")</f>
        <v>0.95</v>
      </c>
      <c r="I8"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0.89999999999999991</v>
      </c>
      <c r="J8"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-5.0000000000000044E-2</v>
      </c>
      <c r="L8" s="1"/>
    </row>
    <row r="9" spans="1:12" ht="30" customHeight="1" x14ac:dyDescent="0.35">
      <c r="A9" s="1"/>
      <c r="C9" s="52" t="s">
        <v>0</v>
      </c>
      <c r="D9" s="52" t="s">
        <v>12</v>
      </c>
      <c r="E9" s="56"/>
      <c r="F9" s="56"/>
      <c r="G9" s="56"/>
      <c r="H9" s="57">
        <f>IFERROR(IF(SalesRevenue[[#Totals],[Current
period]]=0,"-",SalesRevenue[[#This Row],[Current
period]]/Sales_Revenue),"-")</f>
        <v>0</v>
      </c>
      <c r="I9"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J9"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c r="L9" s="1"/>
    </row>
    <row r="10" spans="1:12" ht="30" customHeight="1" x14ac:dyDescent="0.35">
      <c r="A10" s="1"/>
      <c r="C10" s="52" t="s">
        <v>0</v>
      </c>
      <c r="D10" s="52" t="s">
        <v>13</v>
      </c>
      <c r="E10" s="56"/>
      <c r="F10" s="56"/>
      <c r="G10" s="56"/>
      <c r="H10" s="57">
        <f>IFERROR(IF(SalesRevenue[[#Totals],[Current
period]]=0,"-",SalesRevenue[[#This Row],[Current
period]]/Sales_Revenue),"-")</f>
        <v>0</v>
      </c>
      <c r="I10"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J10"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c r="L10" s="1"/>
    </row>
    <row r="11" spans="1:12" ht="30" customHeight="1" x14ac:dyDescent="0.35">
      <c r="A11" s="1"/>
      <c r="C11" s="52" t="s">
        <v>14</v>
      </c>
      <c r="D11" s="52" t="s">
        <v>10</v>
      </c>
      <c r="E11" s="56">
        <v>-25</v>
      </c>
      <c r="F11" s="56">
        <v>-50</v>
      </c>
      <c r="G11" s="56">
        <v>-55</v>
      </c>
      <c r="H11" s="57">
        <f>IFERROR(IF(SalesRevenue[[#Totals],[Current
period]]=0,"-",SalesRevenue[[#This Row],[Current
period]]/Sales_Revenue),"-")</f>
        <v>-0.55000000000000004</v>
      </c>
      <c r="I11"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-1.2000000000000002</v>
      </c>
      <c r="J11"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-0.10000000000000009</v>
      </c>
      <c r="L11" s="1"/>
    </row>
    <row r="12" spans="1:12" ht="30" customHeight="1" x14ac:dyDescent="0.35">
      <c r="A12" s="1"/>
      <c r="C12" s="52" t="s">
        <v>14</v>
      </c>
      <c r="D12" s="52" t="s">
        <v>11</v>
      </c>
      <c r="E12" s="56"/>
      <c r="F12" s="56"/>
      <c r="G12" s="56"/>
      <c r="H12" s="57">
        <f>IFERROR(IF(SalesRevenue[[#Totals],[Current
period]]=0,"-",SalesRevenue[[#This Row],[Current
period]]/Sales_Revenue),"-")</f>
        <v>0</v>
      </c>
      <c r="I12"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J12"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c r="L12" s="1"/>
    </row>
    <row r="13" spans="1:12" ht="30" customHeight="1" x14ac:dyDescent="0.35">
      <c r="A13" s="1"/>
      <c r="C13" s="52" t="s">
        <v>14</v>
      </c>
      <c r="D13" s="52" t="s">
        <v>12</v>
      </c>
      <c r="E13" s="56"/>
      <c r="F13" s="56"/>
      <c r="G13" s="56"/>
      <c r="H13" s="57">
        <f>IFERROR(IF(SalesRevenue[[#Totals],[Current
period]]=0,"-",SalesRevenue[[#This Row],[Current
period]]/Sales_Revenue),"-")</f>
        <v>0</v>
      </c>
      <c r="I13"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J13"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c r="L13" s="1"/>
    </row>
    <row r="14" spans="1:12" ht="30" customHeight="1" x14ac:dyDescent="0.35">
      <c r="A14" s="1"/>
      <c r="C14" s="52" t="s">
        <v>14</v>
      </c>
      <c r="D14" s="52" t="s">
        <v>13</v>
      </c>
      <c r="E14" s="56"/>
      <c r="F14" s="56"/>
      <c r="G14" s="56"/>
      <c r="H14" s="57">
        <f>IFERROR(IF(SalesRevenue[[#Totals],[Current
period]]=0,"-",SalesRevenue[[#This Row],[Current
period]]/Sales_Revenue),"-")</f>
        <v>0</v>
      </c>
      <c r="I14" s="57">
        <f>IFERROR(IF(SalesRevenue[[#This Row],[Prior
period]]=SalesRevenue[[#This Row],[Current
period]],0,IF(SalesRevenue[[#This Row],[Current
period]]&gt;SalesRevenue[[#This Row],[Prior
period]],ABS((SalesRevenue[[#This Row],[Current
period]]/SalesRevenue[[#This Row],[Prior
period]])-1),IF(AND(SalesRevenue[[#This Row],[Current
period]]&lt;SalesRevenue[[#This Row],[Prior
period]],SalesRevenue[[#This Row],[Prior
period]]&lt;0),-((SalesRevenue[[#This Row],[Current
period]]/SalesRevenue[[#This Row],[Prior
period]])-1),(SalesRevenue[[#This Row],[Current
period]]/SalesRevenue[[#This Row],[Prior
period]])-1))),"-")</f>
        <v>0</v>
      </c>
      <c r="J14" s="57">
        <f>IFERROR(IF(SalesRevenue[[#This Row],[Budget]]=SalesRevenue[[#This Row],[Current
period]],0,IF(SalesRevenue[[#This Row],[Current
period]]&gt;SalesRevenue[[#This Row],[Budget]],ABS((SalesRevenue[[#This Row],[Current
period]]/SalesRevenue[[#This Row],[Budget]])-1),IF(AND(SalesRevenue[[#This Row],[Current
period]]&lt;SalesRevenue[[#This Row],[Budget]],SalesRevenue[[#This Row],[Budget]]&lt;0),-((SalesRevenue[[#This Row],[Current
period]]/SalesRevenue[[#This Row],[Budget]])-1),(SalesRevenue[[#This Row],[Current
period]]/SalesRevenue[[#This Row],[Budget]])-1))),"-")</f>
        <v>0</v>
      </c>
      <c r="L14" s="1"/>
    </row>
    <row r="15" spans="1:12" ht="30" customHeight="1" x14ac:dyDescent="0.35">
      <c r="A15" s="1"/>
      <c r="C15" s="52" t="s">
        <v>15</v>
      </c>
      <c r="D15" s="52"/>
      <c r="E15" s="58">
        <f>SUBTOTAL(109,SalesRevenue[Prior
period])</f>
        <v>75</v>
      </c>
      <c r="F15" s="58">
        <f>SUBTOTAL(109,SalesRevenue[Budget])</f>
        <v>51</v>
      </c>
      <c r="G15" s="58">
        <f>SUBTOTAL(109,SalesRevenue[Current
period])</f>
        <v>45</v>
      </c>
      <c r="H15" s="59">
        <f>SUBTOTAL(109,SalesRevenue[Current period
as % of sales])</f>
        <v>0.44999999999999996</v>
      </c>
      <c r="I15" s="59">
        <f>SUBTOTAL(109,SalesRevenue[% Change from
prior period])</f>
        <v>-1.2000000000000002</v>
      </c>
      <c r="J15" s="59">
        <f>SUBTOTAL(109,SalesRevenue[% Change
from budget])</f>
        <v>3.85</v>
      </c>
      <c r="L15" s="1"/>
    </row>
    <row r="16" spans="1:12" ht="30" customHeight="1" x14ac:dyDescent="0.35">
      <c r="A16" s="1"/>
      <c r="L16" s="1"/>
    </row>
    <row r="17" spans="1:12" ht="12" customHeight="1" x14ac:dyDescent="0.35">
      <c r="A17" s="1"/>
      <c r="L17" s="1"/>
    </row>
    <row r="18" spans="1:12" ht="30" customHeight="1" x14ac:dyDescent="0.35">
      <c r="A18" s="1"/>
      <c r="L18" s="1"/>
    </row>
    <row r="19" spans="1:12" ht="30" customHeight="1" x14ac:dyDescent="0.35">
      <c r="A19" s="1"/>
      <c r="L19" s="1"/>
    </row>
    <row r="20" spans="1:12" ht="30" customHeight="1" x14ac:dyDescent="0.35">
      <c r="A20" s="1"/>
      <c r="L20" s="1"/>
    </row>
    <row r="21" spans="1:12" ht="30" customHeight="1" x14ac:dyDescent="0.35">
      <c r="A21" s="1"/>
      <c r="L21" s="1"/>
    </row>
    <row r="22" spans="1:12" ht="30" customHeight="1" x14ac:dyDescent="0.35">
      <c r="A22" s="1"/>
      <c r="L22" s="1"/>
    </row>
    <row r="23" spans="1:12" ht="30" customHeight="1" x14ac:dyDescent="0.35">
      <c r="A23" s="1"/>
      <c r="L23" s="1"/>
    </row>
    <row r="24" spans="1:12" ht="30" customHeight="1" x14ac:dyDescent="0.35">
      <c r="A24" s="1"/>
      <c r="L24" s="1"/>
    </row>
    <row r="25" spans="1:12" ht="30" customHeight="1" x14ac:dyDescent="0.35">
      <c r="A25" s="1"/>
      <c r="L25" s="1"/>
    </row>
    <row r="26" spans="1:12" ht="30" customHeight="1" x14ac:dyDescent="0.35">
      <c r="A26" s="1"/>
      <c r="L26" s="1"/>
    </row>
    <row r="27" spans="1:12" ht="30" customHeight="1" x14ac:dyDescent="0.35">
      <c r="A27" s="1"/>
      <c r="L27" s="1"/>
    </row>
    <row r="28" spans="1:12" ht="30" customHeight="1" x14ac:dyDescent="0.35">
      <c r="A28" s="1"/>
      <c r="L28" s="1"/>
    </row>
    <row r="29" spans="1:12" ht="30" customHeight="1" x14ac:dyDescent="0.35">
      <c r="A29" s="1"/>
      <c r="L29" s="1"/>
    </row>
    <row r="30" spans="1:12" ht="30" customHeight="1" x14ac:dyDescent="0.35">
      <c r="A30" s="1"/>
      <c r="L30" s="1"/>
    </row>
    <row r="31" spans="1:12" ht="30" customHeight="1" x14ac:dyDescent="0.35">
      <c r="A31" s="1"/>
      <c r="L31" s="1"/>
    </row>
    <row r="32" spans="1:12" ht="30" customHeight="1" x14ac:dyDescent="0.35">
      <c r="A32" s="1"/>
      <c r="L32" s="1"/>
    </row>
    <row r="33" spans="1:12" ht="30" customHeight="1" x14ac:dyDescent="0.35">
      <c r="A33" s="1"/>
      <c r="L33" s="1"/>
    </row>
    <row r="34" spans="1:12" ht="30" customHeight="1" x14ac:dyDescent="0.35">
      <c r="A34" s="1"/>
      <c r="L34" s="1"/>
    </row>
    <row r="35" spans="1:12" ht="30" customHeight="1" x14ac:dyDescent="0.35">
      <c r="A35" s="1"/>
      <c r="L35" s="1"/>
    </row>
    <row r="36" spans="1:12" ht="30" customHeight="1" x14ac:dyDescent="0.35">
      <c r="A36" s="1"/>
      <c r="L36" s="1"/>
    </row>
    <row r="37" spans="1:12" ht="30" customHeight="1" x14ac:dyDescent="0.35">
      <c r="A37" s="1"/>
      <c r="L37" s="1"/>
    </row>
    <row r="38" spans="1:12" ht="30" customHeight="1" x14ac:dyDescent="0.35">
      <c r="A38" s="1"/>
      <c r="L38" s="1"/>
    </row>
    <row r="39" spans="1:12" ht="30" customHeight="1" x14ac:dyDescent="0.35">
      <c r="A39" s="1"/>
      <c r="L39" s="1"/>
    </row>
    <row r="40" spans="1:12" ht="30" customHeight="1" x14ac:dyDescent="0.35">
      <c r="A40" s="1"/>
      <c r="L40" s="1"/>
    </row>
    <row r="41" spans="1:12" ht="30" customHeight="1" x14ac:dyDescent="0.35">
      <c r="A41" s="1"/>
      <c r="L41" s="1"/>
    </row>
    <row r="42" spans="1:12" ht="30" customHeight="1" x14ac:dyDescent="0.35">
      <c r="A42" s="1"/>
      <c r="L42" s="1"/>
    </row>
    <row r="43" spans="1:12" ht="30" customHeight="1" x14ac:dyDescent="0.35">
      <c r="A43" s="1"/>
      <c r="L43" s="1"/>
    </row>
    <row r="44" spans="1:12" ht="30" customHeight="1" x14ac:dyDescent="0.35">
      <c r="A44" s="1"/>
      <c r="L44" s="1"/>
    </row>
    <row r="45" spans="1:12" ht="30" customHeight="1" x14ac:dyDescent="0.35">
      <c r="A45" s="1"/>
      <c r="L45" s="1"/>
    </row>
    <row r="46" spans="1:12" ht="30" customHeight="1" x14ac:dyDescent="0.35">
      <c r="A46" s="1"/>
      <c r="L46" s="1"/>
    </row>
    <row r="47" spans="1:12" ht="30" customHeight="1" x14ac:dyDescent="0.35">
      <c r="A47" s="1"/>
      <c r="L47" s="1"/>
    </row>
    <row r="48" spans="1:12" ht="30" customHeight="1" x14ac:dyDescent="0.35">
      <c r="A48" s="1"/>
      <c r="L48" s="1"/>
    </row>
    <row r="49" spans="1:12" ht="30" customHeight="1" x14ac:dyDescent="0.35">
      <c r="A49" s="1"/>
      <c r="L49" s="1"/>
    </row>
    <row r="50" spans="1:12" ht="30" customHeight="1" x14ac:dyDescent="0.35">
      <c r="A50" s="1"/>
      <c r="L50" s="1"/>
    </row>
  </sheetData>
  <dataValidations count="14">
    <dataValidation allowBlank="1" showInputMessage="1" showErrorMessage="1" prompt="% Change from Budget is automatically calculated in this column under this heading" sqref="J6" xr:uid="{00000000-0002-0000-0100-000000000000}"/>
    <dataValidation allowBlank="1" showInputMessage="1" showErrorMessage="1" prompt="% Change from Prior Period is automatically calculated in this column under this heading" sqref="I6" xr:uid="{00000000-0002-0000-0100-000001000000}"/>
    <dataValidation allowBlank="1" showInputMessage="1" showErrorMessage="1" prompt="Current Period as % of Sales is automatically calculated in this column under this heading" sqref="H6" xr:uid="{00000000-0002-0000-0100-000002000000}"/>
    <dataValidation allowBlank="1" showInputMessage="1" showErrorMessage="1" prompt="Enter Current Period amount in this column under this heading" sqref="G6" xr:uid="{00000000-0002-0000-0100-000003000000}"/>
    <dataValidation allowBlank="1" showInputMessage="1" showErrorMessage="1" prompt="Enter Budget amount in this column under this heading" sqref="F6" xr:uid="{00000000-0002-0000-0100-000004000000}"/>
    <dataValidation allowBlank="1" showInputMessage="1" showErrorMessage="1" prompt="Enter Prior Period amount in this column under this heading" sqref="E6" xr:uid="{00000000-0002-0000-0100-000005000000}"/>
    <dataValidation allowBlank="1" showInputMessage="1" showErrorMessage="1" prompt="Enter Description in this column under this heading" sqref="D6" xr:uid="{00000000-0002-0000-0100-000006000000}"/>
    <dataValidation allowBlank="1" showInputMessage="1" showErrorMessage="1" prompt="Select Type in this column under this heading. Press ALT+DOWN ARROW to open the drop-down list, then ENTER to make selection." sqref="C6" xr:uid="{00000000-0002-0000-0100-000007000000}"/>
    <dataValidation allowBlank="1" showInputMessage="1" showErrorMessage="1" prompt="Total Sales Revenue for the current period is automatically updated in thousands in this cell" sqref="J4" xr:uid="{588E8CD0-DD08-4A39-9CBB-600BED95F0D7}"/>
    <dataValidation allowBlank="1" showInputMessage="1" showErrorMessage="1" prompt="Create a list of Sales revenue items in this worksheet. Total Sales Revenue is automatically calculated at the end of the Sales Revenue table" sqref="A1" xr:uid="{00000000-0002-0000-0100-00000B000000}"/>
    <dataValidation allowBlank="1" showInputMessage="1" showErrorMessage="1" prompt="Total Sales Revenue for the current period is automatically updated in thousands in cell at right" sqref="I4" xr:uid="{00000000-0002-0000-0100-00000D000000}"/>
    <dataValidation allowBlank="1" showInputMessage="1" showErrorMessage="1" prompt="Company name is automatically updated in this cell" sqref="C4" xr:uid="{05DA4681-931B-4B63-907A-F64EE61FC721}"/>
    <dataValidation allowBlank="1" showInputMessage="1" showErrorMessage="1" prompt="Title of this worksheet is in this cell" sqref="C3" xr:uid="{18DD7DD1-42FB-4D16-8C12-B17303092812}"/>
    <dataValidation type="list" errorStyle="warning" allowBlank="1" showInputMessage="1" showErrorMessage="1" error="Select entry from the list. Select CANCEL, then press ALT+DOWN ARROW to open the drop-down list, then ENTER to make selection" sqref="C7:C14" xr:uid="{00000000-0002-0000-0100-00000F000000}">
      <formula1>INDIRECT("Categories[Categories]")</formula1>
    </dataValidation>
  </dataValidations>
  <printOptions horizontalCentered="1"/>
  <pageMargins left="0.25" right="0.25" top="0.75" bottom="0.75" header="0.3" footer="0.3"/>
  <pageSetup scale="53" fitToHeight="0" orientation="portrait" r:id="rId1"/>
  <headerFooter differentFirst="1"/>
  <ignoredErrors>
    <ignoredError sqref="I11:J14 H11:H15 H7:J10" emptyCellReference="1"/>
  </ignoredErrors>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pageSetUpPr fitToPage="1"/>
  </sheetPr>
  <dimension ref="A1:L50"/>
  <sheetViews>
    <sheetView showGridLines="0" zoomScaleNormal="100" workbookViewId="0"/>
  </sheetViews>
  <sheetFormatPr defaultColWidth="8.8984375" defaultRowHeight="30" customHeight="1" x14ac:dyDescent="0.35"/>
  <cols>
    <col min="1" max="1" width="2" customWidth="1"/>
    <col min="2" max="2" width="4.296875" customWidth="1"/>
    <col min="3" max="3" width="23.796875" style="51" customWidth="1"/>
    <col min="4" max="4" width="19.8984375" style="51" customWidth="1"/>
    <col min="5" max="7" width="16" style="51" customWidth="1"/>
    <col min="8" max="10" width="21.3984375" style="51" customWidth="1"/>
    <col min="11" max="11" width="4.296875" customWidth="1"/>
    <col min="12" max="12" width="2" customWidth="1"/>
  </cols>
  <sheetData>
    <row r="1" spans="1:12" ht="12" customHeight="1" x14ac:dyDescent="0.35">
      <c r="A1" s="1"/>
      <c r="B1" s="1"/>
      <c r="C1" s="1"/>
      <c r="D1" s="1"/>
      <c r="E1" s="1"/>
      <c r="F1" s="1"/>
      <c r="G1" s="1"/>
      <c r="H1" s="1"/>
      <c r="I1" s="1"/>
      <c r="J1" s="1"/>
      <c r="K1" s="1"/>
      <c r="L1" s="1"/>
    </row>
    <row r="2" spans="1:12" ht="30" customHeight="1" x14ac:dyDescent="0.35">
      <c r="A2" s="1"/>
      <c r="C2"/>
      <c r="D2"/>
      <c r="E2"/>
      <c r="F2"/>
      <c r="G2"/>
      <c r="H2"/>
      <c r="I2"/>
      <c r="J2"/>
      <c r="L2" s="1"/>
    </row>
    <row r="3" spans="1:12" ht="30" customHeight="1" x14ac:dyDescent="0.35">
      <c r="A3" s="1"/>
      <c r="C3" s="16" t="str">
        <f>Workbook_Title</f>
        <v>PROFIT AND LOSS STATEMENT</v>
      </c>
      <c r="D3"/>
      <c r="E3"/>
      <c r="F3"/>
      <c r="G3"/>
      <c r="H3"/>
      <c r="I3" s="26" t="s">
        <v>39</v>
      </c>
      <c r="J3" s="27"/>
      <c r="L3" s="1"/>
    </row>
    <row r="4" spans="1:12" ht="30" customHeight="1" thickBot="1" x14ac:dyDescent="0.4">
      <c r="A4" s="1"/>
      <c r="C4" s="17" t="str">
        <f>Company_Name</f>
        <v>SATCOM CELLULAR</v>
      </c>
      <c r="D4"/>
      <c r="E4"/>
      <c r="F4"/>
      <c r="G4"/>
      <c r="H4"/>
      <c r="I4" s="28" t="s">
        <v>1</v>
      </c>
      <c r="J4" s="29">
        <f>IFERROR(Income[[#Totals],[Current
period]],"-")</f>
        <v>62</v>
      </c>
      <c r="K4" s="30"/>
      <c r="L4" s="1"/>
    </row>
    <row r="5" spans="1:12" ht="39.9" customHeight="1" thickTop="1" x14ac:dyDescent="0.35">
      <c r="A5" s="1"/>
      <c r="C5" s="31"/>
      <c r="D5"/>
      <c r="E5"/>
      <c r="F5"/>
      <c r="G5"/>
      <c r="H5"/>
      <c r="I5"/>
      <c r="J5"/>
      <c r="L5" s="1"/>
    </row>
    <row r="6" spans="1:12" ht="45" customHeight="1" x14ac:dyDescent="0.35">
      <c r="A6" s="1"/>
      <c r="C6" s="52" t="s">
        <v>40</v>
      </c>
      <c r="D6" s="52" t="s">
        <v>3</v>
      </c>
      <c r="E6" s="52" t="s">
        <v>4</v>
      </c>
      <c r="F6" s="52" t="s">
        <v>5</v>
      </c>
      <c r="G6" s="52" t="s">
        <v>6</v>
      </c>
      <c r="H6" s="52" t="s">
        <v>7</v>
      </c>
      <c r="I6" s="52" t="s">
        <v>8</v>
      </c>
      <c r="J6" s="52" t="s">
        <v>9</v>
      </c>
      <c r="L6" s="1"/>
    </row>
    <row r="7" spans="1:12" ht="30" customHeight="1" x14ac:dyDescent="0.35">
      <c r="A7" s="1"/>
      <c r="C7" s="60" t="s">
        <v>39</v>
      </c>
      <c r="D7" s="52" t="s">
        <v>41</v>
      </c>
      <c r="E7" s="61">
        <v>50</v>
      </c>
      <c r="F7" s="61">
        <v>60</v>
      </c>
      <c r="G7" s="61">
        <v>62</v>
      </c>
      <c r="H7" s="32">
        <f>IFERROR(IF(Sales_Revenue=0,"-",Income[[#This Row],[Current
period]]/Sales_Revenue),"-")</f>
        <v>0.62</v>
      </c>
      <c r="I7" s="32">
        <f>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f>
        <v>0.24</v>
      </c>
      <c r="J7" s="32">
        <f>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f>
        <v>3.3333333333333437E-2</v>
      </c>
      <c r="L7" s="1"/>
    </row>
    <row r="8" spans="1:12" ht="30" customHeight="1" x14ac:dyDescent="0.35">
      <c r="A8" s="1"/>
      <c r="C8" s="52"/>
      <c r="D8" s="52"/>
      <c r="E8" s="61"/>
      <c r="F8" s="61"/>
      <c r="G8" s="61"/>
      <c r="H8" s="32">
        <f>IFERROR(IF(Sales_Revenue=0,"-",Income[[#This Row],[Current
period]]/Sales_Revenue),"-")</f>
        <v>0</v>
      </c>
      <c r="I8" s="32">
        <f>IFERROR(IF(Income[[#This Row],[Prior
period]]=Income[[#This Row],[Current
period]],0,IF(Income[[#This Row],[Current
period]]&gt;Income[[#This Row],[Prior
period]],ABS((Income[[#This Row],[Current
period]]/Income[[#This Row],[Prior
period]])-1),IF(AND(Income[[#This Row],[Current
period]]&lt;Income[[#This Row],[Prior
period]],Income[[#This Row],[Prior
period]]&lt;0),-((Income[[#This Row],[Current
period]]/Income[[#This Row],[Prior
period]])-1),(Income[[#This Row],[Current
period]]/Income[[#This Row],[Prior
period]])-1))),"-")</f>
        <v>0</v>
      </c>
      <c r="J8" s="32">
        <f>IFERROR(IF(Income[[#This Row],[Budget]]=Income[[#This Row],[Current
period]],0,IF(Income[[#This Row],[Current
period]]&gt;Income[[#This Row],[Budget]],ABS((Income[[#This Row],[Current
period]]/Income[[#This Row],[Budget]])-1),IF(AND(Income[[#This Row],[Current
period]]&lt;Income[[#This Row],[Budget]],Income[[#This Row],[Budget]]&lt;0),-((Income[[#This Row],[Current
period]]/Income[[#This Row],[Budget]])-1),(Income[[#This Row],[Current
period]]/Income[[#This Row],[Budget]])-1))),"-")</f>
        <v>0</v>
      </c>
      <c r="L8" s="1"/>
    </row>
    <row r="9" spans="1:12" ht="30" customHeight="1" x14ac:dyDescent="0.35">
      <c r="A9" s="1"/>
      <c r="C9" s="52" t="s">
        <v>42</v>
      </c>
      <c r="D9" s="52"/>
      <c r="E9" s="58">
        <f>SUBTOTAL(109,Income[Prior
period])</f>
        <v>50</v>
      </c>
      <c r="F9" s="58">
        <f>SUBTOTAL(109,Income[Budget])</f>
        <v>60</v>
      </c>
      <c r="G9" s="58">
        <f>SUBTOTAL(109,Income[Current
period])</f>
        <v>62</v>
      </c>
      <c r="H9" s="59">
        <f>SUBTOTAL(109,Income[Current period
as % of sales])</f>
        <v>0.62</v>
      </c>
      <c r="I9" s="59">
        <f>SUBTOTAL(109,Income[% Change from
prior period])</f>
        <v>0.24</v>
      </c>
      <c r="J9" s="59">
        <f>SUBTOTAL(109,Income[% Change
from budget])</f>
        <v>3.3333333333333437E-2</v>
      </c>
      <c r="L9" s="1"/>
    </row>
    <row r="10" spans="1:12" ht="30" customHeight="1" x14ac:dyDescent="0.35">
      <c r="A10" s="1"/>
      <c r="L10" s="1"/>
    </row>
    <row r="11" spans="1:12" ht="12" customHeight="1" x14ac:dyDescent="0.35">
      <c r="A11" s="1"/>
      <c r="L11" s="1"/>
    </row>
    <row r="12" spans="1:12" ht="30" customHeight="1" x14ac:dyDescent="0.35">
      <c r="A12" s="1"/>
      <c r="L12" s="1"/>
    </row>
    <row r="13" spans="1:12" ht="30" customHeight="1" x14ac:dyDescent="0.35">
      <c r="A13" s="1"/>
      <c r="L13" s="1"/>
    </row>
    <row r="14" spans="1:12" ht="30" customHeight="1" x14ac:dyDescent="0.35">
      <c r="A14" s="1"/>
      <c r="L14" s="1"/>
    </row>
    <row r="15" spans="1:12" ht="30" customHeight="1" x14ac:dyDescent="0.35">
      <c r="A15" s="1"/>
      <c r="L15" s="1"/>
    </row>
    <row r="16" spans="1:12" ht="30" customHeight="1" x14ac:dyDescent="0.35">
      <c r="A16" s="1"/>
      <c r="L16" s="1"/>
    </row>
    <row r="17" spans="1:12" ht="30" customHeight="1" x14ac:dyDescent="0.35">
      <c r="A17" s="1"/>
      <c r="L17" s="1"/>
    </row>
    <row r="18" spans="1:12" ht="30" customHeight="1" x14ac:dyDescent="0.35">
      <c r="A18" s="1"/>
      <c r="L18" s="1"/>
    </row>
    <row r="19" spans="1:12" ht="30" customHeight="1" x14ac:dyDescent="0.35">
      <c r="A19" s="1"/>
      <c r="L19" s="1"/>
    </row>
    <row r="20" spans="1:12" ht="30" customHeight="1" x14ac:dyDescent="0.35">
      <c r="A20" s="1"/>
      <c r="L20" s="1"/>
    </row>
    <row r="21" spans="1:12" ht="30" customHeight="1" x14ac:dyDescent="0.35">
      <c r="A21" s="1"/>
      <c r="L21" s="1"/>
    </row>
    <row r="22" spans="1:12" ht="30" customHeight="1" x14ac:dyDescent="0.35">
      <c r="A22" s="1"/>
      <c r="L22" s="1"/>
    </row>
    <row r="23" spans="1:12" ht="30" customHeight="1" x14ac:dyDescent="0.35">
      <c r="A23" s="1"/>
      <c r="L23" s="1"/>
    </row>
    <row r="24" spans="1:12" ht="30" customHeight="1" x14ac:dyDescent="0.35">
      <c r="A24" s="1"/>
      <c r="L24" s="1"/>
    </row>
    <row r="25" spans="1:12" ht="30" customHeight="1" x14ac:dyDescent="0.35">
      <c r="A25" s="1"/>
      <c r="L25" s="1"/>
    </row>
    <row r="26" spans="1:12" ht="30" customHeight="1" x14ac:dyDescent="0.35">
      <c r="A26" s="1"/>
      <c r="L26" s="1"/>
    </row>
    <row r="27" spans="1:12" ht="30" customHeight="1" x14ac:dyDescent="0.35">
      <c r="A27" s="1"/>
      <c r="L27" s="1"/>
    </row>
    <row r="28" spans="1:12" ht="30" customHeight="1" x14ac:dyDescent="0.35">
      <c r="A28" s="1"/>
      <c r="L28" s="1"/>
    </row>
    <row r="29" spans="1:12" ht="30" customHeight="1" x14ac:dyDescent="0.35">
      <c r="A29" s="1"/>
      <c r="L29" s="1"/>
    </row>
    <row r="30" spans="1:12" ht="30" customHeight="1" x14ac:dyDescent="0.35">
      <c r="A30" s="1"/>
      <c r="L30" s="1"/>
    </row>
    <row r="31" spans="1:12" ht="30" customHeight="1" x14ac:dyDescent="0.35">
      <c r="A31" s="1"/>
      <c r="L31" s="1"/>
    </row>
    <row r="32" spans="1:12" ht="30" customHeight="1" x14ac:dyDescent="0.35">
      <c r="A32" s="1"/>
      <c r="L32" s="1"/>
    </row>
    <row r="33" spans="1:12" ht="30" customHeight="1" x14ac:dyDescent="0.35">
      <c r="A33" s="1"/>
      <c r="L33" s="1"/>
    </row>
    <row r="34" spans="1:12" ht="30" customHeight="1" x14ac:dyDescent="0.35">
      <c r="A34" s="1"/>
      <c r="L34" s="1"/>
    </row>
    <row r="35" spans="1:12" ht="30" customHeight="1" x14ac:dyDescent="0.35">
      <c r="A35" s="1"/>
      <c r="L35" s="1"/>
    </row>
    <row r="36" spans="1:12" ht="30" customHeight="1" x14ac:dyDescent="0.35">
      <c r="A36" s="1"/>
      <c r="L36" s="1"/>
    </row>
    <row r="37" spans="1:12" ht="30" customHeight="1" x14ac:dyDescent="0.35">
      <c r="A37" s="1"/>
      <c r="L37" s="1"/>
    </row>
    <row r="38" spans="1:12" ht="30" customHeight="1" x14ac:dyDescent="0.35">
      <c r="A38" s="1"/>
      <c r="L38" s="1"/>
    </row>
    <row r="39" spans="1:12" ht="30" customHeight="1" x14ac:dyDescent="0.35">
      <c r="A39" s="1"/>
      <c r="L39" s="1"/>
    </row>
    <row r="40" spans="1:12" ht="30" customHeight="1" x14ac:dyDescent="0.35">
      <c r="A40" s="1"/>
      <c r="L40" s="1"/>
    </row>
    <row r="41" spans="1:12" ht="30" customHeight="1" x14ac:dyDescent="0.35">
      <c r="A41" s="1"/>
      <c r="L41" s="1"/>
    </row>
    <row r="42" spans="1:12" ht="30" customHeight="1" x14ac:dyDescent="0.35">
      <c r="A42" s="1"/>
      <c r="L42" s="1"/>
    </row>
    <row r="43" spans="1:12" ht="30" customHeight="1" x14ac:dyDescent="0.35">
      <c r="A43" s="1"/>
      <c r="L43" s="1"/>
    </row>
    <row r="44" spans="1:12" ht="30" customHeight="1" x14ac:dyDescent="0.35">
      <c r="A44" s="1"/>
      <c r="L44" s="1"/>
    </row>
    <row r="45" spans="1:12" ht="30" customHeight="1" x14ac:dyDescent="0.35">
      <c r="A45" s="1"/>
      <c r="L45" s="1"/>
    </row>
    <row r="46" spans="1:12" ht="30" customHeight="1" x14ac:dyDescent="0.35">
      <c r="A46" s="1"/>
      <c r="L46" s="1"/>
    </row>
    <row r="47" spans="1:12" ht="30" customHeight="1" x14ac:dyDescent="0.35">
      <c r="A47" s="1"/>
      <c r="L47" s="1"/>
    </row>
    <row r="48" spans="1:12" ht="30" customHeight="1" x14ac:dyDescent="0.35">
      <c r="A48" s="1"/>
      <c r="L48" s="1"/>
    </row>
    <row r="49" spans="1:12" ht="30" customHeight="1" x14ac:dyDescent="0.35">
      <c r="A49" s="1"/>
      <c r="L49" s="1"/>
    </row>
    <row r="50" spans="1:12" ht="30" customHeight="1" x14ac:dyDescent="0.35">
      <c r="A50" s="1"/>
      <c r="L50" s="1"/>
    </row>
  </sheetData>
  <dataValidations count="14">
    <dataValidation allowBlank="1" showInputMessage="1" showErrorMessage="1" prompt="% Change from Budget is automatically calculated in this column under this heading" sqref="J6" xr:uid="{00000000-0002-0000-0200-000000000000}"/>
    <dataValidation allowBlank="1" showInputMessage="1" showErrorMessage="1" prompt="% Change from Prior Period is automatically calculated in this column under this heading" sqref="I6" xr:uid="{00000000-0002-0000-0200-000001000000}"/>
    <dataValidation allowBlank="1" showInputMessage="1" showErrorMessage="1" prompt="Current Period as % of Sales is automatically calculated in this column under this heading" sqref="H6" xr:uid="{00000000-0002-0000-0200-000002000000}"/>
    <dataValidation allowBlank="1" showInputMessage="1" showErrorMessage="1" prompt="Enter Current Period amount in this column under this heading" sqref="G6" xr:uid="{00000000-0002-0000-0200-000003000000}"/>
    <dataValidation allowBlank="1" showInputMessage="1" showErrorMessage="1" prompt="Enter Budget amount in this column under this heading" sqref="F6" xr:uid="{00000000-0002-0000-0200-000004000000}"/>
    <dataValidation allowBlank="1" showInputMessage="1" showErrorMessage="1" prompt="Enter Prior Period amount in this column under this heading" sqref="E6" xr:uid="{00000000-0002-0000-0200-000005000000}"/>
    <dataValidation allowBlank="1" showInputMessage="1" showErrorMessage="1" prompt="Enter Description in this column under this heading" sqref="D6" xr:uid="{00000000-0002-0000-0200-000006000000}"/>
    <dataValidation allowBlank="1" showInputMessage="1" showErrorMessage="1" prompt="Select Type in this column under this heading. Press ALT+DOWN ARROW to open the drop-down list, then ENTER to make selection." sqref="C6" xr:uid="{00000000-0002-0000-0200-000007000000}"/>
    <dataValidation allowBlank="1" showInputMessage="1" showErrorMessage="1" prompt="Total Income for the current period is automatically updated in thousands in cell at right" sqref="I4" xr:uid="{00000000-0002-0000-0200-00000D000000}"/>
    <dataValidation allowBlank="1" showInputMessage="1" showErrorMessage="1" prompt="Total Income for the current period is automatically updated in thousands in this cell" sqref="J4 J4" xr:uid="{00000000-0002-0000-0200-00000E000000}"/>
    <dataValidation allowBlank="1" showInputMessage="1" showErrorMessage="1" prompt="Company name is automatically updated in this cell" sqref="C4" xr:uid="{DCBBFE58-ED7D-4204-B2D6-FACC1B266548}"/>
    <dataValidation allowBlank="1" showInputMessage="1" showErrorMessage="1" prompt="Title of this worksheet is in this cell" sqref="C3" xr:uid="{96641F54-3555-48B4-9DAC-5F902C3F7486}"/>
    <dataValidation allowBlank="1" showInputMessage="1" showErrorMessage="1" prompt="Create a list of Income items in this worksheet. Total Sales Income is automatically calculated at the end of the Income table." sqref="A1" xr:uid="{D304FA55-FC42-44DF-9C1D-B5266F9124F1}"/>
    <dataValidation type="list" errorStyle="warning" allowBlank="1" showInputMessage="1" showErrorMessage="1" error="Select entry from the list. Select CANCEL, then press ALT+DOWN ARROW to open the drop-down list, then ENTER to make selection" sqref="C7:C8" xr:uid="{00000000-0002-0000-0200-00000F000000}">
      <formula1>INDIRECT("Categories[Categories]")</formula1>
    </dataValidation>
  </dataValidations>
  <printOptions horizontalCentered="1"/>
  <pageMargins left="0.25" right="0.25" top="0.75" bottom="0.75" header="0.3" footer="0.3"/>
  <pageSetup scale="53" fitToHeight="0" orientation="portrait" r:id="rId1"/>
  <headerFooter differentFirst="1"/>
  <ignoredErrors>
    <ignoredError sqref="H8:J8 H7:J7" emptyCellReference="1"/>
  </ignoredErrors>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499984740745262"/>
    <pageSetUpPr fitToPage="1"/>
  </sheetPr>
  <dimension ref="A1:L49"/>
  <sheetViews>
    <sheetView showGridLines="0" zoomScaleNormal="100" workbookViewId="0"/>
  </sheetViews>
  <sheetFormatPr defaultColWidth="8.796875" defaultRowHeight="30" customHeight="1" x14ac:dyDescent="0.35"/>
  <cols>
    <col min="1" max="1" width="2" customWidth="1"/>
    <col min="2" max="2" width="4.296875" customWidth="1"/>
    <col min="3" max="3" width="23.796875" style="51" customWidth="1"/>
    <col min="4" max="4" width="19.8984375" style="51" customWidth="1"/>
    <col min="5" max="7" width="16" style="51" customWidth="1"/>
    <col min="8" max="10" width="21.3984375" style="51" customWidth="1"/>
    <col min="11" max="11" width="4.296875" customWidth="1"/>
    <col min="12" max="12" width="2" customWidth="1"/>
  </cols>
  <sheetData>
    <row r="1" spans="1:12" ht="12" customHeight="1" x14ac:dyDescent="0.35">
      <c r="A1" s="1"/>
      <c r="B1" s="1"/>
      <c r="C1" s="1"/>
      <c r="D1" s="1"/>
      <c r="E1" s="1"/>
      <c r="F1" s="1"/>
      <c r="G1" s="1"/>
      <c r="H1" s="1"/>
      <c r="I1" s="1"/>
      <c r="J1" s="1"/>
      <c r="K1" s="1"/>
      <c r="L1" s="1"/>
    </row>
    <row r="2" spans="1:12" s="7" customFormat="1" ht="30" customHeight="1" x14ac:dyDescent="0.35">
      <c r="A2" s="6"/>
      <c r="L2" s="6"/>
    </row>
    <row r="3" spans="1:12" s="7" customFormat="1" ht="30" customHeight="1" x14ac:dyDescent="0.35">
      <c r="A3" s="6"/>
      <c r="C3" s="16" t="str">
        <f>Workbook_Title</f>
        <v>PROFIT AND LOSS STATEMENT</v>
      </c>
      <c r="I3" s="4" t="s">
        <v>43</v>
      </c>
      <c r="J3" s="33"/>
      <c r="L3" s="6"/>
    </row>
    <row r="4" spans="1:12" s="7" customFormat="1" ht="30" customHeight="1" thickBot="1" x14ac:dyDescent="0.4">
      <c r="A4" s="6"/>
      <c r="C4" s="17" t="str">
        <f>Company_Name</f>
        <v>SATCOM CELLULAR</v>
      </c>
      <c r="I4" s="28" t="s">
        <v>1</v>
      </c>
      <c r="J4" s="34">
        <f>IFERROR(OperatingExpenses[[#Totals],[Current
period]],"-")</f>
        <v>45</v>
      </c>
      <c r="L4" s="6"/>
    </row>
    <row r="5" spans="1:12" ht="39.9" customHeight="1" thickTop="1" x14ac:dyDescent="0.35">
      <c r="A5" s="1"/>
      <c r="C5"/>
      <c r="D5"/>
      <c r="E5"/>
      <c r="F5"/>
      <c r="G5"/>
      <c r="H5"/>
      <c r="I5"/>
      <c r="J5"/>
      <c r="L5" s="1"/>
    </row>
    <row r="6" spans="1:12" ht="45" customHeight="1" x14ac:dyDescent="0.35">
      <c r="A6" s="1"/>
      <c r="C6" s="52" t="s">
        <v>44</v>
      </c>
      <c r="D6" s="52" t="s">
        <v>3</v>
      </c>
      <c r="E6" s="52" t="s">
        <v>4</v>
      </c>
      <c r="F6" s="52" t="s">
        <v>5</v>
      </c>
      <c r="G6" s="52" t="s">
        <v>6</v>
      </c>
      <c r="H6" s="52" t="s">
        <v>7</v>
      </c>
      <c r="I6" s="52" t="s">
        <v>8</v>
      </c>
      <c r="J6" s="52" t="s">
        <v>9</v>
      </c>
      <c r="L6" s="1"/>
    </row>
    <row r="7" spans="1:12" ht="30" customHeight="1" x14ac:dyDescent="0.35">
      <c r="A7" s="1"/>
      <c r="C7" s="60" t="s">
        <v>45</v>
      </c>
      <c r="D7" s="52" t="s">
        <v>46</v>
      </c>
      <c r="E7" s="14">
        <v>30</v>
      </c>
      <c r="F7" s="14">
        <v>35</v>
      </c>
      <c r="G7" s="14">
        <v>45</v>
      </c>
      <c r="H7" s="32">
        <f>IFERROR(IF(Sales_Revenue=0,"-",OperatingExpenses[[#This Row],[Current
period]]/Sales_Revenue),"-")</f>
        <v>0.45</v>
      </c>
      <c r="I7"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0.5</v>
      </c>
      <c r="J7"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0.28571428571428581</v>
      </c>
      <c r="L7" s="1"/>
    </row>
    <row r="8" spans="1:12" ht="30" customHeight="1" x14ac:dyDescent="0.35">
      <c r="A8" s="1"/>
      <c r="C8" s="60" t="s">
        <v>45</v>
      </c>
      <c r="D8" s="52" t="s">
        <v>47</v>
      </c>
      <c r="E8" s="14"/>
      <c r="F8" s="14"/>
      <c r="G8" s="14"/>
      <c r="H8" s="32">
        <f>IFERROR(IF(Sales_Revenue=0,"-",OperatingExpenses[[#This Row],[Current
period]]/Sales_Revenue),"-")</f>
        <v>0</v>
      </c>
      <c r="I8"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8"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8" s="1"/>
    </row>
    <row r="9" spans="1:12" ht="30" customHeight="1" x14ac:dyDescent="0.35">
      <c r="A9" s="1"/>
      <c r="C9" s="60" t="s">
        <v>45</v>
      </c>
      <c r="D9" s="52" t="s">
        <v>48</v>
      </c>
      <c r="E9" s="14"/>
      <c r="F9" s="14"/>
      <c r="G9" s="14"/>
      <c r="H9" s="32">
        <f>IFERROR(IF(Sales_Revenue=0,"-",OperatingExpenses[[#This Row],[Current
period]]/Sales_Revenue),"-")</f>
        <v>0</v>
      </c>
      <c r="I9"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9"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9" s="1"/>
    </row>
    <row r="10" spans="1:12" ht="30" customHeight="1" x14ac:dyDescent="0.35">
      <c r="A10" s="1"/>
      <c r="C10" s="60" t="s">
        <v>45</v>
      </c>
      <c r="D10" s="52" t="s">
        <v>48</v>
      </c>
      <c r="E10" s="14"/>
      <c r="F10" s="14"/>
      <c r="G10" s="14"/>
      <c r="H10" s="32">
        <f>IFERROR(IF(Sales_Revenue=0,"-",OperatingExpenses[[#This Row],[Current
period]]/Sales_Revenue),"-")</f>
        <v>0</v>
      </c>
      <c r="I10"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0"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0" s="1"/>
    </row>
    <row r="11" spans="1:12" ht="30" customHeight="1" x14ac:dyDescent="0.35">
      <c r="A11" s="1"/>
      <c r="C11" s="60" t="s">
        <v>49</v>
      </c>
      <c r="D11" s="52" t="s">
        <v>50</v>
      </c>
      <c r="E11" s="14"/>
      <c r="F11" s="14"/>
      <c r="G11" s="14"/>
      <c r="H11" s="32">
        <f>IFERROR(IF(Sales_Revenue=0,"-",OperatingExpenses[[#This Row],[Current
period]]/Sales_Revenue),"-")</f>
        <v>0</v>
      </c>
      <c r="I11"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1"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1" s="1"/>
    </row>
    <row r="12" spans="1:12" ht="30" customHeight="1" x14ac:dyDescent="0.35">
      <c r="A12" s="1"/>
      <c r="C12" s="60" t="s">
        <v>49</v>
      </c>
      <c r="D12" s="52" t="s">
        <v>51</v>
      </c>
      <c r="E12" s="14"/>
      <c r="F12" s="14"/>
      <c r="G12" s="14"/>
      <c r="H12" s="32">
        <f>IFERROR(IF(Sales_Revenue=0,"-",OperatingExpenses[[#This Row],[Current
period]]/Sales_Revenue),"-")</f>
        <v>0</v>
      </c>
      <c r="I12"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2"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2" s="1"/>
    </row>
    <row r="13" spans="1:12" ht="30" customHeight="1" x14ac:dyDescent="0.35">
      <c r="A13" s="1"/>
      <c r="C13" s="60" t="s">
        <v>49</v>
      </c>
      <c r="D13" s="52" t="s">
        <v>48</v>
      </c>
      <c r="E13" s="14"/>
      <c r="F13" s="14"/>
      <c r="G13" s="14"/>
      <c r="H13" s="32">
        <f>IFERROR(IF(Sales_Revenue=0,"-",OperatingExpenses[[#This Row],[Current
period]]/Sales_Revenue),"-")</f>
        <v>0</v>
      </c>
      <c r="I13"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3"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3" s="1"/>
    </row>
    <row r="14" spans="1:12" ht="30" customHeight="1" x14ac:dyDescent="0.35">
      <c r="A14" s="1"/>
      <c r="C14" s="60" t="s">
        <v>49</v>
      </c>
      <c r="D14" s="52" t="s">
        <v>48</v>
      </c>
      <c r="E14" s="14"/>
      <c r="F14" s="14"/>
      <c r="G14" s="14"/>
      <c r="H14" s="32">
        <f>IFERROR(IF(Sales_Revenue=0,"-",OperatingExpenses[[#This Row],[Current
period]]/Sales_Revenue),"-")</f>
        <v>0</v>
      </c>
      <c r="I14"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4"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4" s="1"/>
    </row>
    <row r="15" spans="1:12" ht="30" customHeight="1" x14ac:dyDescent="0.35">
      <c r="A15" s="1"/>
      <c r="C15" s="60" t="s">
        <v>52</v>
      </c>
      <c r="D15" s="52" t="s">
        <v>53</v>
      </c>
      <c r="E15" s="14"/>
      <c r="F15" s="14"/>
      <c r="G15" s="14"/>
      <c r="H15" s="32">
        <f>IFERROR(IF(Sales_Revenue=0,"-",OperatingExpenses[[#This Row],[Current
period]]/Sales_Revenue),"-")</f>
        <v>0</v>
      </c>
      <c r="I15"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5"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5" s="1"/>
    </row>
    <row r="16" spans="1:12" ht="30" customHeight="1" x14ac:dyDescent="0.35">
      <c r="A16" s="1"/>
      <c r="C16" s="60" t="s">
        <v>52</v>
      </c>
      <c r="D16" s="52" t="s">
        <v>54</v>
      </c>
      <c r="E16" s="14"/>
      <c r="F16" s="14"/>
      <c r="G16" s="14"/>
      <c r="H16" s="32">
        <f>IFERROR(IF(Sales_Revenue=0,"-",OperatingExpenses[[#This Row],[Current
period]]/Sales_Revenue),"-")</f>
        <v>0</v>
      </c>
      <c r="I16"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6"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6" s="1"/>
    </row>
    <row r="17" spans="1:12" ht="30" customHeight="1" x14ac:dyDescent="0.35">
      <c r="A17" s="1"/>
      <c r="C17" s="60" t="s">
        <v>52</v>
      </c>
      <c r="D17" s="52" t="s">
        <v>55</v>
      </c>
      <c r="E17" s="14"/>
      <c r="F17" s="14"/>
      <c r="G17" s="14"/>
      <c r="H17" s="32">
        <f>IFERROR(IF(Sales_Revenue=0,"-",OperatingExpenses[[#This Row],[Current
period]]/Sales_Revenue),"-")</f>
        <v>0</v>
      </c>
      <c r="I17"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7"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7" s="1"/>
    </row>
    <row r="18" spans="1:12" ht="30" customHeight="1" x14ac:dyDescent="0.35">
      <c r="A18" s="1"/>
      <c r="C18" s="60" t="s">
        <v>52</v>
      </c>
      <c r="D18" s="52" t="s">
        <v>56</v>
      </c>
      <c r="E18" s="14"/>
      <c r="F18" s="14"/>
      <c r="G18" s="14"/>
      <c r="H18" s="32">
        <f>IFERROR(IF(Sales_Revenue=0,"-",OperatingExpenses[[#This Row],[Current
period]]/Sales_Revenue),"-")</f>
        <v>0</v>
      </c>
      <c r="I18"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8"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8" s="1"/>
    </row>
    <row r="19" spans="1:12" ht="30" customHeight="1" x14ac:dyDescent="0.35">
      <c r="A19" s="1"/>
      <c r="C19" s="60" t="s">
        <v>52</v>
      </c>
      <c r="D19" s="52" t="s">
        <v>57</v>
      </c>
      <c r="E19" s="14"/>
      <c r="F19" s="14"/>
      <c r="G19" s="14"/>
      <c r="H19" s="32">
        <f>IFERROR(IF(Sales_Revenue=0,"-",OperatingExpenses[[#This Row],[Current
period]]/Sales_Revenue),"-")</f>
        <v>0</v>
      </c>
      <c r="I19"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19"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19" s="1"/>
    </row>
    <row r="20" spans="1:12" ht="30" customHeight="1" x14ac:dyDescent="0.35">
      <c r="A20" s="1"/>
      <c r="C20" s="60" t="s">
        <v>52</v>
      </c>
      <c r="D20" s="52" t="s">
        <v>58</v>
      </c>
      <c r="E20" s="14"/>
      <c r="F20" s="14"/>
      <c r="G20" s="14"/>
      <c r="H20" s="32">
        <f>IFERROR(IF(Sales_Revenue=0,"-",OperatingExpenses[[#This Row],[Current
period]]/Sales_Revenue),"-")</f>
        <v>0</v>
      </c>
      <c r="I20"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0"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0" s="1"/>
    </row>
    <row r="21" spans="1:12" ht="30" customHeight="1" x14ac:dyDescent="0.35">
      <c r="A21" s="1"/>
      <c r="C21" s="60" t="s">
        <v>52</v>
      </c>
      <c r="D21" s="52" t="s">
        <v>59</v>
      </c>
      <c r="E21" s="14"/>
      <c r="F21" s="14"/>
      <c r="G21" s="14"/>
      <c r="H21" s="32">
        <f>IFERROR(IF(Sales_Revenue=0,"-",OperatingExpenses[[#This Row],[Current
period]]/Sales_Revenue),"-")</f>
        <v>0</v>
      </c>
      <c r="I21"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1"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1" s="1"/>
    </row>
    <row r="22" spans="1:12" ht="30" customHeight="1" x14ac:dyDescent="0.35">
      <c r="A22" s="1"/>
      <c r="C22" s="60" t="s">
        <v>52</v>
      </c>
      <c r="D22" s="52" t="s">
        <v>60</v>
      </c>
      <c r="E22" s="14"/>
      <c r="F22" s="14"/>
      <c r="G22" s="14"/>
      <c r="H22" s="32">
        <f>IFERROR(IF(Sales_Revenue=0,"-",OperatingExpenses[[#This Row],[Current
period]]/Sales_Revenue),"-")</f>
        <v>0</v>
      </c>
      <c r="I22"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2"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2" s="1"/>
    </row>
    <row r="23" spans="1:12" ht="30" customHeight="1" x14ac:dyDescent="0.35">
      <c r="A23" s="1"/>
      <c r="C23" s="60" t="s">
        <v>52</v>
      </c>
      <c r="D23" s="52" t="s">
        <v>61</v>
      </c>
      <c r="E23" s="14"/>
      <c r="F23" s="14"/>
      <c r="G23" s="14"/>
      <c r="H23" s="32">
        <f>IFERROR(IF(Sales_Revenue=0,"-",OperatingExpenses[[#This Row],[Current
period]]/Sales_Revenue),"-")</f>
        <v>0</v>
      </c>
      <c r="I23"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3"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3" s="1"/>
    </row>
    <row r="24" spans="1:12" ht="30" customHeight="1" x14ac:dyDescent="0.35">
      <c r="A24" s="1"/>
      <c r="C24" s="60" t="s">
        <v>52</v>
      </c>
      <c r="D24" s="52" t="s">
        <v>62</v>
      </c>
      <c r="E24" s="14"/>
      <c r="F24" s="14"/>
      <c r="G24" s="14"/>
      <c r="H24" s="32">
        <f>IFERROR(IF(Sales_Revenue=0,"-",OperatingExpenses[[#This Row],[Current
period]]/Sales_Revenue),"-")</f>
        <v>0</v>
      </c>
      <c r="I24"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4"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4" s="1"/>
    </row>
    <row r="25" spans="1:12" ht="30" customHeight="1" x14ac:dyDescent="0.35">
      <c r="A25" s="1"/>
      <c r="C25" s="60" t="s">
        <v>52</v>
      </c>
      <c r="D25" s="52" t="s">
        <v>48</v>
      </c>
      <c r="E25" s="14"/>
      <c r="F25" s="14"/>
      <c r="G25" s="14"/>
      <c r="H25" s="32">
        <f>IFERROR(IF(Sales_Revenue=0,"-",OperatingExpenses[[#This Row],[Current
period]]/Sales_Revenue),"-")</f>
        <v>0</v>
      </c>
      <c r="I25"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5"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5" s="1"/>
    </row>
    <row r="26" spans="1:12" ht="30" customHeight="1" x14ac:dyDescent="0.35">
      <c r="A26" s="1"/>
      <c r="C26" s="60" t="s">
        <v>52</v>
      </c>
      <c r="D26" s="52" t="s">
        <v>48</v>
      </c>
      <c r="E26" s="14"/>
      <c r="F26" s="14"/>
      <c r="G26" s="14"/>
      <c r="H26" s="32">
        <f>IFERROR(IF(Sales_Revenue=0,"-",OperatingExpenses[[#This Row],[Current
period]]/Sales_Revenue),"-")</f>
        <v>0</v>
      </c>
      <c r="I26" s="32">
        <f>IFERROR(IF(OperatingExpenses[[#This Row],[Prior
period]]=OperatingExpenses[[#This Row],[Current
period]],0,IF(OperatingExpenses[[#This Row],[Current
period]]&gt;OperatingExpenses[[#This Row],[Prior
period]],ABS((OperatingExpenses[[#This Row],[Current
period]]/OperatingExpenses[[#This Row],[Prior
period]])-1),IF(AND(OperatingExpenses[[#This Row],[Current
period]]&lt;OperatingExpenses[[#This Row],[Prior
period]],OperatingExpenses[[#This Row],[Prior
period]]&lt;0),-((OperatingExpenses[[#This Row],[Current
period]]/OperatingExpenses[[#This Row],[Prior
period]])-1),(OperatingExpenses[[#This Row],[Current
period]]/OperatingExpenses[[#This Row],[Prior
period]])-1))),"-")</f>
        <v>0</v>
      </c>
      <c r="J26" s="32">
        <f>IFERROR(IF(OperatingExpenses[[#This Row],[Budget]]=OperatingExpenses[[#This Row],[Current
period]],0,IF(OperatingExpenses[[#This Row],[Current
period]]&gt;OperatingExpenses[[#This Row],[Budget]],ABS((OperatingExpenses[[#This Row],[Current
period]]/OperatingExpenses[[#This Row],[Budget]])-1),IF(AND(OperatingExpenses[[#This Row],[Current
period]]&lt;OperatingExpenses[[#This Row],[Budget]],OperatingExpenses[[#This Row],[Budget]]&lt;0),-((OperatingExpenses[[#This Row],[Current
period]]/OperatingExpenses[[#This Row],[Budget]])-1),(OperatingExpenses[[#This Row],[Current
period]]/OperatingExpenses[[#This Row],[Budget]])-1))),"-")</f>
        <v>0</v>
      </c>
      <c r="L26" s="1"/>
    </row>
    <row r="27" spans="1:12" ht="30" customHeight="1" x14ac:dyDescent="0.35">
      <c r="A27" s="1"/>
      <c r="C27" s="52" t="s">
        <v>63</v>
      </c>
      <c r="D27" s="52"/>
      <c r="E27" s="58">
        <f>SUBTOTAL(109,OperatingExpenses[Prior
period])</f>
        <v>30</v>
      </c>
      <c r="F27" s="58">
        <f>SUBTOTAL(109,OperatingExpenses[Budget])</f>
        <v>35</v>
      </c>
      <c r="G27" s="58">
        <f>SUBTOTAL(109,OperatingExpenses[Current
period])</f>
        <v>45</v>
      </c>
      <c r="H27" s="59">
        <f>SUBTOTAL(109,OperatingExpenses[Current period
as % of sales])</f>
        <v>0.45</v>
      </c>
      <c r="I27" s="59">
        <f>SUBTOTAL(109,OperatingExpenses[% Change from
prior period])</f>
        <v>0.5</v>
      </c>
      <c r="J27" s="59">
        <f>SUBTOTAL(109,OperatingExpenses[% Change
from budget])</f>
        <v>0.28571428571428581</v>
      </c>
      <c r="L27" s="1"/>
    </row>
    <row r="28" spans="1:12" ht="30" customHeight="1" x14ac:dyDescent="0.35">
      <c r="A28" s="1"/>
      <c r="B28" s="35"/>
      <c r="C28" s="62"/>
      <c r="D28" s="62"/>
      <c r="E28" s="62"/>
      <c r="F28" s="62"/>
      <c r="G28" s="62"/>
      <c r="H28" s="62"/>
      <c r="I28" s="62"/>
      <c r="J28" s="62"/>
      <c r="K28" s="35"/>
      <c r="L28" s="1"/>
    </row>
    <row r="29" spans="1:12" ht="30" customHeight="1" x14ac:dyDescent="0.35">
      <c r="A29" s="1"/>
      <c r="B29" s="35"/>
      <c r="C29" s="62"/>
      <c r="D29" s="62"/>
      <c r="E29" s="62"/>
      <c r="F29" s="62"/>
      <c r="G29" s="62"/>
      <c r="H29" s="62"/>
      <c r="I29" s="62"/>
      <c r="J29" s="62"/>
      <c r="K29" s="35"/>
      <c r="L29" s="1"/>
    </row>
    <row r="30" spans="1:12" ht="30" customHeight="1" x14ac:dyDescent="0.35">
      <c r="A30" s="1"/>
      <c r="B30" s="35"/>
      <c r="C30" s="62"/>
      <c r="D30" s="62"/>
      <c r="E30" s="62"/>
      <c r="F30" s="62"/>
      <c r="G30" s="62"/>
      <c r="H30" s="62"/>
      <c r="I30" s="62"/>
      <c r="J30" s="62"/>
      <c r="K30" s="35"/>
      <c r="L30" s="1"/>
    </row>
    <row r="31" spans="1:12" ht="30" customHeight="1" x14ac:dyDescent="0.35">
      <c r="A31" s="1"/>
      <c r="B31" s="35"/>
      <c r="C31" s="62"/>
      <c r="D31" s="62"/>
      <c r="E31" s="62"/>
      <c r="F31" s="62"/>
      <c r="G31" s="62"/>
      <c r="H31" s="62"/>
      <c r="I31" s="62"/>
      <c r="J31" s="62"/>
      <c r="K31" s="35"/>
      <c r="L31" s="1"/>
    </row>
    <row r="32" spans="1:12" ht="30" customHeight="1" x14ac:dyDescent="0.35">
      <c r="A32" s="1"/>
      <c r="B32" s="35"/>
      <c r="C32" s="62"/>
      <c r="D32" s="62"/>
      <c r="E32" s="62"/>
      <c r="F32" s="62"/>
      <c r="G32" s="62"/>
      <c r="H32" s="62"/>
      <c r="I32" s="62"/>
      <c r="J32" s="62"/>
      <c r="K32" s="35"/>
      <c r="L32" s="1"/>
    </row>
    <row r="33" spans="1:12" ht="30" customHeight="1" x14ac:dyDescent="0.35">
      <c r="A33" s="1"/>
      <c r="B33" s="35"/>
      <c r="C33" s="62"/>
      <c r="D33" s="62"/>
      <c r="E33" s="62"/>
      <c r="F33" s="62"/>
      <c r="G33" s="62"/>
      <c r="H33" s="62"/>
      <c r="I33" s="62"/>
      <c r="J33" s="62"/>
      <c r="K33" s="35"/>
      <c r="L33" s="1"/>
    </row>
    <row r="34" spans="1:12" ht="30" customHeight="1" x14ac:dyDescent="0.35">
      <c r="A34" s="1"/>
      <c r="B34" s="35"/>
      <c r="C34" s="62"/>
      <c r="D34" s="62"/>
      <c r="E34" s="62"/>
      <c r="F34" s="62"/>
      <c r="G34" s="62"/>
      <c r="H34" s="62"/>
      <c r="I34" s="62"/>
      <c r="J34" s="62"/>
      <c r="K34" s="35"/>
      <c r="L34" s="1"/>
    </row>
    <row r="35" spans="1:12" ht="30" customHeight="1" x14ac:dyDescent="0.35">
      <c r="A35" s="1"/>
      <c r="B35" s="35"/>
      <c r="C35" s="62"/>
      <c r="D35" s="62"/>
      <c r="E35" s="62"/>
      <c r="F35" s="62"/>
      <c r="G35" s="62"/>
      <c r="H35" s="62"/>
      <c r="I35" s="62"/>
      <c r="J35" s="62"/>
      <c r="K35" s="35"/>
      <c r="L35" s="1"/>
    </row>
    <row r="36" spans="1:12" ht="30" customHeight="1" x14ac:dyDescent="0.35">
      <c r="A36" s="1"/>
      <c r="B36" s="35"/>
      <c r="C36" s="62"/>
      <c r="D36" s="62"/>
      <c r="E36" s="62"/>
      <c r="F36" s="62"/>
      <c r="G36" s="62"/>
      <c r="H36" s="62"/>
      <c r="I36" s="62"/>
      <c r="J36" s="62"/>
      <c r="K36" s="35"/>
      <c r="L36" s="1"/>
    </row>
    <row r="37" spans="1:12" ht="30" customHeight="1" x14ac:dyDescent="0.35">
      <c r="A37" s="1"/>
      <c r="B37" s="35"/>
      <c r="C37" s="62"/>
      <c r="D37" s="62"/>
      <c r="E37" s="62"/>
      <c r="F37" s="62"/>
      <c r="G37" s="62"/>
      <c r="H37" s="62"/>
      <c r="I37" s="62"/>
      <c r="J37" s="62"/>
      <c r="K37" s="35"/>
      <c r="L37" s="1"/>
    </row>
    <row r="38" spans="1:12" ht="30" customHeight="1" x14ac:dyDescent="0.35">
      <c r="A38" s="1"/>
      <c r="B38" s="35"/>
      <c r="C38" s="62"/>
      <c r="D38" s="62"/>
      <c r="E38" s="62"/>
      <c r="F38" s="62"/>
      <c r="G38" s="62"/>
      <c r="H38" s="62"/>
      <c r="I38" s="62"/>
      <c r="J38" s="62"/>
      <c r="K38" s="35"/>
      <c r="L38" s="1"/>
    </row>
    <row r="39" spans="1:12" ht="30" customHeight="1" x14ac:dyDescent="0.35">
      <c r="A39" s="1"/>
      <c r="B39" s="35"/>
      <c r="C39" s="62"/>
      <c r="D39" s="62"/>
      <c r="E39" s="62"/>
      <c r="F39" s="62"/>
      <c r="G39" s="62"/>
      <c r="H39" s="62"/>
      <c r="I39" s="62"/>
      <c r="J39" s="62"/>
      <c r="K39" s="35"/>
      <c r="L39" s="1"/>
    </row>
    <row r="40" spans="1:12" ht="30" customHeight="1" x14ac:dyDescent="0.35">
      <c r="A40" s="1"/>
      <c r="B40" s="35"/>
      <c r="C40" s="62"/>
      <c r="D40" s="62"/>
      <c r="E40" s="62"/>
      <c r="F40" s="62"/>
      <c r="G40" s="62"/>
      <c r="H40" s="62"/>
      <c r="I40" s="62"/>
      <c r="J40" s="62"/>
      <c r="K40" s="35"/>
      <c r="L40" s="1"/>
    </row>
    <row r="41" spans="1:12" ht="30" customHeight="1" x14ac:dyDescent="0.35">
      <c r="A41" s="1"/>
      <c r="B41" s="35"/>
      <c r="C41" s="62"/>
      <c r="D41" s="62"/>
      <c r="E41" s="62"/>
      <c r="F41" s="62"/>
      <c r="G41" s="62"/>
      <c r="H41" s="62"/>
      <c r="I41" s="62"/>
      <c r="J41" s="62"/>
      <c r="K41" s="35"/>
      <c r="L41" s="1"/>
    </row>
    <row r="42" spans="1:12" ht="30" customHeight="1" x14ac:dyDescent="0.35">
      <c r="A42" s="1"/>
      <c r="B42" s="35"/>
      <c r="C42" s="62"/>
      <c r="D42" s="62"/>
      <c r="E42" s="62"/>
      <c r="F42" s="62"/>
      <c r="G42" s="62"/>
      <c r="H42" s="62"/>
      <c r="I42" s="62"/>
      <c r="J42" s="62"/>
      <c r="K42" s="35"/>
      <c r="L42" s="1"/>
    </row>
    <row r="43" spans="1:12" ht="30" customHeight="1" x14ac:dyDescent="0.35">
      <c r="A43" s="1"/>
      <c r="B43" s="35"/>
      <c r="C43" s="62"/>
      <c r="D43" s="62"/>
      <c r="E43" s="62"/>
      <c r="F43" s="62"/>
      <c r="G43" s="62"/>
      <c r="H43" s="62"/>
      <c r="I43" s="62"/>
      <c r="J43" s="62"/>
      <c r="K43" s="35"/>
      <c r="L43" s="1"/>
    </row>
    <row r="44" spans="1:12" ht="30" customHeight="1" x14ac:dyDescent="0.35">
      <c r="A44" s="1"/>
      <c r="B44" s="35"/>
      <c r="C44" s="62"/>
      <c r="D44" s="62"/>
      <c r="E44" s="62"/>
      <c r="F44" s="62"/>
      <c r="G44" s="62"/>
      <c r="H44" s="62"/>
      <c r="I44" s="62"/>
      <c r="J44" s="62"/>
      <c r="K44" s="35"/>
      <c r="L44" s="1"/>
    </row>
    <row r="45" spans="1:12" ht="30" customHeight="1" x14ac:dyDescent="0.35">
      <c r="A45" s="1"/>
      <c r="B45" s="35"/>
      <c r="C45" s="62"/>
      <c r="D45" s="62"/>
      <c r="E45" s="62"/>
      <c r="F45" s="62"/>
      <c r="G45" s="62"/>
      <c r="H45" s="62"/>
      <c r="I45" s="62"/>
      <c r="J45" s="62"/>
      <c r="K45" s="35"/>
      <c r="L45" s="1"/>
    </row>
    <row r="46" spans="1:12" ht="30" customHeight="1" x14ac:dyDescent="0.35">
      <c r="A46" s="1"/>
      <c r="B46" s="35"/>
      <c r="C46" s="62"/>
      <c r="D46" s="62"/>
      <c r="E46" s="62"/>
      <c r="F46" s="62"/>
      <c r="G46" s="62"/>
      <c r="H46" s="62"/>
      <c r="I46" s="62"/>
      <c r="J46" s="62"/>
      <c r="K46" s="35"/>
      <c r="L46" s="1"/>
    </row>
    <row r="47" spans="1:12" ht="30" customHeight="1" x14ac:dyDescent="0.35">
      <c r="A47" s="1"/>
      <c r="B47" s="35"/>
      <c r="C47" s="62"/>
      <c r="D47" s="62"/>
      <c r="E47" s="62"/>
      <c r="F47" s="62"/>
      <c r="G47" s="62"/>
      <c r="H47" s="62"/>
      <c r="I47" s="62"/>
      <c r="J47" s="62"/>
      <c r="K47" s="35"/>
      <c r="L47" s="1"/>
    </row>
    <row r="48" spans="1:12" ht="30" customHeight="1" x14ac:dyDescent="0.35">
      <c r="A48" s="1"/>
      <c r="B48" s="35"/>
      <c r="C48" s="62"/>
      <c r="D48" s="62"/>
      <c r="E48" s="62"/>
      <c r="F48" s="62"/>
      <c r="G48" s="62"/>
      <c r="H48" s="62"/>
      <c r="I48" s="62"/>
      <c r="J48" s="62"/>
      <c r="K48" s="35"/>
      <c r="L48" s="1"/>
    </row>
    <row r="49" spans="1:12" ht="30" customHeight="1" x14ac:dyDescent="0.35">
      <c r="A49" s="1"/>
      <c r="B49" s="35"/>
      <c r="C49" s="62"/>
      <c r="D49" s="62"/>
      <c r="E49" s="62"/>
      <c r="F49" s="62"/>
      <c r="G49" s="62"/>
      <c r="H49" s="62"/>
      <c r="I49" s="62"/>
      <c r="J49" s="62"/>
      <c r="K49" s="35"/>
      <c r="L49" s="1"/>
    </row>
  </sheetData>
  <dataValidations count="15">
    <dataValidation allowBlank="1" showInputMessage="1" showErrorMessage="1" prompt="% Change from Budget is automatically calculated in this column under this heading" sqref="J6" xr:uid="{00000000-0002-0000-0300-000000000000}"/>
    <dataValidation allowBlank="1" showInputMessage="1" showErrorMessage="1" prompt="% Change from Prior Period is automatically calculated in this column under this heading" sqref="I6" xr:uid="{00000000-0002-0000-0300-000001000000}"/>
    <dataValidation allowBlank="1" showInputMessage="1" showErrorMessage="1" prompt="Current Period as % of Sales is automatically calculated in this column under this heading" sqref="H6" xr:uid="{00000000-0002-0000-0300-000002000000}"/>
    <dataValidation allowBlank="1" showInputMessage="1" showErrorMessage="1" prompt="Enter Current Period amount in this column under this heading" sqref="G6" xr:uid="{00000000-0002-0000-0300-000003000000}"/>
    <dataValidation allowBlank="1" showInputMessage="1" showErrorMessage="1" prompt="Enter Budget amount in this column under this heading" sqref="F6" xr:uid="{00000000-0002-0000-0300-000004000000}"/>
    <dataValidation allowBlank="1" showInputMessage="1" showErrorMessage="1" prompt="Enter Prior Period amount in this column under this heading" sqref="E6" xr:uid="{00000000-0002-0000-0300-000005000000}"/>
    <dataValidation allowBlank="1" showInputMessage="1" showErrorMessage="1" prompt="Enter Description in this column under this heading" sqref="D6" xr:uid="{00000000-0002-0000-0300-000006000000}"/>
    <dataValidation allowBlank="1" showInputMessage="1" showErrorMessage="1" prompt="Select Type in this column under this heading. Press ALT+DOWN ARROW to open the drop-down list, then ENTER to make selection." sqref="C6" xr:uid="{00000000-0002-0000-0300-000007000000}"/>
    <dataValidation allowBlank="1" showInputMessage="1" showErrorMessage="1" prompt="Total Income for the current period is automatically updated in thousands in this cell" sqref="J4" xr:uid="{00000000-0002-0000-0300-000008000000}"/>
    <dataValidation allowBlank="1" showInputMessage="1" showErrorMessage="1" prompt="Total Operating Expenses for the current period are automatically updated in thousands in this cell" sqref="J4" xr:uid="{00000000-0002-0000-0300-000009000000}"/>
    <dataValidation allowBlank="1" showInputMessage="1" showErrorMessage="1" prompt="Title of this worksheet is in this cell" sqref="C3" xr:uid="{7D5390C8-8592-4583-9F8B-C31399A1977F}"/>
    <dataValidation allowBlank="1" showInputMessage="1" showErrorMessage="1" prompt="Company name is automatically updated in this cell" sqref="C4" xr:uid="{FCB782E4-1DF5-473F-BB77-7936BC4823B6}"/>
    <dataValidation allowBlank="1" showInputMessage="1" showErrorMessage="1" prompt="Total Income for the current period is automatically updated in thousands in cell at right" sqref="I4" xr:uid="{2BAE5994-D4A6-486C-94C2-EACD09BCFD09}"/>
    <dataValidation allowBlank="1" showInputMessage="1" showErrorMessage="1" prompt="Create a list of Expense items in this worksheet. Total Operating Expenses are automatically calculated at the end of the Operating Expenses table." sqref="A1" xr:uid="{ACD7A0B1-833B-4545-B8B3-3EBC8C8FF7B5}"/>
    <dataValidation type="list" errorStyle="warning" allowBlank="1" showInputMessage="1" showErrorMessage="1" error="Select entry from the list. Select CANCEL, then press ALT+DOWN ARROW to open the drop-down list, then ENTER to make selection" sqref="C7:C26" xr:uid="{00000000-0002-0000-0300-00000F000000}">
      <formula1>INDIRECT("Categories[Categories]")</formula1>
    </dataValidation>
  </dataValidations>
  <printOptions horizontalCentered="1"/>
  <pageMargins left="0.25" right="0.25" top="0.75" bottom="0.75" header="0.3" footer="0.3"/>
  <pageSetup scale="53" fitToHeight="0" orientation="portrait" r:id="rId1"/>
  <headerFooter differentFirst="1"/>
  <ignoredErrors>
    <ignoredError sqref="H9:J26 H7:J8" emptyCellReference="1"/>
  </ignoredErrors>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499984740745262"/>
    <pageSetUpPr fitToPage="1"/>
  </sheetPr>
  <dimension ref="A1:L50"/>
  <sheetViews>
    <sheetView showGridLines="0" zoomScaleNormal="100" workbookViewId="0"/>
  </sheetViews>
  <sheetFormatPr defaultColWidth="8.8984375" defaultRowHeight="30" customHeight="1" x14ac:dyDescent="0.35"/>
  <cols>
    <col min="1" max="1" width="2" customWidth="1"/>
    <col min="2" max="2" width="4.296875" customWidth="1"/>
    <col min="3" max="3" width="19.8984375" style="51" customWidth="1"/>
    <col min="4" max="4" width="27.69921875" style="51" customWidth="1"/>
    <col min="5" max="7" width="16" style="51" customWidth="1"/>
    <col min="8" max="10" width="19.8984375" style="51" customWidth="1"/>
    <col min="11" max="11" width="4.19921875" customWidth="1"/>
    <col min="12" max="12" width="2" customWidth="1"/>
  </cols>
  <sheetData>
    <row r="1" spans="1:12" ht="12" customHeight="1" x14ac:dyDescent="0.35">
      <c r="A1" s="1"/>
      <c r="B1" s="1"/>
      <c r="C1" s="1"/>
      <c r="D1" s="1"/>
      <c r="E1" s="1"/>
      <c r="F1" s="1"/>
      <c r="G1" s="1"/>
      <c r="H1" s="1"/>
      <c r="I1" s="1"/>
      <c r="J1" s="1"/>
      <c r="K1" s="1"/>
      <c r="L1" s="1"/>
    </row>
    <row r="2" spans="1:12" s="7" customFormat="1" ht="30" customHeight="1" x14ac:dyDescent="0.35">
      <c r="A2" s="6"/>
      <c r="I2" s="36"/>
      <c r="L2" s="6"/>
    </row>
    <row r="3" spans="1:12" s="7" customFormat="1" ht="30" customHeight="1" x14ac:dyDescent="0.35">
      <c r="A3" s="6"/>
      <c r="C3" s="16" t="str">
        <f>Workbook_Title</f>
        <v>PROFIT AND LOSS STATEMENT</v>
      </c>
      <c r="I3" s="37" t="s">
        <v>64</v>
      </c>
      <c r="J3" s="38"/>
      <c r="L3" s="6"/>
    </row>
    <row r="4" spans="1:12" s="7" customFormat="1" ht="30" customHeight="1" thickBot="1" x14ac:dyDescent="0.4">
      <c r="A4" s="6"/>
      <c r="C4" s="17" t="str">
        <f>Company_Name</f>
        <v>SATCOM CELLULAR</v>
      </c>
      <c r="I4" s="28" t="s">
        <v>1</v>
      </c>
      <c r="J4" s="39">
        <f>IFERROR(Taxes[[#Totals],[Current
period]],"-")</f>
        <v>12</v>
      </c>
      <c r="L4" s="6"/>
    </row>
    <row r="5" spans="1:12" ht="16.2" thickTop="1" x14ac:dyDescent="0.35">
      <c r="A5" s="1"/>
      <c r="C5" s="40"/>
      <c r="D5" s="41"/>
      <c r="E5"/>
      <c r="F5"/>
      <c r="G5"/>
      <c r="H5"/>
      <c r="I5"/>
      <c r="J5"/>
      <c r="L5" s="1"/>
    </row>
    <row r="6" spans="1:12" ht="39.9" customHeight="1" x14ac:dyDescent="0.35">
      <c r="A6" s="1"/>
      <c r="C6"/>
      <c r="D6"/>
      <c r="E6"/>
      <c r="F6"/>
      <c r="G6"/>
      <c r="H6"/>
      <c r="I6"/>
      <c r="J6"/>
      <c r="L6" s="1"/>
    </row>
    <row r="7" spans="1:12" ht="45" customHeight="1" x14ac:dyDescent="0.35">
      <c r="A7" s="1"/>
      <c r="C7" s="52" t="s">
        <v>65</v>
      </c>
      <c r="D7" s="52" t="s">
        <v>3</v>
      </c>
      <c r="E7" s="52" t="s">
        <v>4</v>
      </c>
      <c r="F7" s="52" t="s">
        <v>5</v>
      </c>
      <c r="G7" s="52" t="s">
        <v>6</v>
      </c>
      <c r="H7" s="52" t="s">
        <v>7</v>
      </c>
      <c r="I7" s="52" t="s">
        <v>66</v>
      </c>
      <c r="J7" s="52" t="s">
        <v>9</v>
      </c>
      <c r="L7" s="1"/>
    </row>
    <row r="8" spans="1:12" ht="30" customHeight="1" x14ac:dyDescent="0.35">
      <c r="A8" s="1"/>
      <c r="C8" s="60" t="s">
        <v>64</v>
      </c>
      <c r="D8" s="52" t="s">
        <v>67</v>
      </c>
      <c r="E8" s="14">
        <v>10</v>
      </c>
      <c r="F8" s="14">
        <v>12</v>
      </c>
      <c r="G8" s="14">
        <v>12</v>
      </c>
      <c r="H8" s="32">
        <f>IFERROR(IF(Sales_Revenue=0,"-",Taxes[[#This Row],[Current
period]]/Sales_Revenue),"-")</f>
        <v>0.12</v>
      </c>
      <c r="I8" s="32">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0.19999999999999996</v>
      </c>
      <c r="J8" s="32">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c r="L8" s="1"/>
    </row>
    <row r="9" spans="1:12" ht="30" customHeight="1" x14ac:dyDescent="0.35">
      <c r="A9" s="1"/>
      <c r="C9" s="60" t="s">
        <v>64</v>
      </c>
      <c r="D9" s="52" t="s">
        <v>68</v>
      </c>
      <c r="E9" s="14"/>
      <c r="F9" s="14"/>
      <c r="G9" s="14"/>
      <c r="H9" s="32">
        <f>IFERROR(IF(Sales_Revenue=0,"-",Taxes[[#This Row],[Current
period]]/Sales_Revenue),"-")</f>
        <v>0</v>
      </c>
      <c r="I9" s="32">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J9" s="32">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c r="L9" s="1"/>
    </row>
    <row r="10" spans="1:12" ht="30" customHeight="1" x14ac:dyDescent="0.35">
      <c r="A10" s="1"/>
      <c r="C10" s="60" t="s">
        <v>64</v>
      </c>
      <c r="D10" s="52" t="s">
        <v>69</v>
      </c>
      <c r="E10" s="14"/>
      <c r="F10" s="14"/>
      <c r="G10" s="14"/>
      <c r="H10" s="32">
        <f>IFERROR(IF(Sales_Revenue=0,"-",Taxes[[#This Row],[Current
period]]/Sales_Revenue),"-")</f>
        <v>0</v>
      </c>
      <c r="I10" s="32">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J10" s="32">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c r="L10" s="1"/>
    </row>
    <row r="11" spans="1:12" ht="30" customHeight="1" x14ac:dyDescent="0.35">
      <c r="A11" s="1"/>
      <c r="C11" s="60" t="s">
        <v>64</v>
      </c>
      <c r="D11" s="52" t="s">
        <v>70</v>
      </c>
      <c r="E11" s="14"/>
      <c r="F11" s="14"/>
      <c r="G11" s="14"/>
      <c r="H11" s="32">
        <f>IFERROR(IF(Sales_Revenue=0,"-",Taxes[[#This Row],[Current
period]]/Sales_Revenue),"-")</f>
        <v>0</v>
      </c>
      <c r="I11" s="32">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J11" s="32">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c r="L11" s="1"/>
    </row>
    <row r="12" spans="1:12" ht="30" customHeight="1" x14ac:dyDescent="0.35">
      <c r="A12" s="1"/>
      <c r="C12" s="60" t="s">
        <v>64</v>
      </c>
      <c r="D12" s="52" t="s">
        <v>70</v>
      </c>
      <c r="E12" s="14"/>
      <c r="F12" s="14"/>
      <c r="G12" s="14"/>
      <c r="H12" s="32">
        <f>IFERROR(IF(Sales_Revenue=0,"-",Taxes[[#This Row],[Current
period]]/Sales_Revenue),"-")</f>
        <v>0</v>
      </c>
      <c r="I12" s="32">
        <f>IFERROR(IF(Taxes[[#This Row],[Prior
period]]=Taxes[[#This Row],[Current
period]],0,IF(Taxes[[#This Row],[Current
period]]&gt;Taxes[[#This Row],[Prior
period]],ABS((Taxes[[#This Row],[Current
period]]/Taxes[[#This Row],[Prior
period]])-1),IF(AND(Taxes[[#This Row],[Current
period]]&lt;Taxes[[#This Row],[Prior
period]],Taxes[[#This Row],[Prior
period]]&lt;0),-((Taxes[[#This Row],[Current
period]]/Taxes[[#This Row],[Prior
period]])-1),(Taxes[[#This Row],[Current
period]]/Taxes[[#This Row],[Prior
period]])-1))),"-")</f>
        <v>0</v>
      </c>
      <c r="J12" s="32">
        <f>IFERROR(IF(Taxes[[#This Row],[Budget]]=Taxes[[#This Row],[Current
period]],0,IF(Taxes[[#This Row],[Current
period]]&gt;Taxes[[#This Row],[Budget]],ABS((Taxes[[#This Row],[Current
period]]/Taxes[[#This Row],[Budget]])-1),IF(AND(Taxes[[#This Row],[Current
period]]&lt;Taxes[[#This Row],[Budget]],Taxes[[#This Row],[Budget]]&lt;0),-((Taxes[[#This Row],[Current
period]]/Taxes[[#This Row],[Budget]])-1),(Taxes[[#This Row],[Current
period]]/Taxes[[#This Row],[Budget]])-1))),"-")</f>
        <v>0</v>
      </c>
      <c r="L12" s="1"/>
    </row>
    <row r="13" spans="1:12" ht="30" customHeight="1" x14ac:dyDescent="0.35">
      <c r="A13" s="1"/>
      <c r="C13" s="52" t="s">
        <v>71</v>
      </c>
      <c r="D13" s="52"/>
      <c r="E13" s="58">
        <f>SUBTOTAL(109,Taxes[Prior
period])</f>
        <v>10</v>
      </c>
      <c r="F13" s="58">
        <f>SUBTOTAL(109,Taxes[Budget])</f>
        <v>12</v>
      </c>
      <c r="G13" s="58">
        <f>SUBTOTAL(109,Taxes[Current
period])</f>
        <v>12</v>
      </c>
      <c r="H13" s="59">
        <f>IFERROR(SUBTOTAL(109,Taxes[Current period
as % of sales]),"-")</f>
        <v>0.12</v>
      </c>
      <c r="I13" s="59">
        <f>SUBTOTAL(109,Taxes[% Change from prior period])</f>
        <v>0.19999999999999996</v>
      </c>
      <c r="J13" s="59">
        <f>SUBTOTAL(109,Taxes[% Change
from budget])</f>
        <v>0</v>
      </c>
      <c r="L13" s="1"/>
    </row>
    <row r="14" spans="1:12" ht="30" customHeight="1" x14ac:dyDescent="0.35">
      <c r="A14" s="1"/>
      <c r="L14" s="1"/>
    </row>
    <row r="15" spans="1:12" ht="12" customHeight="1" x14ac:dyDescent="0.35">
      <c r="A15" s="1"/>
      <c r="L15" s="1"/>
    </row>
    <row r="16" spans="1:12" ht="30" customHeight="1" x14ac:dyDescent="0.35">
      <c r="A16" s="1"/>
      <c r="L16" s="1"/>
    </row>
    <row r="17" spans="1:12" ht="30" customHeight="1" x14ac:dyDescent="0.35">
      <c r="A17" s="1"/>
      <c r="L17" s="1"/>
    </row>
    <row r="18" spans="1:12" ht="30" customHeight="1" x14ac:dyDescent="0.35">
      <c r="A18" s="1"/>
      <c r="L18" s="1"/>
    </row>
    <row r="19" spans="1:12" ht="30" customHeight="1" x14ac:dyDescent="0.35">
      <c r="A19" s="1"/>
      <c r="L19" s="1"/>
    </row>
    <row r="20" spans="1:12" ht="30" customHeight="1" x14ac:dyDescent="0.35">
      <c r="A20" s="1"/>
      <c r="L20" s="1"/>
    </row>
    <row r="21" spans="1:12" ht="30" customHeight="1" x14ac:dyDescent="0.35">
      <c r="A21" s="1"/>
      <c r="L21" s="1"/>
    </row>
    <row r="22" spans="1:12" ht="30" customHeight="1" x14ac:dyDescent="0.35">
      <c r="A22" s="1"/>
      <c r="L22" s="1"/>
    </row>
    <row r="23" spans="1:12" ht="30" customHeight="1" x14ac:dyDescent="0.35">
      <c r="A23" s="1"/>
      <c r="L23" s="1"/>
    </row>
    <row r="24" spans="1:12" ht="30" customHeight="1" x14ac:dyDescent="0.35">
      <c r="A24" s="1"/>
      <c r="L24" s="1"/>
    </row>
    <row r="25" spans="1:12" ht="30" customHeight="1" x14ac:dyDescent="0.35">
      <c r="A25" s="1"/>
      <c r="L25" s="1"/>
    </row>
    <row r="26" spans="1:12" ht="30" customHeight="1" x14ac:dyDescent="0.35">
      <c r="A26" s="1"/>
      <c r="L26" s="1"/>
    </row>
    <row r="27" spans="1:12" ht="30" customHeight="1" x14ac:dyDescent="0.35">
      <c r="A27" s="1"/>
      <c r="L27" s="1"/>
    </row>
    <row r="28" spans="1:12" ht="30" customHeight="1" x14ac:dyDescent="0.35">
      <c r="A28" s="1"/>
      <c r="L28" s="1"/>
    </row>
    <row r="29" spans="1:12" ht="30" customHeight="1" x14ac:dyDescent="0.35">
      <c r="A29" s="1"/>
      <c r="L29" s="1"/>
    </row>
    <row r="30" spans="1:12" ht="30" customHeight="1" x14ac:dyDescent="0.35">
      <c r="A30" s="1"/>
      <c r="L30" s="1"/>
    </row>
    <row r="31" spans="1:12" ht="30" customHeight="1" x14ac:dyDescent="0.35">
      <c r="A31" s="1"/>
      <c r="L31" s="1"/>
    </row>
    <row r="32" spans="1:12" ht="30" customHeight="1" x14ac:dyDescent="0.35">
      <c r="A32" s="1"/>
      <c r="L32" s="1"/>
    </row>
    <row r="33" spans="1:12" ht="30" customHeight="1" x14ac:dyDescent="0.35">
      <c r="A33" s="1"/>
      <c r="L33" s="1"/>
    </row>
    <row r="34" spans="1:12" ht="30" customHeight="1" x14ac:dyDescent="0.35">
      <c r="A34" s="1"/>
      <c r="L34" s="1"/>
    </row>
    <row r="35" spans="1:12" ht="30" customHeight="1" x14ac:dyDescent="0.35">
      <c r="A35" s="1"/>
      <c r="L35" s="1"/>
    </row>
    <row r="36" spans="1:12" ht="30" customHeight="1" x14ac:dyDescent="0.35">
      <c r="A36" s="1"/>
      <c r="L36" s="1"/>
    </row>
    <row r="37" spans="1:12" ht="30" customHeight="1" x14ac:dyDescent="0.35">
      <c r="A37" s="1"/>
      <c r="L37" s="1"/>
    </row>
    <row r="38" spans="1:12" ht="30" customHeight="1" x14ac:dyDescent="0.35">
      <c r="A38" s="1"/>
      <c r="L38" s="1"/>
    </row>
    <row r="39" spans="1:12" ht="30" customHeight="1" x14ac:dyDescent="0.35">
      <c r="A39" s="1"/>
      <c r="L39" s="1"/>
    </row>
    <row r="40" spans="1:12" ht="30" customHeight="1" x14ac:dyDescent="0.35">
      <c r="A40" s="1"/>
      <c r="L40" s="1"/>
    </row>
    <row r="41" spans="1:12" ht="30" customHeight="1" x14ac:dyDescent="0.35">
      <c r="A41" s="1"/>
      <c r="L41" s="1"/>
    </row>
    <row r="42" spans="1:12" ht="30" customHeight="1" x14ac:dyDescent="0.35">
      <c r="A42" s="1"/>
      <c r="L42" s="1"/>
    </row>
    <row r="43" spans="1:12" ht="30" customHeight="1" x14ac:dyDescent="0.35">
      <c r="A43" s="1"/>
      <c r="L43" s="1"/>
    </row>
    <row r="44" spans="1:12" ht="30" customHeight="1" x14ac:dyDescent="0.35">
      <c r="A44" s="1"/>
      <c r="L44" s="1"/>
    </row>
    <row r="45" spans="1:12" ht="30" customHeight="1" x14ac:dyDescent="0.35">
      <c r="A45" s="1"/>
      <c r="L45" s="1"/>
    </row>
    <row r="46" spans="1:12" ht="30" customHeight="1" x14ac:dyDescent="0.35">
      <c r="A46" s="1"/>
      <c r="L46" s="1"/>
    </row>
    <row r="47" spans="1:12" ht="30" customHeight="1" x14ac:dyDescent="0.35">
      <c r="A47" s="1"/>
      <c r="L47" s="1"/>
    </row>
    <row r="48" spans="1:12" ht="30" customHeight="1" x14ac:dyDescent="0.35">
      <c r="A48" s="1"/>
      <c r="L48" s="1"/>
    </row>
    <row r="49" spans="1:12" ht="30" customHeight="1" x14ac:dyDescent="0.35">
      <c r="A49" s="1"/>
      <c r="L49" s="1"/>
    </row>
    <row r="50" spans="1:12" ht="30" customHeight="1" x14ac:dyDescent="0.35">
      <c r="A50" s="1"/>
      <c r="L50" s="1"/>
    </row>
  </sheetData>
  <dataValidations count="17">
    <dataValidation allowBlank="1" showInputMessage="1" showErrorMessage="1" prompt="% Change from Budget is automatically calculated in this column under this heading" sqref="J7" xr:uid="{00000000-0002-0000-0400-000000000000}"/>
    <dataValidation allowBlank="1" showInputMessage="1" showErrorMessage="1" prompt="% Change from Prior Period is automatically calculated in this column under this heading" sqref="I7" xr:uid="{00000000-0002-0000-0400-000001000000}"/>
    <dataValidation allowBlank="1" showInputMessage="1" showErrorMessage="1" prompt="Current Period as % of Sales is automatically calculated in this column under this heading" sqref="H7" xr:uid="{00000000-0002-0000-0400-000002000000}"/>
    <dataValidation allowBlank="1" showInputMessage="1" showErrorMessage="1" prompt="Enter Current Period amount in this column under this heading" sqref="G7" xr:uid="{00000000-0002-0000-0400-000003000000}"/>
    <dataValidation allowBlank="1" showInputMessage="1" showErrorMessage="1" prompt="Enter Budget amount in this column under this heading" sqref="F7" xr:uid="{00000000-0002-0000-0400-000004000000}"/>
    <dataValidation allowBlank="1" showInputMessage="1" showErrorMessage="1" prompt="Enter Prior Period amount in this column under this heading" sqref="E7" xr:uid="{00000000-0002-0000-0400-000005000000}"/>
    <dataValidation allowBlank="1" showInputMessage="1" showErrorMessage="1" prompt="Enter Description in this column under this heading" sqref="D7" xr:uid="{00000000-0002-0000-0400-000006000000}"/>
    <dataValidation allowBlank="1" showInputMessage="1" showErrorMessage="1" prompt="Select Type in this column under this heading. Press ALT+DOWN ARROW to open the drop-down list, then ENTER to make selection." sqref="C7" xr:uid="{00000000-0002-0000-0400-000007000000}"/>
    <dataValidation allowBlank="1" showInputMessage="1" showErrorMessage="1" prompt="Company Name is automatically updated in this cell" sqref="C5" xr:uid="{00000000-0002-0000-0400-00000A000000}"/>
    <dataValidation allowBlank="1" showInputMessage="1" showErrorMessage="1" prompt="Total Taxes for the current period is automatically updated in thousands in this cell" sqref="J4" xr:uid="{00000000-0002-0000-0400-00000D000000}"/>
    <dataValidation allowBlank="1" showInputMessage="1" showErrorMessage="1" prompt="Add company logo in this cell" sqref="J4" xr:uid="{00000000-0002-0000-0400-00000E000000}"/>
    <dataValidation allowBlank="1" showInputMessage="1" showErrorMessage="1" prompt="Company name is automatically updated in this cell" sqref="C4" xr:uid="{075EED51-41DF-4F4D-AE0C-199FFF526058}"/>
    <dataValidation allowBlank="1" showInputMessage="1" showErrorMessage="1" prompt="Title of this worksheet is in this cell" sqref="C3" xr:uid="{AE0A529A-52C5-456A-9B08-D68E83F77E09}"/>
    <dataValidation allowBlank="1" showInputMessage="1" showErrorMessage="1" prompt="Total Taxes for the current period is automatically updated in thousands in cell at right" sqref="I4" xr:uid="{AF28C79B-67CB-4324-83C5-DD9A79265D0C}"/>
    <dataValidation allowBlank="1" showInputMessage="1" showErrorMessage="1" prompt="Enter starting date as month or year followed by the ending date as month, day, and year inside the brackets in this cell" sqref="J3" xr:uid="{9DE3DF40-9879-4612-B959-097AA3D99FE0}"/>
    <dataValidation allowBlank="1" showInputMessage="1" showErrorMessage="1" prompt="Create a list of Tax items in this worksheet. Total Taxes are automatically calculated at the end of the Taxes table." sqref="A1" xr:uid="{28E5BC79-9BBC-4CB2-8465-5B2615D499D2}"/>
    <dataValidation type="list" errorStyle="warning" allowBlank="1" showInputMessage="1" showErrorMessage="1" error="Select entry from the list. Select CANCEL, then press ALT+DOWN ARROW to open the drop-down list, then ENTER to make selection" sqref="C8:C12" xr:uid="{00000000-0002-0000-0400-00000F000000}">
      <formula1>INDIRECT("Categories[Categories]")</formula1>
    </dataValidation>
  </dataValidations>
  <printOptions horizontalCentered="1"/>
  <pageMargins left="0.25" right="0.25" top="0.75" bottom="0.75" header="0.3" footer="0.3"/>
  <pageSetup scale="53" fitToHeight="0" orientation="portrait" r:id="rId1"/>
  <headerFooter differentFirst="1"/>
  <ignoredErrors>
    <ignoredError sqref="H9:H12 I9:J13 H8:J8" emptyCellReference="1"/>
  </ignoredErrors>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499984740745262"/>
    <pageSetUpPr fitToPage="1"/>
  </sheetPr>
  <dimension ref="A1:I50"/>
  <sheetViews>
    <sheetView showGridLines="0" zoomScaleNormal="100" workbookViewId="0"/>
  </sheetViews>
  <sheetFormatPr defaultColWidth="8.8984375" defaultRowHeight="17.25" customHeight="1" x14ac:dyDescent="0.35"/>
  <cols>
    <col min="1" max="1" width="2" customWidth="1"/>
    <col min="2" max="2" width="4.296875" customWidth="1"/>
    <col min="3" max="3" width="78.69921875" style="51" customWidth="1"/>
    <col min="4" max="4" width="4.296875" customWidth="1"/>
    <col min="5" max="5" width="2" customWidth="1"/>
  </cols>
  <sheetData>
    <row r="1" spans="1:9" ht="12" customHeight="1" x14ac:dyDescent="0.35">
      <c r="A1" s="1"/>
      <c r="B1" s="1"/>
      <c r="C1" s="1"/>
      <c r="D1" s="1"/>
      <c r="E1" s="1"/>
    </row>
    <row r="2" spans="1:9" ht="30" customHeight="1" x14ac:dyDescent="0.35">
      <c r="A2" s="1"/>
      <c r="C2"/>
      <c r="E2" s="1"/>
    </row>
    <row r="3" spans="1:9" ht="30" customHeight="1" x14ac:dyDescent="0.35">
      <c r="A3" s="1"/>
      <c r="C3" s="16" t="str">
        <f>Workbook_Title</f>
        <v>PROFIT AND LOSS STATEMENT</v>
      </c>
      <c r="E3" s="1"/>
    </row>
    <row r="4" spans="1:9" ht="30" customHeight="1" x14ac:dyDescent="0.35">
      <c r="A4" s="1"/>
      <c r="C4" s="17" t="str">
        <f>Company_Name</f>
        <v>SATCOM CELLULAR</v>
      </c>
      <c r="E4" s="1"/>
    </row>
    <row r="5" spans="1:9" ht="30" customHeight="1" x14ac:dyDescent="0.35">
      <c r="A5" s="1"/>
      <c r="C5"/>
      <c r="E5" s="1"/>
    </row>
    <row r="6" spans="1:9" ht="45" customHeight="1" x14ac:dyDescent="0.35">
      <c r="A6" s="1"/>
      <c r="C6" s="52" t="s">
        <v>72</v>
      </c>
      <c r="E6" s="1"/>
    </row>
    <row r="7" spans="1:9" ht="30" customHeight="1" x14ac:dyDescent="0.35">
      <c r="A7" s="1"/>
      <c r="C7" s="52" t="s">
        <v>0</v>
      </c>
      <c r="E7" s="1"/>
    </row>
    <row r="8" spans="1:9" ht="30" customHeight="1" x14ac:dyDescent="0.35">
      <c r="A8" s="1"/>
      <c r="C8" s="52" t="s">
        <v>14</v>
      </c>
      <c r="E8" s="1"/>
      <c r="I8" s="42"/>
    </row>
    <row r="9" spans="1:9" ht="30" customHeight="1" x14ac:dyDescent="0.35">
      <c r="A9" s="1"/>
      <c r="C9" s="52" t="s">
        <v>39</v>
      </c>
      <c r="E9" s="1"/>
      <c r="I9" s="43"/>
    </row>
    <row r="10" spans="1:9" ht="30" customHeight="1" x14ac:dyDescent="0.35">
      <c r="A10" s="1"/>
      <c r="C10" s="52" t="s">
        <v>45</v>
      </c>
      <c r="E10" s="1"/>
    </row>
    <row r="11" spans="1:9" ht="30" customHeight="1" x14ac:dyDescent="0.35">
      <c r="A11" s="1"/>
      <c r="C11" s="52" t="s">
        <v>49</v>
      </c>
      <c r="E11" s="1"/>
    </row>
    <row r="12" spans="1:9" ht="30" customHeight="1" x14ac:dyDescent="0.35">
      <c r="A12" s="1"/>
      <c r="C12" s="52" t="s">
        <v>52</v>
      </c>
      <c r="E12" s="1"/>
    </row>
    <row r="13" spans="1:9" ht="30" customHeight="1" x14ac:dyDescent="0.35">
      <c r="A13" s="1"/>
      <c r="C13" s="52" t="s">
        <v>64</v>
      </c>
      <c r="E13" s="1"/>
    </row>
    <row r="14" spans="1:9" ht="30" customHeight="1" x14ac:dyDescent="0.35">
      <c r="A14" s="1"/>
      <c r="E14" s="1"/>
    </row>
    <row r="15" spans="1:9" ht="12" customHeight="1" x14ac:dyDescent="0.35">
      <c r="A15" s="1"/>
      <c r="E15" s="1"/>
    </row>
    <row r="16" spans="1:9" ht="17.25" customHeight="1" x14ac:dyDescent="0.35">
      <c r="A16" s="1"/>
      <c r="E16" s="1"/>
    </row>
    <row r="17" spans="1:5" ht="17.25" customHeight="1" x14ac:dyDescent="0.35">
      <c r="A17" s="1"/>
      <c r="E17" s="1"/>
    </row>
    <row r="18" spans="1:5" ht="17.25" customHeight="1" x14ac:dyDescent="0.35">
      <c r="A18" s="1"/>
      <c r="E18" s="1"/>
    </row>
    <row r="19" spans="1:5" ht="17.25" customHeight="1" x14ac:dyDescent="0.35">
      <c r="A19" s="1"/>
      <c r="E19" s="1"/>
    </row>
    <row r="20" spans="1:5" ht="17.25" customHeight="1" x14ac:dyDescent="0.35">
      <c r="A20" s="1"/>
      <c r="E20" s="1"/>
    </row>
    <row r="21" spans="1:5" ht="17.25" customHeight="1" x14ac:dyDescent="0.35">
      <c r="A21" s="1"/>
      <c r="E21" s="1"/>
    </row>
    <row r="22" spans="1:5" ht="17.25" customHeight="1" x14ac:dyDescent="0.35">
      <c r="A22" s="1"/>
      <c r="E22" s="1"/>
    </row>
    <row r="23" spans="1:5" ht="17.25" customHeight="1" x14ac:dyDescent="0.35">
      <c r="A23" s="1"/>
      <c r="E23" s="1"/>
    </row>
    <row r="24" spans="1:5" ht="17.25" customHeight="1" x14ac:dyDescent="0.35">
      <c r="A24" s="1"/>
      <c r="E24" s="1"/>
    </row>
    <row r="25" spans="1:5" ht="17.25" customHeight="1" x14ac:dyDescent="0.35">
      <c r="A25" s="1"/>
      <c r="E25" s="1"/>
    </row>
    <row r="26" spans="1:5" ht="17.25" customHeight="1" x14ac:dyDescent="0.35">
      <c r="A26" s="1"/>
      <c r="E26" s="1"/>
    </row>
    <row r="27" spans="1:5" ht="17.25" customHeight="1" x14ac:dyDescent="0.35">
      <c r="A27" s="1"/>
      <c r="E27" s="1"/>
    </row>
    <row r="28" spans="1:5" ht="17.25" customHeight="1" x14ac:dyDescent="0.35">
      <c r="A28" s="1"/>
      <c r="E28" s="1"/>
    </row>
    <row r="29" spans="1:5" ht="17.25" customHeight="1" x14ac:dyDescent="0.35">
      <c r="A29" s="1"/>
      <c r="E29" s="1"/>
    </row>
    <row r="30" spans="1:5" ht="17.25" customHeight="1" x14ac:dyDescent="0.35">
      <c r="A30" s="1"/>
      <c r="E30" s="1"/>
    </row>
    <row r="31" spans="1:5" ht="17.25" customHeight="1" x14ac:dyDescent="0.35">
      <c r="A31" s="1"/>
      <c r="E31" s="1"/>
    </row>
    <row r="32" spans="1:5" ht="17.25" customHeight="1" x14ac:dyDescent="0.35">
      <c r="A32" s="1"/>
      <c r="E32" s="1"/>
    </row>
    <row r="33" spans="1:5" ht="17.25" customHeight="1" x14ac:dyDescent="0.35">
      <c r="A33" s="1"/>
      <c r="E33" s="1"/>
    </row>
    <row r="34" spans="1:5" ht="17.25" customHeight="1" x14ac:dyDescent="0.35">
      <c r="A34" s="1"/>
      <c r="E34" s="1"/>
    </row>
    <row r="35" spans="1:5" ht="17.25" customHeight="1" x14ac:dyDescent="0.35">
      <c r="A35" s="1"/>
      <c r="E35" s="1"/>
    </row>
    <row r="36" spans="1:5" ht="17.25" customHeight="1" x14ac:dyDescent="0.35">
      <c r="A36" s="1"/>
      <c r="E36" s="1"/>
    </row>
    <row r="37" spans="1:5" ht="17.25" customHeight="1" x14ac:dyDescent="0.35">
      <c r="A37" s="1"/>
      <c r="E37" s="1"/>
    </row>
    <row r="38" spans="1:5" ht="17.25" customHeight="1" x14ac:dyDescent="0.35">
      <c r="A38" s="1"/>
      <c r="E38" s="1"/>
    </row>
    <row r="39" spans="1:5" ht="17.25" customHeight="1" x14ac:dyDescent="0.35">
      <c r="A39" s="1"/>
      <c r="E39" s="1"/>
    </row>
    <row r="40" spans="1:5" ht="17.25" customHeight="1" x14ac:dyDescent="0.35">
      <c r="A40" s="1"/>
      <c r="E40" s="1"/>
    </row>
    <row r="41" spans="1:5" ht="17.25" customHeight="1" x14ac:dyDescent="0.35">
      <c r="A41" s="1"/>
      <c r="E41" s="1"/>
    </row>
    <row r="42" spans="1:5" ht="17.25" customHeight="1" x14ac:dyDescent="0.35">
      <c r="A42" s="1"/>
      <c r="E42" s="1"/>
    </row>
    <row r="43" spans="1:5" ht="17.25" customHeight="1" x14ac:dyDescent="0.35">
      <c r="A43" s="1"/>
      <c r="E43" s="1"/>
    </row>
    <row r="44" spans="1:5" ht="17.25" customHeight="1" x14ac:dyDescent="0.35">
      <c r="A44" s="1"/>
      <c r="E44" s="1"/>
    </row>
    <row r="45" spans="1:5" ht="17.25" customHeight="1" x14ac:dyDescent="0.35">
      <c r="A45" s="1"/>
      <c r="E45" s="1"/>
    </row>
    <row r="46" spans="1:5" ht="17.25" customHeight="1" x14ac:dyDescent="0.35">
      <c r="A46" s="1"/>
      <c r="E46" s="1"/>
    </row>
    <row r="47" spans="1:5" ht="17.25" customHeight="1" x14ac:dyDescent="0.35">
      <c r="A47" s="1"/>
      <c r="E47" s="1"/>
    </row>
    <row r="48" spans="1:5" ht="17.25" customHeight="1" x14ac:dyDescent="0.35">
      <c r="A48" s="1"/>
      <c r="E48" s="1"/>
    </row>
    <row r="49" spans="1:5" ht="17.25" customHeight="1" x14ac:dyDescent="0.35">
      <c r="A49" s="1"/>
      <c r="E49" s="1"/>
    </row>
    <row r="50" spans="1:5" ht="17.25" customHeight="1" x14ac:dyDescent="0.35">
      <c r="A50" s="1"/>
      <c r="E50" s="1"/>
    </row>
  </sheetData>
  <dataValidations count="4">
    <dataValidation allowBlank="1" showInputMessage="1" showErrorMessage="1" prompt="Enter Categories in this column under this heading" sqref="C6" xr:uid="{00000000-0002-0000-0500-000001000000}"/>
    <dataValidation allowBlank="1" showInputMessage="1" showErrorMessage="1" prompt="Title of this worksheet is in this cell" sqref="C3" xr:uid="{90034752-753B-476F-B493-A418125A3E91}"/>
    <dataValidation allowBlank="1" showInputMessage="1" showErrorMessage="1" prompt="Company name is automatically updated in this cell" sqref="C4" xr:uid="{1975DCEC-15A5-410F-817A-E4A69A3FC35A}"/>
    <dataValidation allowBlank="1" showInputMessage="1" showErrorMessage="1" prompt="Create a list of categories for Revenue, Income, Expenses &amp; Tax types in this worksheet. These values are used to bracket descriptions for better accounting on the Dashboard worksheet." sqref="A1" xr:uid="{42191542-A922-4659-B05E-A6D445FD03B6}"/>
  </dataValidations>
  <printOptions horizontalCentered="1"/>
  <pageMargins left="0.25" right="0.25" top="0.75" bottom="0.75" header="0.3" footer="0.3"/>
  <pageSetup fitToHeight="0" orientation="portrait" r:id="rId1"/>
  <headerFooter differentFirst="1"/>
  <tableParts count="1">
    <tablePart r:id="rId2"/>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30CD8FD2-594D-4734-965D-4139AC78202A}"/>
</file>

<file path=customXml/itemProps22.xml><?xml version="1.0" encoding="utf-8"?>
<ds:datastoreItem xmlns:ds="http://schemas.openxmlformats.org/officeDocument/2006/customXml" ds:itemID="{1EFD2387-7411-4993-A3BF-4F2CE1DFE03C}"/>
</file>

<file path=customXml/itemProps31.xml><?xml version="1.0" encoding="utf-8"?>
<ds:datastoreItem xmlns:ds="http://schemas.openxmlformats.org/officeDocument/2006/customXml" ds:itemID="{279107A4-1E22-4D38-942F-62BC41A4BFC4}"/>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TM03986991</ap:Template>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33</vt:i4>
      </vt:variant>
    </vt:vector>
  </ap:HeadingPairs>
  <ap:TitlesOfParts>
    <vt:vector baseType="lpstr" size="39">
      <vt:lpstr>Dashboard</vt:lpstr>
      <vt:lpstr>Sales</vt:lpstr>
      <vt:lpstr>Income</vt:lpstr>
      <vt:lpstr>Expenses</vt:lpstr>
      <vt:lpstr>Taxes</vt:lpstr>
      <vt:lpstr>Categories</vt:lpstr>
      <vt:lpstr>Company_Name</vt:lpstr>
      <vt:lpstr>Net_Profit</vt:lpstr>
      <vt:lpstr>'Categories'!Print_Titles</vt:lpstr>
      <vt:lpstr>Dashboard!Print_Titles</vt:lpstr>
      <vt:lpstr>Expenses!Print_Titles</vt:lpstr>
      <vt:lpstr>Income!Print_Titles</vt:lpstr>
      <vt:lpstr>Sales!Print_Titles</vt:lpstr>
      <vt:lpstr>Taxes!Print_Titles</vt:lpstr>
      <vt:lpstr>RowTitleRegion1..C3</vt:lpstr>
      <vt:lpstr>RowTitleRegion1..C3.3</vt:lpstr>
      <vt:lpstr>RowTitleRegion1..C3.4</vt:lpstr>
      <vt:lpstr>RowTitleRegion1..C3.5</vt:lpstr>
      <vt:lpstr>RowTitleRegion1..C4</vt:lpstr>
      <vt:lpstr>RowTitleRegion2..H20</vt:lpstr>
      <vt:lpstr>Title1</vt:lpstr>
      <vt:lpstr>Title2</vt:lpstr>
      <vt:lpstr>Title3</vt:lpstr>
      <vt:lpstr>Title4</vt:lpstr>
      <vt:lpstr>Title5</vt:lpstr>
      <vt:lpstr>Title6</vt:lpstr>
      <vt:lpstr>Total_Cost_Sales</vt:lpstr>
      <vt:lpstr>Total_General_and_Administrative</vt:lpstr>
      <vt:lpstr>Total_Gross_Profit</vt:lpstr>
      <vt:lpstr>Total_Income_Operations</vt:lpstr>
      <vt:lpstr>Total_Operating_Expenses</vt:lpstr>
      <vt:lpstr>Total_Other_Expenses</vt:lpstr>
      <vt:lpstr>Total_Other_Income</vt:lpstr>
      <vt:lpstr>Total_Research_and_Development</vt:lpstr>
      <vt:lpstr>Total_Sales_and_Marketing</vt:lpstr>
      <vt:lpstr>Total_Sales_Revenue</vt:lpstr>
      <vt:lpstr>Total_Taxes</vt:lpstr>
      <vt:lpstr>Workbook_Dates</vt:lpstr>
      <vt:lpstr>Workbook_Title</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2023-10-22T11:00:12Z</dcterms:created>
  <dcterms:modified xsi:type="dcterms:W3CDTF">2023-11-02T15:24:28Z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