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2.xml" ContentType="application/xml"/>
  <Override PartName="/customXml/itemProps21.xml" ContentType="application/vnd.openxmlformats-officedocument.customXmlProperties+xml"/>
  <Override PartName="/xl/theme/theme11.xml" ContentType="application/vnd.openxmlformats-officedocument.theme+xml"/>
  <Override PartName="/customXml/item12.xml" ContentType="application/xml"/>
  <Override PartName="/customXml/itemProps12.xml" ContentType="application/vnd.openxmlformats-officedocument.customXmlProperties+xml"/>
  <Override PartName="/xl/worksheets/sheet21.xml" ContentType="application/vnd.openxmlformats-officedocument.spreadsheetml.worksheet+xml"/>
  <Override PartName="/xl/tables/table21.xml" ContentType="application/vnd.openxmlformats-officedocument.spreadsheetml.table+xml"/>
  <Override PartName="/xl/drawings/drawing21.xml" ContentType="application/vnd.openxmlformats-officedocument.drawing+xml"/>
  <Override PartName="/xl/tables/table32.xml" ContentType="application/vnd.openxmlformats-officedocument.spreadsheetml.table+xml"/>
  <Override PartName="/xl/worksheets/sheet12.xml" ContentType="application/vnd.openxmlformats-officedocument.spreadsheetml.worksheet+xml"/>
  <Override PartName="/xl/tables/table13.xml" ContentType="application/vnd.openxmlformats-officedocument.spreadsheetml.table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3.xml" ContentType="application/xml"/>
  <Override PartName="/customXml/itemProps3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 codeName="ThisWorkbook"/>
  <bookViews>
    <workbookView xWindow="-108" yWindow="-108" windowWidth="23256" windowHeight="12720" xr2:uid="{00000000-000D-0000-FFFF-FFFF00000000}"/>
  </bookViews>
  <sheets>
    <sheet name="Performance report" sheetId="3" r:id="rId1"/>
    <sheet name="Definitions" sheetId="2" r:id="rId2"/>
  </sheets>
  <definedNames>
    <definedName name="_xlnm.Print_Area" localSheetId="0">'Performance report'!$A:$W</definedName>
    <definedName name="_xlnm.Print_Titles" localSheetId="1">Definitions!$2:$2</definedName>
    <definedName name="_xlnm.Print_Titles" localSheetId="0">'Performance report'!$4:$4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" l="1"/>
  <c r="O8" i="3"/>
  <c r="O9" i="3"/>
  <c r="O11" i="3"/>
  <c r="O12" i="3"/>
  <c r="O13" i="3"/>
  <c r="O16" i="3"/>
  <c r="O17" i="3"/>
  <c r="O18" i="3"/>
  <c r="O20" i="3"/>
  <c r="O21" i="3"/>
  <c r="O22" i="3"/>
  <c r="N7" i="3"/>
  <c r="Q7" i="3" s="1"/>
  <c r="N8" i="3"/>
  <c r="Q8" i="3" s="1"/>
  <c r="S8" i="3" s="1"/>
  <c r="R8" i="3" s="1"/>
  <c r="N9" i="3"/>
  <c r="Q9" i="3" s="1"/>
  <c r="N11" i="3"/>
  <c r="Q11" i="3" s="1"/>
  <c r="P11" i="3" s="1"/>
  <c r="N12" i="3"/>
  <c r="Q12" i="3" s="1"/>
  <c r="N13" i="3"/>
  <c r="N16" i="3"/>
  <c r="Q16" i="3" s="1"/>
  <c r="N17" i="3"/>
  <c r="Q17" i="3" s="1"/>
  <c r="P17" i="3" s="1"/>
  <c r="N18" i="3"/>
  <c r="Q18" i="3" s="1"/>
  <c r="N20" i="3"/>
  <c r="Q20" i="3" s="1"/>
  <c r="N21" i="3"/>
  <c r="Q21" i="3" s="1"/>
  <c r="N22" i="3"/>
  <c r="Q22" i="3" s="1"/>
  <c r="S22" i="3" s="1"/>
  <c r="R22" i="3" s="1"/>
  <c r="L7" i="3"/>
  <c r="M7" i="3" s="1"/>
  <c r="L8" i="3"/>
  <c r="M8" i="3" s="1"/>
  <c r="L9" i="3"/>
  <c r="M9" i="3" s="1"/>
  <c r="L11" i="3"/>
  <c r="M11" i="3" s="1"/>
  <c r="L12" i="3"/>
  <c r="M12" i="3" s="1"/>
  <c r="L13" i="3"/>
  <c r="M13" i="3" s="1"/>
  <c r="L16" i="3"/>
  <c r="M16" i="3" s="1"/>
  <c r="L17" i="3"/>
  <c r="M17" i="3" s="1"/>
  <c r="L18" i="3"/>
  <c r="M18" i="3" s="1"/>
  <c r="L20" i="3"/>
  <c r="M20" i="3" s="1"/>
  <c r="L21" i="3"/>
  <c r="M21" i="3" s="1"/>
  <c r="L22" i="3"/>
  <c r="M22" i="3" s="1"/>
  <c r="J7" i="3"/>
  <c r="K7" i="3" s="1"/>
  <c r="J8" i="3"/>
  <c r="K8" i="3" s="1"/>
  <c r="J9" i="3"/>
  <c r="K9" i="3" s="1"/>
  <c r="J11" i="3"/>
  <c r="K11" i="3" s="1"/>
  <c r="J12" i="3"/>
  <c r="K12" i="3" s="1"/>
  <c r="J13" i="3"/>
  <c r="K13" i="3" s="1"/>
  <c r="J16" i="3"/>
  <c r="K16" i="3" s="1"/>
  <c r="J17" i="3"/>
  <c r="K17" i="3" s="1"/>
  <c r="J18" i="3"/>
  <c r="K18" i="3" s="1"/>
  <c r="J20" i="3"/>
  <c r="K20" i="3" s="1"/>
  <c r="J21" i="3"/>
  <c r="K21" i="3" s="1"/>
  <c r="J22" i="3"/>
  <c r="K22" i="3" s="1"/>
  <c r="E6" i="3"/>
  <c r="H19" i="3"/>
  <c r="G19" i="3"/>
  <c r="F19" i="3"/>
  <c r="E19" i="3"/>
  <c r="H15" i="3"/>
  <c r="G15" i="3"/>
  <c r="F15" i="3"/>
  <c r="E15" i="3"/>
  <c r="H10" i="3"/>
  <c r="G10" i="3"/>
  <c r="F10" i="3"/>
  <c r="E10" i="3"/>
  <c r="H6" i="3"/>
  <c r="G6" i="3"/>
  <c r="F6" i="3"/>
  <c r="O6" i="3" l="1"/>
  <c r="L10" i="3"/>
  <c r="M10" i="3" s="1"/>
  <c r="G5" i="3"/>
  <c r="G14" i="3"/>
  <c r="H14" i="3"/>
  <c r="N10" i="3"/>
  <c r="Q10" i="3" s="1"/>
  <c r="P10" i="3" s="1"/>
  <c r="L15" i="3"/>
  <c r="M15" i="3" s="1"/>
  <c r="T13" i="3"/>
  <c r="U13" i="3" s="1"/>
  <c r="J19" i="3"/>
  <c r="K19" i="3" s="1"/>
  <c r="T8" i="3"/>
  <c r="U8" i="3" s="1"/>
  <c r="O19" i="3"/>
  <c r="T16" i="3"/>
  <c r="U16" i="3" s="1"/>
  <c r="J6" i="3"/>
  <c r="K6" i="3" s="1"/>
  <c r="N19" i="3"/>
  <c r="Q19" i="3" s="1"/>
  <c r="P19" i="3" s="1"/>
  <c r="E5" i="3"/>
  <c r="J10" i="3"/>
  <c r="K10" i="3" s="1"/>
  <c r="Q13" i="3"/>
  <c r="P13" i="3" s="1"/>
  <c r="S17" i="3"/>
  <c r="R17" i="3" s="1"/>
  <c r="J15" i="3"/>
  <c r="K15" i="3" s="1"/>
  <c r="F14" i="3"/>
  <c r="L14" i="3" s="1"/>
  <c r="M14" i="3" s="1"/>
  <c r="L19" i="3"/>
  <c r="M19" i="3" s="1"/>
  <c r="P8" i="3"/>
  <c r="S20" i="3"/>
  <c r="R20" i="3" s="1"/>
  <c r="P20" i="3"/>
  <c r="T20" i="3"/>
  <c r="U20" i="3" s="1"/>
  <c r="T18" i="3"/>
  <c r="U18" i="3" s="1"/>
  <c r="T12" i="3"/>
  <c r="U12" i="3" s="1"/>
  <c r="T7" i="3"/>
  <c r="U7" i="3" s="1"/>
  <c r="N6" i="3"/>
  <c r="Q6" i="3" s="1"/>
  <c r="S6" i="3" s="1"/>
  <c r="R6" i="3" s="1"/>
  <c r="T22" i="3"/>
  <c r="U22" i="3" s="1"/>
  <c r="T17" i="3"/>
  <c r="U17" i="3" s="1"/>
  <c r="T11" i="3"/>
  <c r="U11" i="3" s="1"/>
  <c r="N15" i="3"/>
  <c r="Q15" i="3" s="1"/>
  <c r="H5" i="3"/>
  <c r="O15" i="3"/>
  <c r="P21" i="3"/>
  <c r="S21" i="3"/>
  <c r="R21" i="3" s="1"/>
  <c r="P9" i="3"/>
  <c r="S9" i="3"/>
  <c r="R9" i="3" s="1"/>
  <c r="S12" i="3"/>
  <c r="R12" i="3" s="1"/>
  <c r="P12" i="3"/>
  <c r="P16" i="3"/>
  <c r="S16" i="3"/>
  <c r="R16" i="3" s="1"/>
  <c r="S18" i="3"/>
  <c r="R18" i="3" s="1"/>
  <c r="P18" i="3"/>
  <c r="P7" i="3"/>
  <c r="S7" i="3"/>
  <c r="R7" i="3" s="1"/>
  <c r="E14" i="3"/>
  <c r="F5" i="3"/>
  <c r="O10" i="3"/>
  <c r="P22" i="3"/>
  <c r="T9" i="3"/>
  <c r="U9" i="3" s="1"/>
  <c r="T21" i="3"/>
  <c r="U21" i="3" s="1"/>
  <c r="S11" i="3"/>
  <c r="R11" i="3" s="1"/>
  <c r="L6" i="3"/>
  <c r="M6" i="3" s="1"/>
  <c r="J14" i="3" l="1"/>
  <c r="K14" i="3" s="1"/>
  <c r="N5" i="3"/>
  <c r="Q5" i="3" s="1"/>
  <c r="S5" i="3" s="1"/>
  <c r="R5" i="3" s="1"/>
  <c r="N14" i="3"/>
  <c r="Q14" i="3" s="1"/>
  <c r="P14" i="3" s="1"/>
  <c r="T10" i="3"/>
  <c r="U10" i="3" s="1"/>
  <c r="S10" i="3"/>
  <c r="R10" i="3" s="1"/>
  <c r="T19" i="3"/>
  <c r="U19" i="3" s="1"/>
  <c r="S13" i="3"/>
  <c r="R13" i="3" s="1"/>
  <c r="O14" i="3"/>
  <c r="T15" i="3"/>
  <c r="U15" i="3" s="1"/>
  <c r="S19" i="3"/>
  <c r="R19" i="3" s="1"/>
  <c r="T6" i="3"/>
  <c r="U6" i="3" s="1"/>
  <c r="S15" i="3"/>
  <c r="R15" i="3" s="1"/>
  <c r="P15" i="3"/>
  <c r="P6" i="3"/>
  <c r="J5" i="3"/>
  <c r="K5" i="3" s="1"/>
  <c r="L5" i="3"/>
  <c r="M5" i="3" s="1"/>
  <c r="O5" i="3"/>
  <c r="T5" i="3" s="1"/>
  <c r="U5" i="3" s="1"/>
  <c r="T14" i="3" l="1"/>
  <c r="U14" i="3" s="1"/>
  <c r="P5" i="3"/>
  <c r="S14" i="3"/>
  <c r="R14" i="3" s="1"/>
</calcChain>
</file>

<file path=xl/sharedStrings.xml><?xml version="1.0" encoding="utf-8"?>
<sst xmlns="http://schemas.openxmlformats.org/spreadsheetml/2006/main" count="127" uniqueCount="108">
  <si>
    <t>PROJECT PERFORMANCE  |  REPORT</t>
  </si>
  <si>
    <t>Budget</t>
  </si>
  <si>
    <t>Earned</t>
  </si>
  <si>
    <t>Actual</t>
  </si>
  <si>
    <t>Cost</t>
  </si>
  <si>
    <t>Schedule</t>
  </si>
  <si>
    <t>Performance Index</t>
  </si>
  <si>
    <t>Forecast</t>
  </si>
  <si>
    <t>S#</t>
  </si>
  <si>
    <t>Item description</t>
  </si>
  <si>
    <t>Overall B.A.C. ($)</t>
  </si>
  <si>
    <t>P.V. ($)</t>
  </si>
  <si>
    <t>E.V. ($)</t>
  </si>
  <si>
    <t>A.C. ($)</t>
  </si>
  <si>
    <t>P.E.A. ($)</t>
  </si>
  <si>
    <t>C.V. ($)</t>
  </si>
  <si>
    <t>C.V. (%)</t>
  </si>
  <si>
    <t>S.V. ($)</t>
  </si>
  <si>
    <t>S.V. (%)</t>
  </si>
  <si>
    <t>C.P.I.</t>
  </si>
  <si>
    <t>S.P.I.</t>
  </si>
  <si>
    <t>E.T.C.</t>
  </si>
  <si>
    <t>E.A.C.</t>
  </si>
  <si>
    <t>V.A.C. (%)</t>
  </si>
  <si>
    <t>V.A.C. ($)</t>
  </si>
  <si>
    <t>Average index</t>
  </si>
  <si>
    <t>Status</t>
  </si>
  <si>
    <t>A</t>
  </si>
  <si>
    <t>Program A</t>
  </si>
  <si>
    <t>A.1</t>
  </si>
  <si>
    <t>Project 1</t>
  </si>
  <si>
    <t>A.1.1</t>
  </si>
  <si>
    <t>Deliverable 1</t>
  </si>
  <si>
    <t>A.1.2</t>
  </si>
  <si>
    <t>Deliverable 2</t>
  </si>
  <si>
    <t>A.1.3</t>
  </si>
  <si>
    <t>Deliverable 3</t>
  </si>
  <si>
    <t>A.2</t>
  </si>
  <si>
    <t>Project 2</t>
  </si>
  <si>
    <t>A.2.1</t>
  </si>
  <si>
    <t>A.2.2</t>
  </si>
  <si>
    <t>A.2.3</t>
  </si>
  <si>
    <t>B</t>
  </si>
  <si>
    <t>Program B</t>
  </si>
  <si>
    <t>B.1</t>
  </si>
  <si>
    <t>B.1.1</t>
  </si>
  <si>
    <t>B.1.2</t>
  </si>
  <si>
    <t>B.1.3</t>
  </si>
  <si>
    <t>B.2</t>
  </si>
  <si>
    <t>B.2.1</t>
  </si>
  <si>
    <t>B.2.2</t>
  </si>
  <si>
    <t>B.2.3</t>
  </si>
  <si>
    <t>PROJECT PERFORMANCE  |  METRIC DEFINITIONS</t>
  </si>
  <si>
    <t>Metric</t>
  </si>
  <si>
    <t>Abbrev.</t>
  </si>
  <si>
    <t>Description</t>
  </si>
  <si>
    <t>Formula/Value</t>
  </si>
  <si>
    <t>Lower Value Limit</t>
  </si>
  <si>
    <t>Budget at Completion</t>
  </si>
  <si>
    <t>B.A.C.</t>
  </si>
  <si>
    <t>Baseline project cost</t>
  </si>
  <si>
    <t>BLACK</t>
  </si>
  <si>
    <t>Needs to be killed or restored</t>
  </si>
  <si>
    <t>Actual Cost</t>
  </si>
  <si>
    <t>A.C.</t>
  </si>
  <si>
    <t>Total costs incurred in completing work during a given period</t>
  </si>
  <si>
    <t>RED</t>
  </si>
  <si>
    <t>Needs immediate attention</t>
  </si>
  <si>
    <t>Earned Value</t>
  </si>
  <si>
    <t>E.V.</t>
  </si>
  <si>
    <t>Physical work completed during a given period</t>
  </si>
  <si>
    <t>ORANGE</t>
  </si>
  <si>
    <t>Slightly behind schedule/budget</t>
  </si>
  <si>
    <t>Planned Value</t>
  </si>
  <si>
    <t>P.V.</t>
  </si>
  <si>
    <t>Physical work scheduled for completion during a given period</t>
  </si>
  <si>
    <t>GREEN</t>
  </si>
  <si>
    <t>On track</t>
  </si>
  <si>
    <t>Cost Variance</t>
  </si>
  <si>
    <t>C.V.</t>
  </si>
  <si>
    <t>Cost overrun during a given period</t>
  </si>
  <si>
    <t>E.V.-A.C.</t>
  </si>
  <si>
    <t>Cost Performance Index</t>
  </si>
  <si>
    <t>Cost efficiency ratio</t>
  </si>
  <si>
    <t>E.V./A.C.</t>
  </si>
  <si>
    <t>Schedule Variance</t>
  </si>
  <si>
    <t>S.V.</t>
  </si>
  <si>
    <t>Schedule slipped during a given period</t>
  </si>
  <si>
    <t>E.V.-P.V.</t>
  </si>
  <si>
    <t>Schedule Performance Index</t>
  </si>
  <si>
    <t>Schedule efficiency ratio</t>
  </si>
  <si>
    <t>E.V./P.V.</t>
  </si>
  <si>
    <t>Estimate to Completion</t>
  </si>
  <si>
    <t>Expected additional cost needed</t>
  </si>
  <si>
    <t>E.A.C.-A.C.</t>
  </si>
  <si>
    <t>Estimate at Completion</t>
  </si>
  <si>
    <t>Expected total cost</t>
  </si>
  <si>
    <t>B.A.C./C.P.I.</t>
  </si>
  <si>
    <t>Variance at Completion</t>
  </si>
  <si>
    <t>V.A.C.</t>
  </si>
  <si>
    <t>Estimated cost overrun at end of project</t>
  </si>
  <si>
    <t>B.A.C.-E.A.C.</t>
  </si>
  <si>
    <t>n/a</t>
  </si>
  <si>
    <t>Average of CPI and SPI</t>
  </si>
  <si>
    <t>(C.P.I.+S.P.I.)/2</t>
  </si>
  <si>
    <t>Planned, Earned, Actual</t>
  </si>
  <si>
    <t>P.E.A.</t>
  </si>
  <si>
    <t>Planned, Earned &amp; Actual along with Sparkline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</si>
</sst>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 &quot;₹&quot;\ * #,##0_ ;_ &quot;₹&quot;\ * \-#,##0_ ;_ &quot;₹&quot;\ * &quot;-&quot;_ ;_ @_ "/>
    <numFmt numFmtId="165" formatCode="_ * #,##0_ ;_ * \-#,##0_ ;_ * &quot;-&quot;_ ;_ @_ "/>
    <numFmt numFmtId="166" formatCode="_ &quot;₹&quot;\ * #,##0.00_ ;_ &quot;₹&quot;\ * \-#,##0.00_ ;_ &quot;₹&quot;\ * &quot;-&quot;??_ ;_ @_ "/>
    <numFmt numFmtId="167" formatCode="_ * #,##0.00_ ;_ * \-#,##0.00_ ;_ * &quot;-&quot;??_ ;_ @_ "/>
    <numFmt numFmtId="168" formatCode="0_);[Red]\(0\)"/>
    <numFmt numFmtId="169" formatCode="0_);\(0\)"/>
    <numFmt numFmtId="170" formatCode=";;;"/>
  </numFmts>
  <fonts count="18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20"/>
      <color theme="3"/>
      <name val="Quire Sans"/>
      <family val="1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28"/>
      <color theme="4" tint="-0.24994659260841701"/>
      <name val="Quire Sans"/>
      <family val="1"/>
      <scheme val="major"/>
    </font>
    <font>
      <b/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8" tint="-0.249977111117893"/>
      <name val="Quire Sans"/>
      <family val="2"/>
      <scheme val="major"/>
    </font>
    <font>
      <b/>
      <sz val="40"/>
      <color theme="8" tint="-0.249977111117893"/>
      <name val="Quire Sans"/>
      <family val="2"/>
      <scheme val="major"/>
    </font>
    <font>
      <b/>
      <sz val="11"/>
      <color rgb="FF40404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-0.24994659260841701"/>
      </top>
      <bottom style="double">
        <color theme="4" tint="-0.24994659260841701"/>
      </bottom>
      <diagonal/>
    </border>
  </borders>
  <cellStyleXfs count="13">
    <xf numFmtId="0" fontId="0" fillId="0" borderId="0">
      <alignment vertical="center" wrapText="1"/>
    </xf>
    <xf numFmtId="0" fontId="3" fillId="0" borderId="0" applyNumberFormat="0" applyFill="0" applyProtection="0"/>
    <xf numFmtId="0" fontId="9" fillId="0" borderId="0" applyNumberFormat="0" applyFill="0" applyBorder="0" applyProtection="0">
      <alignment vertical="top"/>
    </xf>
    <xf numFmtId="0" fontId="4" fillId="0" borderId="0" applyNumberFormat="0" applyFill="0" applyBorder="0" applyAlignment="0" applyProtection="0"/>
    <xf numFmtId="167" fontId="7" fillId="0" borderId="0" applyFill="0" applyBorder="0" applyAlignment="0" applyProtection="0"/>
    <xf numFmtId="165" fontId="7" fillId="0" borderId="0" applyFill="0" applyBorder="0" applyAlignment="0" applyProtection="0"/>
    <xf numFmtId="166" fontId="7" fillId="0" borderId="0" applyFill="0" applyBorder="0" applyAlignment="0" applyProtection="0"/>
    <xf numFmtId="164" fontId="7" fillId="0" borderId="0" applyFill="0" applyBorder="0" applyAlignment="0" applyProtection="0"/>
    <xf numFmtId="9" fontId="7" fillId="0" borderId="0" applyFill="0" applyBorder="0" applyAlignment="0" applyProtection="0"/>
    <xf numFmtId="0" fontId="7" fillId="3" borderId="2" applyNumberFormat="0" applyAlignment="0" applyProtection="0"/>
    <xf numFmtId="0" fontId="8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11" fillId="0" borderId="0" applyNumberFormat="0" applyFill="0" applyBorder="0" applyAlignment="0" applyProtection="0">
      <alignment vertical="center" wrapText="1"/>
    </xf>
  </cellStyleXfs>
  <cellXfs count="39">
    <xf numFmtId="0" fontId="0" fillId="0" borderId="0" xfId="0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1"/>
    </xf>
    <xf numFmtId="2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8" borderId="0" xfId="0" applyFill="1">
      <alignment vertical="center" wrapText="1"/>
    </xf>
    <xf numFmtId="168" fontId="0" fillId="8" borderId="0" xfId="0" applyNumberFormat="1" applyFill="1">
      <alignment vertical="center" wrapText="1"/>
    </xf>
    <xf numFmtId="2" fontId="0" fillId="8" borderId="0" xfId="0" applyNumberFormat="1" applyFill="1">
      <alignment vertical="center" wrapText="1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4" borderId="0" xfId="0" applyFill="1">
      <alignment vertical="center" wrapText="1"/>
    </xf>
    <xf numFmtId="170" fontId="12" fillId="4" borderId="0" xfId="12" applyNumberFormat="1" applyFont="1" applyFill="1" applyAlignment="1">
      <alignment vertical="center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6" fillId="4" borderId="0" xfId="0" applyFont="1" applyFill="1">
      <alignment vertical="center" wrapText="1"/>
    </xf>
    <xf numFmtId="0" fontId="17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3"/>
    </xf>
    <xf numFmtId="0" fontId="17" fillId="0" borderId="0" xfId="0" applyFont="1" applyAlignment="1">
      <alignment horizontal="left" vertical="center" indent="5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 wrapText="1"/>
    </xf>
    <xf numFmtId="0" fontId="0" fillId="4" borderId="0" xfId="0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4" fillId="4" borderId="0" xfId="1" applyFont="1" applyFill="1" applyAlignment="1">
      <alignment horizontal="left" vertical="center"/>
    </xf>
    <xf numFmtId="0" fontId="10" fillId="4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3" fillId="4" borderId="0" xfId="1" applyFont="1" applyFill="1" applyAlignment="1">
      <alignment horizontal="left" vertical="center"/>
    </xf>
    <xf numFmtId="0" fontId="2" fillId="4" borderId="0" xfId="0" applyFont="1" applyFill="1">
      <alignment vertical="center" wrapText="1"/>
    </xf>
  </cellXfs>
  <cellStyles count="13">
    <cellStyle name="Comma" xfId="4" builtinId="3" customBuiltin="1"/>
    <cellStyle name="Comma [0]" xfId="5" builtinId="6" customBuiltin="1"/>
    <cellStyle name="Currency" xfId="6" builtinId="4" customBuiltin="1"/>
    <cellStyle name="Currency [0]" xfId="7" builtinId="7" customBuiltin="1"/>
    <cellStyle name="Explanatory Text" xfId="10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yperlink" xfId="12" builtinId="8"/>
    <cellStyle name="Normal" xfId="0" builtinId="0" customBuiltin="1"/>
    <cellStyle name="Note" xfId="9" builtinId="10" customBuiltin="1"/>
    <cellStyle name="Percent" xfId="8" builtinId="5" customBuiltin="1"/>
    <cellStyle name="Total" xfId="11" builtinId="25" customBuiltin="1"/>
  </cellStyles>
  <dxfs count="25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outline="0">
        <left style="thin">
          <color theme="0"/>
        </left>
        <right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color theme="1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  <dxf>
      <font>
        <b val="0"/>
        <i val="0"/>
        <color auto="1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color theme="1"/>
      </font>
      <fill>
        <patternFill>
          <bgColor theme="7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color theme="1"/>
      </font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color theme="1"/>
      </font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color theme="0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6"/>
      </font>
    </dxf>
    <dxf>
      <font>
        <b/>
      </font>
    </dxf>
    <dxf>
      <font>
        <b/>
      </font>
    </dxf>
    <dxf>
      <font>
        <b val="0"/>
        <i val="0"/>
        <color theme="1" tint="0.24994659260841701"/>
      </font>
      <fill>
        <patternFill>
          <fgColor theme="0" tint="-4.9989318521683403E-2"/>
          <bgColor theme="0" tint="-4.9989318521683403E-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2"/>
        </top>
        <bottom/>
        <vertical/>
        <horizontal/>
      </border>
    </dxf>
    <dxf>
      <font>
        <b/>
        <i val="0"/>
        <color theme="1" tint="4.9989318521683403E-2"/>
      </font>
      <fill>
        <patternFill patternType="solid">
          <fgColor theme="8" tint="0.39994506668294322"/>
          <bgColor theme="8" tint="0.39991454817346722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14996795556505021"/>
      </font>
      <fill>
        <patternFill>
          <fgColor theme="0"/>
          <bgColor theme="0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</dxf>
  </dxfs>
  <tableStyles count="1" defaultTableStyle="TableStyleMedium2" defaultPivotStyle="PivotStyleLight16">
    <tableStyle name="Project Performance Report" pivot="0" count="3" xr9:uid="{00000000-0011-0000-FFFF-FFFF00000000}">
      <tableStyleElement type="wholeTable" dxfId="24"/>
      <tableStyleElement type="headerRow" dxfId="23"/>
      <tableStyleElement type="firstRowStripe" dxfId="22"/>
    </tableStyle>
  </tableStyles>
  <colors>
    <mruColors>
      <color rgb="FFBEB9DB"/>
      <color rgb="FF40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2.xml" Id="rId8" /><Relationship Type="http://schemas.openxmlformats.org/officeDocument/2006/relationships/theme" Target="/xl/theme/theme11.xml" Id="rId3" /><Relationship Type="http://schemas.openxmlformats.org/officeDocument/2006/relationships/customXml" Target="/customXml/item12.xml" Id="rId7" /><Relationship Type="http://schemas.openxmlformats.org/officeDocument/2006/relationships/worksheet" Target="/xl/worksheets/sheet21.xml" Id="rId2" /><Relationship Type="http://schemas.openxmlformats.org/officeDocument/2006/relationships/worksheet" Target="/xl/worksheets/sheet12.xml" Id="rId1" /><Relationship Type="http://schemas.openxmlformats.org/officeDocument/2006/relationships/calcChain" Target="/xl/calcChain.xml" Id="rId6" /><Relationship Type="http://schemas.openxmlformats.org/officeDocument/2006/relationships/sharedStrings" Target="/xl/sharedStrings.xml" Id="rId5" /><Relationship Type="http://schemas.openxmlformats.org/officeDocument/2006/relationships/styles" Target="/xl/styles.xml" Id="rId4" /><Relationship Type="http://schemas.openxmlformats.org/officeDocument/2006/relationships/customXml" Target="/customXml/item33.xml" Id="rId9" /></Relationships>
</file>

<file path=xl/drawings/_rels/drawing12.xml.rels>&#65279;<?xml version="1.0" encoding="utf-8"?><Relationships xmlns="http://schemas.openxmlformats.org/package/2006/relationships"><Relationship Type="http://schemas.openxmlformats.org/officeDocument/2006/relationships/hyperlink" Target="#Definitions!A1" TargetMode="External" Id="rId1" /></Relationships>
</file>

<file path=xl/drawings/_rels/drawing21.xml.rels>&#65279;<?xml version="1.0" encoding="utf-8"?><Relationships xmlns="http://schemas.openxmlformats.org/package/2006/relationships"><Relationship Type="http://schemas.openxmlformats.org/officeDocument/2006/relationships/hyperlink" Target="#'Performance report'!A1" TargetMode="External" Id="rId1" /></Relationship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47625</xdr:colOff>
      <xdr:row>0</xdr:row>
      <xdr:rowOff>263159</xdr:rowOff>
    </xdr:from>
    <xdr:to>
      <xdr:col>21</xdr:col>
      <xdr:colOff>71847</xdr:colOff>
      <xdr:row>0</xdr:row>
      <xdr:rowOff>777240</xdr:rowOff>
    </xdr:to>
    <xdr:sp macro="" textlink="">
      <xdr:nvSpPr>
        <xdr:cNvPr id="2" name="Rounded Rectangle 1" descr="Navigation link to Definitions shee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763500" y="263159"/>
          <a:ext cx="1729197" cy="514081"/>
        </a:xfrm>
        <a:prstGeom prst="roundRect">
          <a:avLst>
            <a:gd name="adj" fmla="val 0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+mn-lt"/>
            </a:rPr>
            <a:t>DEFINITIONS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1649186</xdr:colOff>
      <xdr:row>0</xdr:row>
      <xdr:rowOff>288471</xdr:rowOff>
    </xdr:from>
    <xdr:to>
      <xdr:col>9</xdr:col>
      <xdr:colOff>1348741</xdr:colOff>
      <xdr:row>0</xdr:row>
      <xdr:rowOff>802552</xdr:rowOff>
    </xdr:to>
    <xdr:sp macro="" textlink="">
      <xdr:nvSpPr>
        <xdr:cNvPr id="3" name="Rounded Rectangle 1" descr="Navigation link to Definitions shee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97AA01-6CF0-4993-B085-3D0E86CA714F}"/>
            </a:ext>
          </a:extLst>
        </xdr:cNvPr>
        <xdr:cNvSpPr/>
      </xdr:nvSpPr>
      <xdr:spPr>
        <a:xfrm>
          <a:off x="11054443" y="288471"/>
          <a:ext cx="1736817" cy="514081"/>
        </a:xfrm>
        <a:prstGeom prst="roundRect">
          <a:avLst>
            <a:gd name="adj" fmla="val 0"/>
          </a:avLst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chemeClr val="bg1"/>
              </a:solidFill>
              <a:latin typeface="+mn-lt"/>
            </a:rPr>
            <a:t>REPORT</a:t>
          </a:r>
        </a:p>
      </xdr:txBody>
    </xdr:sp>
    <xdr:clientData fPrintsWithSheet="0"/>
  </xdr:twoCellAnchor>
</xdr:wsDr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Performance" displayName="Performance" ref="C4:U22" totalsRowShown="0">
  <autoFilter ref="C4:U2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000-000001000000}" name="S#" dataDxfId="21"/>
    <tableColumn id="2" xr3:uid="{00000000-0010-0000-0000-000002000000}" name="Item description" dataDxfId="20"/>
    <tableColumn id="3" xr3:uid="{00000000-0010-0000-0000-000003000000}" name="Overall B.A.C. ($)"/>
    <tableColumn id="4" xr3:uid="{00000000-0010-0000-0000-000004000000}" name="P.V. ($)"/>
    <tableColumn id="5" xr3:uid="{00000000-0010-0000-0000-000005000000}" name="E.V. ($)"/>
    <tableColumn id="6" xr3:uid="{00000000-0010-0000-0000-000006000000}" name="A.C. ($)"/>
    <tableColumn id="19" xr3:uid="{00000000-0010-0000-0000-000013000000}" name="P.E.A. ($)"/>
    <tableColumn id="7" xr3:uid="{00000000-0010-0000-0000-000007000000}" name="C.V. ($)">
      <calculatedColumnFormula>Performance[[#This Row],[E.V. ($)]]-Performance[[#This Row],[A.C. ($)]]</calculatedColumnFormula>
    </tableColumn>
    <tableColumn id="8" xr3:uid="{00000000-0010-0000-0000-000008000000}" name="C.V. (%)">
      <calculatedColumnFormula>IFERROR(Performance[[#This Row],[C.V. ($)]]/Performance[[#This Row],[P.V. ($)]],0)</calculatedColumnFormula>
    </tableColumn>
    <tableColumn id="9" xr3:uid="{00000000-0010-0000-0000-000009000000}" name="S.V. ($)">
      <calculatedColumnFormula>IFERROR(Performance[[#This Row],[E.V. ($)]]-Performance[[#This Row],[P.V. ($)]],0)</calculatedColumnFormula>
    </tableColumn>
    <tableColumn id="10" xr3:uid="{00000000-0010-0000-0000-00000A000000}" name="S.V. (%)">
      <calculatedColumnFormula>IFERROR(Performance[[#This Row],[S.V. ($)]]/Performance[[#This Row],[P.V. ($)]],0)</calculatedColumnFormula>
    </tableColumn>
    <tableColumn id="11" xr3:uid="{00000000-0010-0000-0000-00000B000000}" name="C.P.I.">
      <calculatedColumnFormula>IFERROR(Performance[[#This Row],[E.V. ($)]]/Performance[[#This Row],[A.C. ($)]],0)</calculatedColumnFormula>
    </tableColumn>
    <tableColumn id="12" xr3:uid="{00000000-0010-0000-0000-00000C000000}" name="S.P.I.">
      <calculatedColumnFormula>IFERROR(Performance[[#This Row],[E.V. ($)]]/Performance[[#This Row],[P.V. ($)]],0)</calculatedColumnFormula>
    </tableColumn>
    <tableColumn id="13" xr3:uid="{00000000-0010-0000-0000-00000D000000}" name="E.T.C.">
      <calculatedColumnFormula>IFERROR(Performance[[#This Row],[E.A.C.]]-Performance[[#This Row],[A.C. ($)]],0)</calculatedColumnFormula>
    </tableColumn>
    <tableColumn id="14" xr3:uid="{00000000-0010-0000-0000-00000E000000}" name="E.A.C.">
      <calculatedColumnFormula>IFERROR(Performance[[#This Row],[Overall B.A.C. ($)]]/Performance[[#This Row],[C.P.I.]],0)</calculatedColumnFormula>
    </tableColumn>
    <tableColumn id="15" xr3:uid="{00000000-0010-0000-0000-00000F000000}" name="V.A.C. (%)">
      <calculatedColumnFormula>IFERROR(Performance[[#This Row],[V.A.C. ($)]]/Performance[[#This Row],[Overall B.A.C. ($)]],0)</calculatedColumnFormula>
    </tableColumn>
    <tableColumn id="16" xr3:uid="{00000000-0010-0000-0000-000010000000}" name="V.A.C. ($)">
      <calculatedColumnFormula>IFERROR(Performance[[#This Row],[Overall B.A.C. ($)]]-Performance[[#This Row],[E.A.C.]],0)</calculatedColumnFormula>
    </tableColumn>
    <tableColumn id="17" xr3:uid="{00000000-0010-0000-0000-000011000000}" name="Average index">
      <calculatedColumnFormula>IFERROR((Performance[[#This Row],[S.P.I.]]+Performance[[#This Row],[C.P.I.]])/2,0)</calculatedColumnFormula>
    </tableColumn>
    <tableColumn id="18" xr3:uid="{00000000-0010-0000-0000-000012000000}" name="Status">
      <calculatedColumnFormula>LOOKUP(Performance[[#This Row],[Average index]],Status[Lower Value Limit],Status[Status])</calculatedColumnFormula>
    </tableColumn>
  </tableColumns>
  <tableStyleInfo name="Project Performance Report" showFirstColumn="0" showLastColumn="0" showRowStripes="1" showColumnStripes="0"/>
  <extLst>
    <ext xmlns:x14="http://schemas.microsoft.com/office/spreadsheetml/2009/9/main" uri="{504A1905-F514-4f6f-8877-14C23A59335A}">
      <x14:table altTextSummary="Enter Project Items, Projected, Earned, and Exact Values for deliverables. Cost Variance, Performance Index, and Status are automatically updated"/>
    </ext>
  </extLst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B2:F15" totalsRowShown="0" headerRowDxfId="6" dataDxfId="5">
  <tableColumns count="5">
    <tableColumn id="1" xr3:uid="{00000000-0010-0000-0100-000001000000}" name="S#" dataDxfId="4"/>
    <tableColumn id="2" xr3:uid="{00000000-0010-0000-0100-000002000000}" name="Metric" dataDxfId="3"/>
    <tableColumn id="3" xr3:uid="{00000000-0010-0000-0100-000003000000}" name="Abbrev." dataDxfId="2"/>
    <tableColumn id="4" xr3:uid="{00000000-0010-0000-0100-000004000000}" name="Description" dataDxfId="1"/>
    <tableColumn id="5" xr3:uid="{00000000-0010-0000-0100-000005000000}" name="Formula/Value" dataDxfId="0"/>
  </tableColumns>
  <tableStyleInfo name="Project Performance Report" showFirstColumn="0" showLastColumn="0" showRowStripes="1" showColumnStripes="0"/>
  <extLst>
    <ext xmlns:x14="http://schemas.microsoft.com/office/spreadsheetml/2009/9/main" uri="{504A1905-F514-4f6f-8877-14C23A59335A}">
      <x14:table altTextSummary="Modify Metrics, Abbreviations, Description, and Formulae in this table"/>
    </ext>
  </extLst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Status" displayName="Status" ref="H2:J6" totalsRowShown="0" headerRowDxfId="10">
  <sortState xmlns:xlrd2="http://schemas.microsoft.com/office/spreadsheetml/2017/richdata2" ref="H3:J6">
    <sortCondition ref="J2:J6"/>
  </sortState>
  <tableColumns count="3">
    <tableColumn id="1" xr3:uid="{00000000-0010-0000-0200-000001000000}" name="Status" dataDxfId="9"/>
    <tableColumn id="4" xr3:uid="{00000000-0010-0000-0200-000004000000}" name="Description" dataDxfId="8"/>
    <tableColumn id="2" xr3:uid="{00000000-0010-0000-0200-000002000000}" name="Lower Value Limit" dataDxfId="7"/>
  </tableColumns>
  <tableStyleInfo name="Project Performance Report" showFirstColumn="0" showLastColumn="0" showRowStripes="1" showColumnStripes="0"/>
  <extLst>
    <ext xmlns:x14="http://schemas.microsoft.com/office/spreadsheetml/2009/9/main" uri="{504A1905-F514-4f6f-8877-14C23A59335A}">
      <x14:table altTextSummary="Format for Status column in Report worksheet is in this table. Enter Lower Value Limit in ascending order"/>
    </ext>
  </extLst>
</table>
</file>

<file path=xl/theme/theme11.xml><?xml version="1.0" encoding="utf-8"?>
<a:theme xmlns:a="http://schemas.openxmlformats.org/drawingml/2006/main" name="Office Theme">
  <a:themeElements>
    <a:clrScheme name="ProjectPerformanceReport_colors">
      <a:dk1>
        <a:srgbClr val="000000"/>
      </a:dk1>
      <a:lt1>
        <a:srgbClr val="FFFFFF"/>
      </a:lt1>
      <a:dk2>
        <a:srgbClr val="323232"/>
      </a:dk2>
      <a:lt2>
        <a:srgbClr val="F0F9F9"/>
      </a:lt2>
      <a:accent1>
        <a:srgbClr val="00AFDB"/>
      </a:accent1>
      <a:accent2>
        <a:srgbClr val="5E9732"/>
      </a:accent2>
      <a:accent3>
        <a:srgbClr val="B5121B"/>
      </a:accent3>
      <a:accent4>
        <a:srgbClr val="EC881D"/>
      </a:accent4>
      <a:accent5>
        <a:srgbClr val="6054A4"/>
      </a:accent5>
      <a:accent6>
        <a:srgbClr val="EBB304"/>
      </a:accent6>
      <a:hlink>
        <a:srgbClr val="00AFDB"/>
      </a:hlink>
      <a:folHlink>
        <a:srgbClr val="6054A4"/>
      </a:folHlink>
    </a:clrScheme>
    <a:fontScheme name="Custom 64">
      <a:majorFont>
        <a:latin typeface="Quire Sans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&#65279;<?xml version="1.0" encoding="utf-8"?><Relationships xmlns="http://schemas.openxmlformats.org/package/2006/relationships"><Relationship Type="http://schemas.openxmlformats.org/officeDocument/2006/relationships/table" Target="/xl/tables/table13.xml" Id="rId3" /><Relationship Type="http://schemas.openxmlformats.org/officeDocument/2006/relationships/drawing" Target="/xl/drawings/drawing12.xml" Id="rId2" /><Relationship Type="http://schemas.openxmlformats.org/officeDocument/2006/relationships/printerSettings" Target="/xl/printerSettings/printerSettings12.bin" Id="rId1" /></Relationships>
</file>

<file path=xl/worksheets/_rels/sheet21.xml.rels>&#65279;<?xml version="1.0" encoding="utf-8"?><Relationships xmlns="http://schemas.openxmlformats.org/package/2006/relationships"><Relationship Type="http://schemas.openxmlformats.org/officeDocument/2006/relationships/table" Target="/xl/tables/table21.xml" Id="rId3" /><Relationship Type="http://schemas.openxmlformats.org/officeDocument/2006/relationships/drawing" Target="/xl/drawings/drawing21.xml" Id="rId2" /><Relationship Type="http://schemas.openxmlformats.org/officeDocument/2006/relationships/printerSettings" Target="/xl/printerSettings/printerSettings21.bin" Id="rId1" /><Relationship Type="http://schemas.openxmlformats.org/officeDocument/2006/relationships/table" Target="/xl/tables/table32.xml" Id="rId4" /></Relationships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A1:W22"/>
  <sheetViews>
    <sheetView showGridLines="0" tabSelected="1" zoomScaleNormal="100" workbookViewId="0"/>
  </sheetViews>
  <sheetFormatPr defaultColWidth="9.109375" defaultRowHeight="30" customHeight="1" x14ac:dyDescent="0.3"/>
  <cols>
    <col min="1" max="1" width="5.6640625" style="16" customWidth="1"/>
    <col min="2" max="2" width="1.109375" style="16" customWidth="1"/>
    <col min="3" max="3" width="9.109375" style="16" customWidth="1"/>
    <col min="4" max="4" width="20.44140625" style="16" customWidth="1"/>
    <col min="5" max="5" width="9.5546875" style="16" customWidth="1"/>
    <col min="6" max="6" width="9" style="16" customWidth="1"/>
    <col min="7" max="7" width="10.109375" style="16" customWidth="1"/>
    <col min="8" max="8" width="10" style="16" customWidth="1"/>
    <col min="9" max="9" width="10.109375" style="16" customWidth="1"/>
    <col min="10" max="13" width="10.44140625" style="16" customWidth="1"/>
    <col min="14" max="14" width="11.5546875" style="16" customWidth="1"/>
    <col min="15" max="19" width="10.44140625" style="16" customWidth="1"/>
    <col min="20" max="20" width="13.88671875" style="16" customWidth="1"/>
    <col min="21" max="21" width="11.6640625" style="16" customWidth="1"/>
    <col min="22" max="22" width="1.109375" style="16" customWidth="1"/>
    <col min="23" max="23" width="5.6640625" style="16" customWidth="1"/>
  </cols>
  <sheetData>
    <row r="1" spans="2:21" ht="85.5" customHeight="1" x14ac:dyDescent="0.3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2:21" ht="17.100000000000001" customHeight="1" x14ac:dyDescent="0.3">
      <c r="C2" s="10"/>
      <c r="D2" s="10"/>
      <c r="E2" s="10"/>
      <c r="F2" s="10"/>
      <c r="G2" s="10"/>
      <c r="H2" s="10"/>
      <c r="I2" s="10"/>
      <c r="J2" s="11"/>
      <c r="K2" s="11"/>
      <c r="L2" s="11"/>
      <c r="M2" s="11"/>
      <c r="N2" s="12"/>
      <c r="O2" s="12"/>
      <c r="P2" s="11"/>
      <c r="Q2" s="11"/>
      <c r="R2" s="11"/>
      <c r="S2" s="11"/>
      <c r="T2" s="10"/>
      <c r="U2" s="10"/>
    </row>
    <row r="3" spans="2:21" ht="27.75" customHeight="1" x14ac:dyDescent="0.3">
      <c r="C3" s="13"/>
      <c r="D3" s="13"/>
      <c r="E3" s="34" t="s">
        <v>1</v>
      </c>
      <c r="F3" s="34"/>
      <c r="G3" s="15" t="s">
        <v>2</v>
      </c>
      <c r="H3" s="5" t="s">
        <v>3</v>
      </c>
      <c r="I3" s="14"/>
      <c r="J3" s="35" t="s">
        <v>4</v>
      </c>
      <c r="K3" s="35"/>
      <c r="L3" s="34" t="s">
        <v>5</v>
      </c>
      <c r="M3" s="34"/>
      <c r="N3" s="36" t="s">
        <v>6</v>
      </c>
      <c r="O3" s="36"/>
      <c r="P3" s="34" t="s">
        <v>7</v>
      </c>
      <c r="Q3" s="34"/>
      <c r="R3" s="34"/>
      <c r="S3" s="34"/>
      <c r="T3" s="10"/>
      <c r="U3" s="10"/>
    </row>
    <row r="4" spans="2:21" ht="41.25" customHeight="1" x14ac:dyDescent="0.3">
      <c r="C4" s="1" t="s">
        <v>8</v>
      </c>
      <c r="D4" s="2" t="s">
        <v>9</v>
      </c>
      <c r="E4" s="6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26</v>
      </c>
    </row>
    <row r="5" spans="2:21" ht="33" customHeight="1" x14ac:dyDescent="0.3">
      <c r="B5" s="38"/>
      <c r="C5" s="27" t="s">
        <v>27</v>
      </c>
      <c r="D5" s="24" t="s">
        <v>28</v>
      </c>
      <c r="E5" s="1">
        <f>SUM(E6,E10)</f>
        <v>489</v>
      </c>
      <c r="F5" s="1">
        <f>SUM(F6,F10)</f>
        <v>254</v>
      </c>
      <c r="G5" s="1">
        <f>SUM(G6,G10)</f>
        <v>225</v>
      </c>
      <c r="H5" s="1">
        <f>SUM(H6,H10)</f>
        <v>266</v>
      </c>
      <c r="I5" s="1"/>
      <c r="J5" s="7">
        <f>Performance[[#This Row],[E.V. ($)]]-Performance[[#This Row],[A.C. ($)]]</f>
        <v>-41</v>
      </c>
      <c r="K5" s="8">
        <f>IFERROR(Performance[[#This Row],[C.V. ($)]]/Performance[[#This Row],[P.V. ($)]],0)</f>
        <v>-0.16141732283464566</v>
      </c>
      <c r="L5" s="7">
        <f>IFERROR(Performance[[#This Row],[E.V. ($)]]-Performance[[#This Row],[P.V. ($)]],0)</f>
        <v>-29</v>
      </c>
      <c r="M5" s="8">
        <f>IFERROR(Performance[[#This Row],[S.V. ($)]]/Performance[[#This Row],[P.V. ($)]],0)</f>
        <v>-0.1141732283464567</v>
      </c>
      <c r="N5" s="3">
        <f>IFERROR(Performance[[#This Row],[E.V. ($)]]/Performance[[#This Row],[A.C. ($)]],0)</f>
        <v>0.84586466165413532</v>
      </c>
      <c r="O5" s="3">
        <f>IFERROR(Performance[[#This Row],[E.V. ($)]]/Performance[[#This Row],[P.V. ($)]],0)</f>
        <v>0.88582677165354329</v>
      </c>
      <c r="P5" s="9">
        <f>IFERROR(Performance[[#This Row],[E.A.C.]]-Performance[[#This Row],[A.C. ($)]],0)</f>
        <v>312.10666666666668</v>
      </c>
      <c r="Q5" s="9">
        <f>IFERROR(Performance[[#This Row],[Overall B.A.C. ($)]]/Performance[[#This Row],[C.P.I.]],0)</f>
        <v>578.10666666666668</v>
      </c>
      <c r="R5" s="8">
        <f>IFERROR(Performance[[#This Row],[V.A.C. ($)]]/Performance[[#This Row],[Overall B.A.C. ($)]],0)</f>
        <v>-0.18222222222222226</v>
      </c>
      <c r="S5" s="7">
        <f>IFERROR(Performance[[#This Row],[Overall B.A.C. ($)]]-Performance[[#This Row],[E.A.C.]],0)</f>
        <v>-89.106666666666683</v>
      </c>
      <c r="T5" s="3">
        <f>IFERROR((Performance[[#This Row],[S.P.I.]]+Performance[[#This Row],[C.P.I.]])/2,0)</f>
        <v>0.86584571665383936</v>
      </c>
      <c r="U5" s="1" t="str">
        <f>LOOKUP(Performance[[#This Row],[Average index]],Status[Lower Value Limit],Status[Status])</f>
        <v>ORANGE</v>
      </c>
    </row>
    <row r="6" spans="2:21" ht="33" customHeight="1" x14ac:dyDescent="0.3">
      <c r="B6" s="38"/>
      <c r="C6" s="27" t="s">
        <v>29</v>
      </c>
      <c r="D6" s="25" t="s">
        <v>30</v>
      </c>
      <c r="E6" s="1">
        <f>SUM(E7:E9)</f>
        <v>186</v>
      </c>
      <c r="F6" s="1">
        <f>SUM(F7:F9)</f>
        <v>93</v>
      </c>
      <c r="G6" s="1">
        <f>SUM(G7:G9)</f>
        <v>90</v>
      </c>
      <c r="H6" s="1">
        <f>SUM(H7:H9)</f>
        <v>100</v>
      </c>
      <c r="I6" s="1"/>
      <c r="J6" s="7">
        <f>Performance[[#This Row],[E.V. ($)]]-Performance[[#This Row],[A.C. ($)]]</f>
        <v>-10</v>
      </c>
      <c r="K6" s="8">
        <f>IFERROR(Performance[[#This Row],[C.V. ($)]]/Performance[[#This Row],[P.V. ($)]],0)</f>
        <v>-0.10752688172043011</v>
      </c>
      <c r="L6" s="7">
        <f>IFERROR(Performance[[#This Row],[E.V. ($)]]-Performance[[#This Row],[P.V. ($)]],0)</f>
        <v>-3</v>
      </c>
      <c r="M6" s="8">
        <f>IFERROR(Performance[[#This Row],[S.V. ($)]]/Performance[[#This Row],[P.V. ($)]],0)</f>
        <v>-3.2258064516129031E-2</v>
      </c>
      <c r="N6" s="3">
        <f>IFERROR(Performance[[#This Row],[E.V. ($)]]/Performance[[#This Row],[A.C. ($)]],0)</f>
        <v>0.9</v>
      </c>
      <c r="O6" s="3">
        <f>IFERROR(Performance[[#This Row],[E.V. ($)]]/Performance[[#This Row],[P.V. ($)]],0)</f>
        <v>0.967741935483871</v>
      </c>
      <c r="P6" s="9">
        <f>IFERROR(Performance[[#This Row],[E.A.C.]]-Performance[[#This Row],[A.C. ($)]],0)</f>
        <v>106.66666666666666</v>
      </c>
      <c r="Q6" s="9">
        <f>IFERROR(Performance[[#This Row],[Overall B.A.C. ($)]]/Performance[[#This Row],[C.P.I.]],0)</f>
        <v>206.66666666666666</v>
      </c>
      <c r="R6" s="8">
        <f>IFERROR(Performance[[#This Row],[V.A.C. ($)]]/Performance[[#This Row],[Overall B.A.C. ($)]],0)</f>
        <v>-0.11111111111111106</v>
      </c>
      <c r="S6" s="7">
        <f>IFERROR(Performance[[#This Row],[Overall B.A.C. ($)]]-Performance[[#This Row],[E.A.C.]],0)</f>
        <v>-20.666666666666657</v>
      </c>
      <c r="T6" s="3">
        <f>IFERROR((Performance[[#This Row],[S.P.I.]]+Performance[[#This Row],[C.P.I.]])/2,0)</f>
        <v>0.93387096774193545</v>
      </c>
      <c r="U6" s="1" t="str">
        <f>LOOKUP(Performance[[#This Row],[Average index]],Status[Lower Value Limit],Status[Status])</f>
        <v>ORANGE</v>
      </c>
    </row>
    <row r="7" spans="2:21" ht="33" customHeight="1" x14ac:dyDescent="0.3">
      <c r="C7" s="27" t="s">
        <v>31</v>
      </c>
      <c r="D7" s="26" t="s">
        <v>32</v>
      </c>
      <c r="E7" s="1">
        <v>100</v>
      </c>
      <c r="F7" s="1">
        <v>55</v>
      </c>
      <c r="G7" s="1">
        <v>50</v>
      </c>
      <c r="H7" s="1">
        <v>60</v>
      </c>
      <c r="I7" s="1"/>
      <c r="J7" s="7">
        <f>Performance[[#This Row],[E.V. ($)]]-Performance[[#This Row],[A.C. ($)]]</f>
        <v>-10</v>
      </c>
      <c r="K7" s="8">
        <f>IFERROR(Performance[[#This Row],[C.V. ($)]]/Performance[[#This Row],[P.V. ($)]],0)</f>
        <v>-0.18181818181818182</v>
      </c>
      <c r="L7" s="7">
        <f>IFERROR(Performance[[#This Row],[E.V. ($)]]-Performance[[#This Row],[P.V. ($)]],0)</f>
        <v>-5</v>
      </c>
      <c r="M7" s="8">
        <f>IFERROR(Performance[[#This Row],[S.V. ($)]]/Performance[[#This Row],[P.V. ($)]],0)</f>
        <v>-9.0909090909090912E-2</v>
      </c>
      <c r="N7" s="3">
        <f>IFERROR(Performance[[#This Row],[E.V. ($)]]/Performance[[#This Row],[A.C. ($)]],0)</f>
        <v>0.83333333333333337</v>
      </c>
      <c r="O7" s="3">
        <f>IFERROR(Performance[[#This Row],[E.V. ($)]]/Performance[[#This Row],[P.V. ($)]],0)</f>
        <v>0.90909090909090906</v>
      </c>
      <c r="P7" s="9">
        <f>IFERROR(Performance[[#This Row],[E.A.C.]]-Performance[[#This Row],[A.C. ($)]],0)</f>
        <v>60</v>
      </c>
      <c r="Q7" s="9">
        <f>IFERROR(Performance[[#This Row],[Overall B.A.C. ($)]]/Performance[[#This Row],[C.P.I.]],0)</f>
        <v>120</v>
      </c>
      <c r="R7" s="8">
        <f>IFERROR(Performance[[#This Row],[V.A.C. ($)]]/Performance[[#This Row],[Overall B.A.C. ($)]],0)</f>
        <v>-0.2</v>
      </c>
      <c r="S7" s="7">
        <f>IFERROR(Performance[[#This Row],[Overall B.A.C. ($)]]-Performance[[#This Row],[E.A.C.]],0)</f>
        <v>-20</v>
      </c>
      <c r="T7" s="3">
        <f>IFERROR((Performance[[#This Row],[S.P.I.]]+Performance[[#This Row],[C.P.I.]])/2,0)</f>
        <v>0.87121212121212122</v>
      </c>
      <c r="U7" s="1" t="str">
        <f>LOOKUP(Performance[[#This Row],[Average index]],Status[Lower Value Limit],Status[Status])</f>
        <v>ORANGE</v>
      </c>
    </row>
    <row r="8" spans="2:21" ht="33" customHeight="1" x14ac:dyDescent="0.3">
      <c r="C8" s="27" t="s">
        <v>33</v>
      </c>
      <c r="D8" s="26" t="s">
        <v>34</v>
      </c>
      <c r="E8" s="1">
        <v>28</v>
      </c>
      <c r="F8" s="1">
        <v>13</v>
      </c>
      <c r="G8" s="1">
        <v>14</v>
      </c>
      <c r="H8" s="1">
        <v>18</v>
      </c>
      <c r="I8" s="1"/>
      <c r="J8" s="7">
        <f>Performance[[#This Row],[E.V. ($)]]-Performance[[#This Row],[A.C. ($)]]</f>
        <v>-4</v>
      </c>
      <c r="K8" s="8">
        <f>IFERROR(Performance[[#This Row],[C.V. ($)]]/Performance[[#This Row],[P.V. ($)]],0)</f>
        <v>-0.30769230769230771</v>
      </c>
      <c r="L8" s="7">
        <f>IFERROR(Performance[[#This Row],[E.V. ($)]]-Performance[[#This Row],[P.V. ($)]],0)</f>
        <v>1</v>
      </c>
      <c r="M8" s="8">
        <f>IFERROR(Performance[[#This Row],[S.V. ($)]]/Performance[[#This Row],[P.V. ($)]],0)</f>
        <v>7.6923076923076927E-2</v>
      </c>
      <c r="N8" s="3">
        <f>IFERROR(Performance[[#This Row],[E.V. ($)]]/Performance[[#This Row],[A.C. ($)]],0)</f>
        <v>0.77777777777777779</v>
      </c>
      <c r="O8" s="3">
        <f>IFERROR(Performance[[#This Row],[E.V. ($)]]/Performance[[#This Row],[P.V. ($)]],0)</f>
        <v>1.0769230769230769</v>
      </c>
      <c r="P8" s="9">
        <f>IFERROR(Performance[[#This Row],[E.A.C.]]-Performance[[#This Row],[A.C. ($)]],0)</f>
        <v>18</v>
      </c>
      <c r="Q8" s="9">
        <f>IFERROR(Performance[[#This Row],[Overall B.A.C. ($)]]/Performance[[#This Row],[C.P.I.]],0)</f>
        <v>36</v>
      </c>
      <c r="R8" s="8">
        <f>IFERROR(Performance[[#This Row],[V.A.C. ($)]]/Performance[[#This Row],[Overall B.A.C. ($)]],0)</f>
        <v>-0.2857142857142857</v>
      </c>
      <c r="S8" s="7">
        <f>IFERROR(Performance[[#This Row],[Overall B.A.C. ($)]]-Performance[[#This Row],[E.A.C.]],0)</f>
        <v>-8</v>
      </c>
      <c r="T8" s="3">
        <f>IFERROR((Performance[[#This Row],[S.P.I.]]+Performance[[#This Row],[C.P.I.]])/2,0)</f>
        <v>0.92735042735042739</v>
      </c>
      <c r="U8" s="1" t="str">
        <f>LOOKUP(Performance[[#This Row],[Average index]],Status[Lower Value Limit],Status[Status])</f>
        <v>ORANGE</v>
      </c>
    </row>
    <row r="9" spans="2:21" ht="33" customHeight="1" x14ac:dyDescent="0.3">
      <c r="C9" s="27" t="s">
        <v>35</v>
      </c>
      <c r="D9" s="26" t="s">
        <v>36</v>
      </c>
      <c r="E9" s="1">
        <v>58</v>
      </c>
      <c r="F9" s="1">
        <v>25</v>
      </c>
      <c r="G9" s="1">
        <v>26</v>
      </c>
      <c r="H9" s="1">
        <v>22</v>
      </c>
      <c r="I9" s="1"/>
      <c r="J9" s="7">
        <f>Performance[[#This Row],[E.V. ($)]]-Performance[[#This Row],[A.C. ($)]]</f>
        <v>4</v>
      </c>
      <c r="K9" s="8">
        <f>IFERROR(Performance[[#This Row],[C.V. ($)]]/Performance[[#This Row],[P.V. ($)]],0)</f>
        <v>0.16</v>
      </c>
      <c r="L9" s="7">
        <f>IFERROR(Performance[[#This Row],[E.V. ($)]]-Performance[[#This Row],[P.V. ($)]],0)</f>
        <v>1</v>
      </c>
      <c r="M9" s="8">
        <f>IFERROR(Performance[[#This Row],[S.V. ($)]]/Performance[[#This Row],[P.V. ($)]],0)</f>
        <v>0.04</v>
      </c>
      <c r="N9" s="3">
        <f>IFERROR(Performance[[#This Row],[E.V. ($)]]/Performance[[#This Row],[A.C. ($)]],0)</f>
        <v>1.1818181818181819</v>
      </c>
      <c r="O9" s="3">
        <f>IFERROR(Performance[[#This Row],[E.V. ($)]]/Performance[[#This Row],[P.V. ($)]],0)</f>
        <v>1.04</v>
      </c>
      <c r="P9" s="9">
        <f>IFERROR(Performance[[#This Row],[E.A.C.]]-Performance[[#This Row],[A.C. ($)]],0)</f>
        <v>27.076923076923073</v>
      </c>
      <c r="Q9" s="9">
        <f>IFERROR(Performance[[#This Row],[Overall B.A.C. ($)]]/Performance[[#This Row],[C.P.I.]],0)</f>
        <v>49.076923076923073</v>
      </c>
      <c r="R9" s="8">
        <f>IFERROR(Performance[[#This Row],[V.A.C. ($)]]/Performance[[#This Row],[Overall B.A.C. ($)]],0)</f>
        <v>0.15384615384615391</v>
      </c>
      <c r="S9" s="7">
        <f>IFERROR(Performance[[#This Row],[Overall B.A.C. ($)]]-Performance[[#This Row],[E.A.C.]],0)</f>
        <v>8.9230769230769269</v>
      </c>
      <c r="T9" s="3">
        <f>IFERROR((Performance[[#This Row],[S.P.I.]]+Performance[[#This Row],[C.P.I.]])/2,0)</f>
        <v>1.1109090909090908</v>
      </c>
      <c r="U9" s="1" t="str">
        <f>LOOKUP(Performance[[#This Row],[Average index]],Status[Lower Value Limit],Status[Status])</f>
        <v>GREEN</v>
      </c>
    </row>
    <row r="10" spans="2:21" ht="33" customHeight="1" x14ac:dyDescent="0.3">
      <c r="B10" s="38"/>
      <c r="C10" s="27" t="s">
        <v>37</v>
      </c>
      <c r="D10" s="25" t="s">
        <v>38</v>
      </c>
      <c r="E10" s="1">
        <f>SUM(E11:E13)</f>
        <v>303</v>
      </c>
      <c r="F10" s="1">
        <f>SUM(F11:F13)</f>
        <v>161</v>
      </c>
      <c r="G10" s="1">
        <f>SUM(G11:G13)</f>
        <v>135</v>
      </c>
      <c r="H10" s="1">
        <f>SUM(H11:H13)</f>
        <v>166</v>
      </c>
      <c r="I10" s="1"/>
      <c r="J10" s="7">
        <f>Performance[[#This Row],[E.V. ($)]]-Performance[[#This Row],[A.C. ($)]]</f>
        <v>-31</v>
      </c>
      <c r="K10" s="8">
        <f>IFERROR(Performance[[#This Row],[C.V. ($)]]/Performance[[#This Row],[P.V. ($)]],0)</f>
        <v>-0.19254658385093168</v>
      </c>
      <c r="L10" s="7">
        <f>IFERROR(Performance[[#This Row],[E.V. ($)]]-Performance[[#This Row],[P.V. ($)]],0)</f>
        <v>-26</v>
      </c>
      <c r="M10" s="8">
        <f>IFERROR(Performance[[#This Row],[S.V. ($)]]/Performance[[#This Row],[P.V. ($)]],0)</f>
        <v>-0.16149068322981366</v>
      </c>
      <c r="N10" s="3">
        <f>IFERROR(Performance[[#This Row],[E.V. ($)]]/Performance[[#This Row],[A.C. ($)]],0)</f>
        <v>0.81325301204819278</v>
      </c>
      <c r="O10" s="3">
        <f>IFERROR(Performance[[#This Row],[E.V. ($)]]/Performance[[#This Row],[P.V. ($)]],0)</f>
        <v>0.83850931677018636</v>
      </c>
      <c r="P10" s="9">
        <f>IFERROR(Performance[[#This Row],[E.A.C.]]-Performance[[#This Row],[A.C. ($)]],0)</f>
        <v>206.57777777777778</v>
      </c>
      <c r="Q10" s="9">
        <f>IFERROR(Performance[[#This Row],[Overall B.A.C. ($)]]/Performance[[#This Row],[C.P.I.]],0)</f>
        <v>372.57777777777778</v>
      </c>
      <c r="R10" s="8">
        <f>IFERROR(Performance[[#This Row],[V.A.C. ($)]]/Performance[[#This Row],[Overall B.A.C. ($)]],0)</f>
        <v>-0.22962962962962966</v>
      </c>
      <c r="S10" s="7">
        <f>IFERROR(Performance[[#This Row],[Overall B.A.C. ($)]]-Performance[[#This Row],[E.A.C.]],0)</f>
        <v>-69.577777777777783</v>
      </c>
      <c r="T10" s="3">
        <f>IFERROR((Performance[[#This Row],[S.P.I.]]+Performance[[#This Row],[C.P.I.]])/2,0)</f>
        <v>0.82588116440918957</v>
      </c>
      <c r="U10" s="1" t="str">
        <f>LOOKUP(Performance[[#This Row],[Average index]],Status[Lower Value Limit],Status[Status])</f>
        <v>RED</v>
      </c>
    </row>
    <row r="11" spans="2:21" ht="33" customHeight="1" x14ac:dyDescent="0.3">
      <c r="C11" s="27" t="s">
        <v>39</v>
      </c>
      <c r="D11" s="26" t="s">
        <v>32</v>
      </c>
      <c r="E11" s="1">
        <v>180</v>
      </c>
      <c r="F11" s="1">
        <v>92</v>
      </c>
      <c r="G11" s="1">
        <v>80</v>
      </c>
      <c r="H11" s="1">
        <v>100</v>
      </c>
      <c r="I11" s="1"/>
      <c r="J11" s="7">
        <f>Performance[[#This Row],[E.V. ($)]]-Performance[[#This Row],[A.C. ($)]]</f>
        <v>-20</v>
      </c>
      <c r="K11" s="8">
        <f>IFERROR(Performance[[#This Row],[C.V. ($)]]/Performance[[#This Row],[P.V. ($)]],0)</f>
        <v>-0.21739130434782608</v>
      </c>
      <c r="L11" s="7">
        <f>IFERROR(Performance[[#This Row],[E.V. ($)]]-Performance[[#This Row],[P.V. ($)]],0)</f>
        <v>-12</v>
      </c>
      <c r="M11" s="8">
        <f>IFERROR(Performance[[#This Row],[S.V. ($)]]/Performance[[#This Row],[P.V. ($)]],0)</f>
        <v>-0.13043478260869565</v>
      </c>
      <c r="N11" s="3">
        <f>IFERROR(Performance[[#This Row],[E.V. ($)]]/Performance[[#This Row],[A.C. ($)]],0)</f>
        <v>0.8</v>
      </c>
      <c r="O11" s="3">
        <f>IFERROR(Performance[[#This Row],[E.V. ($)]]/Performance[[#This Row],[P.V. ($)]],0)</f>
        <v>0.86956521739130432</v>
      </c>
      <c r="P11" s="9">
        <f>IFERROR(Performance[[#This Row],[E.A.C.]]-Performance[[#This Row],[A.C. ($)]],0)</f>
        <v>125</v>
      </c>
      <c r="Q11" s="9">
        <f>IFERROR(Performance[[#This Row],[Overall B.A.C. ($)]]/Performance[[#This Row],[C.P.I.]],0)</f>
        <v>225</v>
      </c>
      <c r="R11" s="8">
        <f>IFERROR(Performance[[#This Row],[V.A.C. ($)]]/Performance[[#This Row],[Overall B.A.C. ($)]],0)</f>
        <v>-0.25</v>
      </c>
      <c r="S11" s="7">
        <f>IFERROR(Performance[[#This Row],[Overall B.A.C. ($)]]-Performance[[#This Row],[E.A.C.]],0)</f>
        <v>-45</v>
      </c>
      <c r="T11" s="3">
        <f>IFERROR((Performance[[#This Row],[S.P.I.]]+Performance[[#This Row],[C.P.I.]])/2,0)</f>
        <v>0.83478260869565224</v>
      </c>
      <c r="U11" s="1" t="str">
        <f>LOOKUP(Performance[[#This Row],[Average index]],Status[Lower Value Limit],Status[Status])</f>
        <v>RED</v>
      </c>
    </row>
    <row r="12" spans="2:21" ht="33" customHeight="1" x14ac:dyDescent="0.3">
      <c r="C12" s="27" t="s">
        <v>40</v>
      </c>
      <c r="D12" s="26" t="s">
        <v>34</v>
      </c>
      <c r="E12" s="1">
        <v>45</v>
      </c>
      <c r="F12" s="1">
        <v>35</v>
      </c>
      <c r="G12" s="1">
        <v>20</v>
      </c>
      <c r="H12" s="1">
        <v>30</v>
      </c>
      <c r="I12" s="1"/>
      <c r="J12" s="7">
        <f>Performance[[#This Row],[E.V. ($)]]-Performance[[#This Row],[A.C. ($)]]</f>
        <v>-10</v>
      </c>
      <c r="K12" s="8">
        <f>IFERROR(Performance[[#This Row],[C.V. ($)]]/Performance[[#This Row],[P.V. ($)]],0)</f>
        <v>-0.2857142857142857</v>
      </c>
      <c r="L12" s="7">
        <f>IFERROR(Performance[[#This Row],[E.V. ($)]]-Performance[[#This Row],[P.V. ($)]],0)</f>
        <v>-15</v>
      </c>
      <c r="M12" s="8">
        <f>IFERROR(Performance[[#This Row],[S.V. ($)]]/Performance[[#This Row],[P.V. ($)]],0)</f>
        <v>-0.42857142857142855</v>
      </c>
      <c r="N12" s="3">
        <f>IFERROR(Performance[[#This Row],[E.V. ($)]]/Performance[[#This Row],[A.C. ($)]],0)</f>
        <v>0.66666666666666663</v>
      </c>
      <c r="O12" s="3">
        <f>IFERROR(Performance[[#This Row],[E.V. ($)]]/Performance[[#This Row],[P.V. ($)]],0)</f>
        <v>0.5714285714285714</v>
      </c>
      <c r="P12" s="9">
        <f>IFERROR(Performance[[#This Row],[E.A.C.]]-Performance[[#This Row],[A.C. ($)]],0)</f>
        <v>37.5</v>
      </c>
      <c r="Q12" s="9">
        <f>IFERROR(Performance[[#This Row],[Overall B.A.C. ($)]]/Performance[[#This Row],[C.P.I.]],0)</f>
        <v>67.5</v>
      </c>
      <c r="R12" s="8">
        <f>IFERROR(Performance[[#This Row],[V.A.C. ($)]]/Performance[[#This Row],[Overall B.A.C. ($)]],0)</f>
        <v>-0.5</v>
      </c>
      <c r="S12" s="7">
        <f>IFERROR(Performance[[#This Row],[Overall B.A.C. ($)]]-Performance[[#This Row],[E.A.C.]],0)</f>
        <v>-22.5</v>
      </c>
      <c r="T12" s="3">
        <f>IFERROR((Performance[[#This Row],[S.P.I.]]+Performance[[#This Row],[C.P.I.]])/2,0)</f>
        <v>0.61904761904761907</v>
      </c>
      <c r="U12" s="1" t="str">
        <f>LOOKUP(Performance[[#This Row],[Average index]],Status[Lower Value Limit],Status[Status])</f>
        <v>BLACK</v>
      </c>
    </row>
    <row r="13" spans="2:21" ht="33" customHeight="1" x14ac:dyDescent="0.3">
      <c r="C13" s="27" t="s">
        <v>41</v>
      </c>
      <c r="D13" s="26" t="s">
        <v>36</v>
      </c>
      <c r="E13" s="1">
        <v>78</v>
      </c>
      <c r="F13" s="1">
        <v>34</v>
      </c>
      <c r="G13" s="1">
        <v>35</v>
      </c>
      <c r="H13" s="1">
        <v>36</v>
      </c>
      <c r="I13" s="1"/>
      <c r="J13" s="7">
        <f>Performance[[#This Row],[E.V. ($)]]-Performance[[#This Row],[A.C. ($)]]</f>
        <v>-1</v>
      </c>
      <c r="K13" s="8">
        <f>IFERROR(Performance[[#This Row],[C.V. ($)]]/Performance[[#This Row],[P.V. ($)]],0)</f>
        <v>-2.9411764705882353E-2</v>
      </c>
      <c r="L13" s="7">
        <f>IFERROR(Performance[[#This Row],[E.V. ($)]]-Performance[[#This Row],[P.V. ($)]],0)</f>
        <v>1</v>
      </c>
      <c r="M13" s="8">
        <f>IFERROR(Performance[[#This Row],[S.V. ($)]]/Performance[[#This Row],[P.V. ($)]],0)</f>
        <v>2.9411764705882353E-2</v>
      </c>
      <c r="N13" s="3">
        <f>IFERROR(Performance[[#This Row],[E.V. ($)]]/Performance[[#This Row],[A.C. ($)]],0)</f>
        <v>0.97222222222222221</v>
      </c>
      <c r="O13" s="3">
        <f>IFERROR(Performance[[#This Row],[E.V. ($)]]/Performance[[#This Row],[P.V. ($)]],0)</f>
        <v>1.0294117647058822</v>
      </c>
      <c r="P13" s="9">
        <f>IFERROR(Performance[[#This Row],[E.A.C.]]-Performance[[#This Row],[A.C. ($)]],0)</f>
        <v>44.228571428571428</v>
      </c>
      <c r="Q13" s="9">
        <f>IFERROR(Performance[[#This Row],[Overall B.A.C. ($)]]/Performance[[#This Row],[C.P.I.]],0)</f>
        <v>80.228571428571428</v>
      </c>
      <c r="R13" s="8">
        <f>IFERROR(Performance[[#This Row],[V.A.C. ($)]]/Performance[[#This Row],[Overall B.A.C. ($)]],0)</f>
        <v>-2.857142857142856E-2</v>
      </c>
      <c r="S13" s="7">
        <f>IFERROR(Performance[[#This Row],[Overall B.A.C. ($)]]-Performance[[#This Row],[E.A.C.]],0)</f>
        <v>-2.2285714285714278</v>
      </c>
      <c r="T13" s="3">
        <f>IFERROR((Performance[[#This Row],[S.P.I.]]+Performance[[#This Row],[C.P.I.]])/2,0)</f>
        <v>1.0008169934640523</v>
      </c>
      <c r="U13" s="1" t="str">
        <f>LOOKUP(Performance[[#This Row],[Average index]],Status[Lower Value Limit],Status[Status])</f>
        <v>GREEN</v>
      </c>
    </row>
    <row r="14" spans="2:21" ht="33" customHeight="1" x14ac:dyDescent="0.3">
      <c r="B14" s="38"/>
      <c r="C14" s="27" t="s">
        <v>42</v>
      </c>
      <c r="D14" s="24" t="s">
        <v>43</v>
      </c>
      <c r="E14" s="1">
        <f>SUM(E15,E19)</f>
        <v>705</v>
      </c>
      <c r="F14" s="1">
        <f>SUM(F15,F19)</f>
        <v>363</v>
      </c>
      <c r="G14" s="1">
        <f>SUM(G15,G19)</f>
        <v>405</v>
      </c>
      <c r="H14" s="1">
        <f>SUM(H15,H19)</f>
        <v>430</v>
      </c>
      <c r="I14" s="1"/>
      <c r="J14" s="7">
        <f>Performance[[#This Row],[E.V. ($)]]-Performance[[#This Row],[A.C. ($)]]</f>
        <v>-25</v>
      </c>
      <c r="K14" s="8">
        <f>IFERROR(Performance[[#This Row],[C.V. ($)]]/Performance[[#This Row],[P.V. ($)]],0)</f>
        <v>-6.8870523415977963E-2</v>
      </c>
      <c r="L14" s="7">
        <f>IFERROR(Performance[[#This Row],[E.V. ($)]]-Performance[[#This Row],[P.V. ($)]],0)</f>
        <v>42</v>
      </c>
      <c r="M14" s="8">
        <f>IFERROR(Performance[[#This Row],[S.V. ($)]]/Performance[[#This Row],[P.V. ($)]],0)</f>
        <v>0.11570247933884298</v>
      </c>
      <c r="N14" s="3">
        <f>IFERROR(Performance[[#This Row],[E.V. ($)]]/Performance[[#This Row],[A.C. ($)]],0)</f>
        <v>0.94186046511627908</v>
      </c>
      <c r="O14" s="3">
        <f>IFERROR(Performance[[#This Row],[E.V. ($)]]/Performance[[#This Row],[P.V. ($)]],0)</f>
        <v>1.115702479338843</v>
      </c>
      <c r="P14" s="9">
        <f>IFERROR(Performance[[#This Row],[E.A.C.]]-Performance[[#This Row],[A.C. ($)]],0)</f>
        <v>318.51851851851848</v>
      </c>
      <c r="Q14" s="9">
        <f>IFERROR(Performance[[#This Row],[Overall B.A.C. ($)]]/Performance[[#This Row],[C.P.I.]],0)</f>
        <v>748.51851851851848</v>
      </c>
      <c r="R14" s="8">
        <f>IFERROR(Performance[[#This Row],[V.A.C. ($)]]/Performance[[#This Row],[Overall B.A.C. ($)]],0)</f>
        <v>-6.1728395061728336E-2</v>
      </c>
      <c r="S14" s="7">
        <f>IFERROR(Performance[[#This Row],[Overall B.A.C. ($)]]-Performance[[#This Row],[E.A.C.]],0)</f>
        <v>-43.518518518518476</v>
      </c>
      <c r="T14" s="3">
        <f>IFERROR((Performance[[#This Row],[S.P.I.]]+Performance[[#This Row],[C.P.I.]])/2,0)</f>
        <v>1.028781472227561</v>
      </c>
      <c r="U14" s="1" t="str">
        <f>LOOKUP(Performance[[#This Row],[Average index]],Status[Lower Value Limit],Status[Status])</f>
        <v>GREEN</v>
      </c>
    </row>
    <row r="15" spans="2:21" ht="33" customHeight="1" x14ac:dyDescent="0.3">
      <c r="B15" s="38"/>
      <c r="C15" s="27" t="s">
        <v>44</v>
      </c>
      <c r="D15" s="25" t="s">
        <v>30</v>
      </c>
      <c r="E15" s="1">
        <f>SUM(E16:E18)</f>
        <v>375</v>
      </c>
      <c r="F15" s="1">
        <f>SUM(F16:F18)</f>
        <v>148</v>
      </c>
      <c r="G15" s="1">
        <f>SUM(G16:G18)</f>
        <v>210</v>
      </c>
      <c r="H15" s="1">
        <f>SUM(H16:H18)</f>
        <v>225</v>
      </c>
      <c r="I15" s="1"/>
      <c r="J15" s="7">
        <f>Performance[[#This Row],[E.V. ($)]]-Performance[[#This Row],[A.C. ($)]]</f>
        <v>-15</v>
      </c>
      <c r="K15" s="8">
        <f>IFERROR(Performance[[#This Row],[C.V. ($)]]/Performance[[#This Row],[P.V. ($)]],0)</f>
        <v>-0.10135135135135136</v>
      </c>
      <c r="L15" s="7">
        <f>IFERROR(Performance[[#This Row],[E.V. ($)]]-Performance[[#This Row],[P.V. ($)]],0)</f>
        <v>62</v>
      </c>
      <c r="M15" s="8">
        <f>IFERROR(Performance[[#This Row],[S.V. ($)]]/Performance[[#This Row],[P.V. ($)]],0)</f>
        <v>0.41891891891891891</v>
      </c>
      <c r="N15" s="3">
        <f>IFERROR(Performance[[#This Row],[E.V. ($)]]/Performance[[#This Row],[A.C. ($)]],0)</f>
        <v>0.93333333333333335</v>
      </c>
      <c r="O15" s="3">
        <f>IFERROR(Performance[[#This Row],[E.V. ($)]]/Performance[[#This Row],[P.V. ($)]],0)</f>
        <v>1.4189189189189189</v>
      </c>
      <c r="P15" s="9">
        <f>IFERROR(Performance[[#This Row],[E.A.C.]]-Performance[[#This Row],[A.C. ($)]],0)</f>
        <v>176.78571428571428</v>
      </c>
      <c r="Q15" s="9">
        <f>IFERROR(Performance[[#This Row],[Overall B.A.C. ($)]]/Performance[[#This Row],[C.P.I.]],0)</f>
        <v>401.78571428571428</v>
      </c>
      <c r="R15" s="8">
        <f>IFERROR(Performance[[#This Row],[V.A.C. ($)]]/Performance[[#This Row],[Overall B.A.C. ($)]],0)</f>
        <v>-7.1428571428571411E-2</v>
      </c>
      <c r="S15" s="7">
        <f>IFERROR(Performance[[#This Row],[Overall B.A.C. ($)]]-Performance[[#This Row],[E.A.C.]],0)</f>
        <v>-26.785714285714278</v>
      </c>
      <c r="T15" s="3">
        <f>IFERROR((Performance[[#This Row],[S.P.I.]]+Performance[[#This Row],[C.P.I.]])/2,0)</f>
        <v>1.176126126126126</v>
      </c>
      <c r="U15" s="1" t="str">
        <f>LOOKUP(Performance[[#This Row],[Average index]],Status[Lower Value Limit],Status[Status])</f>
        <v>GREEN</v>
      </c>
    </row>
    <row r="16" spans="2:21" ht="33" customHeight="1" x14ac:dyDescent="0.3">
      <c r="C16" s="27" t="s">
        <v>45</v>
      </c>
      <c r="D16" s="26" t="s">
        <v>32</v>
      </c>
      <c r="E16" s="1">
        <v>250</v>
      </c>
      <c r="F16" s="1">
        <v>55</v>
      </c>
      <c r="G16" s="1">
        <v>125</v>
      </c>
      <c r="H16" s="1">
        <v>150</v>
      </c>
      <c r="I16" s="1"/>
      <c r="J16" s="7">
        <f>Performance[[#This Row],[E.V. ($)]]-Performance[[#This Row],[A.C. ($)]]</f>
        <v>-25</v>
      </c>
      <c r="K16" s="8">
        <f>IFERROR(Performance[[#This Row],[C.V. ($)]]/Performance[[#This Row],[P.V. ($)]],0)</f>
        <v>-0.45454545454545453</v>
      </c>
      <c r="L16" s="7">
        <f>IFERROR(Performance[[#This Row],[E.V. ($)]]-Performance[[#This Row],[P.V. ($)]],0)</f>
        <v>70</v>
      </c>
      <c r="M16" s="8">
        <f>IFERROR(Performance[[#This Row],[S.V. ($)]]/Performance[[#This Row],[P.V. ($)]],0)</f>
        <v>1.2727272727272727</v>
      </c>
      <c r="N16" s="3">
        <f>IFERROR(Performance[[#This Row],[E.V. ($)]]/Performance[[#This Row],[A.C. ($)]],0)</f>
        <v>0.83333333333333337</v>
      </c>
      <c r="O16" s="3">
        <f>IFERROR(Performance[[#This Row],[E.V. ($)]]/Performance[[#This Row],[P.V. ($)]],0)</f>
        <v>2.2727272727272729</v>
      </c>
      <c r="P16" s="9">
        <f>IFERROR(Performance[[#This Row],[E.A.C.]]-Performance[[#This Row],[A.C. ($)]],0)</f>
        <v>150</v>
      </c>
      <c r="Q16" s="9">
        <f>IFERROR(Performance[[#This Row],[Overall B.A.C. ($)]]/Performance[[#This Row],[C.P.I.]],0)</f>
        <v>300</v>
      </c>
      <c r="R16" s="8">
        <f>IFERROR(Performance[[#This Row],[V.A.C. ($)]]/Performance[[#This Row],[Overall B.A.C. ($)]],0)</f>
        <v>-0.2</v>
      </c>
      <c r="S16" s="7">
        <f>IFERROR(Performance[[#This Row],[Overall B.A.C. ($)]]-Performance[[#This Row],[E.A.C.]],0)</f>
        <v>-50</v>
      </c>
      <c r="T16" s="3">
        <f>IFERROR((Performance[[#This Row],[S.P.I.]]+Performance[[#This Row],[C.P.I.]])/2,0)</f>
        <v>1.5530303030303032</v>
      </c>
      <c r="U16" s="1" t="str">
        <f>LOOKUP(Performance[[#This Row],[Average index]],Status[Lower Value Limit],Status[Status])</f>
        <v>GREEN</v>
      </c>
    </row>
    <row r="17" spans="2:21" ht="33" customHeight="1" x14ac:dyDescent="0.3">
      <c r="C17" s="27" t="s">
        <v>46</v>
      </c>
      <c r="D17" s="26" t="s">
        <v>34</v>
      </c>
      <c r="E17" s="1">
        <v>100</v>
      </c>
      <c r="F17" s="1">
        <v>82</v>
      </c>
      <c r="G17" s="1">
        <v>70</v>
      </c>
      <c r="H17" s="1">
        <v>65</v>
      </c>
      <c r="I17" s="1"/>
      <c r="J17" s="7">
        <f>Performance[[#This Row],[E.V. ($)]]-Performance[[#This Row],[A.C. ($)]]</f>
        <v>5</v>
      </c>
      <c r="K17" s="8">
        <f>IFERROR(Performance[[#This Row],[C.V. ($)]]/Performance[[#This Row],[P.V. ($)]],0)</f>
        <v>6.097560975609756E-2</v>
      </c>
      <c r="L17" s="7">
        <f>IFERROR(Performance[[#This Row],[E.V. ($)]]-Performance[[#This Row],[P.V. ($)]],0)</f>
        <v>-12</v>
      </c>
      <c r="M17" s="8">
        <f>IFERROR(Performance[[#This Row],[S.V. ($)]]/Performance[[#This Row],[P.V. ($)]],0)</f>
        <v>-0.14634146341463414</v>
      </c>
      <c r="N17" s="3">
        <f>IFERROR(Performance[[#This Row],[E.V. ($)]]/Performance[[#This Row],[A.C. ($)]],0)</f>
        <v>1.0769230769230769</v>
      </c>
      <c r="O17" s="3">
        <f>IFERROR(Performance[[#This Row],[E.V. ($)]]/Performance[[#This Row],[P.V. ($)]],0)</f>
        <v>0.85365853658536583</v>
      </c>
      <c r="P17" s="9">
        <f>IFERROR(Performance[[#This Row],[E.A.C.]]-Performance[[#This Row],[A.C. ($)]],0)</f>
        <v>27.857142857142861</v>
      </c>
      <c r="Q17" s="9">
        <f>IFERROR(Performance[[#This Row],[Overall B.A.C. ($)]]/Performance[[#This Row],[C.P.I.]],0)</f>
        <v>92.857142857142861</v>
      </c>
      <c r="R17" s="8">
        <f>IFERROR(Performance[[#This Row],[V.A.C. ($)]]/Performance[[#This Row],[Overall B.A.C. ($)]],0)</f>
        <v>7.1428571428571383E-2</v>
      </c>
      <c r="S17" s="7">
        <f>IFERROR(Performance[[#This Row],[Overall B.A.C. ($)]]-Performance[[#This Row],[E.A.C.]],0)</f>
        <v>7.1428571428571388</v>
      </c>
      <c r="T17" s="3">
        <f>IFERROR((Performance[[#This Row],[S.P.I.]]+Performance[[#This Row],[C.P.I.]])/2,0)</f>
        <v>0.96529080675422141</v>
      </c>
      <c r="U17" s="1" t="str">
        <f>LOOKUP(Performance[[#This Row],[Average index]],Status[Lower Value Limit],Status[Status])</f>
        <v>ORANGE</v>
      </c>
    </row>
    <row r="18" spans="2:21" ht="33" customHeight="1" x14ac:dyDescent="0.3">
      <c r="C18" s="27" t="s">
        <v>47</v>
      </c>
      <c r="D18" s="26" t="s">
        <v>36</v>
      </c>
      <c r="E18" s="1">
        <v>25</v>
      </c>
      <c r="F18" s="1">
        <v>11</v>
      </c>
      <c r="G18" s="1">
        <v>15</v>
      </c>
      <c r="H18" s="1">
        <v>10</v>
      </c>
      <c r="I18" s="1"/>
      <c r="J18" s="7">
        <f>Performance[[#This Row],[E.V. ($)]]-Performance[[#This Row],[A.C. ($)]]</f>
        <v>5</v>
      </c>
      <c r="K18" s="8">
        <f>IFERROR(Performance[[#This Row],[C.V. ($)]]/Performance[[#This Row],[P.V. ($)]],0)</f>
        <v>0.45454545454545453</v>
      </c>
      <c r="L18" s="7">
        <f>IFERROR(Performance[[#This Row],[E.V. ($)]]-Performance[[#This Row],[P.V. ($)]],0)</f>
        <v>4</v>
      </c>
      <c r="M18" s="8">
        <f>IFERROR(Performance[[#This Row],[S.V. ($)]]/Performance[[#This Row],[P.V. ($)]],0)</f>
        <v>0.36363636363636365</v>
      </c>
      <c r="N18" s="3">
        <f>IFERROR(Performance[[#This Row],[E.V. ($)]]/Performance[[#This Row],[A.C. ($)]],0)</f>
        <v>1.5</v>
      </c>
      <c r="O18" s="3">
        <f>IFERROR(Performance[[#This Row],[E.V. ($)]]/Performance[[#This Row],[P.V. ($)]],0)</f>
        <v>1.3636363636363635</v>
      </c>
      <c r="P18" s="9">
        <f>IFERROR(Performance[[#This Row],[E.A.C.]]-Performance[[#This Row],[A.C. ($)]],0)</f>
        <v>6.6666666666666679</v>
      </c>
      <c r="Q18" s="9">
        <f>IFERROR(Performance[[#This Row],[Overall B.A.C. ($)]]/Performance[[#This Row],[C.P.I.]],0)</f>
        <v>16.666666666666668</v>
      </c>
      <c r="R18" s="8">
        <f>IFERROR(Performance[[#This Row],[V.A.C. ($)]]/Performance[[#This Row],[Overall B.A.C. ($)]],0)</f>
        <v>0.33333333333333326</v>
      </c>
      <c r="S18" s="7">
        <f>IFERROR(Performance[[#This Row],[Overall B.A.C. ($)]]-Performance[[#This Row],[E.A.C.]],0)</f>
        <v>8.3333333333333321</v>
      </c>
      <c r="T18" s="3">
        <f>IFERROR((Performance[[#This Row],[S.P.I.]]+Performance[[#This Row],[C.P.I.]])/2,0)</f>
        <v>1.4318181818181817</v>
      </c>
      <c r="U18" s="1" t="str">
        <f>LOOKUP(Performance[[#This Row],[Average index]],Status[Lower Value Limit],Status[Status])</f>
        <v>GREEN</v>
      </c>
    </row>
    <row r="19" spans="2:21" ht="33" customHeight="1" x14ac:dyDescent="0.3">
      <c r="B19" s="38"/>
      <c r="C19" s="27" t="s">
        <v>48</v>
      </c>
      <c r="D19" s="25" t="s">
        <v>38</v>
      </c>
      <c r="E19" s="1">
        <f>SUM(E20:E22)</f>
        <v>330</v>
      </c>
      <c r="F19" s="1">
        <f>SUM(F20:F22)</f>
        <v>215</v>
      </c>
      <c r="G19" s="1">
        <f>SUM(G20:G22)</f>
        <v>195</v>
      </c>
      <c r="H19" s="1">
        <f>SUM(H20:H22)</f>
        <v>205</v>
      </c>
      <c r="I19" s="1"/>
      <c r="J19" s="7">
        <f>Performance[[#This Row],[E.V. ($)]]-Performance[[#This Row],[A.C. ($)]]</f>
        <v>-10</v>
      </c>
      <c r="K19" s="8">
        <f>IFERROR(Performance[[#This Row],[C.V. ($)]]/Performance[[#This Row],[P.V. ($)]],0)</f>
        <v>-4.6511627906976744E-2</v>
      </c>
      <c r="L19" s="7">
        <f>IFERROR(Performance[[#This Row],[E.V. ($)]]-Performance[[#This Row],[P.V. ($)]],0)</f>
        <v>-20</v>
      </c>
      <c r="M19" s="8">
        <f>IFERROR(Performance[[#This Row],[S.V. ($)]]/Performance[[#This Row],[P.V. ($)]],0)</f>
        <v>-9.3023255813953487E-2</v>
      </c>
      <c r="N19" s="3">
        <f>IFERROR(Performance[[#This Row],[E.V. ($)]]/Performance[[#This Row],[A.C. ($)]],0)</f>
        <v>0.95121951219512191</v>
      </c>
      <c r="O19" s="3">
        <f>IFERROR(Performance[[#This Row],[E.V. ($)]]/Performance[[#This Row],[P.V. ($)]],0)</f>
        <v>0.90697674418604646</v>
      </c>
      <c r="P19" s="9">
        <f>IFERROR(Performance[[#This Row],[E.A.C.]]-Performance[[#This Row],[A.C. ($)]],0)</f>
        <v>141.92307692307696</v>
      </c>
      <c r="Q19" s="9">
        <f>IFERROR(Performance[[#This Row],[Overall B.A.C. ($)]]/Performance[[#This Row],[C.P.I.]],0)</f>
        <v>346.92307692307696</v>
      </c>
      <c r="R19" s="8">
        <f>IFERROR(Performance[[#This Row],[V.A.C. ($)]]/Performance[[#This Row],[Overall B.A.C. ($)]],0)</f>
        <v>-5.1282051282051398E-2</v>
      </c>
      <c r="S19" s="7">
        <f>IFERROR(Performance[[#This Row],[Overall B.A.C. ($)]]-Performance[[#This Row],[E.A.C.]],0)</f>
        <v>-16.923076923076962</v>
      </c>
      <c r="T19" s="3">
        <f>IFERROR((Performance[[#This Row],[S.P.I.]]+Performance[[#This Row],[C.P.I.]])/2,0)</f>
        <v>0.92909812819058413</v>
      </c>
      <c r="U19" s="1" t="str">
        <f>LOOKUP(Performance[[#This Row],[Average index]],Status[Lower Value Limit],Status[Status])</f>
        <v>ORANGE</v>
      </c>
    </row>
    <row r="20" spans="2:21" ht="33" customHeight="1" x14ac:dyDescent="0.3">
      <c r="C20" s="27" t="s">
        <v>49</v>
      </c>
      <c r="D20" s="26" t="s">
        <v>32</v>
      </c>
      <c r="E20" s="1">
        <v>90</v>
      </c>
      <c r="F20" s="1">
        <v>55</v>
      </c>
      <c r="G20" s="1">
        <v>60</v>
      </c>
      <c r="H20" s="1">
        <v>50</v>
      </c>
      <c r="I20" s="1"/>
      <c r="J20" s="7">
        <f>Performance[[#This Row],[E.V. ($)]]-Performance[[#This Row],[A.C. ($)]]</f>
        <v>10</v>
      </c>
      <c r="K20" s="8">
        <f>IFERROR(Performance[[#This Row],[C.V. ($)]]/Performance[[#This Row],[P.V. ($)]],0)</f>
        <v>0.18181818181818182</v>
      </c>
      <c r="L20" s="7">
        <f>IFERROR(Performance[[#This Row],[E.V. ($)]]-Performance[[#This Row],[P.V. ($)]],0)</f>
        <v>5</v>
      </c>
      <c r="M20" s="8">
        <f>IFERROR(Performance[[#This Row],[S.V. ($)]]/Performance[[#This Row],[P.V. ($)]],0)</f>
        <v>9.0909090909090912E-2</v>
      </c>
      <c r="N20" s="3">
        <f>IFERROR(Performance[[#This Row],[E.V. ($)]]/Performance[[#This Row],[A.C. ($)]],0)</f>
        <v>1.2</v>
      </c>
      <c r="O20" s="3">
        <f>IFERROR(Performance[[#This Row],[E.V. ($)]]/Performance[[#This Row],[P.V. ($)]],0)</f>
        <v>1.0909090909090908</v>
      </c>
      <c r="P20" s="9">
        <f>IFERROR(Performance[[#This Row],[E.A.C.]]-Performance[[#This Row],[A.C. ($)]],0)</f>
        <v>25</v>
      </c>
      <c r="Q20" s="9">
        <f>IFERROR(Performance[[#This Row],[Overall B.A.C. ($)]]/Performance[[#This Row],[C.P.I.]],0)</f>
        <v>75</v>
      </c>
      <c r="R20" s="8">
        <f>IFERROR(Performance[[#This Row],[V.A.C. ($)]]/Performance[[#This Row],[Overall B.A.C. ($)]],0)</f>
        <v>0.16666666666666666</v>
      </c>
      <c r="S20" s="7">
        <f>IFERROR(Performance[[#This Row],[Overall B.A.C. ($)]]-Performance[[#This Row],[E.A.C.]],0)</f>
        <v>15</v>
      </c>
      <c r="T20" s="3">
        <f>IFERROR((Performance[[#This Row],[S.P.I.]]+Performance[[#This Row],[C.P.I.]])/2,0)</f>
        <v>1.1454545454545455</v>
      </c>
      <c r="U20" s="1" t="str">
        <f>LOOKUP(Performance[[#This Row],[Average index]],Status[Lower Value Limit],Status[Status])</f>
        <v>GREEN</v>
      </c>
    </row>
    <row r="21" spans="2:21" ht="33" customHeight="1" x14ac:dyDescent="0.3">
      <c r="C21" s="27" t="s">
        <v>50</v>
      </c>
      <c r="D21" s="26" t="s">
        <v>34</v>
      </c>
      <c r="E21" s="1">
        <v>90</v>
      </c>
      <c r="F21" s="1">
        <v>60</v>
      </c>
      <c r="G21" s="1">
        <v>50</v>
      </c>
      <c r="H21" s="1">
        <v>45</v>
      </c>
      <c r="I21" s="1"/>
      <c r="J21" s="7">
        <f>Performance[[#This Row],[E.V. ($)]]-Performance[[#This Row],[A.C. ($)]]</f>
        <v>5</v>
      </c>
      <c r="K21" s="8">
        <f>IFERROR(Performance[[#This Row],[C.V. ($)]]/Performance[[#This Row],[P.V. ($)]],0)</f>
        <v>8.3333333333333329E-2</v>
      </c>
      <c r="L21" s="7">
        <f>IFERROR(Performance[[#This Row],[E.V. ($)]]-Performance[[#This Row],[P.V. ($)]],0)</f>
        <v>-10</v>
      </c>
      <c r="M21" s="8">
        <f>IFERROR(Performance[[#This Row],[S.V. ($)]]/Performance[[#This Row],[P.V. ($)]],0)</f>
        <v>-0.16666666666666666</v>
      </c>
      <c r="N21" s="3">
        <f>IFERROR(Performance[[#This Row],[E.V. ($)]]/Performance[[#This Row],[A.C. ($)]],0)</f>
        <v>1.1111111111111112</v>
      </c>
      <c r="O21" s="3">
        <f>IFERROR(Performance[[#This Row],[E.V. ($)]]/Performance[[#This Row],[P.V. ($)]],0)</f>
        <v>0.83333333333333337</v>
      </c>
      <c r="P21" s="9">
        <f>IFERROR(Performance[[#This Row],[E.A.C.]]-Performance[[#This Row],[A.C. ($)]],0)</f>
        <v>36</v>
      </c>
      <c r="Q21" s="9">
        <f>IFERROR(Performance[[#This Row],[Overall B.A.C. ($)]]/Performance[[#This Row],[C.P.I.]],0)</f>
        <v>81</v>
      </c>
      <c r="R21" s="8">
        <f>IFERROR(Performance[[#This Row],[V.A.C. ($)]]/Performance[[#This Row],[Overall B.A.C. ($)]],0)</f>
        <v>0.1</v>
      </c>
      <c r="S21" s="7">
        <f>IFERROR(Performance[[#This Row],[Overall B.A.C. ($)]]-Performance[[#This Row],[E.A.C.]],0)</f>
        <v>9</v>
      </c>
      <c r="T21" s="3">
        <f>IFERROR((Performance[[#This Row],[S.P.I.]]+Performance[[#This Row],[C.P.I.]])/2,0)</f>
        <v>0.97222222222222232</v>
      </c>
      <c r="U21" s="1" t="str">
        <f>LOOKUP(Performance[[#This Row],[Average index]],Status[Lower Value Limit],Status[Status])</f>
        <v>ORANGE</v>
      </c>
    </row>
    <row r="22" spans="2:21" ht="33" customHeight="1" x14ac:dyDescent="0.3">
      <c r="C22" s="27" t="s">
        <v>51</v>
      </c>
      <c r="D22" s="26" t="s">
        <v>36</v>
      </c>
      <c r="E22" s="1">
        <v>150</v>
      </c>
      <c r="F22" s="1">
        <v>100</v>
      </c>
      <c r="G22" s="1">
        <v>85</v>
      </c>
      <c r="H22" s="1">
        <v>110</v>
      </c>
      <c r="I22" s="1"/>
      <c r="J22" s="7">
        <f>Performance[[#This Row],[E.V. ($)]]-Performance[[#This Row],[A.C. ($)]]</f>
        <v>-25</v>
      </c>
      <c r="K22" s="8">
        <f>IFERROR(Performance[[#This Row],[C.V. ($)]]/Performance[[#This Row],[P.V. ($)]],0)</f>
        <v>-0.25</v>
      </c>
      <c r="L22" s="7">
        <f>IFERROR(Performance[[#This Row],[E.V. ($)]]-Performance[[#This Row],[P.V. ($)]],0)</f>
        <v>-15</v>
      </c>
      <c r="M22" s="8">
        <f>IFERROR(Performance[[#This Row],[S.V. ($)]]/Performance[[#This Row],[P.V. ($)]],0)</f>
        <v>-0.15</v>
      </c>
      <c r="N22" s="3">
        <f>IFERROR(Performance[[#This Row],[E.V. ($)]]/Performance[[#This Row],[A.C. ($)]],0)</f>
        <v>0.77272727272727271</v>
      </c>
      <c r="O22" s="3">
        <f>IFERROR(Performance[[#This Row],[E.V. ($)]]/Performance[[#This Row],[P.V. ($)]],0)</f>
        <v>0.85</v>
      </c>
      <c r="P22" s="9">
        <f>IFERROR(Performance[[#This Row],[E.A.C.]]-Performance[[#This Row],[A.C. ($)]],0)</f>
        <v>84.117647058823536</v>
      </c>
      <c r="Q22" s="9">
        <f>IFERROR(Performance[[#This Row],[Overall B.A.C. ($)]]/Performance[[#This Row],[C.P.I.]],0)</f>
        <v>194.11764705882354</v>
      </c>
      <c r="R22" s="8">
        <f>IFERROR(Performance[[#This Row],[V.A.C. ($)]]/Performance[[#This Row],[Overall B.A.C. ($)]],0)</f>
        <v>-0.29411764705882359</v>
      </c>
      <c r="S22" s="7">
        <f>IFERROR(Performance[[#This Row],[Overall B.A.C. ($)]]-Performance[[#This Row],[E.A.C.]],0)</f>
        <v>-44.117647058823536</v>
      </c>
      <c r="T22" s="3">
        <f>IFERROR((Performance[[#This Row],[S.P.I.]]+Performance[[#This Row],[C.P.I.]])/2,0)</f>
        <v>0.81136363636363629</v>
      </c>
      <c r="U22" s="1" t="str">
        <f>LOOKUP(Performance[[#This Row],[Average index]],Status[Lower Value Limit],Status[Status])</f>
        <v>RED</v>
      </c>
    </row>
  </sheetData>
  <mergeCells count="6">
    <mergeCell ref="B1:S1"/>
    <mergeCell ref="P3:S3"/>
    <mergeCell ref="E3:F3"/>
    <mergeCell ref="J3:K3"/>
    <mergeCell ref="L3:M3"/>
    <mergeCell ref="N3:O3"/>
  </mergeCells>
  <conditionalFormatting sqref="J5:M22 R5:S22">
    <cfRule type="expression" dxfId="19" priority="1">
      <formula>J5&lt;0</formula>
    </cfRule>
  </conditionalFormatting>
  <conditionalFormatting sqref="U5:U22">
    <cfRule type="expression" dxfId="18" priority="4">
      <formula>$U5="BLACK"</formula>
    </cfRule>
    <cfRule type="expression" dxfId="17" priority="5">
      <formula>$U5="GREEN"</formula>
    </cfRule>
    <cfRule type="expression" dxfId="16" priority="6">
      <formula>$U5="RED"</formula>
    </cfRule>
    <cfRule type="expression" dxfId="15" priority="7">
      <formula>$U5="ORANGE"</formula>
    </cfRule>
    <cfRule type="expression" dxfId="14" priority="8">
      <formula>$U5=""</formula>
    </cfRule>
  </conditionalFormatting>
  <conditionalFormatting sqref="U23:U65477">
    <cfRule type="cellIs" dxfId="13" priority="9" stopIfTrue="1" operator="equal">
      <formula>"GREEN"</formula>
    </cfRule>
    <cfRule type="cellIs" dxfId="12" priority="10" stopIfTrue="1" operator="equal">
      <formula>"YELLOW"</formula>
    </cfRule>
    <cfRule type="cellIs" dxfId="11" priority="11" stopIfTrue="1" operator="equal">
      <formula>"RED"</formula>
    </cfRule>
  </conditionalFormatting>
  <dataValidations xWindow="2942" yWindow="962" count="28">
    <dataValidation allowBlank="1" showInputMessage="1" showErrorMessage="1" prompt="Actual value is in column H, in table below" sqref="H3" xr:uid="{00000000-0002-0000-0000-000003000000}"/>
    <dataValidation allowBlank="1" showInputMessage="1" showErrorMessage="1" prompt="Enter Serial number for Projects and Deliverables in this column under this heading" sqref="C4" xr:uid="{00000000-0002-0000-0000-000004000000}"/>
    <dataValidation allowBlank="1" showInputMessage="1" showErrorMessage="1" prompt="Enter Item Description in this column under this heading" sqref="D4" xr:uid="{00000000-0002-0000-0000-000005000000}"/>
    <dataValidation allowBlank="1" showInputMessage="1" showErrorMessage="1" prompt="Enter Overall Budget at Completion amount for Deliverables in this column under this heading. Overall BAC amounts for Projects and Programs are automatically calculated" sqref="E4" xr:uid="{00000000-0002-0000-0000-000006000000}"/>
    <dataValidation allowBlank="1" showInputMessage="1" showErrorMessage="1" prompt="Enter Planned Value for Deliverables in this column under this heading. Planned Value amounts for Projects and Programs are automatically calculated" sqref="F4" xr:uid="{00000000-0002-0000-0000-000007000000}"/>
    <dataValidation allowBlank="1" showInputMessage="1" showErrorMessage="1" prompt="Enter Earned Value for Deliverables in this column under this heading. Earned Value amounts for Projects and Programs are automatically calculated" sqref="G4" xr:uid="{00000000-0002-0000-0000-000008000000}"/>
    <dataValidation allowBlank="1" showInputMessage="1" showErrorMessage="1" prompt="Enter Actual Cost of Deliverables in this column under this heading. Actual Cost for Projects and Programs are automatically calculated" sqref="H4" xr:uid="{00000000-0002-0000-0000-000009000000}"/>
    <dataValidation allowBlank="1" showInputMessage="1" showErrorMessage="1" prompt="Sparklines for Planned, Earned, Actual values are automatically updated in this column under this heading" sqref="I4" xr:uid="{00000000-0002-0000-0000-00000A000000}"/>
    <dataValidation allowBlank="1" showInputMessage="1" showErrorMessage="1" prompt="Cost Variance is automatically calculated in this column under this heading" sqref="J4" xr:uid="{00000000-0002-0000-0000-00000B000000}"/>
    <dataValidation allowBlank="1" showInputMessage="1" showErrorMessage="1" prompt="Cost Variance percent is automatically calculated in this column under this heading" sqref="K4" xr:uid="{00000000-0002-0000-0000-00000C000000}"/>
    <dataValidation allowBlank="1" showInputMessage="1" showErrorMessage="1" prompt="Schedule Variance is automatically calculated in this column under this heading" sqref="L4" xr:uid="{00000000-0002-0000-0000-00000D000000}"/>
    <dataValidation allowBlank="1" showInputMessage="1" showErrorMessage="1" prompt="Schedule Variance percent is automatically calculated in this column under this heading" sqref="M4" xr:uid="{00000000-0002-0000-0000-00000E000000}"/>
    <dataValidation allowBlank="1" showInputMessage="1" showErrorMessage="1" prompt="Cost Performance Index is automatically calculated in this column under this heading" sqref="N4" xr:uid="{00000000-0002-0000-0000-00000F000000}"/>
    <dataValidation allowBlank="1" showInputMessage="1" showErrorMessage="1" prompt="Schedule Performance Index is automatically calculated in this column under this heading" sqref="O4" xr:uid="{00000000-0002-0000-0000-000010000000}"/>
    <dataValidation allowBlank="1" showInputMessage="1" showErrorMessage="1" prompt="Estimate to Completion is automatically calculated in this column under this heading" sqref="P4" xr:uid="{00000000-0002-0000-0000-000011000000}"/>
    <dataValidation allowBlank="1" showInputMessage="1" showErrorMessage="1" prompt="Estimate at Completion is automatically calculated in this column under this heading" sqref="Q4" xr:uid="{00000000-0002-0000-0000-000012000000}"/>
    <dataValidation allowBlank="1" showInputMessage="1" showErrorMessage="1" prompt="Variance at Completion percent is automatically calculated in this column under this heading" sqref="R4" xr:uid="{00000000-0002-0000-0000-000013000000}"/>
    <dataValidation allowBlank="1" showInputMessage="1" showErrorMessage="1" prompt="Variance at Completion amount is automatically calculated in this column under this heading" sqref="S4" xr:uid="{00000000-0002-0000-0000-000014000000}"/>
    <dataValidation allowBlank="1" showInputMessage="1" showErrorMessage="1" prompt="Average Index is automatically calculated in this column under this heading" sqref="T4" xr:uid="{00000000-0002-0000-0000-000015000000}"/>
    <dataValidation allowBlank="1" showInputMessage="1" showErrorMessage="1" prompt="Status is automatically updated and highlighted with RGB color R=64 G=64 B=64 for Black, R=181 G=18 B=27 for Red, R=121 G=69 B=11 for Orange, and R=70 G=114 B=37 for Green" sqref="U4" xr:uid="{00000000-0002-0000-0000-000016000000}"/>
    <dataValidation allowBlank="1" showInputMessage="1" showErrorMessage="1" prompt="Budget values are in columns E and F, in table below" sqref="E3:F3" xr:uid="{00000000-0002-0000-0000-000018000000}"/>
    <dataValidation allowBlank="1" showInputMessage="1" showErrorMessage="1" prompt="Earned value is in column G, in table below" sqref="G3" xr:uid="{00000000-0002-0000-0000-000019000000}"/>
    <dataValidation allowBlank="1" showInputMessage="1" showErrorMessage="1" prompt="Cost values are in columns J and K, in table below" sqref="J3:K3" xr:uid="{00000000-0002-0000-0000-00001A000000}"/>
    <dataValidation allowBlank="1" showInputMessage="1" showErrorMessage="1" prompt="Schedule values are in columns L and M, in table below" sqref="L3:M3" xr:uid="{00000000-0002-0000-0000-00001B000000}"/>
    <dataValidation allowBlank="1" showInputMessage="1" showErrorMessage="1" prompt="Performance Index values are in columns N and O, in table below" sqref="N3:O3" xr:uid="{00000000-0002-0000-0000-00001C000000}"/>
    <dataValidation allowBlank="1" showInputMessage="1" showErrorMessage="1" prompt="Forecast values are in columns P through S, in table below" sqref="P3:S3" xr:uid="{00000000-0002-0000-0000-00001D000000}"/>
    <dataValidation allowBlank="1" showInputMessage="1" showErrorMessage="1" prompt="Title of this worksheet is in this cell" sqref="B1:S1" xr:uid="{F6BB3989-D7FC-4044-AFCF-71FD0518DA2A}"/>
    <dataValidation allowBlank="1" showInputMessage="1" showErrorMessage="1" prompt="Use this template to create a Project Performance Report. _x000a__x000a_Update the table below with your own data. You can use the Definitions worksheet as a guide on terminologies and formulas." sqref="A1" xr:uid="{3F629D46-D7C7-43C2-A002-222C09E59157}"/>
  </dataValidations>
  <printOptions horizontalCentered="1"/>
  <pageMargins left="0.25" right="0.25" top="0.75" bottom="0.75" header="0.3" footer="0.3"/>
  <pageSetup scale="59" fitToHeight="0" orientation="landscape" r:id="rId1"/>
  <headerFooter differentFirst="1" alignWithMargins="0">
    <oddFooter>Page &amp;P of &amp;N</oddFooter>
  </headerFooter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negative="1" xr2:uid="{00000000-0003-0000-0000-000000000000}">
          <x14:colorSeries theme="3" tint="9.9978637043366805E-2"/>
          <x14:colorNegative rgb="FFFFB620"/>
          <x14:colorAxis rgb="FF000000"/>
          <x14:colorMarkers theme="6"/>
          <x14:colorFirst rgb="FF5687C2"/>
          <x14:colorLast rgb="FF359CEB"/>
          <x14:colorHigh theme="4" tint="-0.499984740745262"/>
          <x14:colorLow theme="6"/>
          <x14:sparklines>
            <x14:sparkline>
              <xm:f>'Performance report'!F5:H5</xm:f>
              <xm:sqref>I5</xm:sqref>
            </x14:sparkline>
            <x14:sparkline>
              <xm:f>'Performance report'!F6:H6</xm:f>
              <xm:sqref>I6</xm:sqref>
            </x14:sparkline>
            <x14:sparkline>
              <xm:f>'Performance report'!F7:H7</xm:f>
              <xm:sqref>I7</xm:sqref>
            </x14:sparkline>
            <x14:sparkline>
              <xm:f>'Performance report'!F8:H8</xm:f>
              <xm:sqref>I8</xm:sqref>
            </x14:sparkline>
            <x14:sparkline>
              <xm:f>'Performance report'!F9:H9</xm:f>
              <xm:sqref>I9</xm:sqref>
            </x14:sparkline>
            <x14:sparkline>
              <xm:f>'Performance report'!F10:H10</xm:f>
              <xm:sqref>I10</xm:sqref>
            </x14:sparkline>
            <x14:sparkline>
              <xm:f>'Performance report'!F11:H11</xm:f>
              <xm:sqref>I11</xm:sqref>
            </x14:sparkline>
            <x14:sparkline>
              <xm:f>'Performance report'!F12:H12</xm:f>
              <xm:sqref>I12</xm:sqref>
            </x14:sparkline>
            <x14:sparkline>
              <xm:f>'Performance report'!F13:H13</xm:f>
              <xm:sqref>I13</xm:sqref>
            </x14:sparkline>
            <x14:sparkline>
              <xm:f>'Performance report'!F14:H14</xm:f>
              <xm:sqref>I14</xm:sqref>
            </x14:sparkline>
            <x14:sparkline>
              <xm:f>'Performance report'!F15:H15</xm:f>
              <xm:sqref>I15</xm:sqref>
            </x14:sparkline>
            <x14:sparkline>
              <xm:f>'Performance report'!F16:H16</xm:f>
              <xm:sqref>I16</xm:sqref>
            </x14:sparkline>
            <x14:sparkline>
              <xm:f>'Performance report'!F17:H17</xm:f>
              <xm:sqref>I17</xm:sqref>
            </x14:sparkline>
            <x14:sparkline>
              <xm:f>'Performance report'!F18:H18</xm:f>
              <xm:sqref>I18</xm:sqref>
            </x14:sparkline>
            <x14:sparkline>
              <xm:f>'Performance report'!F19:H19</xm:f>
              <xm:sqref>I19</xm:sqref>
            </x14:sparkline>
            <x14:sparkline>
              <xm:f>'Performance report'!F20:H20</xm:f>
              <xm:sqref>I20</xm:sqref>
            </x14:sparkline>
            <x14:sparkline>
              <xm:f>'Performance report'!F21:H21</xm:f>
              <xm:sqref>I21</xm:sqref>
            </x14:sparkline>
            <x14:sparkline>
              <xm:f>'Performance report'!F22:H22</xm:f>
              <xm:sqref>I22</xm:sqref>
            </x14:sparkline>
          </x14:sparklines>
        </x14:sparklineGroup>
      </x14:sparklineGroup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 tint="0.249977111117893"/>
    <pageSetUpPr autoPageBreaks="0" fitToPage="1"/>
  </sheetPr>
  <dimension ref="A1:K16"/>
  <sheetViews>
    <sheetView showGridLines="0" zoomScaleNormal="100" workbookViewId="0"/>
  </sheetViews>
  <sheetFormatPr defaultRowHeight="30" customHeight="1" x14ac:dyDescent="0.3"/>
  <cols>
    <col min="1" max="1" width="5.6640625" style="16" customWidth="1"/>
    <col min="2" max="2" width="5.44140625" style="18" customWidth="1"/>
    <col min="3" max="3" width="27" style="16" customWidth="1"/>
    <col min="4" max="4" width="10.44140625" style="19" customWidth="1"/>
    <col min="5" max="5" width="59.33203125" style="16" customWidth="1"/>
    <col min="6" max="6" width="16.5546875" style="19" customWidth="1"/>
    <col min="7" max="7" width="5.6640625" style="16" customWidth="1"/>
    <col min="8" max="8" width="10" style="16" customWidth="1"/>
    <col min="9" max="9" width="30.5546875" style="16" customWidth="1"/>
    <col min="10" max="10" width="20.33203125" style="16" customWidth="1"/>
    <col min="11" max="11" width="5.6640625" style="16" customWidth="1"/>
    <col min="253" max="253" width="3.44140625" customWidth="1"/>
    <col min="254" max="254" width="25.109375" bestFit="1" customWidth="1"/>
    <col min="256" max="256" width="51.5546875" customWidth="1"/>
    <col min="257" max="257" width="15.5546875" bestFit="1" customWidth="1"/>
    <col min="509" max="509" width="3.44140625" customWidth="1"/>
    <col min="510" max="510" width="25.109375" bestFit="1" customWidth="1"/>
    <col min="512" max="512" width="51.5546875" customWidth="1"/>
    <col min="513" max="513" width="15.5546875" bestFit="1" customWidth="1"/>
    <col min="765" max="765" width="3.44140625" customWidth="1"/>
    <col min="766" max="766" width="25.109375" bestFit="1" customWidth="1"/>
    <col min="768" max="768" width="51.5546875" customWidth="1"/>
    <col min="769" max="769" width="15.5546875" bestFit="1" customWidth="1"/>
    <col min="1021" max="1021" width="3.44140625" customWidth="1"/>
    <col min="1022" max="1022" width="25.109375" bestFit="1" customWidth="1"/>
    <col min="1024" max="1024" width="51.5546875" customWidth="1"/>
    <col min="1025" max="1025" width="15.5546875" bestFit="1" customWidth="1"/>
    <col min="1277" max="1277" width="3.44140625" customWidth="1"/>
    <col min="1278" max="1278" width="25.109375" bestFit="1" customWidth="1"/>
    <col min="1280" max="1280" width="51.5546875" customWidth="1"/>
    <col min="1281" max="1281" width="15.5546875" bestFit="1" customWidth="1"/>
    <col min="1533" max="1533" width="3.44140625" customWidth="1"/>
    <col min="1534" max="1534" width="25.109375" bestFit="1" customWidth="1"/>
    <col min="1536" max="1536" width="51.5546875" customWidth="1"/>
    <col min="1537" max="1537" width="15.5546875" bestFit="1" customWidth="1"/>
    <col min="1789" max="1789" width="3.44140625" customWidth="1"/>
    <col min="1790" max="1790" width="25.109375" bestFit="1" customWidth="1"/>
    <col min="1792" max="1792" width="51.5546875" customWidth="1"/>
    <col min="1793" max="1793" width="15.5546875" bestFit="1" customWidth="1"/>
    <col min="2045" max="2045" width="3.44140625" customWidth="1"/>
    <col min="2046" max="2046" width="25.109375" bestFit="1" customWidth="1"/>
    <col min="2048" max="2048" width="51.5546875" customWidth="1"/>
    <col min="2049" max="2049" width="15.5546875" bestFit="1" customWidth="1"/>
    <col min="2301" max="2301" width="3.44140625" customWidth="1"/>
    <col min="2302" max="2302" width="25.109375" bestFit="1" customWidth="1"/>
    <col min="2304" max="2304" width="51.5546875" customWidth="1"/>
    <col min="2305" max="2305" width="15.5546875" bestFit="1" customWidth="1"/>
    <col min="2557" max="2557" width="3.44140625" customWidth="1"/>
    <col min="2558" max="2558" width="25.109375" bestFit="1" customWidth="1"/>
    <col min="2560" max="2560" width="51.5546875" customWidth="1"/>
    <col min="2561" max="2561" width="15.5546875" bestFit="1" customWidth="1"/>
    <col min="2813" max="2813" width="3.44140625" customWidth="1"/>
    <col min="2814" max="2814" width="25.109375" bestFit="1" customWidth="1"/>
    <col min="2816" max="2816" width="51.5546875" customWidth="1"/>
    <col min="2817" max="2817" width="15.5546875" bestFit="1" customWidth="1"/>
    <col min="3069" max="3069" width="3.44140625" customWidth="1"/>
    <col min="3070" max="3070" width="25.109375" bestFit="1" customWidth="1"/>
    <col min="3072" max="3072" width="51.5546875" customWidth="1"/>
    <col min="3073" max="3073" width="15.5546875" bestFit="1" customWidth="1"/>
    <col min="3325" max="3325" width="3.44140625" customWidth="1"/>
    <col min="3326" max="3326" width="25.109375" bestFit="1" customWidth="1"/>
    <col min="3328" max="3328" width="51.5546875" customWidth="1"/>
    <col min="3329" max="3329" width="15.5546875" bestFit="1" customWidth="1"/>
    <col min="3581" max="3581" width="3.44140625" customWidth="1"/>
    <col min="3582" max="3582" width="25.109375" bestFit="1" customWidth="1"/>
    <col min="3584" max="3584" width="51.5546875" customWidth="1"/>
    <col min="3585" max="3585" width="15.5546875" bestFit="1" customWidth="1"/>
    <col min="3837" max="3837" width="3.44140625" customWidth="1"/>
    <col min="3838" max="3838" width="25.109375" bestFit="1" customWidth="1"/>
    <col min="3840" max="3840" width="51.5546875" customWidth="1"/>
    <col min="3841" max="3841" width="15.5546875" bestFit="1" customWidth="1"/>
    <col min="4093" max="4093" width="3.44140625" customWidth="1"/>
    <col min="4094" max="4094" width="25.109375" bestFit="1" customWidth="1"/>
    <col min="4096" max="4096" width="51.5546875" customWidth="1"/>
    <col min="4097" max="4097" width="15.5546875" bestFit="1" customWidth="1"/>
    <col min="4349" max="4349" width="3.44140625" customWidth="1"/>
    <col min="4350" max="4350" width="25.109375" bestFit="1" customWidth="1"/>
    <col min="4352" max="4352" width="51.5546875" customWidth="1"/>
    <col min="4353" max="4353" width="15.5546875" bestFit="1" customWidth="1"/>
    <col min="4605" max="4605" width="3.44140625" customWidth="1"/>
    <col min="4606" max="4606" width="25.109375" bestFit="1" customWidth="1"/>
    <col min="4608" max="4608" width="51.5546875" customWidth="1"/>
    <col min="4609" max="4609" width="15.5546875" bestFit="1" customWidth="1"/>
    <col min="4861" max="4861" width="3.44140625" customWidth="1"/>
    <col min="4862" max="4862" width="25.109375" bestFit="1" customWidth="1"/>
    <col min="4864" max="4864" width="51.5546875" customWidth="1"/>
    <col min="4865" max="4865" width="15.5546875" bestFit="1" customWidth="1"/>
    <col min="5117" max="5117" width="3.44140625" customWidth="1"/>
    <col min="5118" max="5118" width="25.109375" bestFit="1" customWidth="1"/>
    <col min="5120" max="5120" width="51.5546875" customWidth="1"/>
    <col min="5121" max="5121" width="15.5546875" bestFit="1" customWidth="1"/>
    <col min="5373" max="5373" width="3.44140625" customWidth="1"/>
    <col min="5374" max="5374" width="25.109375" bestFit="1" customWidth="1"/>
    <col min="5376" max="5376" width="51.5546875" customWidth="1"/>
    <col min="5377" max="5377" width="15.5546875" bestFit="1" customWidth="1"/>
    <col min="5629" max="5629" width="3.44140625" customWidth="1"/>
    <col min="5630" max="5630" width="25.109375" bestFit="1" customWidth="1"/>
    <col min="5632" max="5632" width="51.5546875" customWidth="1"/>
    <col min="5633" max="5633" width="15.5546875" bestFit="1" customWidth="1"/>
    <col min="5885" max="5885" width="3.44140625" customWidth="1"/>
    <col min="5886" max="5886" width="25.109375" bestFit="1" customWidth="1"/>
    <col min="5888" max="5888" width="51.5546875" customWidth="1"/>
    <col min="5889" max="5889" width="15.5546875" bestFit="1" customWidth="1"/>
    <col min="6141" max="6141" width="3.44140625" customWidth="1"/>
    <col min="6142" max="6142" width="25.109375" bestFit="1" customWidth="1"/>
    <col min="6144" max="6144" width="51.5546875" customWidth="1"/>
    <col min="6145" max="6145" width="15.5546875" bestFit="1" customWidth="1"/>
    <col min="6397" max="6397" width="3.44140625" customWidth="1"/>
    <col min="6398" max="6398" width="25.109375" bestFit="1" customWidth="1"/>
    <col min="6400" max="6400" width="51.5546875" customWidth="1"/>
    <col min="6401" max="6401" width="15.5546875" bestFit="1" customWidth="1"/>
    <col min="6653" max="6653" width="3.44140625" customWidth="1"/>
    <col min="6654" max="6654" width="25.109375" bestFit="1" customWidth="1"/>
    <col min="6656" max="6656" width="51.5546875" customWidth="1"/>
    <col min="6657" max="6657" width="15.5546875" bestFit="1" customWidth="1"/>
    <col min="6909" max="6909" width="3.44140625" customWidth="1"/>
    <col min="6910" max="6910" width="25.109375" bestFit="1" customWidth="1"/>
    <col min="6912" max="6912" width="51.5546875" customWidth="1"/>
    <col min="6913" max="6913" width="15.5546875" bestFit="1" customWidth="1"/>
    <col min="7165" max="7165" width="3.44140625" customWidth="1"/>
    <col min="7166" max="7166" width="25.109375" bestFit="1" customWidth="1"/>
    <col min="7168" max="7168" width="51.5546875" customWidth="1"/>
    <col min="7169" max="7169" width="15.5546875" bestFit="1" customWidth="1"/>
    <col min="7421" max="7421" width="3.44140625" customWidth="1"/>
    <col min="7422" max="7422" width="25.109375" bestFit="1" customWidth="1"/>
    <col min="7424" max="7424" width="51.5546875" customWidth="1"/>
    <col min="7425" max="7425" width="15.5546875" bestFit="1" customWidth="1"/>
    <col min="7677" max="7677" width="3.44140625" customWidth="1"/>
    <col min="7678" max="7678" width="25.109375" bestFit="1" customWidth="1"/>
    <col min="7680" max="7680" width="51.5546875" customWidth="1"/>
    <col min="7681" max="7681" width="15.5546875" bestFit="1" customWidth="1"/>
    <col min="7933" max="7933" width="3.44140625" customWidth="1"/>
    <col min="7934" max="7934" width="25.109375" bestFit="1" customWidth="1"/>
    <col min="7936" max="7936" width="51.5546875" customWidth="1"/>
    <col min="7937" max="7937" width="15.5546875" bestFit="1" customWidth="1"/>
    <col min="8189" max="8189" width="3.44140625" customWidth="1"/>
    <col min="8190" max="8190" width="25.109375" bestFit="1" customWidth="1"/>
    <col min="8192" max="8192" width="51.5546875" customWidth="1"/>
    <col min="8193" max="8193" width="15.5546875" bestFit="1" customWidth="1"/>
    <col min="8445" max="8445" width="3.44140625" customWidth="1"/>
    <col min="8446" max="8446" width="25.109375" bestFit="1" customWidth="1"/>
    <col min="8448" max="8448" width="51.5546875" customWidth="1"/>
    <col min="8449" max="8449" width="15.5546875" bestFit="1" customWidth="1"/>
    <col min="8701" max="8701" width="3.44140625" customWidth="1"/>
    <col min="8702" max="8702" width="25.109375" bestFit="1" customWidth="1"/>
    <col min="8704" max="8704" width="51.5546875" customWidth="1"/>
    <col min="8705" max="8705" width="15.5546875" bestFit="1" customWidth="1"/>
    <col min="8957" max="8957" width="3.44140625" customWidth="1"/>
    <col min="8958" max="8958" width="25.109375" bestFit="1" customWidth="1"/>
    <col min="8960" max="8960" width="51.5546875" customWidth="1"/>
    <col min="8961" max="8961" width="15.5546875" bestFit="1" customWidth="1"/>
    <col min="9213" max="9213" width="3.44140625" customWidth="1"/>
    <col min="9214" max="9214" width="25.109375" bestFit="1" customWidth="1"/>
    <col min="9216" max="9216" width="51.5546875" customWidth="1"/>
    <col min="9217" max="9217" width="15.5546875" bestFit="1" customWidth="1"/>
    <col min="9469" max="9469" width="3.44140625" customWidth="1"/>
    <col min="9470" max="9470" width="25.109375" bestFit="1" customWidth="1"/>
    <col min="9472" max="9472" width="51.5546875" customWidth="1"/>
    <col min="9473" max="9473" width="15.5546875" bestFit="1" customWidth="1"/>
    <col min="9725" max="9725" width="3.44140625" customWidth="1"/>
    <col min="9726" max="9726" width="25.109375" bestFit="1" customWidth="1"/>
    <col min="9728" max="9728" width="51.5546875" customWidth="1"/>
    <col min="9729" max="9729" width="15.5546875" bestFit="1" customWidth="1"/>
    <col min="9981" max="9981" width="3.44140625" customWidth="1"/>
    <col min="9982" max="9982" width="25.109375" bestFit="1" customWidth="1"/>
    <col min="9984" max="9984" width="51.5546875" customWidth="1"/>
    <col min="9985" max="9985" width="15.5546875" bestFit="1" customWidth="1"/>
    <col min="10237" max="10237" width="3.44140625" customWidth="1"/>
    <col min="10238" max="10238" width="25.109375" bestFit="1" customWidth="1"/>
    <col min="10240" max="10240" width="51.5546875" customWidth="1"/>
    <col min="10241" max="10241" width="15.5546875" bestFit="1" customWidth="1"/>
    <col min="10493" max="10493" width="3.44140625" customWidth="1"/>
    <col min="10494" max="10494" width="25.109375" bestFit="1" customWidth="1"/>
    <col min="10496" max="10496" width="51.5546875" customWidth="1"/>
    <col min="10497" max="10497" width="15.5546875" bestFit="1" customWidth="1"/>
    <col min="10749" max="10749" width="3.44140625" customWidth="1"/>
    <col min="10750" max="10750" width="25.109375" bestFit="1" customWidth="1"/>
    <col min="10752" max="10752" width="51.5546875" customWidth="1"/>
    <col min="10753" max="10753" width="15.5546875" bestFit="1" customWidth="1"/>
    <col min="11005" max="11005" width="3.44140625" customWidth="1"/>
    <col min="11006" max="11006" width="25.109375" bestFit="1" customWidth="1"/>
    <col min="11008" max="11008" width="51.5546875" customWidth="1"/>
    <col min="11009" max="11009" width="15.5546875" bestFit="1" customWidth="1"/>
    <col min="11261" max="11261" width="3.44140625" customWidth="1"/>
    <col min="11262" max="11262" width="25.109375" bestFit="1" customWidth="1"/>
    <col min="11264" max="11264" width="51.5546875" customWidth="1"/>
    <col min="11265" max="11265" width="15.5546875" bestFit="1" customWidth="1"/>
    <col min="11517" max="11517" width="3.44140625" customWidth="1"/>
    <col min="11518" max="11518" width="25.109375" bestFit="1" customWidth="1"/>
    <col min="11520" max="11520" width="51.5546875" customWidth="1"/>
    <col min="11521" max="11521" width="15.5546875" bestFit="1" customWidth="1"/>
    <col min="11773" max="11773" width="3.44140625" customWidth="1"/>
    <col min="11774" max="11774" width="25.109375" bestFit="1" customWidth="1"/>
    <col min="11776" max="11776" width="51.5546875" customWidth="1"/>
    <col min="11777" max="11777" width="15.5546875" bestFit="1" customWidth="1"/>
    <col min="12029" max="12029" width="3.44140625" customWidth="1"/>
    <col min="12030" max="12030" width="25.109375" bestFit="1" customWidth="1"/>
    <col min="12032" max="12032" width="51.5546875" customWidth="1"/>
    <col min="12033" max="12033" width="15.5546875" bestFit="1" customWidth="1"/>
    <col min="12285" max="12285" width="3.44140625" customWidth="1"/>
    <col min="12286" max="12286" width="25.109375" bestFit="1" customWidth="1"/>
    <col min="12288" max="12288" width="51.5546875" customWidth="1"/>
    <col min="12289" max="12289" width="15.5546875" bestFit="1" customWidth="1"/>
    <col min="12541" max="12541" width="3.44140625" customWidth="1"/>
    <col min="12542" max="12542" width="25.109375" bestFit="1" customWidth="1"/>
    <col min="12544" max="12544" width="51.5546875" customWidth="1"/>
    <col min="12545" max="12545" width="15.5546875" bestFit="1" customWidth="1"/>
    <col min="12797" max="12797" width="3.44140625" customWidth="1"/>
    <col min="12798" max="12798" width="25.109375" bestFit="1" customWidth="1"/>
    <col min="12800" max="12800" width="51.5546875" customWidth="1"/>
    <col min="12801" max="12801" width="15.5546875" bestFit="1" customWidth="1"/>
    <col min="13053" max="13053" width="3.44140625" customWidth="1"/>
    <col min="13054" max="13054" width="25.109375" bestFit="1" customWidth="1"/>
    <col min="13056" max="13056" width="51.5546875" customWidth="1"/>
    <col min="13057" max="13057" width="15.5546875" bestFit="1" customWidth="1"/>
    <col min="13309" max="13309" width="3.44140625" customWidth="1"/>
    <col min="13310" max="13310" width="25.109375" bestFit="1" customWidth="1"/>
    <col min="13312" max="13312" width="51.5546875" customWidth="1"/>
    <col min="13313" max="13313" width="15.5546875" bestFit="1" customWidth="1"/>
    <col min="13565" max="13565" width="3.44140625" customWidth="1"/>
    <col min="13566" max="13566" width="25.109375" bestFit="1" customWidth="1"/>
    <col min="13568" max="13568" width="51.5546875" customWidth="1"/>
    <col min="13569" max="13569" width="15.5546875" bestFit="1" customWidth="1"/>
    <col min="13821" max="13821" width="3.44140625" customWidth="1"/>
    <col min="13822" max="13822" width="25.109375" bestFit="1" customWidth="1"/>
    <col min="13824" max="13824" width="51.5546875" customWidth="1"/>
    <col min="13825" max="13825" width="15.5546875" bestFit="1" customWidth="1"/>
    <col min="14077" max="14077" width="3.44140625" customWidth="1"/>
    <col min="14078" max="14078" width="25.109375" bestFit="1" customWidth="1"/>
    <col min="14080" max="14080" width="51.5546875" customWidth="1"/>
    <col min="14081" max="14081" width="15.5546875" bestFit="1" customWidth="1"/>
    <col min="14333" max="14333" width="3.44140625" customWidth="1"/>
    <col min="14334" max="14334" width="25.109375" bestFit="1" customWidth="1"/>
    <col min="14336" max="14336" width="51.5546875" customWidth="1"/>
    <col min="14337" max="14337" width="15.5546875" bestFit="1" customWidth="1"/>
    <col min="14589" max="14589" width="3.44140625" customWidth="1"/>
    <col min="14590" max="14590" width="25.109375" bestFit="1" customWidth="1"/>
    <col min="14592" max="14592" width="51.5546875" customWidth="1"/>
    <col min="14593" max="14593" width="15.5546875" bestFit="1" customWidth="1"/>
    <col min="14845" max="14845" width="3.44140625" customWidth="1"/>
    <col min="14846" max="14846" width="25.109375" bestFit="1" customWidth="1"/>
    <col min="14848" max="14848" width="51.5546875" customWidth="1"/>
    <col min="14849" max="14849" width="15.5546875" bestFit="1" customWidth="1"/>
    <col min="15101" max="15101" width="3.44140625" customWidth="1"/>
    <col min="15102" max="15102" width="25.109375" bestFit="1" customWidth="1"/>
    <col min="15104" max="15104" width="51.5546875" customWidth="1"/>
    <col min="15105" max="15105" width="15.5546875" bestFit="1" customWidth="1"/>
    <col min="15357" max="15357" width="3.44140625" customWidth="1"/>
    <col min="15358" max="15358" width="25.109375" bestFit="1" customWidth="1"/>
    <col min="15360" max="15360" width="51.5546875" customWidth="1"/>
    <col min="15361" max="15361" width="15.5546875" bestFit="1" customWidth="1"/>
    <col min="15613" max="15613" width="3.44140625" customWidth="1"/>
    <col min="15614" max="15614" width="25.109375" bestFit="1" customWidth="1"/>
    <col min="15616" max="15616" width="51.5546875" customWidth="1"/>
    <col min="15617" max="15617" width="15.5546875" bestFit="1" customWidth="1"/>
    <col min="15869" max="15869" width="3.44140625" customWidth="1"/>
    <col min="15870" max="15870" width="25.109375" bestFit="1" customWidth="1"/>
    <col min="15872" max="15872" width="51.5546875" customWidth="1"/>
    <col min="15873" max="15873" width="15.5546875" bestFit="1" customWidth="1"/>
    <col min="16125" max="16126" width="9.109375" customWidth="1"/>
    <col min="16128" max="16129" width="9.109375" customWidth="1"/>
  </cols>
  <sheetData>
    <row r="1" spans="2:10" ht="85.5" customHeight="1" x14ac:dyDescent="0.3">
      <c r="B1" s="37" t="s">
        <v>52</v>
      </c>
      <c r="C1" s="37"/>
      <c r="D1" s="37"/>
      <c r="E1" s="37"/>
      <c r="F1" s="37"/>
      <c r="G1" s="37"/>
      <c r="H1" s="37"/>
      <c r="I1" s="37"/>
      <c r="J1" s="17"/>
    </row>
    <row r="2" spans="2:10" ht="30" customHeight="1" x14ac:dyDescent="0.3">
      <c r="B2" s="28" t="s">
        <v>8</v>
      </c>
      <c r="C2" s="29" t="s">
        <v>53</v>
      </c>
      <c r="D2" s="29" t="s">
        <v>54</v>
      </c>
      <c r="E2" s="29" t="s">
        <v>55</v>
      </c>
      <c r="F2" s="29" t="s">
        <v>56</v>
      </c>
      <c r="G2" s="23"/>
      <c r="H2" s="32" t="s">
        <v>26</v>
      </c>
      <c r="I2" s="31" t="s">
        <v>55</v>
      </c>
      <c r="J2" s="32" t="s">
        <v>57</v>
      </c>
    </row>
    <row r="3" spans="2:10" ht="30" customHeight="1" x14ac:dyDescent="0.3">
      <c r="B3" s="1">
        <v>1</v>
      </c>
      <c r="C3" t="s">
        <v>58</v>
      </c>
      <c r="D3" t="s">
        <v>59</v>
      </c>
      <c r="E3" t="s">
        <v>60</v>
      </c>
      <c r="F3"/>
      <c r="H3" s="4" t="s">
        <v>61</v>
      </c>
      <c r="I3" s="2" t="s">
        <v>62</v>
      </c>
      <c r="J3" s="3">
        <v>0</v>
      </c>
    </row>
    <row r="4" spans="2:10" ht="30" customHeight="1" x14ac:dyDescent="0.3">
      <c r="B4" s="1">
        <v>2</v>
      </c>
      <c r="C4" t="s">
        <v>63</v>
      </c>
      <c r="D4" t="s">
        <v>64</v>
      </c>
      <c r="E4" t="s">
        <v>65</v>
      </c>
      <c r="F4"/>
      <c r="H4" s="20" t="s">
        <v>66</v>
      </c>
      <c r="I4" s="2" t="s">
        <v>67</v>
      </c>
      <c r="J4" s="3">
        <v>0.65</v>
      </c>
    </row>
    <row r="5" spans="2:10" ht="30" customHeight="1" x14ac:dyDescent="0.3">
      <c r="B5" s="1">
        <v>3</v>
      </c>
      <c r="C5" t="s">
        <v>68</v>
      </c>
      <c r="D5" t="s">
        <v>69</v>
      </c>
      <c r="E5" t="s">
        <v>70</v>
      </c>
      <c r="F5"/>
      <c r="H5" s="21" t="s">
        <v>71</v>
      </c>
      <c r="I5" s="2" t="s">
        <v>72</v>
      </c>
      <c r="J5" s="3">
        <v>0.85</v>
      </c>
    </row>
    <row r="6" spans="2:10" ht="30" customHeight="1" x14ac:dyDescent="0.3">
      <c r="B6" s="1">
        <v>4</v>
      </c>
      <c r="C6" t="s">
        <v>73</v>
      </c>
      <c r="D6" t="s">
        <v>74</v>
      </c>
      <c r="E6" t="s">
        <v>75</v>
      </c>
      <c r="F6"/>
      <c r="H6" s="22" t="s">
        <v>76</v>
      </c>
      <c r="I6" s="2" t="s">
        <v>77</v>
      </c>
      <c r="J6" s="3">
        <v>1</v>
      </c>
    </row>
    <row r="7" spans="2:10" ht="30" customHeight="1" x14ac:dyDescent="0.3">
      <c r="B7" s="1">
        <v>5</v>
      </c>
      <c r="C7" t="s">
        <v>78</v>
      </c>
      <c r="D7" t="s">
        <v>79</v>
      </c>
      <c r="E7" t="s">
        <v>80</v>
      </c>
      <c r="F7" t="s">
        <v>81</v>
      </c>
    </row>
    <row r="8" spans="2:10" ht="30" customHeight="1" x14ac:dyDescent="0.3">
      <c r="B8" s="1">
        <v>6</v>
      </c>
      <c r="C8" t="s">
        <v>82</v>
      </c>
      <c r="D8" t="s">
        <v>19</v>
      </c>
      <c r="E8" t="s">
        <v>83</v>
      </c>
      <c r="F8" t="s">
        <v>84</v>
      </c>
    </row>
    <row r="9" spans="2:10" ht="30" customHeight="1" x14ac:dyDescent="0.3">
      <c r="B9" s="1">
        <v>7</v>
      </c>
      <c r="C9" t="s">
        <v>85</v>
      </c>
      <c r="D9" t="s">
        <v>86</v>
      </c>
      <c r="E9" t="s">
        <v>87</v>
      </c>
      <c r="F9" t="s">
        <v>88</v>
      </c>
    </row>
    <row r="10" spans="2:10" ht="30" customHeight="1" x14ac:dyDescent="0.3">
      <c r="B10" s="1">
        <v>8</v>
      </c>
      <c r="C10" t="s">
        <v>89</v>
      </c>
      <c r="D10" t="s">
        <v>20</v>
      </c>
      <c r="E10" t="s">
        <v>90</v>
      </c>
      <c r="F10" t="s">
        <v>91</v>
      </c>
    </row>
    <row r="11" spans="2:10" ht="30" customHeight="1" x14ac:dyDescent="0.3">
      <c r="B11" s="1">
        <v>9</v>
      </c>
      <c r="C11" t="s">
        <v>92</v>
      </c>
      <c r="D11" t="s">
        <v>21</v>
      </c>
      <c r="E11" t="s">
        <v>93</v>
      </c>
      <c r="F11" t="s">
        <v>94</v>
      </c>
    </row>
    <row r="12" spans="2:10" ht="30" customHeight="1" x14ac:dyDescent="0.3">
      <c r="B12" s="1">
        <v>10</v>
      </c>
      <c r="C12" t="s">
        <v>95</v>
      </c>
      <c r="D12" t="s">
        <v>22</v>
      </c>
      <c r="E12" t="s">
        <v>96</v>
      </c>
      <c r="F12" t="s">
        <v>97</v>
      </c>
    </row>
    <row r="13" spans="2:10" ht="30" customHeight="1" x14ac:dyDescent="0.3">
      <c r="B13" s="1">
        <v>11</v>
      </c>
      <c r="C13" t="s">
        <v>98</v>
      </c>
      <c r="D13" t="s">
        <v>99</v>
      </c>
      <c r="E13" t="s">
        <v>100</v>
      </c>
      <c r="F13" t="s">
        <v>101</v>
      </c>
    </row>
    <row r="14" spans="2:10" ht="30" customHeight="1" x14ac:dyDescent="0.3">
      <c r="B14" s="1">
        <v>12</v>
      </c>
      <c r="C14" t="s">
        <v>26</v>
      </c>
      <c r="D14" t="s">
        <v>102</v>
      </c>
      <c r="E14" t="s">
        <v>103</v>
      </c>
      <c r="F14" t="s">
        <v>104</v>
      </c>
    </row>
    <row r="15" spans="2:10" ht="30" customHeight="1" x14ac:dyDescent="0.3">
      <c r="B15" s="1">
        <v>13</v>
      </c>
      <c r="C15" t="s">
        <v>105</v>
      </c>
      <c r="D15" t="s">
        <v>106</v>
      </c>
      <c r="E15" t="s">
        <v>107</v>
      </c>
      <c r="F15"/>
    </row>
    <row r="16" spans="2:10" ht="30" customHeight="1" x14ac:dyDescent="0.3">
      <c r="B16" s="30"/>
      <c r="D16" s="16"/>
      <c r="F16" s="16"/>
    </row>
  </sheetData>
  <mergeCells count="1">
    <mergeCell ref="B1:I1"/>
  </mergeCells>
  <dataValidations count="8">
    <dataValidation allowBlank="1" showInputMessage="1" showErrorMessage="1" prompt="Serial number is in this column under this heading" sqref="B2" xr:uid="{00000000-0002-0000-0100-000004000000}"/>
    <dataValidation allowBlank="1" showInputMessage="1" showErrorMessage="1" prompt="Metric is in this column under this heading" sqref="C2" xr:uid="{00000000-0002-0000-0100-000005000000}"/>
    <dataValidation allowBlank="1" showInputMessage="1" showErrorMessage="1" prompt="Abbreviation is in this column under this heading" sqref="D2" xr:uid="{00000000-0002-0000-0100-000006000000}"/>
    <dataValidation allowBlank="1" showInputMessage="1" showErrorMessage="1" prompt="Description is in this column under this heading" sqref="E2 I2" xr:uid="{00000000-0002-0000-0100-000007000000}"/>
    <dataValidation allowBlank="1" showInputMessage="1" showErrorMessage="1" prompt="Formula or Value is in this column under this heading" sqref="F2" xr:uid="{00000000-0002-0000-0100-000008000000}"/>
    <dataValidation allowBlank="1" showInputMessage="1" showErrorMessage="1" prompt="Status color is in this column under this heading" sqref="H2" xr:uid="{00000000-0002-0000-0100-000009000000}"/>
    <dataValidation allowBlank="1" showInputMessage="1" showErrorMessage="1" prompt="Enter Lower Value Limit in ascending order in this column under this heading" sqref="J2" xr:uid="{00000000-0002-0000-0100-00000A000000}"/>
    <dataValidation allowBlank="1" showInputMessage="1" showErrorMessage="1" prompt="Title of this worksheet is in this cell" sqref="B1:I1" xr:uid="{115F13B9-590E-4065-AD5D-90CE14E41692}"/>
  </dataValidations>
  <printOptions horizontalCentered="1"/>
  <pageMargins left="0.25" right="0.25" top="0.75" bottom="0.75" header="0.3" footer="0.3"/>
  <pageSetup scale="68" fitToHeight="0" orientation="landscape" r:id="rId1"/>
  <headerFooter differentFirst="1" alignWithMargins="0">
    <oddFooter>Page &amp;P of &amp;N</oddFooter>
  </headerFooter>
  <drawing r:id="rId2"/>
  <tableParts count="2">
    <tablePart r:id="rId3"/>
    <tablePart r:id="rId4"/>
  </tableParts>
</worksheet>
</file>

<file path=customXml/_rels/item12.xml.rels>&#65279;<?xml version="1.0" encoding="utf-8"?><Relationships xmlns="http://schemas.openxmlformats.org/package/2006/relationships"><Relationship Type="http://schemas.openxmlformats.org/officeDocument/2006/relationships/customXmlProps" Target="/customXml/itemProps12.xml" Id="rId1" /></Relationships>
</file>

<file path=customXml/_rels/item2.xml.rels>&#65279;<?xml version="1.0" encoding="utf-8"?><Relationships xmlns="http://schemas.openxmlformats.org/package/2006/relationships"><Relationship Type="http://schemas.openxmlformats.org/officeDocument/2006/relationships/customXmlProps" Target="/customXml/itemProps21.xml" Id="rId1" /></Relationships>
</file>

<file path=customXml/_rels/item33.xml.rels>&#65279;<?xml version="1.0" encoding="utf-8"?><Relationships xmlns="http://schemas.openxmlformats.org/package/2006/relationships"><Relationship Type="http://schemas.openxmlformats.org/officeDocument/2006/relationships/customXmlProps" Target="/customXml/itemProps33.xml" Id="rId1" /></Relationships>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2.xml><?xml version="1.0" encoding="utf-8"?>
<ds:datastoreItem xmlns:ds="http://schemas.openxmlformats.org/officeDocument/2006/customXml" ds:itemID="{35594820-AE8C-4422-B64A-737D163D394D}"/>
</file>

<file path=customXml/itemProps21.xml><?xml version="1.0" encoding="utf-8"?>
<ds:datastoreItem xmlns:ds="http://schemas.openxmlformats.org/officeDocument/2006/customXml" ds:itemID="{A0EECE92-E948-42CC-BC24-71886AF7313C}"/>
</file>

<file path=customXml/itemProps33.xml><?xml version="1.0" encoding="utf-8"?>
<ds:datastoreItem xmlns:ds="http://schemas.openxmlformats.org/officeDocument/2006/customXml" ds:itemID="{8176B143-0CC8-46CF-8580-ABD892E0010E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TM02897386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ap:HeadingPairs>
  <ap:TitlesOfParts>
    <vt:vector baseType="lpstr" size="5">
      <vt:lpstr>Performance report</vt:lpstr>
      <vt:lpstr>Definitions</vt:lpstr>
      <vt:lpstr>'Performance report'!Print_Area</vt:lpstr>
      <vt:lpstr>Definitions!Print_Titles</vt:lpstr>
      <vt:lpstr>'Performance report'!Print_Titles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2023-08-22T12:49:46Z</dcterms:created>
  <dcterms:modified xsi:type="dcterms:W3CDTF">2023-09-27T02:27:43Z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