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mikemackay/Documents/Work/Afriji/Initial email from Micah/"/>
    </mc:Choice>
  </mc:AlternateContent>
  <bookViews>
    <workbookView xWindow="0" yWindow="460" windowWidth="26960" windowHeight="17340" activeTab="1"/>
  </bookViews>
  <sheets>
    <sheet name="Product breakdown" sheetId="2" r:id="rId1"/>
    <sheet name="Mike's Remix" sheetId="3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3" l="1"/>
  <c r="D21" i="3"/>
  <c r="D10" i="3"/>
  <c r="C8" i="3"/>
  <c r="D8" i="3"/>
  <c r="D3" i="3"/>
  <c r="D6" i="3"/>
  <c r="D13" i="3"/>
  <c r="D22" i="3"/>
  <c r="D25" i="3"/>
  <c r="D24" i="3"/>
  <c r="C3" i="3"/>
  <c r="C13" i="3"/>
  <c r="C18" i="3"/>
  <c r="C22" i="3"/>
  <c r="C21" i="3"/>
  <c r="D16" i="2"/>
  <c r="D13" i="2"/>
  <c r="D12" i="2"/>
  <c r="D11" i="2"/>
  <c r="D10" i="2"/>
  <c r="D9" i="2"/>
  <c r="D8" i="2"/>
  <c r="D7" i="2"/>
  <c r="D6" i="2"/>
  <c r="C11" i="2"/>
  <c r="C13" i="2"/>
  <c r="C10" i="2"/>
  <c r="C9" i="2"/>
  <c r="D19" i="2"/>
  <c r="C3" i="2"/>
  <c r="D3" i="2"/>
  <c r="D27" i="2"/>
  <c r="D24" i="2"/>
  <c r="C19" i="2"/>
  <c r="C27" i="2"/>
  <c r="D28" i="2"/>
  <c r="D31" i="2"/>
  <c r="D30" i="2"/>
  <c r="C24" i="2"/>
  <c r="C28" i="2"/>
</calcChain>
</file>

<file path=xl/sharedStrings.xml><?xml version="1.0" encoding="utf-8"?>
<sst xmlns="http://schemas.openxmlformats.org/spreadsheetml/2006/main" count="73" uniqueCount="46">
  <si>
    <t>Chest Freezer</t>
  </si>
  <si>
    <t>Danby Diplomat 3.5 cuft</t>
  </si>
  <si>
    <t>Electronics</t>
  </si>
  <si>
    <t>Surge supressor (JayCar)</t>
  </si>
  <si>
    <t>Relays</t>
  </si>
  <si>
    <t>Interior</t>
  </si>
  <si>
    <t>&gt;&gt;</t>
  </si>
  <si>
    <t>Labor</t>
  </si>
  <si>
    <t>Assembly</t>
  </si>
  <si>
    <t>Manufactured cost</t>
  </si>
  <si>
    <t>Total cost - modification only</t>
  </si>
  <si>
    <t>Total cost - total product</t>
  </si>
  <si>
    <t>Inverter (Amazon) - 150W</t>
  </si>
  <si>
    <t>Prototype at 500 volume, with printed and assembled custom circuit</t>
  </si>
  <si>
    <t>Prototype with pre-made parts off the shelf</t>
  </si>
  <si>
    <t>Off-the shelf reference</t>
  </si>
  <si>
    <t>https://www.amazon.com/Foval-Power-Inverter-Converter-Charger/dp/B01H2XD2DY/</t>
  </si>
  <si>
    <t>https://www.amazon.com/dp/B00C4QVTNU</t>
  </si>
  <si>
    <t>DC:DC converter (&gt;24V to 12-24V)</t>
  </si>
  <si>
    <t>DC:DC converter (12-14V to 5v for PIC / AVR)</t>
  </si>
  <si>
    <t>https://www.amazon.com/eBoot-MP1584EN-Converter-Adjustable-Module/dp/B01MQGMOKI/</t>
  </si>
  <si>
    <t>https://www.amazon.com/SunFounder-Channel-Optocoupler-Expansion-Raspberry/dp/B00E0NTPP4/</t>
  </si>
  <si>
    <t>https://www.amazon.com/Enhancement-ATMEGA328P-Compatible-Arduino-TE362/dp/B015MGHLNA/</t>
  </si>
  <si>
    <t>Microprocessor (PIC or AVR, use Arduino for prototyping)</t>
  </si>
  <si>
    <t>https://www.amazon.com/Gikfun-DS18B20-Temperature-Waterproof-Arduino/dp/B00Q9YBIJI/</t>
  </si>
  <si>
    <t>Temperature sensors</t>
  </si>
  <si>
    <t>https://www.amazon.com/50pcs-Spacing-Mount-Terminal-Blocks/dp/B00NWDTGLG/</t>
  </si>
  <si>
    <t>Screw Terminals (x4)</t>
  </si>
  <si>
    <t>Other potential components</t>
  </si>
  <si>
    <t>https://www.amazon.com/SUNKEE-50-110-C-Digital-thermostat-Temperature/dp/B01G6SSJXY/</t>
  </si>
  <si>
    <t>12V Digital thermostat Temperature Control Switch sensor Module</t>
  </si>
  <si>
    <t>Water storage (PVC piping + pipe caps for protorype, blown moulded plastic part for maufactured)</t>
  </si>
  <si>
    <t>Interior insulation - Thermosheaf R-Max 1.5</t>
  </si>
  <si>
    <t>https://www.jaycar.us/soft-start-kit-for-power-tools/p/KC5511</t>
  </si>
  <si>
    <t>0.5" PVC pipe from home depot, need approximately 33x 10' lengths (cut into pieces), at $2.15 a pop.  For mass manufactured, this is after the mould is made.  Estimate is $2.50 per 15" x 30" x 1.5" ice pack.  Need 4 (one for each wall)</t>
  </si>
  <si>
    <t>https://www.amazon.com/BUD-Industries-CU-3283-Plastic-Utility/dp/B005T5A0W4/</t>
  </si>
  <si>
    <t>Enclosure</t>
  </si>
  <si>
    <t>PVC board - estimate 6" x 4"</t>
  </si>
  <si>
    <t>Discount for volume / own creation</t>
  </si>
  <si>
    <t>https://www.screamingcircuits.com - 500 boards, 50 BOM lines, 120 parts per board</t>
  </si>
  <si>
    <t>https://www.screamingcircuits.com - PCB fab for 500 boards</t>
  </si>
  <si>
    <t>Prices in USD</t>
  </si>
  <si>
    <t>Markup - modification only</t>
  </si>
  <si>
    <t>Markup - total product</t>
  </si>
  <si>
    <t>Electronics Components</t>
  </si>
  <si>
    <t>PCB Circuit Board 12" x 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</si>
</sst>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164" fontId="0" fillId="0" borderId="0" xfId="0" applyNumberFormat="1"/>
    <xf numFmtId="166" fontId="0" fillId="0" borderId="0" xfId="1" applyNumberFormat="1" applyFont="1"/>
    <xf numFmtId="0" fontId="2" fillId="0" borderId="0" xfId="2"/>
    <xf numFmtId="167" fontId="0" fillId="0" borderId="0" xfId="0" applyNumberFormat="1"/>
    <xf numFmtId="166" fontId="0" fillId="0" borderId="0" xfId="0" applyNumberFormat="1"/>
    <xf numFmtId="165" fontId="0" fillId="0" borderId="0" xfId="1" applyNumberFormat="1" applyFont="1"/>
    <xf numFmtId="0" fontId="0" fillId="0" borderId="0" xfId="0" applyAlignment="1">
      <alignment wrapText="1"/>
    </xf>
    <xf numFmtId="166" fontId="0" fillId="0" borderId="0" xfId="1" applyNumberFormat="1" applyFont="1" applyAlignment="1">
      <alignment wrapText="1"/>
    </xf>
    <xf numFmtId="166" fontId="0" fillId="0" borderId="0" xfId="0" applyNumberFormat="1" applyAlignment="1">
      <alignment wrapText="1"/>
    </xf>
    <xf numFmtId="165" fontId="0" fillId="0" borderId="0" xfId="1" applyNumberFormat="1" applyFont="1" applyAlignment="1">
      <alignment wrapText="1"/>
    </xf>
    <xf numFmtId="165" fontId="0" fillId="0" borderId="0" xfId="0" applyNumberFormat="1" applyAlignment="1">
      <alignment wrapText="1"/>
    </xf>
    <xf numFmtId="166" fontId="2" fillId="0" borderId="0" xfId="2" applyNumberFormat="1"/>
    <xf numFmtId="0" fontId="3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eBoot-MP1584EN-Converter-Adjustable-Module/dp/B01MQGMOKI/" TargetMode="External"/><Relationship Id="rId4" Type="http://schemas.openxmlformats.org/officeDocument/2006/relationships/hyperlink" Target="https://www.amazon.com/SunFounder-Channel-Optocoupler-Expansion-Raspberry/dp/B00E0NTPP4/" TargetMode="External"/><Relationship Id="rId5" Type="http://schemas.openxmlformats.org/officeDocument/2006/relationships/hyperlink" Target="https://www.amazon.com/Enhancement-ATMEGA328P-Compatible-Arduino-TE362/dp/B015MGHLNA/" TargetMode="External"/><Relationship Id="rId6" Type="http://schemas.openxmlformats.org/officeDocument/2006/relationships/hyperlink" Target="https://www.amazon.com/Gikfun-DS18B20-Temperature-Waterproof-Arduino/dp/B00Q9YBIJI/" TargetMode="External"/><Relationship Id="rId7" Type="http://schemas.openxmlformats.org/officeDocument/2006/relationships/hyperlink" Target="https://www.amazon.com/50pcs-Spacing-Mount-Terminal-Blocks/dp/B00NWDTGLG/" TargetMode="External"/><Relationship Id="rId8" Type="http://schemas.openxmlformats.org/officeDocument/2006/relationships/hyperlink" Target="https://www.amazon.com/SUNKEE-50-110-C-Digital-thermostat-Temperature/dp/B01G6SSJXY/" TargetMode="External"/><Relationship Id="rId9" Type="http://schemas.openxmlformats.org/officeDocument/2006/relationships/hyperlink" Target="https://www.jaycar.us/soft-start-kit-for-power-tools/p/KC5511" TargetMode="External"/><Relationship Id="rId10" Type="http://schemas.openxmlformats.org/officeDocument/2006/relationships/hyperlink" Target="https://www.amazon.com/BUD-Industries-CU-3283-Plastic-Utility/dp/B005T5A0W4/" TargetMode="External"/><Relationship Id="rId1" Type="http://schemas.openxmlformats.org/officeDocument/2006/relationships/hyperlink" Target="https://www.amazon.com/Foval-Power-Inverter-Converter-Charger/dp/B01H2XD2DY/" TargetMode="External"/><Relationship Id="rId2" Type="http://schemas.openxmlformats.org/officeDocument/2006/relationships/hyperlink" Target="https://www.amazon.com/dp/B00C4QVTN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SUNKEE-50-110-C-Digital-thermostat-Temperature/dp/B01G6SSJX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4.33203125" customWidth="1"/>
    <col min="2" max="2" width="41.83203125" customWidth="1"/>
    <col min="3" max="3" width="20" bestFit="1" customWidth="1"/>
    <col min="4" max="4" width="18.1640625" style="8" customWidth="1"/>
    <col min="5" max="5" width="93.83203125" customWidth="1"/>
  </cols>
  <sheetData>
    <row r="1" spans="1:6" ht="75" x14ac:dyDescent="0.2">
      <c r="A1" s="14" t="s">
        <v>41</v>
      </c>
      <c r="C1" s="8" t="s">
        <v>14</v>
      </c>
      <c r="D1" s="8" t="s">
        <v>13</v>
      </c>
      <c r="E1" t="s">
        <v>15</v>
      </c>
      <c r="F1" s="8" t="s">
        <v>38</v>
      </c>
    </row>
    <row r="2" spans="1:6" ht="30" x14ac:dyDescent="0.2">
      <c r="C2" t="s">
        <v>1</v>
      </c>
      <c r="D2" s="8" t="s">
        <v>1</v>
      </c>
    </row>
    <row r="3" spans="1:6" x14ac:dyDescent="0.2">
      <c r="A3" t="s">
        <v>0</v>
      </c>
      <c r="C3" s="3">
        <f>199*0.75</f>
        <v>149.25</v>
      </c>
      <c r="D3" s="9">
        <f>155*0.75</f>
        <v>116.25</v>
      </c>
    </row>
    <row r="4" spans="1:6" x14ac:dyDescent="0.2">
      <c r="C4" s="3"/>
      <c r="D4" s="9"/>
    </row>
    <row r="5" spans="1:6" x14ac:dyDescent="0.2">
      <c r="A5" t="s">
        <v>2</v>
      </c>
      <c r="C5" s="3"/>
      <c r="D5" s="9"/>
    </row>
    <row r="6" spans="1:6" x14ac:dyDescent="0.2">
      <c r="B6" t="s">
        <v>12</v>
      </c>
      <c r="C6" s="7">
        <v>18.98</v>
      </c>
      <c r="D6" s="11">
        <f>C6*(1-F6)</f>
        <v>9.49</v>
      </c>
      <c r="E6" s="13" t="s">
        <v>16</v>
      </c>
      <c r="F6" s="1">
        <v>0.5</v>
      </c>
    </row>
    <row r="7" spans="1:6" x14ac:dyDescent="0.2">
      <c r="B7" t="s">
        <v>3</v>
      </c>
      <c r="C7" s="7">
        <v>39.950000000000003</v>
      </c>
      <c r="D7" s="11">
        <f t="shared" ref="D7:D13" si="0">C7*(1-F7)</f>
        <v>7.9899999999999984</v>
      </c>
      <c r="E7" s="4" t="s">
        <v>33</v>
      </c>
      <c r="F7" s="1">
        <v>0.8</v>
      </c>
    </row>
    <row r="8" spans="1:6" x14ac:dyDescent="0.2">
      <c r="B8" t="s">
        <v>18</v>
      </c>
      <c r="C8" s="7">
        <v>10.99</v>
      </c>
      <c r="D8" s="11">
        <f t="shared" si="0"/>
        <v>8.7919999999999998</v>
      </c>
      <c r="E8" s="4" t="s">
        <v>17</v>
      </c>
      <c r="F8" s="1">
        <v>0.2</v>
      </c>
    </row>
    <row r="9" spans="1:6" x14ac:dyDescent="0.2">
      <c r="B9" t="s">
        <v>19</v>
      </c>
      <c r="C9" s="7">
        <f>9.99/6</f>
        <v>1.665</v>
      </c>
      <c r="D9" s="11">
        <f t="shared" si="0"/>
        <v>1.3320000000000001</v>
      </c>
      <c r="E9" s="4" t="s">
        <v>20</v>
      </c>
      <c r="F9" s="1">
        <v>0.2</v>
      </c>
    </row>
    <row r="10" spans="1:6" x14ac:dyDescent="0.2">
      <c r="B10" t="s">
        <v>23</v>
      </c>
      <c r="C10" s="7">
        <f>15.99/5</f>
        <v>3.198</v>
      </c>
      <c r="D10" s="11">
        <f t="shared" si="0"/>
        <v>2.5584000000000002</v>
      </c>
      <c r="E10" s="4" t="s">
        <v>22</v>
      </c>
      <c r="F10" s="1">
        <v>0.2</v>
      </c>
    </row>
    <row r="11" spans="1:6" x14ac:dyDescent="0.2">
      <c r="B11" t="s">
        <v>27</v>
      </c>
      <c r="C11" s="7">
        <f>(9.91/50)*4</f>
        <v>0.79280000000000006</v>
      </c>
      <c r="D11" s="11">
        <f t="shared" si="0"/>
        <v>0.63424000000000014</v>
      </c>
      <c r="E11" s="4" t="s">
        <v>26</v>
      </c>
      <c r="F11" s="1">
        <v>0.2</v>
      </c>
    </row>
    <row r="12" spans="1:6" x14ac:dyDescent="0.2">
      <c r="B12" t="s">
        <v>4</v>
      </c>
      <c r="C12" s="7">
        <v>6.79</v>
      </c>
      <c r="D12" s="11">
        <f t="shared" si="0"/>
        <v>5.4320000000000004</v>
      </c>
      <c r="E12" s="4" t="s">
        <v>21</v>
      </c>
      <c r="F12" s="1">
        <v>0.2</v>
      </c>
    </row>
    <row r="13" spans="1:6" x14ac:dyDescent="0.2">
      <c r="B13" t="s">
        <v>25</v>
      </c>
      <c r="C13" s="7">
        <f>9.88/3</f>
        <v>3.2933333333333334</v>
      </c>
      <c r="D13" s="11">
        <f t="shared" si="0"/>
        <v>2.6346666666666669</v>
      </c>
      <c r="E13" s="4" t="s">
        <v>24</v>
      </c>
      <c r="F13" s="1">
        <v>0.2</v>
      </c>
    </row>
    <row r="14" spans="1:6" x14ac:dyDescent="0.2">
      <c r="B14" t="s">
        <v>37</v>
      </c>
      <c r="C14" s="7">
        <v>0</v>
      </c>
      <c r="D14" s="11">
        <v>15.32</v>
      </c>
      <c r="E14" t="s">
        <v>40</v>
      </c>
    </row>
    <row r="15" spans="1:6" x14ac:dyDescent="0.2">
      <c r="B15" t="s">
        <v>8</v>
      </c>
      <c r="C15" s="7">
        <v>0</v>
      </c>
      <c r="D15" s="11">
        <v>24.23</v>
      </c>
      <c r="E15" t="s">
        <v>39</v>
      </c>
    </row>
    <row r="16" spans="1:6" x14ac:dyDescent="0.2">
      <c r="B16" t="s">
        <v>36</v>
      </c>
      <c r="C16" s="7">
        <v>9.99</v>
      </c>
      <c r="D16" s="11">
        <f>C16*(1-F16)</f>
        <v>7.9920000000000009</v>
      </c>
      <c r="E16" s="4" t="s">
        <v>35</v>
      </c>
      <c r="F16" s="1">
        <v>0.2</v>
      </c>
    </row>
    <row r="17" spans="1:19" x14ac:dyDescent="0.2">
      <c r="C17" s="3"/>
      <c r="D17" s="9"/>
    </row>
    <row r="18" spans="1:19" x14ac:dyDescent="0.2">
      <c r="A18" t="s">
        <v>5</v>
      </c>
      <c r="C18" s="3"/>
      <c r="D18" s="9"/>
    </row>
    <row r="19" spans="1:19" x14ac:dyDescent="0.2">
      <c r="B19" t="s">
        <v>31</v>
      </c>
      <c r="C19" s="3">
        <f>I26+J26</f>
        <v>0</v>
      </c>
      <c r="D19" s="9">
        <f>2.5*4</f>
        <v>10</v>
      </c>
      <c r="E19" t="s">
        <v>34</v>
      </c>
    </row>
    <row r="20" spans="1:19" x14ac:dyDescent="0.2">
      <c r="B20" t="s">
        <v>32</v>
      </c>
      <c r="C20" s="3">
        <v>27.25</v>
      </c>
      <c r="D20" s="3">
        <v>27.25</v>
      </c>
    </row>
    <row r="21" spans="1:19" x14ac:dyDescent="0.2">
      <c r="C21" s="3"/>
      <c r="D21" s="9"/>
    </row>
    <row r="22" spans="1:19" x14ac:dyDescent="0.2">
      <c r="A22" t="s">
        <v>7</v>
      </c>
      <c r="C22" s="3">
        <v>0</v>
      </c>
      <c r="D22" s="9">
        <v>20</v>
      </c>
    </row>
    <row r="23" spans="1:19" x14ac:dyDescent="0.2">
      <c r="C23" s="3"/>
      <c r="D23" s="9"/>
    </row>
    <row r="24" spans="1:19" x14ac:dyDescent="0.2">
      <c r="A24" t="s">
        <v>9</v>
      </c>
      <c r="C24" s="6">
        <f>SUM(C3:C23)</f>
        <v>272.14913333333334</v>
      </c>
      <c r="D24" s="10">
        <f>SUM(D3:D23)</f>
        <v>259.90530666666666</v>
      </c>
    </row>
    <row r="25" spans="1:19" x14ac:dyDescent="0.2">
      <c r="N25" s="5"/>
    </row>
    <row r="27" spans="1:19" x14ac:dyDescent="0.2">
      <c r="A27" t="s">
        <v>42</v>
      </c>
      <c r="B27" s="1">
        <v>0.2</v>
      </c>
      <c r="C27" s="7">
        <f>SUM(C6:C22)*B27</f>
        <v>24.579826666666669</v>
      </c>
      <c r="D27" s="11">
        <f>SUM(D6:D23)*B27</f>
        <v>28.731061333333333</v>
      </c>
      <c r="S27" s="2"/>
    </row>
    <row r="28" spans="1:19" x14ac:dyDescent="0.2">
      <c r="A28" t="s">
        <v>43</v>
      </c>
      <c r="B28" s="1">
        <v>0.2</v>
      </c>
      <c r="C28" s="7">
        <f>C24*B28</f>
        <v>54.429826666666671</v>
      </c>
      <c r="D28" s="11">
        <f>D24*B28</f>
        <v>51.981061333333336</v>
      </c>
    </row>
    <row r="29" spans="1:19" x14ac:dyDescent="0.2">
      <c r="C29" s="3"/>
      <c r="D29" s="9"/>
    </row>
    <row r="30" spans="1:19" x14ac:dyDescent="0.2">
      <c r="A30" t="s">
        <v>10</v>
      </c>
      <c r="D30" s="12">
        <f>D24+D27</f>
        <v>288.636368</v>
      </c>
    </row>
    <row r="31" spans="1:19" x14ac:dyDescent="0.2">
      <c r="A31" t="s">
        <v>11</v>
      </c>
      <c r="D31" s="12">
        <f>D24+D28</f>
        <v>311.886368</v>
      </c>
    </row>
    <row r="32" spans="1:19" x14ac:dyDescent="0.2">
      <c r="F32" t="s">
        <v>6</v>
      </c>
      <c r="G32" s="4"/>
    </row>
    <row r="35" spans="1:5" x14ac:dyDescent="0.2">
      <c r="A35" t="s">
        <v>28</v>
      </c>
      <c r="B35" t="s">
        <v>30</v>
      </c>
      <c r="C35">
        <v>7.99</v>
      </c>
      <c r="E35" s="4" t="s">
        <v>29</v>
      </c>
    </row>
  </sheetData>
  <hyperlinks>
    <hyperlink ref="E6" r:id="rId1"/>
    <hyperlink ref="E8" r:id="rId2"/>
    <hyperlink ref="E9" r:id="rId3"/>
    <hyperlink ref="E12" r:id="rId4"/>
    <hyperlink ref="E10" r:id="rId5"/>
    <hyperlink ref="E13" r:id="rId6"/>
    <hyperlink ref="E11" r:id="rId7"/>
    <hyperlink ref="E35" r:id="rId8"/>
    <hyperlink ref="E7" r:id="rId9"/>
    <hyperlink ref="E1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24.33203125" customWidth="1"/>
    <col min="2" max="2" width="41.83203125" customWidth="1"/>
    <col min="3" max="3" width="20" bestFit="1" customWidth="1"/>
    <col min="4" max="4" width="18.1640625" style="8" customWidth="1"/>
    <col min="5" max="5" width="93.83203125" customWidth="1"/>
  </cols>
  <sheetData>
    <row r="1" spans="1:6" ht="75" x14ac:dyDescent="0.2">
      <c r="A1" s="14" t="s">
        <v>41</v>
      </c>
      <c r="C1" s="8" t="s">
        <v>14</v>
      </c>
      <c r="D1" s="8" t="s">
        <v>13</v>
      </c>
      <c r="E1" t="s">
        <v>15</v>
      </c>
      <c r="F1" s="8" t="s">
        <v>38</v>
      </c>
    </row>
    <row r="2" spans="1:6" ht="30" x14ac:dyDescent="0.2">
      <c r="C2" t="s">
        <v>1</v>
      </c>
      <c r="D2" s="8" t="s">
        <v>1</v>
      </c>
    </row>
    <row r="3" spans="1:6" x14ac:dyDescent="0.2">
      <c r="A3" t="s">
        <v>0</v>
      </c>
      <c r="C3" s="3">
        <f>199*0.75</f>
        <v>149.25</v>
      </c>
      <c r="D3" s="9">
        <f>155*0.75</f>
        <v>116.25</v>
      </c>
    </row>
    <row r="4" spans="1:6" x14ac:dyDescent="0.2">
      <c r="C4" s="3"/>
      <c r="D4" s="9"/>
    </row>
    <row r="5" spans="1:6" x14ac:dyDescent="0.2">
      <c r="A5" t="s">
        <v>2</v>
      </c>
      <c r="C5" s="3"/>
      <c r="D5" s="9"/>
    </row>
    <row r="6" spans="1:6" x14ac:dyDescent="0.2">
      <c r="B6" t="s">
        <v>44</v>
      </c>
      <c r="C6" s="7">
        <v>20</v>
      </c>
      <c r="D6" s="11">
        <f>C6*(1-F6)</f>
        <v>20</v>
      </c>
      <c r="E6" s="13"/>
      <c r="F6" s="1"/>
    </row>
    <row r="7" spans="1:6" x14ac:dyDescent="0.2">
      <c r="B7" t="s">
        <v>23</v>
      </c>
      <c r="C7" s="7">
        <v>3.2</v>
      </c>
      <c r="D7" s="11">
        <v>2.56</v>
      </c>
      <c r="E7" s="4"/>
      <c r="F7" s="1">
        <v>0.2</v>
      </c>
    </row>
    <row r="8" spans="1:6" x14ac:dyDescent="0.2">
      <c r="B8" t="s">
        <v>45</v>
      </c>
      <c r="C8" s="7">
        <f>144*0.25</f>
        <v>36</v>
      </c>
      <c r="D8" s="11">
        <f>C8*(1-F8)</f>
        <v>36</v>
      </c>
      <c r="E8" s="4"/>
      <c r="F8" s="1"/>
    </row>
    <row r="9" spans="1:6" x14ac:dyDescent="0.2">
      <c r="B9" t="s">
        <v>8</v>
      </c>
      <c r="C9" s="7">
        <v>0</v>
      </c>
      <c r="D9" s="11">
        <v>25</v>
      </c>
      <c r="E9" s="4"/>
      <c r="F9" s="1"/>
    </row>
    <row r="10" spans="1:6" x14ac:dyDescent="0.2">
      <c r="B10" t="s">
        <v>36</v>
      </c>
      <c r="C10" s="7">
        <v>9.99</v>
      </c>
      <c r="D10" s="11">
        <f>C10*(1-F10)</f>
        <v>9.99</v>
      </c>
      <c r="E10" s="4"/>
      <c r="F10" s="1"/>
    </row>
    <row r="11" spans="1:6" x14ac:dyDescent="0.2">
      <c r="C11" s="3"/>
      <c r="D11" s="9"/>
    </row>
    <row r="12" spans="1:6" x14ac:dyDescent="0.2">
      <c r="A12" t="s">
        <v>5</v>
      </c>
      <c r="C12" s="3"/>
      <c r="D12" s="9"/>
    </row>
    <row r="13" spans="1:6" x14ac:dyDescent="0.2">
      <c r="B13" t="s">
        <v>31</v>
      </c>
      <c r="C13" s="3">
        <f>I20+J20</f>
        <v>0</v>
      </c>
      <c r="D13" s="9">
        <f>2.5*4</f>
        <v>10</v>
      </c>
      <c r="E13" t="s">
        <v>34</v>
      </c>
    </row>
    <row r="14" spans="1:6" x14ac:dyDescent="0.2">
      <c r="B14" t="s">
        <v>32</v>
      </c>
      <c r="C14" s="3">
        <v>27.25</v>
      </c>
      <c r="D14" s="3">
        <v>27.25</v>
      </c>
    </row>
    <row r="15" spans="1:6" x14ac:dyDescent="0.2">
      <c r="C15" s="3"/>
      <c r="D15" s="9"/>
    </row>
    <row r="16" spans="1:6" x14ac:dyDescent="0.2">
      <c r="A16" t="s">
        <v>7</v>
      </c>
      <c r="C16" s="3">
        <v>0</v>
      </c>
      <c r="D16" s="9">
        <v>20</v>
      </c>
    </row>
    <row r="17" spans="1:19" x14ac:dyDescent="0.2">
      <c r="C17" s="3"/>
      <c r="D17" s="9"/>
    </row>
    <row r="18" spans="1:19" x14ac:dyDescent="0.2">
      <c r="A18" t="s">
        <v>9</v>
      </c>
      <c r="C18" s="6">
        <f>SUM(C3:C17)</f>
        <v>245.69</v>
      </c>
      <c r="D18" s="10">
        <f>SUM(D3:D17)</f>
        <v>267.05</v>
      </c>
    </row>
    <row r="19" spans="1:19" x14ac:dyDescent="0.2">
      <c r="N19" s="5"/>
    </row>
    <row r="21" spans="1:19" x14ac:dyDescent="0.2">
      <c r="A21" t="s">
        <v>42</v>
      </c>
      <c r="B21" s="1">
        <v>0.2</v>
      </c>
      <c r="C21" s="7">
        <f>SUM(C6:C16)*B21</f>
        <v>19.288</v>
      </c>
      <c r="D21" s="11">
        <f>SUM(D6:D17)*B21</f>
        <v>30.160000000000004</v>
      </c>
      <c r="S21" s="2"/>
    </row>
    <row r="22" spans="1:19" x14ac:dyDescent="0.2">
      <c r="A22" t="s">
        <v>43</v>
      </c>
      <c r="B22" s="1">
        <v>0.2</v>
      </c>
      <c r="C22" s="7">
        <f>C18*B22</f>
        <v>49.138000000000005</v>
      </c>
      <c r="D22" s="11">
        <f>D18*B22</f>
        <v>53.410000000000004</v>
      </c>
    </row>
    <row r="23" spans="1:19" x14ac:dyDescent="0.2">
      <c r="C23" s="3"/>
      <c r="D23" s="9"/>
    </row>
    <row r="24" spans="1:19" x14ac:dyDescent="0.2">
      <c r="A24" t="s">
        <v>10</v>
      </c>
      <c r="D24" s="12">
        <f>D18+D21</f>
        <v>297.21000000000004</v>
      </c>
    </row>
    <row r="25" spans="1:19" x14ac:dyDescent="0.2">
      <c r="A25" t="s">
        <v>11</v>
      </c>
      <c r="D25" s="12">
        <f>D18+D22</f>
        <v>320.46000000000004</v>
      </c>
    </row>
    <row r="26" spans="1:19" x14ac:dyDescent="0.2">
      <c r="F26" t="s">
        <v>6</v>
      </c>
      <c r="G26" s="4"/>
    </row>
    <row r="29" spans="1:19" x14ac:dyDescent="0.2">
      <c r="A29" t="s">
        <v>28</v>
      </c>
      <c r="B29" t="s">
        <v>30</v>
      </c>
      <c r="C29">
        <v>7.99</v>
      </c>
      <c r="E29" s="4" t="s">
        <v>29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breakdown</vt:lpstr>
      <vt:lpstr>Mike's Remix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George Melnyk</dc:creator>
  <cp:lastModifiedBy>Lin Watt</cp:lastModifiedBy>
  <dcterms:created xsi:type="dcterms:W3CDTF">2017-01-18T08:47:08Z</dcterms:created>
  <dcterms:modified xsi:type="dcterms:W3CDTF">2017-01-20T01:45:27Z</dcterms:modified>
</cp:coreProperties>
</file>