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0" yWindow="195" windowWidth="15165" windowHeight="8700"/>
  </bookViews>
  <sheets>
    <sheet name="BOM Report" sheetId="1" r:id="rId1"/>
    <sheet name="BOM Change Log" sheetId="2" r:id="rId2"/>
  </sheets>
  <definedNames>
    <definedName name="_xlnm._FilterDatabase" localSheetId="0" hidden="1">'BOM Report'!$A$8:$H$23</definedName>
  </definedNames>
  <calcPr calcId="145621"/>
</workbook>
</file>

<file path=xl/calcChain.xml><?xml version="1.0" encoding="utf-8"?>
<calcChain xmlns="http://schemas.openxmlformats.org/spreadsheetml/2006/main">
  <c r="K23" i="1" l="1"/>
  <c r="J23" i="1"/>
  <c r="K20" i="1"/>
  <c r="J20" i="1"/>
  <c r="K19" i="1"/>
  <c r="J19" i="1"/>
  <c r="K22" i="1"/>
  <c r="J22" i="1"/>
  <c r="K21" i="1"/>
  <c r="J21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 l="1"/>
  <c r="K9" i="1"/>
  <c r="J10" i="1"/>
  <c r="J9" i="1"/>
  <c r="A9" i="1" l="1"/>
  <c r="F43" i="1" l="1"/>
  <c r="I43" i="1" s="1"/>
  <c r="I45" i="1" s="1"/>
  <c r="I29" i="1"/>
  <c r="I28" i="1"/>
  <c r="I27" i="1"/>
  <c r="I25" i="1" l="1"/>
  <c r="I32" i="1" s="1"/>
  <c r="I47" i="1" s="1"/>
  <c r="I49" i="1" s="1"/>
  <c r="A10" i="1"/>
  <c r="A11" i="1" s="1"/>
  <c r="A12" i="1" s="1"/>
  <c r="A13" i="1" s="1"/>
  <c r="A14" i="1" s="1"/>
  <c r="A15" i="1" s="1"/>
  <c r="A16" i="1" s="1"/>
  <c r="A17" i="1" s="1"/>
  <c r="A18" i="1" s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<sst xmlns="http://schemas.openxmlformats.org/spreadsheetml/2006/main" count="163" uniqueCount="123">
  <si>
    <t>Bill of Materials</t>
  </si>
  <si>
    <t>Cost</t>
  </si>
  <si>
    <t>EXT cost</t>
  </si>
  <si>
    <t>Created by:</t>
  </si>
  <si>
    <t>Created on:</t>
  </si>
  <si>
    <t>Board Revision:</t>
  </si>
  <si>
    <t>BOM Revision</t>
  </si>
  <si>
    <t>Qty to be built:</t>
  </si>
  <si>
    <t>Assembly P/N</t>
  </si>
  <si>
    <t>Board:</t>
  </si>
  <si>
    <t>Total Parts</t>
  </si>
  <si>
    <t>Shop Supplies</t>
  </si>
  <si>
    <t>Solder (Paste, Wave, Hand)</t>
  </si>
  <si>
    <t>Flux</t>
  </si>
  <si>
    <t>Kapton tape</t>
  </si>
  <si>
    <t>Total Material:</t>
  </si>
  <si>
    <t>LABOR:</t>
  </si>
  <si>
    <t>Soldering</t>
  </si>
  <si>
    <t>minutes</t>
  </si>
  <si>
    <t>Solder touch up</t>
  </si>
  <si>
    <t>Programming</t>
  </si>
  <si>
    <t>Testing</t>
  </si>
  <si>
    <t>Mounting &amp; Packaging</t>
  </si>
  <si>
    <t>Assembly</t>
  </si>
  <si>
    <t>Setup/Rework</t>
  </si>
  <si>
    <t xml:space="preserve">Cost = </t>
  </si>
  <si>
    <t>Total Labor:</t>
  </si>
  <si>
    <t>Total (Mat + labor):</t>
  </si>
  <si>
    <t>Net Sell:</t>
  </si>
  <si>
    <t>per hour</t>
  </si>
  <si>
    <t>Item #</t>
  </si>
  <si>
    <t>Revision</t>
  </si>
  <si>
    <t>Author</t>
  </si>
  <si>
    <t>Date</t>
  </si>
  <si>
    <t>Notes</t>
  </si>
  <si>
    <t>A</t>
  </si>
  <si>
    <t>Qty total</t>
  </si>
  <si>
    <t>&lt;Parameter DrawnBy not found&gt;</t>
  </si>
  <si>
    <t>6/6/2013</t>
  </si>
  <si>
    <t>Simple Fan Controller.PrjPCB</t>
  </si>
  <si>
    <t>None</t>
  </si>
  <si>
    <t>12:19:02 PM</t>
  </si>
  <si>
    <t>&lt;Parameter Revision not found&gt;</t>
  </si>
  <si>
    <t>Quantity</t>
  </si>
  <si>
    <t>Designator</t>
  </si>
  <si>
    <t>B1</t>
  </si>
  <si>
    <t>B2, B3, B4, B5</t>
  </si>
  <si>
    <t>C1, C2</t>
  </si>
  <si>
    <t>C3</t>
  </si>
  <si>
    <t>J1</t>
  </si>
  <si>
    <t>J4</t>
  </si>
  <si>
    <t>LS1</t>
  </si>
  <si>
    <t>Q1</t>
  </si>
  <si>
    <t>Q2, Q3</t>
  </si>
  <si>
    <t>R2, R3, R4, R5, R6, R9, R10, R11, R12</t>
  </si>
  <si>
    <t>R7, R8</t>
  </si>
  <si>
    <t>U1</t>
  </si>
  <si>
    <t>Value</t>
  </si>
  <si>
    <t>4x AA Battery holder</t>
  </si>
  <si>
    <t>AA Battery</t>
  </si>
  <si>
    <t>0.1uF 0603 10% 50V X7R</t>
  </si>
  <si>
    <t>0.01uF 0603 10% 50V</t>
  </si>
  <si>
    <t>MTA 100 - 5 Position Connector, Verticle, Friction Lock</t>
  </si>
  <si>
    <t>MTA 100 - 4 Position</t>
  </si>
  <si>
    <t>Relay</t>
  </si>
  <si>
    <t>3.3 VDC fixed regulator</t>
  </si>
  <si>
    <t>2N2222A</t>
  </si>
  <si>
    <t>10k 1/4W 1%</t>
  </si>
  <si>
    <t>100R 1/4W 1%</t>
  </si>
  <si>
    <t>4.99k 1/4W 1%</t>
  </si>
  <si>
    <t>Type J 10k Thermistor 1/4W 1%</t>
  </si>
  <si>
    <t>2k 1/4W 1%</t>
  </si>
  <si>
    <t>PIC24F08KL200</t>
  </si>
  <si>
    <t>Manufacturer Part Number 1</t>
  </si>
  <si>
    <t>SBH341AS</t>
  </si>
  <si>
    <t>LR6XWA/B</t>
  </si>
  <si>
    <t>C420C104K5R5TA7200</t>
  </si>
  <si>
    <t>C317C103K5R5TA</t>
  </si>
  <si>
    <t>640456-5</t>
  </si>
  <si>
    <t>640456-4</t>
  </si>
  <si>
    <t>ADQ23Q04H</t>
  </si>
  <si>
    <t>L78L33ACZ</t>
  </si>
  <si>
    <t>P2N2222AG</t>
  </si>
  <si>
    <t>MFR-25FBF-52-10K0</t>
  </si>
  <si>
    <t>MFR-25FBF-52-100R</t>
  </si>
  <si>
    <t>MFR-25FBF-52-4K99</t>
  </si>
  <si>
    <t>103JG1J</t>
  </si>
  <si>
    <t>MFR-25FBF-52-2K00</t>
  </si>
  <si>
    <t>PIC24F08KL200-I/P</t>
  </si>
  <si>
    <t>Manufacturer 1</t>
  </si>
  <si>
    <t>MPD (Memory Protection Devices)</t>
  </si>
  <si>
    <t>Panasonic - BSG</t>
  </si>
  <si>
    <t>Kemet</t>
  </si>
  <si>
    <t>TE Connectivity</t>
  </si>
  <si>
    <t>Panasonic Electric Works</t>
  </si>
  <si>
    <t>STMicroelectronics</t>
  </si>
  <si>
    <t>ON Semiconductor</t>
  </si>
  <si>
    <t>Yageo</t>
  </si>
  <si>
    <t>US Sensor</t>
  </si>
  <si>
    <t>Microchip Technology</t>
  </si>
  <si>
    <t>Supplier 1</t>
  </si>
  <si>
    <t>Digi-Key</t>
  </si>
  <si>
    <t>Supplier Part Number 1</t>
  </si>
  <si>
    <t>SBH341AS-ND</t>
  </si>
  <si>
    <t>P646-ND</t>
  </si>
  <si>
    <t>399-4491-1-ND</t>
  </si>
  <si>
    <t>399-4206-ND</t>
  </si>
  <si>
    <t>A19471-ND</t>
  </si>
  <si>
    <t>A1922-ND</t>
  </si>
  <si>
    <t>255-1442-ND</t>
  </si>
  <si>
    <t>497-7288-ND</t>
  </si>
  <si>
    <t>P2N2222AGOS-ND</t>
  </si>
  <si>
    <t>10.0KXBK-ND</t>
  </si>
  <si>
    <t>100XBK-ND</t>
  </si>
  <si>
    <t>4.99KXBK-ND</t>
  </si>
  <si>
    <t>615-1016-ND</t>
  </si>
  <si>
    <t>2.00KXBK-ND</t>
  </si>
  <si>
    <t>PIC24F08KL200-I/P-ND</t>
  </si>
  <si>
    <t>Technology</t>
  </si>
  <si>
    <t>THT</t>
  </si>
  <si>
    <t>R1, R15A, R15B</t>
  </si>
  <si>
    <t>R13A, R13B</t>
  </si>
  <si>
    <t>R14A, R14B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</si>
</sst>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#,##0.00000"/>
    <numFmt numFmtId="166" formatCode="&quot;$&quot;#,##0.00"/>
    <numFmt numFmtId="167" formatCode="&quot;$&quot;#,##0.000"/>
    <numFmt numFmtId="168" formatCode="&quot;$&quot;#,##0.00_);[Red]\(&quot;$&quot;#,##0.00\)"/>
    <numFmt numFmtId="169" formatCode="[$-1009]mmmm\ d\,\ yyyy;@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2" fillId="4" borderId="0" xfId="0" applyFont="1" applyFill="1" applyBorder="1"/>
    <xf numFmtId="166" fontId="3" fillId="0" borderId="0" xfId="0" applyNumberFormat="1" applyFont="1"/>
    <xf numFmtId="0" fontId="3" fillId="0" borderId="0" xfId="0" applyFont="1"/>
    <xf numFmtId="167" fontId="2" fillId="0" borderId="0" xfId="0" applyNumberFormat="1" applyFont="1"/>
    <xf numFmtId="0" fontId="2" fillId="0" borderId="0" xfId="0" applyNumberFormat="1" applyFont="1"/>
    <xf numFmtId="164" fontId="2" fillId="0" borderId="0" xfId="1" applyFont="1"/>
    <xf numFmtId="165" fontId="3" fillId="0" borderId="0" xfId="1" applyNumberFormat="1" applyFont="1"/>
    <xf numFmtId="165" fontId="3" fillId="5" borderId="0" xfId="1" applyNumberFormat="1" applyFont="1" applyFill="1"/>
    <xf numFmtId="0" fontId="3" fillId="5" borderId="0" xfId="0" applyFont="1" applyFill="1" applyAlignment="1">
      <alignment horizontal="center"/>
    </xf>
    <xf numFmtId="166" fontId="3" fillId="5" borderId="0" xfId="0" applyNumberFormat="1" applyFont="1" applyFill="1"/>
    <xf numFmtId="168" fontId="2" fillId="0" borderId="0" xfId="0" applyNumberFormat="1" applyFont="1"/>
    <xf numFmtId="0" fontId="3" fillId="0" borderId="0" xfId="0" applyFont="1" applyFill="1" applyBorder="1"/>
    <xf numFmtId="0" fontId="2" fillId="0" borderId="0" xfId="0" applyFont="1" applyFill="1" applyBorder="1"/>
    <xf numFmtId="164" fontId="2" fillId="0" borderId="3" xfId="1" quotePrefix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9" fontId="0" fillId="0" borderId="0" xfId="0" applyNumberFormat="1" applyAlignment="1">
      <alignment horizontal="left"/>
    </xf>
    <xf numFmtId="169" fontId="0" fillId="0" borderId="0" xfId="0" applyNumberFormat="1"/>
    <xf numFmtId="169" fontId="2" fillId="0" borderId="0" xfId="0" applyNumberFormat="1" applyFont="1" applyAlignment="1">
      <alignment horizontal="left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9" fontId="0" fillId="0" borderId="13" xfId="0" applyNumberFormat="1" applyBorder="1" applyAlignment="1">
      <alignment horizontal="left"/>
    </xf>
    <xf numFmtId="169" fontId="0" fillId="0" borderId="14" xfId="0" applyNumberFormat="1" applyBorder="1" applyAlignment="1">
      <alignment horizontal="left"/>
    </xf>
    <xf numFmtId="169" fontId="0" fillId="0" borderId="14" xfId="0" applyNumberFormat="1" applyBorder="1"/>
    <xf numFmtId="169" fontId="0" fillId="0" borderId="15" xfId="0" applyNumberFormat="1" applyBorder="1"/>
    <xf numFmtId="0" fontId="2" fillId="0" borderId="16" xfId="15" applyBorder="1" applyAlignment="1">
      <alignment horizontal="center" vertical="center"/>
    </xf>
    <xf numFmtId="0" fontId="2" fillId="0" borderId="17" xfId="15" applyBorder="1" applyAlignment="1">
      <alignment horizontal="center" vertical="center"/>
    </xf>
    <xf numFmtId="169" fontId="2" fillId="0" borderId="18" xfId="15" applyNumberFormat="1" applyBorder="1" applyAlignment="1">
      <alignment horizontal="left" vertical="center"/>
    </xf>
    <xf numFmtId="0" fontId="2" fillId="0" borderId="3" xfId="17" quotePrefix="1" applyNumberFormat="1" applyFont="1" applyFill="1" applyBorder="1" applyAlignment="1">
      <alignment horizontal="center" vertical="center"/>
    </xf>
    <xf numFmtId="164" fontId="2" fillId="0" borderId="3" xfId="1" applyFont="1" applyFill="1" applyBorder="1" applyAlignment="1">
      <alignment horizontal="right" vertical="center"/>
    </xf>
    <xf numFmtId="169" fontId="3" fillId="0" borderId="1" xfId="0" quotePrefix="1" applyNumberFormat="1" applyFont="1" applyBorder="1" applyAlignment="1">
      <alignment horizontal="left" vertical="center"/>
    </xf>
    <xf numFmtId="0" fontId="3" fillId="0" borderId="4" xfId="0" quotePrefix="1" applyFont="1" applyBorder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5" fillId="0" borderId="3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vertical="center" wrapText="1"/>
    </xf>
    <xf numFmtId="0" fontId="5" fillId="0" borderId="3" xfId="0" quotePrefix="1" applyFont="1" applyBorder="1" applyAlignment="1">
      <alignment vertical="center"/>
    </xf>
    <xf numFmtId="0" fontId="5" fillId="0" borderId="3" xfId="0" quotePrefix="1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3" fillId="0" borderId="0" xfId="1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vertical="top" wrapText="1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 wrapText="1"/>
    </xf>
  </cellXfs>
  <cellStyles count="18">
    <cellStyle name="Comma" xfId="17" builtinId="3"/>
    <cellStyle name="Currency" xfId="1" builtinId="4"/>
    <cellStyle name="Currency 2" xfId="2"/>
    <cellStyle name="Currency 2 2" xfId="11"/>
    <cellStyle name="Currency 2 3" xfId="7"/>
    <cellStyle name="Currency 3" xfId="3"/>
    <cellStyle name="Currency 3 2" xfId="12"/>
    <cellStyle name="Currency 3 3" xfId="8"/>
    <cellStyle name="Hyperlink 2" xfId="4"/>
    <cellStyle name="Normal" xfId="0" builtinId="0"/>
    <cellStyle name="Normal 2" xfId="5"/>
    <cellStyle name="Normal 2 2" xfId="13"/>
    <cellStyle name="Normal 2 3" xfId="9"/>
    <cellStyle name="Normal 3" xfId="6"/>
    <cellStyle name="Normal 3 2" xfId="14"/>
    <cellStyle name="Normal 3 3" xfId="10"/>
    <cellStyle name="Normal 4" xfId="15"/>
    <cellStyle name="Normal 5" xfId="16"/>
  </cellStyles>
  <dxfs count="112"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56"/>
  <sheetViews>
    <sheetView showGridLines="0" tabSelected="1" zoomScaleNormal="100" workbookViewId="0">
      <pane ySplit="8" topLeftCell="A9" activePane="bottomLeft" state="frozen"/>
      <selection pane="bottomLeft" activeCell="C21" sqref="C21"/>
    </sheetView>
  </sheetViews>
  <sheetFormatPr defaultColWidth="14.140625" defaultRowHeight="12.75" x14ac:dyDescent="0.2"/>
  <cols>
    <col min="1" max="1" width="6" style="1" bestFit="1" customWidth="1"/>
    <col min="2" max="2" width="15" style="9" bestFit="1" customWidth="1"/>
    <col min="3" max="3" width="18.85546875" style="9" bestFit="1" customWidth="1"/>
    <col min="4" max="4" width="17.5703125" style="1" bestFit="1" customWidth="1"/>
    <col min="5" max="5" width="24.42578125" style="1" bestFit="1" customWidth="1"/>
    <col min="6" max="6" width="19.42578125" style="1" bestFit="1" customWidth="1"/>
    <col min="7" max="7" width="14.5703125" style="1" bestFit="1" customWidth="1"/>
    <col min="8" max="8" width="17.42578125" style="1" bestFit="1" customWidth="1"/>
    <col min="9" max="9" width="7.7109375" style="1" bestFit="1" customWidth="1"/>
    <col min="10" max="10" width="8.140625" style="1" bestFit="1" customWidth="1"/>
    <col min="11" max="11" width="8.140625" style="1" customWidth="1"/>
    <col min="12" max="12" width="17.7109375" style="1" hidden="1" customWidth="1"/>
    <col min="13" max="16384" width="14.140625" style="1"/>
  </cols>
  <sheetData>
    <row r="1" spans="1:13" ht="13.5" thickBot="1" x14ac:dyDescent="0.25">
      <c r="A1" s="37"/>
      <c r="B1" s="38"/>
      <c r="C1" s="38"/>
      <c r="D1" s="39"/>
      <c r="E1" s="40"/>
      <c r="F1" s="40"/>
      <c r="G1" s="40"/>
      <c r="H1" s="40"/>
      <c r="I1" s="40"/>
      <c r="J1" s="40"/>
      <c r="K1" s="40"/>
      <c r="L1" s="40"/>
      <c r="M1" s="41"/>
    </row>
    <row r="2" spans="1:13" ht="37.5" customHeight="1" thickBot="1" x14ac:dyDescent="0.25">
      <c r="A2" s="71" t="s">
        <v>0</v>
      </c>
      <c r="B2" s="72"/>
      <c r="C2" s="72"/>
      <c r="D2" s="72"/>
      <c r="E2" s="42"/>
      <c r="F2" s="43"/>
      <c r="G2" s="43"/>
      <c r="H2" s="43"/>
      <c r="I2" s="43"/>
      <c r="J2" s="43"/>
      <c r="K2" s="43"/>
      <c r="L2" s="43"/>
      <c r="M2" s="36"/>
    </row>
    <row r="3" spans="1:13" ht="17.25" customHeight="1" x14ac:dyDescent="0.2">
      <c r="A3" s="69" t="s">
        <v>3</v>
      </c>
      <c r="B3" s="70"/>
      <c r="C3" s="73" t="s">
        <v>37</v>
      </c>
      <c r="D3" s="74"/>
      <c r="E3" s="2"/>
    </row>
    <row r="4" spans="1:13" ht="17.25" customHeight="1" x14ac:dyDescent="0.2">
      <c r="A4" s="69" t="s">
        <v>4</v>
      </c>
      <c r="B4" s="70"/>
      <c r="C4" s="55" t="s">
        <v>38</v>
      </c>
      <c r="D4" s="57" t="s">
        <v>41</v>
      </c>
      <c r="E4" s="8"/>
      <c r="F4" s="12" t="s">
        <v>7</v>
      </c>
      <c r="G4" s="32">
        <v>1</v>
      </c>
      <c r="H4" s="2"/>
    </row>
    <row r="5" spans="1:13" ht="17.25" customHeight="1" x14ac:dyDescent="0.2">
      <c r="A5" s="69" t="s">
        <v>9</v>
      </c>
      <c r="B5" s="70"/>
      <c r="C5" s="56" t="s">
        <v>39</v>
      </c>
      <c r="D5" s="45"/>
      <c r="E5" s="13"/>
      <c r="F5" s="12" t="s">
        <v>5</v>
      </c>
      <c r="G5" s="58" t="s">
        <v>42</v>
      </c>
      <c r="H5" s="12"/>
    </row>
    <row r="6" spans="1:13" ht="17.25" customHeight="1" x14ac:dyDescent="0.2">
      <c r="A6" s="69" t="s">
        <v>8</v>
      </c>
      <c r="B6" s="70"/>
      <c r="C6" s="56" t="s">
        <v>40</v>
      </c>
      <c r="D6" s="45"/>
      <c r="E6" s="13"/>
      <c r="F6" s="12" t="s">
        <v>6</v>
      </c>
      <c r="G6" s="32"/>
      <c r="H6" s="2"/>
    </row>
    <row r="7" spans="1:13" x14ac:dyDescent="0.2">
      <c r="A7" s="5"/>
      <c r="B7" s="3"/>
      <c r="C7" s="6"/>
      <c r="D7" s="4"/>
      <c r="E7" s="7"/>
      <c r="F7" s="7"/>
      <c r="G7" s="4"/>
      <c r="H7" s="4"/>
    </row>
    <row r="8" spans="1:13" s="10" customFormat="1" x14ac:dyDescent="0.2">
      <c r="A8" s="44" t="s">
        <v>30</v>
      </c>
      <c r="B8" s="59" t="s">
        <v>43</v>
      </c>
      <c r="C8" s="59" t="s">
        <v>44</v>
      </c>
      <c r="D8" s="59" t="s">
        <v>57</v>
      </c>
      <c r="E8" s="59" t="s">
        <v>73</v>
      </c>
      <c r="F8" s="59" t="s">
        <v>89</v>
      </c>
      <c r="G8" s="59" t="s">
        <v>100</v>
      </c>
      <c r="H8" s="59" t="s">
        <v>102</v>
      </c>
      <c r="I8" s="44" t="s">
        <v>1</v>
      </c>
      <c r="J8" s="44" t="s">
        <v>2</v>
      </c>
      <c r="K8" s="44" t="s">
        <v>36</v>
      </c>
      <c r="L8" s="59" t="s">
        <v>118</v>
      </c>
    </row>
    <row r="9" spans="1:13" s="8" customFormat="1" ht="25.5" x14ac:dyDescent="0.2">
      <c r="A9" s="11">
        <f>IF(A8=A$8,1,A8+1)</f>
        <v>1</v>
      </c>
      <c r="B9" s="11">
        <v>1</v>
      </c>
      <c r="C9" s="60" t="s">
        <v>45</v>
      </c>
      <c r="D9" s="61" t="s">
        <v>58</v>
      </c>
      <c r="E9" s="62" t="s">
        <v>74</v>
      </c>
      <c r="F9" s="63" t="s">
        <v>90</v>
      </c>
      <c r="G9" s="62" t="s">
        <v>101</v>
      </c>
      <c r="H9" s="62" t="s">
        <v>103</v>
      </c>
      <c r="I9" s="54">
        <v>2.84</v>
      </c>
      <c r="J9" s="31">
        <f>I9*B9</f>
        <v>2.84</v>
      </c>
      <c r="K9" s="53">
        <f>B9*G$4</f>
        <v>1</v>
      </c>
      <c r="L9" s="64" t="s">
        <v>119</v>
      </c>
    </row>
    <row r="10" spans="1:13" s="8" customFormat="1" x14ac:dyDescent="0.2">
      <c r="A10" s="11">
        <f>IF(A9=A$8,1,A9+1)</f>
        <v>2</v>
      </c>
      <c r="B10" s="11">
        <v>4</v>
      </c>
      <c r="C10" s="60" t="s">
        <v>46</v>
      </c>
      <c r="D10" s="61" t="s">
        <v>59</v>
      </c>
      <c r="E10" s="62" t="s">
        <v>75</v>
      </c>
      <c r="F10" s="63" t="s">
        <v>91</v>
      </c>
      <c r="G10" s="62" t="s">
        <v>101</v>
      </c>
      <c r="H10" s="62" t="s">
        <v>104</v>
      </c>
      <c r="I10" s="54">
        <v>0.42</v>
      </c>
      <c r="J10" s="31">
        <f>I10*B10</f>
        <v>1.68</v>
      </c>
      <c r="K10" s="53">
        <f>B10*G$4</f>
        <v>4</v>
      </c>
      <c r="L10" s="64" t="s">
        <v>119</v>
      </c>
    </row>
    <row r="11" spans="1:13" s="8" customFormat="1" ht="25.5" x14ac:dyDescent="0.2">
      <c r="A11" s="11">
        <f>IF(A10=A$8,1,A10+1)</f>
        <v>3</v>
      </c>
      <c r="B11" s="11">
        <v>2</v>
      </c>
      <c r="C11" s="60" t="s">
        <v>47</v>
      </c>
      <c r="D11" s="61" t="s">
        <v>60</v>
      </c>
      <c r="E11" s="62" t="s">
        <v>76</v>
      </c>
      <c r="F11" s="63" t="s">
        <v>92</v>
      </c>
      <c r="G11" s="62" t="s">
        <v>101</v>
      </c>
      <c r="H11" s="62" t="s">
        <v>105</v>
      </c>
      <c r="I11" s="54">
        <v>0.25</v>
      </c>
      <c r="J11" s="31">
        <f>I11*B11</f>
        <v>0.5</v>
      </c>
      <c r="K11" s="53">
        <f>B11*G$4</f>
        <v>2</v>
      </c>
      <c r="L11" s="64" t="s">
        <v>119</v>
      </c>
    </row>
    <row r="12" spans="1:13" s="8" customFormat="1" ht="25.5" x14ac:dyDescent="0.2">
      <c r="A12" s="11">
        <f>IF(A11=A$8,1,A11+1)</f>
        <v>4</v>
      </c>
      <c r="B12" s="11">
        <v>1</v>
      </c>
      <c r="C12" s="60" t="s">
        <v>48</v>
      </c>
      <c r="D12" s="61" t="s">
        <v>61</v>
      </c>
      <c r="E12" s="62" t="s">
        <v>77</v>
      </c>
      <c r="F12" s="63" t="s">
        <v>92</v>
      </c>
      <c r="G12" s="62" t="s">
        <v>101</v>
      </c>
      <c r="H12" s="62" t="s">
        <v>106</v>
      </c>
      <c r="I12" s="54">
        <v>0.27</v>
      </c>
      <c r="J12" s="31">
        <f>I12*B12</f>
        <v>0.27</v>
      </c>
      <c r="K12" s="53">
        <f>B12*G$4</f>
        <v>1</v>
      </c>
      <c r="L12" s="64" t="s">
        <v>119</v>
      </c>
    </row>
    <row r="13" spans="1:13" s="8" customFormat="1" ht="51" x14ac:dyDescent="0.2">
      <c r="A13" s="11">
        <f>IF(A12=A$8,1,A12+1)</f>
        <v>5</v>
      </c>
      <c r="B13" s="11">
        <v>1</v>
      </c>
      <c r="C13" s="60" t="s">
        <v>49</v>
      </c>
      <c r="D13" s="61" t="s">
        <v>62</v>
      </c>
      <c r="E13" s="62" t="s">
        <v>78</v>
      </c>
      <c r="F13" s="63" t="s">
        <v>93</v>
      </c>
      <c r="G13" s="62" t="s">
        <v>101</v>
      </c>
      <c r="H13" s="62" t="s">
        <v>107</v>
      </c>
      <c r="I13" s="54">
        <v>0.31</v>
      </c>
      <c r="J13" s="31">
        <f>I13*B13</f>
        <v>0.31</v>
      </c>
      <c r="K13" s="53">
        <f>B13*G$4</f>
        <v>1</v>
      </c>
      <c r="L13" s="64" t="s">
        <v>119</v>
      </c>
    </row>
    <row r="14" spans="1:13" s="8" customFormat="1" ht="25.5" x14ac:dyDescent="0.2">
      <c r="A14" s="11">
        <f>IF(A13=A$8,1,A13+1)</f>
        <v>6</v>
      </c>
      <c r="B14" s="11">
        <v>1</v>
      </c>
      <c r="C14" s="60" t="s">
        <v>50</v>
      </c>
      <c r="D14" s="61" t="s">
        <v>63</v>
      </c>
      <c r="E14" s="62" t="s">
        <v>79</v>
      </c>
      <c r="F14" s="63" t="s">
        <v>93</v>
      </c>
      <c r="G14" s="62" t="s">
        <v>101</v>
      </c>
      <c r="H14" s="62" t="s">
        <v>108</v>
      </c>
      <c r="I14" s="54">
        <v>0.22</v>
      </c>
      <c r="J14" s="31">
        <f>I14*B14</f>
        <v>0.22</v>
      </c>
      <c r="K14" s="53">
        <f>B14*G$4</f>
        <v>1</v>
      </c>
      <c r="L14" s="64" t="s">
        <v>119</v>
      </c>
    </row>
    <row r="15" spans="1:13" s="8" customFormat="1" x14ac:dyDescent="0.2">
      <c r="A15" s="11">
        <f>IF(A14=A$8,1,A14+1)</f>
        <v>7</v>
      </c>
      <c r="B15" s="11">
        <v>1</v>
      </c>
      <c r="C15" s="60" t="s">
        <v>51</v>
      </c>
      <c r="D15" s="61" t="s">
        <v>64</v>
      </c>
      <c r="E15" s="62" t="s">
        <v>80</v>
      </c>
      <c r="F15" s="63" t="s">
        <v>94</v>
      </c>
      <c r="G15" s="62" t="s">
        <v>101</v>
      </c>
      <c r="H15" s="62" t="s">
        <v>109</v>
      </c>
      <c r="I15" s="54">
        <v>25.86</v>
      </c>
      <c r="J15" s="31">
        <f>I15*B15</f>
        <v>25.86</v>
      </c>
      <c r="K15" s="53">
        <f>B15*G$4</f>
        <v>1</v>
      </c>
      <c r="L15" s="64" t="s">
        <v>119</v>
      </c>
    </row>
    <row r="16" spans="1:13" s="8" customFormat="1" ht="25.5" x14ac:dyDescent="0.2">
      <c r="A16" s="11">
        <f>IF(A15=A$8,1,A15+1)</f>
        <v>8</v>
      </c>
      <c r="B16" s="11">
        <v>1</v>
      </c>
      <c r="C16" s="60" t="s">
        <v>52</v>
      </c>
      <c r="D16" s="61" t="s">
        <v>65</v>
      </c>
      <c r="E16" s="62" t="s">
        <v>81</v>
      </c>
      <c r="F16" s="63" t="s">
        <v>95</v>
      </c>
      <c r="G16" s="62" t="s">
        <v>101</v>
      </c>
      <c r="H16" s="62" t="s">
        <v>110</v>
      </c>
      <c r="I16" s="54">
        <v>0.44</v>
      </c>
      <c r="J16" s="31">
        <f>I16*B16</f>
        <v>0.44</v>
      </c>
      <c r="K16" s="53">
        <f>B16*G$4</f>
        <v>1</v>
      </c>
      <c r="L16" s="64" t="s">
        <v>119</v>
      </c>
    </row>
    <row r="17" spans="1:12" s="8" customFormat="1" x14ac:dyDescent="0.2">
      <c r="A17" s="11">
        <f>IF(A16=A$8,1,A16+1)</f>
        <v>9</v>
      </c>
      <c r="B17" s="11">
        <v>2</v>
      </c>
      <c r="C17" s="60" t="s">
        <v>53</v>
      </c>
      <c r="D17" s="61" t="s">
        <v>66</v>
      </c>
      <c r="E17" s="62" t="s">
        <v>82</v>
      </c>
      <c r="F17" s="63" t="s">
        <v>96</v>
      </c>
      <c r="G17" s="62" t="s">
        <v>101</v>
      </c>
      <c r="H17" s="62" t="s">
        <v>111</v>
      </c>
      <c r="I17" s="54">
        <v>0.38</v>
      </c>
      <c r="J17" s="31">
        <f>I17*B17</f>
        <v>0.76</v>
      </c>
      <c r="K17" s="53">
        <f>B17*G$4</f>
        <v>2</v>
      </c>
      <c r="L17" s="64" t="s">
        <v>119</v>
      </c>
    </row>
    <row r="18" spans="1:12" s="8" customFormat="1" x14ac:dyDescent="0.2">
      <c r="A18" s="11">
        <f>IF(A17=A$8,1,A17+1)</f>
        <v>10</v>
      </c>
      <c r="B18" s="11">
        <v>3</v>
      </c>
      <c r="C18" s="75" t="s">
        <v>120</v>
      </c>
      <c r="D18" s="61" t="s">
        <v>67</v>
      </c>
      <c r="E18" s="62" t="s">
        <v>83</v>
      </c>
      <c r="F18" s="63" t="s">
        <v>97</v>
      </c>
      <c r="G18" s="62" t="s">
        <v>101</v>
      </c>
      <c r="H18" s="62" t="s">
        <v>112</v>
      </c>
      <c r="I18" s="54">
        <v>0.11</v>
      </c>
      <c r="J18" s="31">
        <f>I18*B18</f>
        <v>0.33</v>
      </c>
      <c r="K18" s="53">
        <f>B18*G$4</f>
        <v>3</v>
      </c>
      <c r="L18" s="64" t="s">
        <v>119</v>
      </c>
    </row>
    <row r="19" spans="1:12" s="8" customFormat="1" ht="38.25" x14ac:dyDescent="0.2">
      <c r="A19" s="11">
        <f>IF(A18=A$8,1,A18+1)</f>
        <v>11</v>
      </c>
      <c r="B19" s="11">
        <v>2</v>
      </c>
      <c r="C19" s="75" t="s">
        <v>121</v>
      </c>
      <c r="D19" s="61" t="s">
        <v>70</v>
      </c>
      <c r="E19" s="62" t="s">
        <v>86</v>
      </c>
      <c r="F19" s="63" t="s">
        <v>98</v>
      </c>
      <c r="G19" s="62" t="s">
        <v>101</v>
      </c>
      <c r="H19" s="62" t="s">
        <v>115</v>
      </c>
      <c r="I19" s="54">
        <v>0.9</v>
      </c>
      <c r="J19" s="31">
        <f>I19*B19</f>
        <v>1.8</v>
      </c>
      <c r="K19" s="53">
        <f>B19*G$4</f>
        <v>2</v>
      </c>
      <c r="L19" s="64" t="s">
        <v>119</v>
      </c>
    </row>
    <row r="20" spans="1:12" s="8" customFormat="1" x14ac:dyDescent="0.2">
      <c r="A20" s="11">
        <f>IF(A19=A$8,1,A19+1)</f>
        <v>12</v>
      </c>
      <c r="B20" s="11">
        <v>2</v>
      </c>
      <c r="C20" s="75" t="s">
        <v>122</v>
      </c>
      <c r="D20" s="61" t="s">
        <v>71</v>
      </c>
      <c r="E20" s="62" t="s">
        <v>87</v>
      </c>
      <c r="F20" s="63" t="s">
        <v>97</v>
      </c>
      <c r="G20" s="62" t="s">
        <v>101</v>
      </c>
      <c r="H20" s="62" t="s">
        <v>116</v>
      </c>
      <c r="I20" s="54">
        <v>0.11</v>
      </c>
      <c r="J20" s="31">
        <f>I20*B20</f>
        <v>0.22</v>
      </c>
      <c r="K20" s="53">
        <f>B20*G$4</f>
        <v>2</v>
      </c>
      <c r="L20" s="64" t="s">
        <v>119</v>
      </c>
    </row>
    <row r="21" spans="1:12" s="8" customFormat="1" ht="25.5" x14ac:dyDescent="0.2">
      <c r="A21" s="11">
        <f>IF(A20=A$8,1,A20+1)</f>
        <v>13</v>
      </c>
      <c r="B21" s="11">
        <v>9</v>
      </c>
      <c r="C21" s="60" t="s">
        <v>54</v>
      </c>
      <c r="D21" s="61" t="s">
        <v>68</v>
      </c>
      <c r="E21" s="62" t="s">
        <v>84</v>
      </c>
      <c r="F21" s="63" t="s">
        <v>97</v>
      </c>
      <c r="G21" s="62" t="s">
        <v>101</v>
      </c>
      <c r="H21" s="62" t="s">
        <v>113</v>
      </c>
      <c r="I21" s="54">
        <v>0.11</v>
      </c>
      <c r="J21" s="31">
        <f>I21*B21</f>
        <v>0.99</v>
      </c>
      <c r="K21" s="53">
        <f>B21*G$4</f>
        <v>9</v>
      </c>
      <c r="L21" s="64" t="s">
        <v>119</v>
      </c>
    </row>
    <row r="22" spans="1:12" s="8" customFormat="1" x14ac:dyDescent="0.2">
      <c r="A22" s="11">
        <f>IF(A21=A$8,1,A21+1)</f>
        <v>14</v>
      </c>
      <c r="B22" s="11">
        <v>2</v>
      </c>
      <c r="C22" s="60" t="s">
        <v>55</v>
      </c>
      <c r="D22" s="61" t="s">
        <v>69</v>
      </c>
      <c r="E22" s="62" t="s">
        <v>85</v>
      </c>
      <c r="F22" s="63" t="s">
        <v>97</v>
      </c>
      <c r="G22" s="62" t="s">
        <v>101</v>
      </c>
      <c r="H22" s="62" t="s">
        <v>114</v>
      </c>
      <c r="I22" s="54">
        <v>0.11</v>
      </c>
      <c r="J22" s="31">
        <f>I22*B22</f>
        <v>0.22</v>
      </c>
      <c r="K22" s="53">
        <f>B22*G$4</f>
        <v>2</v>
      </c>
      <c r="L22" s="64" t="s">
        <v>119</v>
      </c>
    </row>
    <row r="23" spans="1:12" s="8" customFormat="1" x14ac:dyDescent="0.2">
      <c r="A23" s="11">
        <f>IF(A22=A$8,1,A22+1)</f>
        <v>15</v>
      </c>
      <c r="B23" s="11">
        <v>1</v>
      </c>
      <c r="C23" s="60" t="s">
        <v>56</v>
      </c>
      <c r="D23" s="61" t="s">
        <v>72</v>
      </c>
      <c r="E23" s="62" t="s">
        <v>88</v>
      </c>
      <c r="F23" s="63" t="s">
        <v>99</v>
      </c>
      <c r="G23" s="62" t="s">
        <v>101</v>
      </c>
      <c r="H23" s="62" t="s">
        <v>117</v>
      </c>
      <c r="I23" s="54">
        <v>2.2599999999999998</v>
      </c>
      <c r="J23" s="31">
        <f>I23*B23</f>
        <v>2.2599999999999998</v>
      </c>
      <c r="K23" s="53">
        <f>B23*G$4</f>
        <v>1</v>
      </c>
      <c r="L23" s="64" t="s">
        <v>119</v>
      </c>
    </row>
    <row r="25" spans="1:12" x14ac:dyDescent="0.2">
      <c r="D25" s="14"/>
      <c r="E25" s="14"/>
      <c r="F25" s="14"/>
      <c r="G25" s="15" t="s">
        <v>10</v>
      </c>
      <c r="H25" s="16"/>
      <c r="I25" s="17">
        <f>SUM(J9:J23)</f>
        <v>38.699999999999989</v>
      </c>
    </row>
    <row r="26" spans="1:12" x14ac:dyDescent="0.2">
      <c r="D26" s="18" t="s">
        <v>11</v>
      </c>
      <c r="E26" s="14"/>
      <c r="F26" s="14"/>
      <c r="G26" s="15"/>
      <c r="H26" s="16"/>
      <c r="I26" s="17"/>
    </row>
    <row r="27" spans="1:12" x14ac:dyDescent="0.2">
      <c r="D27" s="14"/>
      <c r="E27" s="14" t="s">
        <v>12</v>
      </c>
      <c r="F27" s="14"/>
      <c r="G27" s="15">
        <v>0.25</v>
      </c>
      <c r="H27" s="16"/>
      <c r="I27" s="17">
        <f>G27</f>
        <v>0.25</v>
      </c>
    </row>
    <row r="28" spans="1:12" x14ac:dyDescent="0.2">
      <c r="D28" s="14"/>
      <c r="E28" s="14" t="s">
        <v>13</v>
      </c>
      <c r="F28" s="14"/>
      <c r="G28" s="15">
        <v>0</v>
      </c>
      <c r="H28" s="16"/>
      <c r="I28" s="17">
        <f>G28</f>
        <v>0</v>
      </c>
    </row>
    <row r="29" spans="1:12" x14ac:dyDescent="0.2">
      <c r="D29" s="14"/>
      <c r="E29" s="14" t="s">
        <v>14</v>
      </c>
      <c r="F29" s="14"/>
      <c r="G29" s="15">
        <v>0</v>
      </c>
      <c r="H29" s="16"/>
      <c r="I29" s="17">
        <f>G29</f>
        <v>0</v>
      </c>
    </row>
    <row r="30" spans="1:12" x14ac:dyDescent="0.2">
      <c r="D30" s="14"/>
      <c r="E30" s="14"/>
      <c r="F30" s="14"/>
      <c r="G30" s="15"/>
      <c r="H30" s="16"/>
      <c r="I30" s="17"/>
    </row>
    <row r="31" spans="1:12" x14ac:dyDescent="0.2">
      <c r="D31" s="14"/>
      <c r="E31" s="14"/>
      <c r="F31" s="14"/>
      <c r="G31" s="15"/>
      <c r="H31" s="16"/>
      <c r="I31" s="17"/>
    </row>
    <row r="32" spans="1:12" x14ac:dyDescent="0.2">
      <c r="D32" s="14"/>
      <c r="E32" s="14"/>
      <c r="F32" s="14"/>
      <c r="G32" s="65" t="s">
        <v>15</v>
      </c>
      <c r="H32" s="65"/>
      <c r="I32" s="19">
        <f>SUM(I25:I31)</f>
        <v>38.949999999999989</v>
      </c>
    </row>
    <row r="33" spans="4:9" x14ac:dyDescent="0.2">
      <c r="D33" s="20" t="s">
        <v>16</v>
      </c>
      <c r="E33" s="20"/>
      <c r="F33" s="20"/>
      <c r="G33" s="14"/>
      <c r="H33" s="15"/>
      <c r="I33" s="14"/>
    </row>
    <row r="34" spans="4:9" x14ac:dyDescent="0.2">
      <c r="D34" s="14"/>
      <c r="E34" s="14"/>
      <c r="F34" s="14"/>
      <c r="G34" s="14"/>
      <c r="H34" s="15"/>
      <c r="I34" s="16"/>
    </row>
    <row r="35" spans="4:9" x14ac:dyDescent="0.2">
      <c r="D35" s="14"/>
      <c r="E35" s="14" t="s">
        <v>17</v>
      </c>
      <c r="F35" s="14">
        <v>10</v>
      </c>
      <c r="G35" s="21" t="s">
        <v>18</v>
      </c>
      <c r="H35" s="15"/>
      <c r="I35" s="22"/>
    </row>
    <row r="36" spans="4:9" x14ac:dyDescent="0.2">
      <c r="D36" s="14"/>
      <c r="E36" s="14" t="s">
        <v>19</v>
      </c>
      <c r="F36" s="14">
        <v>0</v>
      </c>
      <c r="G36" s="21" t="s">
        <v>18</v>
      </c>
      <c r="H36" s="15"/>
      <c r="I36" s="22"/>
    </row>
    <row r="37" spans="4:9" x14ac:dyDescent="0.2">
      <c r="D37" s="14"/>
      <c r="E37" s="14" t="s">
        <v>20</v>
      </c>
      <c r="F37" s="14">
        <v>1</v>
      </c>
      <c r="G37" s="21" t="s">
        <v>18</v>
      </c>
      <c r="H37" s="15"/>
      <c r="I37" s="22"/>
    </row>
    <row r="38" spans="4:9" x14ac:dyDescent="0.2">
      <c r="D38" s="14"/>
      <c r="E38" s="14" t="s">
        <v>21</v>
      </c>
      <c r="F38" s="14">
        <v>5</v>
      </c>
      <c r="G38" s="21" t="s">
        <v>18</v>
      </c>
      <c r="H38" s="15"/>
      <c r="I38" s="22"/>
    </row>
    <row r="39" spans="4:9" x14ac:dyDescent="0.2">
      <c r="D39" s="14"/>
      <c r="E39" s="14" t="s">
        <v>22</v>
      </c>
      <c r="F39" s="14">
        <v>5</v>
      </c>
      <c r="G39" s="21" t="s">
        <v>18</v>
      </c>
      <c r="H39" s="15"/>
      <c r="I39" s="22"/>
    </row>
    <row r="40" spans="4:9" x14ac:dyDescent="0.2">
      <c r="D40" s="14"/>
      <c r="E40" s="14" t="s">
        <v>23</v>
      </c>
      <c r="F40" s="14">
        <v>0</v>
      </c>
      <c r="G40" s="21" t="s">
        <v>18</v>
      </c>
      <c r="H40" s="15"/>
      <c r="I40" s="22"/>
    </row>
    <row r="41" spans="4:9" x14ac:dyDescent="0.2">
      <c r="D41" s="14"/>
      <c r="E41" s="14" t="s">
        <v>24</v>
      </c>
      <c r="F41" s="14">
        <v>0</v>
      </c>
      <c r="G41" s="21" t="s">
        <v>18</v>
      </c>
      <c r="H41" s="15"/>
      <c r="I41" s="22"/>
    </row>
    <row r="42" spans="4:9" x14ac:dyDescent="0.2">
      <c r="D42" s="14"/>
      <c r="E42" s="14"/>
      <c r="F42" s="14"/>
      <c r="G42" s="21"/>
      <c r="H42" s="15"/>
      <c r="I42" s="22"/>
    </row>
    <row r="43" spans="4:9" x14ac:dyDescent="0.2">
      <c r="D43" s="14"/>
      <c r="E43" s="29"/>
      <c r="F43" s="14">
        <f>SUM(F35:F41)</f>
        <v>21</v>
      </c>
      <c r="G43" s="21" t="s">
        <v>18</v>
      </c>
      <c r="H43" s="15" t="s">
        <v>25</v>
      </c>
      <c r="I43" s="23">
        <f>(F43/60)*F52</f>
        <v>7</v>
      </c>
    </row>
    <row r="44" spans="4:9" x14ac:dyDescent="0.2">
      <c r="D44" s="14"/>
      <c r="E44" s="30"/>
      <c r="F44" s="14"/>
      <c r="G44" s="14"/>
      <c r="H44" s="15"/>
      <c r="I44" s="14"/>
    </row>
    <row r="45" spans="4:9" x14ac:dyDescent="0.2">
      <c r="D45" s="14"/>
      <c r="E45" s="68"/>
      <c r="F45" s="14"/>
      <c r="G45" s="67" t="s">
        <v>26</v>
      </c>
      <c r="H45" s="67"/>
      <c r="I45" s="19">
        <f>I43</f>
        <v>7</v>
      </c>
    </row>
    <row r="46" spans="4:9" x14ac:dyDescent="0.2">
      <c r="D46" s="14"/>
      <c r="E46" s="68"/>
      <c r="F46" s="16"/>
      <c r="G46" s="15"/>
      <c r="H46" s="14"/>
      <c r="I46" s="17"/>
    </row>
    <row r="47" spans="4:9" x14ac:dyDescent="0.2">
      <c r="D47" s="14"/>
      <c r="E47" s="68"/>
      <c r="F47" s="14"/>
      <c r="G47" s="66" t="s">
        <v>27</v>
      </c>
      <c r="H47" s="66"/>
      <c r="I47" s="19">
        <f>I32+I45</f>
        <v>45.949999999999989</v>
      </c>
    </row>
    <row r="48" spans="4:9" x14ac:dyDescent="0.2">
      <c r="D48" s="14"/>
      <c r="E48" s="68"/>
      <c r="F48" s="16"/>
      <c r="G48" s="15"/>
      <c r="H48" s="14"/>
      <c r="I48" s="17"/>
    </row>
    <row r="49" spans="4:9" x14ac:dyDescent="0.2">
      <c r="D49" s="14"/>
      <c r="E49" s="68"/>
      <c r="F49" s="14"/>
      <c r="G49" s="25" t="s">
        <v>28</v>
      </c>
      <c r="H49" s="26"/>
      <c r="I49" s="27">
        <f>I47/0.7</f>
        <v>65.642857142857125</v>
      </c>
    </row>
    <row r="50" spans="4:9" x14ac:dyDescent="0.2">
      <c r="D50" s="14"/>
      <c r="E50" s="68"/>
      <c r="F50" s="16"/>
      <c r="G50" s="15"/>
      <c r="H50" s="14"/>
      <c r="I50" s="17"/>
    </row>
    <row r="51" spans="4:9" x14ac:dyDescent="0.2">
      <c r="D51" s="14"/>
      <c r="E51" s="68"/>
      <c r="F51" s="16"/>
      <c r="G51" s="15"/>
      <c r="H51" s="14"/>
      <c r="I51" s="17"/>
    </row>
    <row r="52" spans="4:9" x14ac:dyDescent="0.2">
      <c r="D52" s="14"/>
      <c r="E52" s="68"/>
      <c r="F52" s="28">
        <v>20</v>
      </c>
      <c r="G52" s="24" t="s">
        <v>29</v>
      </c>
      <c r="H52" s="14"/>
      <c r="I52" s="17"/>
    </row>
    <row r="53" spans="4:9" x14ac:dyDescent="0.2">
      <c r="D53" s="14"/>
      <c r="E53" s="68"/>
      <c r="F53" s="14"/>
      <c r="G53" s="14"/>
      <c r="H53" s="15"/>
      <c r="I53" s="16"/>
    </row>
    <row r="54" spans="4:9" x14ac:dyDescent="0.2">
      <c r="D54" s="14"/>
      <c r="E54" s="68"/>
      <c r="F54" s="14"/>
      <c r="G54" s="14"/>
      <c r="H54" s="15"/>
      <c r="I54" s="16"/>
    </row>
    <row r="55" spans="4:9" x14ac:dyDescent="0.2">
      <c r="D55" s="14"/>
      <c r="E55" s="68"/>
      <c r="F55" s="14"/>
      <c r="G55" s="14"/>
      <c r="H55" s="15"/>
      <c r="I55" s="16"/>
    </row>
    <row r="56" spans="4:9" x14ac:dyDescent="0.2">
      <c r="D56" s="14"/>
      <c r="E56" s="68"/>
      <c r="F56" s="14"/>
      <c r="G56" s="14"/>
      <c r="H56" s="15"/>
      <c r="I56" s="16"/>
    </row>
  </sheetData>
  <sortState ref="A9:M23">
    <sortCondition ref="L9:L23"/>
    <sortCondition ref="C9:C23"/>
  </sortState>
  <mergeCells count="10">
    <mergeCell ref="A2:D2"/>
    <mergeCell ref="A5:B5"/>
    <mergeCell ref="A4:B4"/>
    <mergeCell ref="A3:B3"/>
    <mergeCell ref="C3:D3"/>
    <mergeCell ref="G32:H32"/>
    <mergeCell ref="G47:H47"/>
    <mergeCell ref="G45:H45"/>
    <mergeCell ref="E45:E56"/>
    <mergeCell ref="A6:B6"/>
  </mergeCells>
  <phoneticPr fontId="0" type="noConversion"/>
  <conditionalFormatting sqref="F35:F41 G27:G29">
    <cfRule type="cellIs" dxfId="111" priority="312" stopIfTrue="1" operator="equal">
      <formula>""</formula>
    </cfRule>
  </conditionalFormatting>
  <conditionalFormatting sqref="L3:XFD7 L24:XFD1048576 N8:XFD9">
    <cfRule type="cellIs" dxfId="110" priority="254" operator="equal">
      <formula>""</formula>
    </cfRule>
  </conditionalFormatting>
  <conditionalFormatting sqref="N10:XFD10">
    <cfRule type="cellIs" dxfId="109" priority="141" operator="equal">
      <formula>""</formula>
    </cfRule>
  </conditionalFormatting>
  <conditionalFormatting sqref="A9:L9 K10">
    <cfRule type="expression" dxfId="108" priority="107" stopIfTrue="1">
      <formula>$B9=0</formula>
    </cfRule>
    <cfRule type="expression" dxfId="107" priority="143">
      <formula>$L9="THT"</formula>
    </cfRule>
    <cfRule type="expression" dxfId="106" priority="330">
      <formula>MOD($A9,2)=1</formula>
    </cfRule>
  </conditionalFormatting>
  <conditionalFormatting sqref="A10:J10 L10">
    <cfRule type="expression" dxfId="105" priority="100" stopIfTrue="1">
      <formula>$B10=0</formula>
    </cfRule>
    <cfRule type="expression" dxfId="104" priority="101">
      <formula>$L10="THT"</formula>
    </cfRule>
    <cfRule type="expression" dxfId="103" priority="102">
      <formula>MOD($A10,2)=1</formula>
    </cfRule>
  </conditionalFormatting>
  <conditionalFormatting sqref="I9:K9 K10">
    <cfRule type="expression" dxfId="102" priority="103">
      <formula>$I9&lt;=0</formula>
    </cfRule>
  </conditionalFormatting>
  <conditionalFormatting sqref="I10:J10">
    <cfRule type="expression" dxfId="101" priority="99">
      <formula>$I10&lt;=0</formula>
    </cfRule>
  </conditionalFormatting>
  <conditionalFormatting sqref="N11:XFD11">
    <cfRule type="cellIs" dxfId="100" priority="97" operator="equal">
      <formula>""</formula>
    </cfRule>
  </conditionalFormatting>
  <conditionalFormatting sqref="A11:L11">
    <cfRule type="expression" dxfId="99" priority="95" stopIfTrue="1">
      <formula>$B11=0</formula>
    </cfRule>
    <cfRule type="expression" dxfId="98" priority="96">
      <formula>$L11="THT"</formula>
    </cfRule>
    <cfRule type="expression" dxfId="97" priority="98">
      <formula>MOD($A11,2)=1</formula>
    </cfRule>
  </conditionalFormatting>
  <conditionalFormatting sqref="I11:K11">
    <cfRule type="expression" dxfId="96" priority="94">
      <formula>$I11&lt;=0</formula>
    </cfRule>
  </conditionalFormatting>
  <conditionalFormatting sqref="N12:XFD12">
    <cfRule type="cellIs" dxfId="95" priority="91" operator="equal">
      <formula>""</formula>
    </cfRule>
  </conditionalFormatting>
  <conditionalFormatting sqref="K12">
    <cfRule type="expression" dxfId="94" priority="90" stopIfTrue="1">
      <formula>$B12=0</formula>
    </cfRule>
    <cfRule type="expression" dxfId="93" priority="92">
      <formula>$L12="THT"</formula>
    </cfRule>
    <cfRule type="expression" dxfId="92" priority="93">
      <formula>MOD($A12,2)=1</formula>
    </cfRule>
  </conditionalFormatting>
  <conditionalFormatting sqref="A12:J12 L12">
    <cfRule type="expression" dxfId="91" priority="86" stopIfTrue="1">
      <formula>$B12=0</formula>
    </cfRule>
    <cfRule type="expression" dxfId="90" priority="87">
      <formula>$L12="THT"</formula>
    </cfRule>
    <cfRule type="expression" dxfId="89" priority="88">
      <formula>MOD($A12,2)=1</formula>
    </cfRule>
  </conditionalFormatting>
  <conditionalFormatting sqref="K12">
    <cfRule type="expression" dxfId="88" priority="89">
      <formula>$I12&lt;=0</formula>
    </cfRule>
  </conditionalFormatting>
  <conditionalFormatting sqref="I12:J12">
    <cfRule type="expression" dxfId="87" priority="85">
      <formula>$I12&lt;=0</formula>
    </cfRule>
  </conditionalFormatting>
  <conditionalFormatting sqref="N13:XFD13">
    <cfRule type="cellIs" dxfId="86" priority="83" operator="equal">
      <formula>""</formula>
    </cfRule>
  </conditionalFormatting>
  <conditionalFormatting sqref="A13:L13">
    <cfRule type="expression" dxfId="85" priority="81" stopIfTrue="1">
      <formula>$B13=0</formula>
    </cfRule>
    <cfRule type="expression" dxfId="84" priority="82">
      <formula>$L13="THT"</formula>
    </cfRule>
    <cfRule type="expression" dxfId="83" priority="84">
      <formula>MOD($A13,2)=1</formula>
    </cfRule>
  </conditionalFormatting>
  <conditionalFormatting sqref="I13:K13">
    <cfRule type="expression" dxfId="82" priority="80">
      <formula>$I13&lt;=0</formula>
    </cfRule>
  </conditionalFormatting>
  <conditionalFormatting sqref="N14:XFD14">
    <cfRule type="cellIs" dxfId="81" priority="77" operator="equal">
      <formula>""</formula>
    </cfRule>
  </conditionalFormatting>
  <conditionalFormatting sqref="K14">
    <cfRule type="expression" dxfId="80" priority="76" stopIfTrue="1">
      <formula>$B14=0</formula>
    </cfRule>
    <cfRule type="expression" dxfId="79" priority="78">
      <formula>$L14="THT"</formula>
    </cfRule>
    <cfRule type="expression" dxfId="78" priority="79">
      <formula>MOD($A14,2)=1</formula>
    </cfRule>
  </conditionalFormatting>
  <conditionalFormatting sqref="A14:J14 L14">
    <cfRule type="expression" dxfId="77" priority="72" stopIfTrue="1">
      <formula>$B14=0</formula>
    </cfRule>
    <cfRule type="expression" dxfId="76" priority="73">
      <formula>$L14="THT"</formula>
    </cfRule>
    <cfRule type="expression" dxfId="75" priority="74">
      <formula>MOD($A14,2)=1</formula>
    </cfRule>
  </conditionalFormatting>
  <conditionalFormatting sqref="K14">
    <cfRule type="expression" dxfId="74" priority="75">
      <formula>$I14&lt;=0</formula>
    </cfRule>
  </conditionalFormatting>
  <conditionalFormatting sqref="I14:J14">
    <cfRule type="expression" dxfId="73" priority="71">
      <formula>$I14&lt;=0</formula>
    </cfRule>
  </conditionalFormatting>
  <conditionalFormatting sqref="N15:XFD15">
    <cfRule type="cellIs" dxfId="72" priority="69" operator="equal">
      <formula>""</formula>
    </cfRule>
  </conditionalFormatting>
  <conditionalFormatting sqref="A15:L15">
    <cfRule type="expression" dxfId="71" priority="67" stopIfTrue="1">
      <formula>$B15=0</formula>
    </cfRule>
    <cfRule type="expression" dxfId="70" priority="68">
      <formula>$L15="THT"</formula>
    </cfRule>
    <cfRule type="expression" dxfId="69" priority="70">
      <formula>MOD($A15,2)=1</formula>
    </cfRule>
  </conditionalFormatting>
  <conditionalFormatting sqref="I15:K15">
    <cfRule type="expression" dxfId="68" priority="66">
      <formula>$I15&lt;=0</formula>
    </cfRule>
  </conditionalFormatting>
  <conditionalFormatting sqref="N16:XFD16">
    <cfRule type="cellIs" dxfId="67" priority="63" operator="equal">
      <formula>""</formula>
    </cfRule>
  </conditionalFormatting>
  <conditionalFormatting sqref="K16">
    <cfRule type="expression" dxfId="66" priority="62" stopIfTrue="1">
      <formula>$B16=0</formula>
    </cfRule>
    <cfRule type="expression" dxfId="65" priority="64">
      <formula>$L16="THT"</formula>
    </cfRule>
    <cfRule type="expression" dxfId="64" priority="65">
      <formula>MOD($A16,2)=1</formula>
    </cfRule>
  </conditionalFormatting>
  <conditionalFormatting sqref="A16:J16 L16">
    <cfRule type="expression" dxfId="63" priority="58" stopIfTrue="1">
      <formula>$B16=0</formula>
    </cfRule>
    <cfRule type="expression" dxfId="62" priority="59">
      <formula>$L16="THT"</formula>
    </cfRule>
    <cfRule type="expression" dxfId="61" priority="60">
      <formula>MOD($A16,2)=1</formula>
    </cfRule>
  </conditionalFormatting>
  <conditionalFormatting sqref="K16">
    <cfRule type="expression" dxfId="60" priority="61">
      <formula>$I16&lt;=0</formula>
    </cfRule>
  </conditionalFormatting>
  <conditionalFormatting sqref="I16:J16">
    <cfRule type="expression" dxfId="59" priority="57">
      <formula>$I16&lt;=0</formula>
    </cfRule>
  </conditionalFormatting>
  <conditionalFormatting sqref="N17:XFD17">
    <cfRule type="cellIs" dxfId="58" priority="55" operator="equal">
      <formula>""</formula>
    </cfRule>
  </conditionalFormatting>
  <conditionalFormatting sqref="A17:L17">
    <cfRule type="expression" dxfId="57" priority="53" stopIfTrue="1">
      <formula>$B17=0</formula>
    </cfRule>
    <cfRule type="expression" dxfId="56" priority="54">
      <formula>$L17="THT"</formula>
    </cfRule>
    <cfRule type="expression" dxfId="55" priority="56">
      <formula>MOD($A17,2)=1</formula>
    </cfRule>
  </conditionalFormatting>
  <conditionalFormatting sqref="I17:K17">
    <cfRule type="expression" dxfId="54" priority="52">
      <formula>$I17&lt;=0</formula>
    </cfRule>
  </conditionalFormatting>
  <conditionalFormatting sqref="N18:XFD18">
    <cfRule type="cellIs" dxfId="53" priority="49" operator="equal">
      <formula>""</formula>
    </cfRule>
  </conditionalFormatting>
  <conditionalFormatting sqref="K18">
    <cfRule type="expression" dxfId="52" priority="48" stopIfTrue="1">
      <formula>$B18=0</formula>
    </cfRule>
    <cfRule type="expression" dxfId="51" priority="50">
      <formula>$L18="THT"</formula>
    </cfRule>
    <cfRule type="expression" dxfId="50" priority="51">
      <formula>MOD($A18,2)=1</formula>
    </cfRule>
  </conditionalFormatting>
  <conditionalFormatting sqref="A18:J18 L18">
    <cfRule type="expression" dxfId="49" priority="44" stopIfTrue="1">
      <formula>$B18=0</formula>
    </cfRule>
    <cfRule type="expression" dxfId="48" priority="45">
      <formula>$L18="THT"</formula>
    </cfRule>
    <cfRule type="expression" dxfId="47" priority="46">
      <formula>MOD($A18,2)=1</formula>
    </cfRule>
  </conditionalFormatting>
  <conditionalFormatting sqref="K18">
    <cfRule type="expression" dxfId="46" priority="47">
      <formula>$I18&lt;=0</formula>
    </cfRule>
  </conditionalFormatting>
  <conditionalFormatting sqref="I18:J18">
    <cfRule type="expression" dxfId="45" priority="43">
      <formula>$I18&lt;=0</formula>
    </cfRule>
  </conditionalFormatting>
  <conditionalFormatting sqref="N19:XFD19">
    <cfRule type="cellIs" dxfId="44" priority="41" operator="equal">
      <formula>""</formula>
    </cfRule>
  </conditionalFormatting>
  <conditionalFormatting sqref="A19:L19">
    <cfRule type="expression" dxfId="43" priority="39" stopIfTrue="1">
      <formula>$B19=0</formula>
    </cfRule>
    <cfRule type="expression" dxfId="42" priority="40">
      <formula>$L19="THT"</formula>
    </cfRule>
    <cfRule type="expression" dxfId="41" priority="42">
      <formula>MOD($A19,2)=1</formula>
    </cfRule>
  </conditionalFormatting>
  <conditionalFormatting sqref="I19:K19">
    <cfRule type="expression" dxfId="40" priority="38">
      <formula>$I19&lt;=0</formula>
    </cfRule>
  </conditionalFormatting>
  <conditionalFormatting sqref="N20:XFD20">
    <cfRule type="cellIs" dxfId="39" priority="35" operator="equal">
      <formula>""</formula>
    </cfRule>
  </conditionalFormatting>
  <conditionalFormatting sqref="K20">
    <cfRule type="expression" dxfId="38" priority="34" stopIfTrue="1">
      <formula>$B20=0</formula>
    </cfRule>
    <cfRule type="expression" dxfId="37" priority="36">
      <formula>$L20="THT"</formula>
    </cfRule>
    <cfRule type="expression" dxfId="36" priority="37">
      <formula>MOD($A20,2)=1</formula>
    </cfRule>
  </conditionalFormatting>
  <conditionalFormatting sqref="A20:J20 L20">
    <cfRule type="expression" dxfId="35" priority="30" stopIfTrue="1">
      <formula>$B20=0</formula>
    </cfRule>
    <cfRule type="expression" dxfId="34" priority="31">
      <formula>$L20="THT"</formula>
    </cfRule>
    <cfRule type="expression" dxfId="33" priority="32">
      <formula>MOD($A20,2)=1</formula>
    </cfRule>
  </conditionalFormatting>
  <conditionalFormatting sqref="K20">
    <cfRule type="expression" dxfId="32" priority="33">
      <formula>$I20&lt;=0</formula>
    </cfRule>
  </conditionalFormatting>
  <conditionalFormatting sqref="I20:J20">
    <cfRule type="expression" dxfId="31" priority="29">
      <formula>$I20&lt;=0</formula>
    </cfRule>
  </conditionalFormatting>
  <conditionalFormatting sqref="N21:XFD21">
    <cfRule type="cellIs" dxfId="30" priority="27" operator="equal">
      <formula>""</formula>
    </cfRule>
  </conditionalFormatting>
  <conditionalFormatting sqref="A21:L21">
    <cfRule type="expression" dxfId="29" priority="25" stopIfTrue="1">
      <formula>$B21=0</formula>
    </cfRule>
    <cfRule type="expression" dxfId="28" priority="26">
      <formula>$L21="THT"</formula>
    </cfRule>
    <cfRule type="expression" dxfId="27" priority="28">
      <formula>MOD($A21,2)=1</formula>
    </cfRule>
  </conditionalFormatting>
  <conditionalFormatting sqref="I21:K21">
    <cfRule type="expression" dxfId="26" priority="24">
      <formula>$I21&lt;=0</formula>
    </cfRule>
  </conditionalFormatting>
  <conditionalFormatting sqref="N22:XFD22">
    <cfRule type="cellIs" dxfId="25" priority="21" operator="equal">
      <formula>""</formula>
    </cfRule>
  </conditionalFormatting>
  <conditionalFormatting sqref="K22">
    <cfRule type="expression" dxfId="24" priority="20" stopIfTrue="1">
      <formula>$B22=0</formula>
    </cfRule>
    <cfRule type="expression" dxfId="23" priority="22">
      <formula>$L22="THT"</formula>
    </cfRule>
    <cfRule type="expression" dxfId="22" priority="23">
      <formula>MOD($A22,2)=1</formula>
    </cfRule>
  </conditionalFormatting>
  <conditionalFormatting sqref="A22:J22 L22 A23">
    <cfRule type="expression" dxfId="21" priority="16" stopIfTrue="1">
      <formula>$B22=0</formula>
    </cfRule>
    <cfRule type="expression" dxfId="20" priority="17">
      <formula>$L22="THT"</formula>
    </cfRule>
    <cfRule type="expression" dxfId="19" priority="18">
      <formula>MOD($A22,2)=1</formula>
    </cfRule>
  </conditionalFormatting>
  <conditionalFormatting sqref="K22">
    <cfRule type="expression" dxfId="18" priority="19">
      <formula>$I22&lt;=0</formula>
    </cfRule>
  </conditionalFormatting>
  <conditionalFormatting sqref="I22:J22">
    <cfRule type="expression" dxfId="17" priority="15">
      <formula>$I22&lt;=0</formula>
    </cfRule>
  </conditionalFormatting>
  <conditionalFormatting sqref="N23:XFD23">
    <cfRule type="cellIs" dxfId="11" priority="7" operator="equal">
      <formula>""</formula>
    </cfRule>
  </conditionalFormatting>
  <conditionalFormatting sqref="K23">
    <cfRule type="expression" dxfId="10" priority="6" stopIfTrue="1">
      <formula>$B23=0</formula>
    </cfRule>
    <cfRule type="expression" dxfId="9" priority="8">
      <formula>$L23="THT"</formula>
    </cfRule>
    <cfRule type="expression" dxfId="8" priority="9">
      <formula>MOD($A23,2)=1</formula>
    </cfRule>
  </conditionalFormatting>
  <conditionalFormatting sqref="B23:J23 L23">
    <cfRule type="expression" dxfId="7" priority="2" stopIfTrue="1">
      <formula>$B23=0</formula>
    </cfRule>
    <cfRule type="expression" dxfId="6" priority="3">
      <formula>$L23="THT"</formula>
    </cfRule>
    <cfRule type="expression" dxfId="5" priority="4">
      <formula>MOD($A23,2)=1</formula>
    </cfRule>
  </conditionalFormatting>
  <conditionalFormatting sqref="K23">
    <cfRule type="expression" dxfId="4" priority="5">
      <formula>$I23&lt;=0</formula>
    </cfRule>
  </conditionalFormatting>
  <conditionalFormatting sqref="I23:J23">
    <cfRule type="expression" dxfId="3" priority="1">
      <formula>$I23&lt;=0</formula>
    </cfRule>
  </conditionalFormatting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"/>
  <sheetViews>
    <sheetView workbookViewId="0">
      <selection activeCell="C17" sqref="C17"/>
    </sheetView>
  </sheetViews>
  <sheetFormatPr defaultRowHeight="12.75" x14ac:dyDescent="0.2"/>
  <cols>
    <col min="1" max="1" width="7.85546875" style="33" bestFit="1" customWidth="1"/>
    <col min="2" max="2" width="21.5703125" style="33" customWidth="1"/>
    <col min="3" max="3" width="18.85546875" style="34" customWidth="1"/>
    <col min="4" max="4" width="121.85546875" style="34" bestFit="1" customWidth="1"/>
    <col min="5" max="16384" width="9.140625" style="34"/>
  </cols>
  <sheetData>
    <row r="1" spans="1:4" ht="13.5" thickBot="1" x14ac:dyDescent="0.25">
      <c r="A1" s="46" t="s">
        <v>31</v>
      </c>
      <c r="B1" s="47" t="s">
        <v>32</v>
      </c>
      <c r="C1" s="48" t="s">
        <v>33</v>
      </c>
      <c r="D1" s="49" t="s">
        <v>34</v>
      </c>
    </row>
    <row r="2" spans="1:4" x14ac:dyDescent="0.2">
      <c r="A2" s="50" t="s">
        <v>35</v>
      </c>
      <c r="B2" s="51"/>
      <c r="C2" s="51"/>
      <c r="D2" s="52"/>
    </row>
    <row r="3" spans="1:4" x14ac:dyDescent="0.2">
      <c r="B3" s="35"/>
    </row>
    <row r="4" spans="1:4" x14ac:dyDescent="0.2">
      <c r="C4" s="35"/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BOM Change 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cp:lastPrinted>2002-11-05T13:50:54Z</cp:lastPrinted>
  <dcterms:created xsi:type="dcterms:W3CDTF">2000-10-27T00:30:29Z</dcterms:created>
  <dcterms:modified xsi:type="dcterms:W3CDTF">2013-06-06T17:34:59Z</dcterms:modified>
</cp:coreProperties>
</file>