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0.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drawings/drawing11.xml" ContentType="application/vnd.openxmlformats-officedocument.drawing+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Ex1.xml" ContentType="application/vnd.ms-office.chartex+xml"/>
  <Override PartName="/xl/charts/style21.xml" ContentType="application/vnd.ms-office.chartstyle+xml"/>
  <Override PartName="/xl/charts/colors21.xml" ContentType="application/vnd.ms-office.chartcolorstyle+xml"/>
  <Override PartName="/xl/charts/chart45.xml" ContentType="application/vnd.openxmlformats-officedocument.drawingml.chart+xml"/>
  <Override PartName="/xl/charts/chart46.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Ex2.xml" ContentType="application/vnd.ms-office.chartex+xml"/>
  <Override PartName="/xl/charts/style22.xml" ContentType="application/vnd.ms-office.chartstyle+xml"/>
  <Override PartName="/xl/charts/colors22.xml" ContentType="application/vnd.ms-office.chartcolorstyle+xml"/>
  <Override PartName="/xl/drawings/drawing14.xml" ContentType="application/vnd.openxmlformats-officedocument.drawing+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drawings/drawing15.xml" ContentType="application/vnd.openxmlformats-officedocument.drawing+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drawings/drawing16.xml" ContentType="application/vnd.openxmlformats-officedocument.drawing+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style23.xml" ContentType="application/vnd.ms-office.chartstyle+xml"/>
  <Override PartName="/xl/charts/colors23.xml" ContentType="application/vnd.ms-office.chartcolorstyle+xml"/>
  <Override PartName="/xl/charts/chart76.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7.xml" ContentType="application/vnd.openxmlformats-officedocument.drawing+xml"/>
  <Override PartName="/xl/charts/chart77.xml" ContentType="application/vnd.openxmlformats-officedocument.drawingml.chart+xml"/>
  <Override PartName="/xl/charts/chart78.xml" ContentType="application/vnd.openxmlformats-officedocument.drawingml.chart+xml"/>
  <Override PartName="/xl/charts/chartEx3.xml" ContentType="application/vnd.ms-office.chartex+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mc:AlternateContent xmlns:mc="http://schemas.openxmlformats.org/markup-compatibility/2006">
    <mc:Choice Requires="x15">
      <x15ac:absPath xmlns:x15ac="http://schemas.microsoft.com/office/spreadsheetml/2010/11/ac" url="C:\Users\Agando\Desktop\Bachelorarbeit\Messungen\"/>
    </mc:Choice>
  </mc:AlternateContent>
  <bookViews>
    <workbookView xWindow="0" yWindow="0" windowWidth="21570" windowHeight="7965" tabRatio="805" firstSheet="3" activeTab="9"/>
  </bookViews>
  <sheets>
    <sheet name="Daten des Wechselstrom" sheetId="1" r:id="rId1"/>
    <sheet name="Wiederholabhängigkeit" sheetId="38" r:id="rId2"/>
    <sheet name="FaserAuswertung" sheetId="37" r:id="rId3"/>
    <sheet name="MESSZEITABHÄNGIGKEIT" sheetId="12" r:id="rId4"/>
    <sheet name="AXIAL Basotect 50 dick" sheetId="15" r:id="rId5"/>
    <sheet name="AXIAL schw. Faser 15 dick(1)" sheetId="10" r:id="rId6"/>
    <sheet name="AXIAL schw. Faser 20 dick(1)" sheetId="16" r:id="rId7"/>
    <sheet name="AXIAL Steinwolle senkrecht" sheetId="17" r:id="rId8"/>
    <sheet name="RADIAL Basotect" sheetId="13" r:id="rId9"/>
    <sheet name="UNBELA. gr. Faser 20 dick (1)" sheetId="14" r:id="rId10"/>
    <sheet name="Graphen Strömungsflächenverteil" sheetId="4" r:id="rId11"/>
    <sheet name="Wiederholungsversuche" sheetId="6" r:id="rId12"/>
    <sheet name="Bert Basotect" sheetId="18" r:id="rId13"/>
    <sheet name="Desc_HID" sheetId="27" state="hidden" r:id="rId14"/>
    <sheet name="Desc_HID1" sheetId="28" state="hidden" r:id="rId15"/>
    <sheet name="Desc_HID2" sheetId="29" state="hidden" r:id="rId16"/>
    <sheet name="Desc_HID3" sheetId="31" state="hidden" r:id="rId17"/>
    <sheet name="t-Test" sheetId="30" r:id="rId18"/>
    <sheet name="Bert Sawa 20" sheetId="19" r:id="rId19"/>
    <sheet name="Desc1_HID" sheetId="34" state="hidden" r:id="rId20"/>
    <sheet name="Bert Sawa 15" sheetId="20" r:id="rId21"/>
    <sheet name="Bert Trimelt" sheetId="21" r:id="rId22"/>
    <sheet name="Bert Lochscheiben" sheetId="22" r:id="rId23"/>
    <sheet name="Bert porö Alu" sheetId="24" r:id="rId24"/>
  </sheets>
  <externalReferences>
    <externalReference r:id="rId25"/>
  </externalReferences>
  <definedNames>
    <definedName name="_xlchart.v1.0" hidden="1">'Bert Basotect'!$AO$52:$AO$131</definedName>
    <definedName name="_xlchart.v1.1" hidden="1">'Bert Basotect'!$AO$52:$AO$91</definedName>
    <definedName name="_xlchart.v1.2" hidden="1">'Bert Basotect'!$AO$92:$AO$131</definedName>
    <definedName name="_xlchart.v1.3" hidden="1">'Bert Sawa 20'!$AW$24:$AW$103</definedName>
    <definedName name="_xlchart.v1.4" hidden="1">'Bert Sawa 20'!$AW$24:$AW$63</definedName>
    <definedName name="_xlchart.v1.5" hidden="1">'Bert Sawa 20'!$AW$64:$AW$103</definedName>
    <definedName name="_xlchart.v1.6" hidden="1">'Bert porö Alu'!$Q$25:$Q$120</definedName>
    <definedName name="_xlchart.v1.7" hidden="1">'Bert porö Alu'!$Q$25:$Q$72</definedName>
    <definedName name="_xlchart.v1.8" hidden="1">'Bert porö Alu'!$Q$73:$Q$120</definedName>
    <definedName name="xdata2" localSheetId="17" hidden="1">1.25+'t-Test'!xlstatbox1*-0.0007153076</definedName>
    <definedName name="xdata2" hidden="1">1.25+[0]!xlstatbox1*-0.0007153076</definedName>
    <definedName name="xlstatbox1" localSheetId="17" hidden="1">(ROW(OFFSET('t-Test'!$B$1,0,0,700,1))-1)</definedName>
    <definedName name="xlstatbox1" hidden="1">(ROW(OFFSET(#REF!,0,0,700,1))-1)</definedName>
    <definedName name="ydata3" localSheetId="17" hidden="1">IF('t-Test'!xlstatbox1/2-INT('t-Test'!xlstatbox1/2)&lt;0.1,516,456.2846255)</definedName>
    <definedName name="ydata3" hidden="1">IF([0]!xlstatbox1/2-INT([0]!xlstatbox1/2)&lt;0.1,517.25,514.25)</definedName>
  </definedNames>
  <calcPr calcId="162913"/>
</workbook>
</file>

<file path=xl/calcChain.xml><?xml version="1.0" encoding="utf-8"?>
<calcChain xmlns="http://schemas.openxmlformats.org/spreadsheetml/2006/main">
  <c r="J67" i="38" l="1"/>
  <c r="I67" i="38"/>
  <c r="H67" i="38"/>
  <c r="G67" i="38"/>
  <c r="F67" i="38"/>
  <c r="E67" i="38"/>
  <c r="D67" i="38"/>
  <c r="C67" i="38"/>
  <c r="B67" i="38"/>
  <c r="J66" i="38"/>
  <c r="I66" i="38"/>
  <c r="H66" i="38"/>
  <c r="G66" i="38"/>
  <c r="F66" i="38"/>
  <c r="E66" i="38"/>
  <c r="D66" i="38"/>
  <c r="C66" i="38"/>
  <c r="B66" i="38"/>
  <c r="J64" i="38"/>
  <c r="J65" i="38" s="1"/>
  <c r="I64" i="38"/>
  <c r="I65" i="38" s="1"/>
  <c r="H64" i="38"/>
  <c r="H65" i="38" s="1"/>
  <c r="G64" i="38"/>
  <c r="F64" i="38"/>
  <c r="F65" i="38" s="1"/>
  <c r="E64" i="38"/>
  <c r="D64" i="38"/>
  <c r="D65" i="38" s="1"/>
  <c r="C64" i="38"/>
  <c r="C65" i="38" s="1"/>
  <c r="B64" i="38"/>
  <c r="B65" i="38" s="1"/>
  <c r="J56" i="38"/>
  <c r="J57" i="38" s="1"/>
  <c r="J18" i="38" s="1"/>
  <c r="J19" i="38" s="1"/>
  <c r="H56" i="38"/>
  <c r="H57" i="38" s="1"/>
  <c r="H21" i="38" s="1"/>
  <c r="D56" i="38"/>
  <c r="D57" i="38" s="1"/>
  <c r="B56" i="38"/>
  <c r="B57" i="38" s="1"/>
  <c r="J53" i="38"/>
  <c r="I53" i="38"/>
  <c r="I56" i="38" s="1"/>
  <c r="H53" i="38"/>
  <c r="G53" i="38"/>
  <c r="G56" i="38" s="1"/>
  <c r="G57" i="38" s="1"/>
  <c r="F53" i="38"/>
  <c r="F56" i="38" s="1"/>
  <c r="E53" i="38"/>
  <c r="D53" i="38"/>
  <c r="C53" i="38"/>
  <c r="C56" i="38" s="1"/>
  <c r="B53" i="38"/>
  <c r="B21" i="38" s="1"/>
  <c r="S21" i="38"/>
  <c r="R21" i="38"/>
  <c r="Q21" i="38"/>
  <c r="S20" i="38"/>
  <c r="R20" i="38"/>
  <c r="Q20" i="38"/>
  <c r="S18" i="38"/>
  <c r="R18" i="38"/>
  <c r="Q18" i="38"/>
  <c r="Q19" i="38" s="1"/>
  <c r="Q10" i="38"/>
  <c r="Q11" i="38" s="1"/>
  <c r="S7" i="38"/>
  <c r="S19" i="38" s="1"/>
  <c r="R7" i="38"/>
  <c r="R19" i="38" s="1"/>
  <c r="Q7" i="38"/>
  <c r="P21" i="38"/>
  <c r="O21" i="38"/>
  <c r="P20" i="38"/>
  <c r="O20" i="38"/>
  <c r="P19" i="38"/>
  <c r="P18" i="38"/>
  <c r="O18" i="38"/>
  <c r="O19" i="38" s="1"/>
  <c r="P10" i="38"/>
  <c r="P11" i="38" s="1"/>
  <c r="O10" i="38"/>
  <c r="O11" i="38" s="1"/>
  <c r="P7" i="38"/>
  <c r="O7" i="38"/>
  <c r="N21" i="38"/>
  <c r="M21" i="38"/>
  <c r="N20" i="38"/>
  <c r="M20" i="38"/>
  <c r="N19" i="38"/>
  <c r="N18" i="38"/>
  <c r="M18" i="38"/>
  <c r="M19" i="38" s="1"/>
  <c r="N10" i="38"/>
  <c r="N11" i="38" s="1"/>
  <c r="M10" i="38"/>
  <c r="M11" i="38" s="1"/>
  <c r="N7" i="38"/>
  <c r="M7" i="38"/>
  <c r="L21" i="38"/>
  <c r="K21" i="38"/>
  <c r="L20" i="38"/>
  <c r="K20" i="38"/>
  <c r="L19" i="38"/>
  <c r="K19" i="38"/>
  <c r="L18" i="38"/>
  <c r="K18" i="38"/>
  <c r="L11" i="38"/>
  <c r="K11" i="38"/>
  <c r="L10" i="38"/>
  <c r="K10" i="38"/>
  <c r="J10" i="38"/>
  <c r="J11" i="38" s="1"/>
  <c r="I10" i="38"/>
  <c r="I11" i="38" s="1"/>
  <c r="L7" i="38"/>
  <c r="K7" i="38"/>
  <c r="J7" i="38"/>
  <c r="I7" i="38"/>
  <c r="H20" i="38"/>
  <c r="G20" i="38"/>
  <c r="H10" i="38"/>
  <c r="H11" i="38" s="1"/>
  <c r="G10" i="38"/>
  <c r="G11" i="38" s="1"/>
  <c r="H7" i="38"/>
  <c r="G7" i="38"/>
  <c r="F20" i="38"/>
  <c r="E20" i="38"/>
  <c r="F10" i="38"/>
  <c r="F11" i="38" s="1"/>
  <c r="E10" i="38"/>
  <c r="E11" i="38" s="1"/>
  <c r="F7" i="38"/>
  <c r="E7" i="38"/>
  <c r="D23" i="38"/>
  <c r="C23" i="38"/>
  <c r="B23" i="38"/>
  <c r="D20" i="38"/>
  <c r="C20" i="38"/>
  <c r="B20" i="38"/>
  <c r="D7" i="38"/>
  <c r="D10" i="38" s="1"/>
  <c r="D11" i="38" s="1"/>
  <c r="C7" i="38"/>
  <c r="C10" i="38" s="1"/>
  <c r="C11" i="38" s="1"/>
  <c r="B7" i="38"/>
  <c r="B10" i="38" s="1"/>
  <c r="B11" i="38" s="1"/>
  <c r="F57" i="38" l="1"/>
  <c r="F21" i="38" s="1"/>
  <c r="C57" i="38"/>
  <c r="C18" i="38" s="1"/>
  <c r="C19" i="38" s="1"/>
  <c r="C21" i="38"/>
  <c r="I57" i="38"/>
  <c r="I20" i="38" s="1"/>
  <c r="I21" i="38"/>
  <c r="H18" i="38"/>
  <c r="H19" i="38" s="1"/>
  <c r="E18" i="38"/>
  <c r="E19" i="38" s="1"/>
  <c r="E65" i="38"/>
  <c r="B18" i="38"/>
  <c r="B19" i="38" s="1"/>
  <c r="J21" i="38"/>
  <c r="D18" i="38"/>
  <c r="D19" i="38" s="1"/>
  <c r="E21" i="38"/>
  <c r="E56" i="38"/>
  <c r="E57" i="38" s="1"/>
  <c r="G65" i="38"/>
  <c r="G18" i="38" s="1"/>
  <c r="G19" i="38" s="1"/>
  <c r="D21" i="38"/>
  <c r="J20" i="38"/>
  <c r="R10" i="38"/>
  <c r="R11" i="38" s="1"/>
  <c r="S10" i="38"/>
  <c r="S11" i="38" s="1"/>
  <c r="C122" i="18"/>
  <c r="D122" i="18"/>
  <c r="E122" i="18"/>
  <c r="F122" i="18"/>
  <c r="G122" i="18"/>
  <c r="H122" i="18"/>
  <c r="I122" i="18"/>
  <c r="J122" i="18"/>
  <c r="K122" i="18"/>
  <c r="L122" i="18"/>
  <c r="M122" i="18"/>
  <c r="N122" i="18"/>
  <c r="O122" i="18"/>
  <c r="B122" i="18"/>
  <c r="C121" i="18"/>
  <c r="D121" i="18"/>
  <c r="E121" i="18"/>
  <c r="F121" i="18"/>
  <c r="G121" i="18"/>
  <c r="H121" i="18"/>
  <c r="I121" i="18"/>
  <c r="J121" i="18"/>
  <c r="K121" i="18"/>
  <c r="L121" i="18"/>
  <c r="M121" i="18"/>
  <c r="N121" i="18"/>
  <c r="O121" i="18"/>
  <c r="B121" i="18"/>
  <c r="C120" i="18"/>
  <c r="D120" i="18"/>
  <c r="E120" i="18"/>
  <c r="F120" i="18"/>
  <c r="G120" i="18"/>
  <c r="H120" i="18"/>
  <c r="I120" i="18"/>
  <c r="J120" i="18"/>
  <c r="K120" i="18"/>
  <c r="L120" i="18"/>
  <c r="M120" i="18"/>
  <c r="N120" i="18"/>
  <c r="O120" i="18"/>
  <c r="B120" i="18"/>
  <c r="U17" i="37"/>
  <c r="O17" i="37"/>
  <c r="C23" i="37"/>
  <c r="E23" i="37"/>
  <c r="F23" i="37"/>
  <c r="H23" i="37"/>
  <c r="I23" i="37"/>
  <c r="K23" i="37"/>
  <c r="L23" i="37"/>
  <c r="B22" i="37"/>
  <c r="L22" i="37"/>
  <c r="Y17" i="37" s="1"/>
  <c r="L20" i="37"/>
  <c r="L21" i="37" s="1"/>
  <c r="L9" i="37"/>
  <c r="L12" i="37" s="1"/>
  <c r="L13" i="37" s="1"/>
  <c r="K22" i="37"/>
  <c r="X17" i="37" s="1"/>
  <c r="K20" i="37"/>
  <c r="K9" i="37"/>
  <c r="K12" i="37" s="1"/>
  <c r="K13" i="37" s="1"/>
  <c r="AM11" i="1"/>
  <c r="AN11" i="1"/>
  <c r="AO11" i="1"/>
  <c r="AP11" i="1"/>
  <c r="AQ11" i="1"/>
  <c r="I22" i="37"/>
  <c r="I20" i="37"/>
  <c r="V17" i="37" s="1"/>
  <c r="I9" i="37"/>
  <c r="I21" i="37" s="1"/>
  <c r="H22" i="37"/>
  <c r="H20" i="37"/>
  <c r="H9" i="37"/>
  <c r="H12" i="37" s="1"/>
  <c r="H13" i="37" s="1"/>
  <c r="F13" i="37"/>
  <c r="F22" i="37"/>
  <c r="S17" i="37" s="1"/>
  <c r="F20" i="37"/>
  <c r="F9" i="37"/>
  <c r="F12" i="37" s="1"/>
  <c r="E22" i="37"/>
  <c r="R17" i="37" s="1"/>
  <c r="E20" i="37"/>
  <c r="E9" i="37"/>
  <c r="E12" i="37" s="1"/>
  <c r="E13" i="37" s="1"/>
  <c r="C13" i="37"/>
  <c r="B13" i="37"/>
  <c r="C22" i="37"/>
  <c r="P17" i="37" s="1"/>
  <c r="C20" i="37"/>
  <c r="C9" i="37"/>
  <c r="C12" i="37" s="1"/>
  <c r="B20" i="37"/>
  <c r="B9" i="37"/>
  <c r="B12" i="37" s="1"/>
  <c r="G21" i="38" l="1"/>
  <c r="I18" i="38"/>
  <c r="I19" i="38" s="1"/>
  <c r="F18" i="38"/>
  <c r="F19" i="38" s="1"/>
  <c r="K21" i="37"/>
  <c r="I12" i="37"/>
  <c r="I13" i="37" s="1"/>
  <c r="H21" i="37"/>
  <c r="F21" i="37"/>
  <c r="E21" i="37"/>
  <c r="C21" i="37"/>
  <c r="B21" i="37"/>
  <c r="C127" i="22"/>
  <c r="D127" i="22"/>
  <c r="E127" i="22"/>
  <c r="F127" i="22"/>
  <c r="B127" i="22"/>
  <c r="AE7" i="17" l="1"/>
  <c r="AE11" i="1"/>
  <c r="AG11" i="1"/>
  <c r="AH11" i="1"/>
  <c r="AI11" i="1"/>
  <c r="AJ11" i="1"/>
  <c r="AF11" i="1"/>
  <c r="AP11" i="16"/>
  <c r="AM11" i="16"/>
  <c r="AR11" i="15"/>
  <c r="AK5" i="10"/>
  <c r="U11" i="17"/>
  <c r="V11" i="17"/>
  <c r="W11" i="17"/>
  <c r="X11" i="17"/>
  <c r="Y11" i="17"/>
  <c r="T11" i="17"/>
  <c r="Y11" i="16"/>
  <c r="Z11" i="16"/>
  <c r="AA11" i="16"/>
  <c r="AB11" i="16"/>
  <c r="AC11" i="16"/>
  <c r="AD11" i="16"/>
  <c r="AE11" i="16"/>
  <c r="AF11" i="16"/>
  <c r="X11" i="16"/>
  <c r="X11" i="10"/>
  <c r="Y11" i="10"/>
  <c r="Z11" i="10"/>
  <c r="AA11" i="10"/>
  <c r="AB11" i="10"/>
  <c r="AC11" i="10"/>
  <c r="AD11" i="10"/>
  <c r="W11" i="10"/>
  <c r="U10" i="17"/>
  <c r="V10" i="17"/>
  <c r="W10" i="17"/>
  <c r="X10" i="17"/>
  <c r="Y10" i="17"/>
  <c r="U9" i="17"/>
  <c r="V9" i="17"/>
  <c r="W9" i="17"/>
  <c r="X9" i="17"/>
  <c r="Y9" i="17"/>
  <c r="T9" i="17"/>
  <c r="U8" i="17"/>
  <c r="V8" i="17"/>
  <c r="W8" i="17"/>
  <c r="X8" i="17"/>
  <c r="Y8" i="17"/>
  <c r="T8" i="17"/>
  <c r="AC11" i="15"/>
  <c r="AD11" i="15"/>
  <c r="AE11" i="15"/>
  <c r="AF11" i="15"/>
  <c r="AG11" i="15"/>
  <c r="AH11" i="15"/>
  <c r="AI11" i="15"/>
  <c r="AJ11" i="15"/>
  <c r="AK11" i="15"/>
  <c r="AL11" i="15"/>
  <c r="AL10" i="15"/>
  <c r="AK10" i="15"/>
  <c r="AJ10" i="15"/>
  <c r="AI10" i="15"/>
  <c r="AH10" i="15"/>
  <c r="AG10" i="15"/>
  <c r="AF10" i="15"/>
  <c r="AE10" i="15"/>
  <c r="AD10" i="15"/>
  <c r="AC10" i="15"/>
  <c r="AB10" i="15"/>
  <c r="AC9" i="15"/>
  <c r="AD9" i="15"/>
  <c r="AE9" i="15"/>
  <c r="AF9" i="15"/>
  <c r="AG9" i="15"/>
  <c r="AH9" i="15"/>
  <c r="AI9" i="15"/>
  <c r="AJ9" i="15"/>
  <c r="AK9" i="15"/>
  <c r="AL9" i="15"/>
  <c r="AB9" i="15"/>
  <c r="X9" i="10"/>
  <c r="F54" i="30" l="1"/>
  <c r="L64" i="30"/>
  <c r="L56" i="30" s="1"/>
  <c r="L63" i="30"/>
  <c r="H63" i="30"/>
  <c r="D63" i="30"/>
  <c r="D64" i="30" s="1"/>
  <c r="L61" i="30"/>
  <c r="H61" i="30"/>
  <c r="L62" i="30"/>
  <c r="H62" i="30"/>
  <c r="H64" i="30" s="1"/>
  <c r="D62" i="30"/>
  <c r="D61" i="30"/>
  <c r="N54" i="30"/>
  <c r="L54" i="30"/>
  <c r="J54" i="30"/>
  <c r="H54" i="30"/>
  <c r="D54" i="30"/>
  <c r="N53" i="30"/>
  <c r="L53" i="30"/>
  <c r="J53" i="30"/>
  <c r="H53" i="30"/>
  <c r="F53" i="30"/>
  <c r="D53" i="30"/>
  <c r="B20" i="24"/>
  <c r="B10" i="24"/>
  <c r="Q18" i="24"/>
  <c r="Q19" i="24" s="1"/>
  <c r="S20" i="18"/>
  <c r="T20" i="18"/>
  <c r="U20" i="18"/>
  <c r="V20" i="18"/>
  <c r="W20" i="18"/>
  <c r="X20" i="18"/>
  <c r="Y20" i="18"/>
  <c r="Z20" i="18"/>
  <c r="AA20" i="18"/>
  <c r="AB20" i="18"/>
  <c r="AC20" i="18"/>
  <c r="AD20" i="18"/>
  <c r="AE20" i="18"/>
  <c r="R20" i="18"/>
  <c r="Q21" i="24"/>
  <c r="Q20" i="24"/>
  <c r="Q7" i="24"/>
  <c r="Q10" i="24" s="1"/>
  <c r="Q11" i="24" s="1"/>
  <c r="B20" i="19"/>
  <c r="C20" i="18"/>
  <c r="D20" i="18"/>
  <c r="E20" i="18"/>
  <c r="F20" i="18"/>
  <c r="G20" i="18"/>
  <c r="H20" i="18"/>
  <c r="I20" i="18"/>
  <c r="J20" i="18"/>
  <c r="K20" i="18"/>
  <c r="L20" i="18"/>
  <c r="M20" i="18"/>
  <c r="N20" i="18"/>
  <c r="O20" i="18"/>
  <c r="AW11" i="1"/>
  <c r="AX11" i="1"/>
  <c r="AY11" i="1"/>
  <c r="B20" i="18"/>
  <c r="C20" i="19"/>
  <c r="D20" i="19"/>
  <c r="E20" i="19"/>
  <c r="F20" i="19"/>
  <c r="G20" i="19"/>
  <c r="H20" i="19"/>
  <c r="I20" i="19"/>
  <c r="J20" i="19"/>
  <c r="K20" i="19"/>
  <c r="L20" i="19"/>
  <c r="M20" i="19"/>
  <c r="N20" i="19"/>
  <c r="O20" i="19"/>
  <c r="D56" i="30" l="1"/>
  <c r="H56" i="30"/>
  <c r="AW20" i="19"/>
  <c r="AW19" i="19"/>
  <c r="AW17" i="19"/>
  <c r="AW6" i="19"/>
  <c r="AW9" i="19" s="1"/>
  <c r="AW10" i="19" s="1"/>
  <c r="AW18" i="19" l="1"/>
  <c r="AH32" i="19"/>
  <c r="AH33" i="19"/>
  <c r="AH34" i="19"/>
  <c r="AH35" i="19"/>
  <c r="O39" i="24" l="1"/>
  <c r="N39" i="24"/>
  <c r="M39" i="24"/>
  <c r="L39" i="24"/>
  <c r="K39" i="24"/>
  <c r="J39" i="24"/>
  <c r="I39" i="24"/>
  <c r="H39" i="24"/>
  <c r="G39" i="24"/>
  <c r="F39" i="24"/>
  <c r="E39" i="24"/>
  <c r="D39" i="24"/>
  <c r="C39" i="24"/>
  <c r="B39" i="24"/>
  <c r="O38" i="24"/>
  <c r="N38" i="24"/>
  <c r="M38" i="24"/>
  <c r="L38" i="24"/>
  <c r="K38" i="24"/>
  <c r="J38" i="24"/>
  <c r="I38" i="24"/>
  <c r="H38" i="24"/>
  <c r="G38" i="24"/>
  <c r="F38" i="24"/>
  <c r="E38" i="24"/>
  <c r="D38" i="24"/>
  <c r="C38" i="24"/>
  <c r="B38" i="24"/>
  <c r="O37" i="24"/>
  <c r="N37" i="24"/>
  <c r="M37" i="24"/>
  <c r="L37" i="24"/>
  <c r="K37" i="24"/>
  <c r="J37" i="24"/>
  <c r="I37" i="24"/>
  <c r="H37" i="24"/>
  <c r="G37" i="24"/>
  <c r="F37" i="24"/>
  <c r="E37" i="24"/>
  <c r="D37" i="24"/>
  <c r="C37" i="24"/>
  <c r="B37" i="24"/>
  <c r="O36" i="24"/>
  <c r="N36" i="24"/>
  <c r="M36" i="24"/>
  <c r="L36" i="24"/>
  <c r="K36" i="24"/>
  <c r="J36" i="24"/>
  <c r="I36" i="24"/>
  <c r="H36" i="24"/>
  <c r="G36" i="24"/>
  <c r="F36" i="24"/>
  <c r="E36" i="24"/>
  <c r="D36" i="24"/>
  <c r="C36" i="24"/>
  <c r="B36" i="24"/>
  <c r="O35" i="24"/>
  <c r="N35" i="24"/>
  <c r="M35" i="24"/>
  <c r="L35" i="24"/>
  <c r="K35" i="24"/>
  <c r="J35" i="24"/>
  <c r="I35" i="24"/>
  <c r="H35" i="24"/>
  <c r="G35" i="24"/>
  <c r="F35" i="24"/>
  <c r="E35" i="24"/>
  <c r="D35" i="24"/>
  <c r="C35" i="24"/>
  <c r="B35" i="24"/>
  <c r="O34" i="24"/>
  <c r="N34" i="24"/>
  <c r="M34" i="24"/>
  <c r="L34" i="24"/>
  <c r="K34" i="24"/>
  <c r="J34" i="24"/>
  <c r="I34" i="24"/>
  <c r="H34" i="24"/>
  <c r="G34" i="24"/>
  <c r="F34" i="24"/>
  <c r="E34" i="24"/>
  <c r="D34" i="24"/>
  <c r="C34" i="24"/>
  <c r="B34" i="24"/>
  <c r="O33" i="24"/>
  <c r="N33" i="24"/>
  <c r="M33" i="24"/>
  <c r="L33" i="24"/>
  <c r="K33" i="24"/>
  <c r="J33" i="24"/>
  <c r="I33" i="24"/>
  <c r="H33" i="24"/>
  <c r="G33" i="24"/>
  <c r="F33" i="24"/>
  <c r="E33" i="24"/>
  <c r="D33" i="24"/>
  <c r="C33" i="24"/>
  <c r="B33" i="24"/>
  <c r="O32" i="24"/>
  <c r="N32" i="24"/>
  <c r="M32" i="24"/>
  <c r="L32" i="24"/>
  <c r="L43" i="24" s="1"/>
  <c r="K32" i="24"/>
  <c r="J32" i="24"/>
  <c r="I32" i="24"/>
  <c r="H32" i="24"/>
  <c r="G32" i="24"/>
  <c r="F32" i="24"/>
  <c r="E32" i="24"/>
  <c r="D32" i="24"/>
  <c r="C32" i="24"/>
  <c r="B32" i="24"/>
  <c r="O19" i="24"/>
  <c r="N19" i="24"/>
  <c r="M19" i="24"/>
  <c r="L19" i="24"/>
  <c r="K19" i="24"/>
  <c r="J19" i="24"/>
  <c r="I19" i="24"/>
  <c r="H19" i="24"/>
  <c r="G19" i="24"/>
  <c r="F19" i="24"/>
  <c r="E19" i="24"/>
  <c r="D19" i="24"/>
  <c r="C19" i="24"/>
  <c r="B19" i="24"/>
  <c r="O18" i="24"/>
  <c r="N18" i="24"/>
  <c r="M18" i="24"/>
  <c r="L18" i="24"/>
  <c r="K18" i="24"/>
  <c r="J18" i="24"/>
  <c r="I18" i="24"/>
  <c r="H18" i="24"/>
  <c r="G18" i="24"/>
  <c r="F18" i="24"/>
  <c r="E18" i="24"/>
  <c r="D18" i="24"/>
  <c r="C18" i="24"/>
  <c r="B18" i="24"/>
  <c r="O17" i="24"/>
  <c r="N17" i="24"/>
  <c r="M17" i="24"/>
  <c r="L17" i="24"/>
  <c r="K17" i="24"/>
  <c r="J17" i="24"/>
  <c r="I17" i="24"/>
  <c r="H17" i="24"/>
  <c r="G17" i="24"/>
  <c r="F17" i="24"/>
  <c r="E17" i="24"/>
  <c r="D17" i="24"/>
  <c r="C17" i="24"/>
  <c r="B17" i="24"/>
  <c r="O16" i="24"/>
  <c r="N16" i="24"/>
  <c r="M16" i="24"/>
  <c r="L16" i="24"/>
  <c r="K16" i="24"/>
  <c r="J16" i="24"/>
  <c r="I16" i="24"/>
  <c r="H16" i="24"/>
  <c r="G16" i="24"/>
  <c r="F16" i="24"/>
  <c r="E16" i="24"/>
  <c r="D16" i="24"/>
  <c r="C16" i="24"/>
  <c r="B16" i="24"/>
  <c r="O15" i="24"/>
  <c r="N15" i="24"/>
  <c r="M15" i="24"/>
  <c r="L15" i="24"/>
  <c r="K15" i="24"/>
  <c r="J15" i="24"/>
  <c r="I15" i="24"/>
  <c r="H15" i="24"/>
  <c r="G15" i="24"/>
  <c r="F15" i="24"/>
  <c r="E15" i="24"/>
  <c r="D15" i="24"/>
  <c r="C15" i="24"/>
  <c r="B15" i="24"/>
  <c r="O14" i="24"/>
  <c r="N14" i="24"/>
  <c r="M14" i="24"/>
  <c r="L14" i="24"/>
  <c r="K14" i="24"/>
  <c r="J14" i="24"/>
  <c r="I14" i="24"/>
  <c r="H14" i="24"/>
  <c r="G14" i="24"/>
  <c r="F14" i="24"/>
  <c r="E14" i="24"/>
  <c r="D14" i="24"/>
  <c r="C14" i="24"/>
  <c r="B14" i="24"/>
  <c r="O13" i="24"/>
  <c r="N13" i="24"/>
  <c r="M13" i="24"/>
  <c r="L13" i="24"/>
  <c r="K13" i="24"/>
  <c r="J13" i="24"/>
  <c r="I13" i="24"/>
  <c r="H13" i="24"/>
  <c r="G13" i="24"/>
  <c r="F13" i="24"/>
  <c r="E13" i="24"/>
  <c r="D13" i="24"/>
  <c r="C13" i="24"/>
  <c r="B13" i="24"/>
  <c r="O12" i="24"/>
  <c r="N12" i="24"/>
  <c r="M12" i="24"/>
  <c r="L12" i="24"/>
  <c r="K12" i="24"/>
  <c r="J12" i="24"/>
  <c r="I12" i="24"/>
  <c r="H12" i="24"/>
  <c r="G12" i="24"/>
  <c r="F12" i="24"/>
  <c r="E12" i="24"/>
  <c r="D12" i="24"/>
  <c r="C12" i="24"/>
  <c r="B12" i="24"/>
  <c r="O11" i="24"/>
  <c r="N11" i="24"/>
  <c r="M11" i="24"/>
  <c r="L11" i="24"/>
  <c r="K11" i="24"/>
  <c r="J11" i="24"/>
  <c r="I11" i="24"/>
  <c r="H11" i="24"/>
  <c r="G11" i="24"/>
  <c r="F11" i="24"/>
  <c r="E11" i="24"/>
  <c r="D11" i="24"/>
  <c r="C11" i="24"/>
  <c r="K38" i="18"/>
  <c r="AH32" i="21"/>
  <c r="AH33" i="21"/>
  <c r="AH34" i="21"/>
  <c r="AH35" i="21"/>
  <c r="AH36" i="21"/>
  <c r="AH37" i="21"/>
  <c r="AH38" i="21"/>
  <c r="AP32" i="18"/>
  <c r="B132" i="18"/>
  <c r="D42" i="24" l="1"/>
  <c r="M43" i="24"/>
  <c r="I43" i="24"/>
  <c r="E43" i="24"/>
  <c r="K42" i="24"/>
  <c r="H43" i="24"/>
  <c r="L42" i="24"/>
  <c r="G42" i="24"/>
  <c r="H42" i="24"/>
  <c r="C42" i="24"/>
  <c r="J42" i="24"/>
  <c r="B42" i="24"/>
  <c r="F42" i="24"/>
  <c r="N42" i="24"/>
  <c r="O43" i="24"/>
  <c r="G43" i="24"/>
  <c r="C43" i="24"/>
  <c r="K43" i="24"/>
  <c r="D43" i="24"/>
  <c r="O42" i="24"/>
  <c r="B41" i="24"/>
  <c r="F41" i="24"/>
  <c r="J41" i="24"/>
  <c r="N41" i="24"/>
  <c r="B43" i="24"/>
  <c r="F43" i="24"/>
  <c r="J43" i="24"/>
  <c r="N43" i="24"/>
  <c r="C41" i="24"/>
  <c r="G41" i="24"/>
  <c r="K41" i="24"/>
  <c r="O41" i="24"/>
  <c r="E42" i="24"/>
  <c r="I42" i="24"/>
  <c r="M42" i="24"/>
  <c r="D41" i="24"/>
  <c r="D44" i="24" s="1"/>
  <c r="H41" i="24"/>
  <c r="L41" i="24"/>
  <c r="E41" i="24"/>
  <c r="I41" i="24"/>
  <c r="M41" i="24"/>
  <c r="J44" i="24" l="1"/>
  <c r="K44" i="24"/>
  <c r="L44" i="24"/>
  <c r="B44" i="24"/>
  <c r="H44" i="24"/>
  <c r="O44" i="24"/>
  <c r="G44" i="24"/>
  <c r="C44" i="24"/>
  <c r="F44" i="24"/>
  <c r="N44" i="24"/>
  <c r="M44" i="24"/>
  <c r="I44" i="24"/>
  <c r="E44" i="24"/>
  <c r="B32" i="19"/>
  <c r="C32" i="19"/>
  <c r="D32" i="19"/>
  <c r="E32" i="19"/>
  <c r="F32" i="19"/>
  <c r="G32" i="19"/>
  <c r="H32" i="19"/>
  <c r="I32" i="19"/>
  <c r="J32" i="19"/>
  <c r="K32" i="19"/>
  <c r="L32" i="19"/>
  <c r="M32" i="19"/>
  <c r="N32" i="19"/>
  <c r="O32" i="19"/>
  <c r="B33" i="19"/>
  <c r="C33" i="19"/>
  <c r="D33" i="19"/>
  <c r="E33" i="19"/>
  <c r="F33" i="19"/>
  <c r="G33" i="19"/>
  <c r="H33" i="19"/>
  <c r="I33" i="19"/>
  <c r="J33" i="19"/>
  <c r="K33" i="19"/>
  <c r="L33" i="19"/>
  <c r="M33" i="19"/>
  <c r="N33" i="19"/>
  <c r="O33" i="19"/>
  <c r="B34" i="19"/>
  <c r="C34" i="19"/>
  <c r="D34" i="19"/>
  <c r="E34" i="19"/>
  <c r="F34" i="19"/>
  <c r="G34" i="19"/>
  <c r="H34" i="19"/>
  <c r="I34" i="19"/>
  <c r="J34" i="19"/>
  <c r="K34" i="19"/>
  <c r="L34" i="19"/>
  <c r="M34" i="19"/>
  <c r="N34" i="19"/>
  <c r="O34" i="19"/>
  <c r="B35" i="19"/>
  <c r="C35" i="19"/>
  <c r="D35" i="19"/>
  <c r="E35" i="19"/>
  <c r="F35" i="19"/>
  <c r="G35" i="19"/>
  <c r="H35" i="19"/>
  <c r="I35" i="19"/>
  <c r="J35" i="19"/>
  <c r="K35" i="19"/>
  <c r="L35" i="19"/>
  <c r="M35" i="19"/>
  <c r="N35" i="19"/>
  <c r="O35" i="19"/>
  <c r="B36" i="19"/>
  <c r="C36" i="19"/>
  <c r="D36" i="19"/>
  <c r="E36" i="19"/>
  <c r="F36" i="19"/>
  <c r="G36" i="19"/>
  <c r="H36" i="19"/>
  <c r="I36" i="19"/>
  <c r="J36" i="19"/>
  <c r="K36" i="19"/>
  <c r="L36" i="19"/>
  <c r="M36" i="19"/>
  <c r="N36" i="19"/>
  <c r="O36" i="19"/>
  <c r="B37" i="19"/>
  <c r="C37" i="19"/>
  <c r="D37" i="19"/>
  <c r="E37" i="19"/>
  <c r="F37" i="19"/>
  <c r="G37" i="19"/>
  <c r="H37" i="19"/>
  <c r="I37" i="19"/>
  <c r="J37" i="19"/>
  <c r="K37" i="19"/>
  <c r="L37" i="19"/>
  <c r="M37" i="19"/>
  <c r="N37" i="19"/>
  <c r="O37" i="19"/>
  <c r="B38" i="19"/>
  <c r="C38" i="19"/>
  <c r="D38" i="19"/>
  <c r="E38" i="19"/>
  <c r="F38" i="19"/>
  <c r="G38" i="19"/>
  <c r="H38" i="19"/>
  <c r="I38" i="19"/>
  <c r="J38" i="19"/>
  <c r="K38" i="19"/>
  <c r="L38" i="19"/>
  <c r="M38" i="19"/>
  <c r="N38" i="19"/>
  <c r="O38" i="19"/>
  <c r="B39" i="19"/>
  <c r="C39" i="19"/>
  <c r="D39" i="19"/>
  <c r="E39" i="19"/>
  <c r="F39" i="19"/>
  <c r="G39" i="19"/>
  <c r="H39" i="19"/>
  <c r="I39" i="19"/>
  <c r="J39" i="19"/>
  <c r="K39" i="19"/>
  <c r="L39" i="19"/>
  <c r="M39" i="19"/>
  <c r="N39" i="19"/>
  <c r="O39" i="19"/>
  <c r="G14" i="22"/>
  <c r="I41" i="19" l="1"/>
  <c r="G42" i="19"/>
  <c r="J42" i="19"/>
  <c r="L41" i="19"/>
  <c r="C41" i="19"/>
  <c r="F42" i="19"/>
  <c r="F44" i="19" s="1"/>
  <c r="B41" i="19"/>
  <c r="N41" i="19"/>
  <c r="L42" i="19"/>
  <c r="O41" i="19"/>
  <c r="H41" i="19"/>
  <c r="M42" i="19"/>
  <c r="M44" i="19" s="1"/>
  <c r="D42" i="19"/>
  <c r="M41" i="19"/>
  <c r="G41" i="19"/>
  <c r="O42" i="19"/>
  <c r="I42" i="19"/>
  <c r="I44" i="19" s="1"/>
  <c r="C42" i="19"/>
  <c r="C44" i="19" s="1"/>
  <c r="K41" i="19"/>
  <c r="E41" i="19"/>
  <c r="N42" i="19"/>
  <c r="N44" i="19" s="1"/>
  <c r="H42" i="19"/>
  <c r="B42" i="19"/>
  <c r="J41" i="19"/>
  <c r="J44" i="19" s="1"/>
  <c r="D41" i="19"/>
  <c r="F41" i="19"/>
  <c r="G44" i="19"/>
  <c r="K42" i="19"/>
  <c r="E42" i="19"/>
  <c r="R32" i="18"/>
  <c r="R33" i="18"/>
  <c r="R34" i="18"/>
  <c r="R35" i="18"/>
  <c r="O32" i="18"/>
  <c r="N32" i="18"/>
  <c r="M32" i="18"/>
  <c r="L32" i="18"/>
  <c r="K32" i="18"/>
  <c r="J32" i="18"/>
  <c r="I32" i="18"/>
  <c r="H32" i="18"/>
  <c r="G32" i="18"/>
  <c r="F32" i="18"/>
  <c r="E32" i="18"/>
  <c r="D32" i="18"/>
  <c r="C32" i="18"/>
  <c r="B32" i="18"/>
  <c r="AU39" i="20"/>
  <c r="AT39" i="20"/>
  <c r="AS39" i="20"/>
  <c r="AR39" i="20"/>
  <c r="AQ39" i="20"/>
  <c r="AP39" i="20"/>
  <c r="AO39" i="20"/>
  <c r="AN39" i="20"/>
  <c r="AM39" i="20"/>
  <c r="AL39" i="20"/>
  <c r="AK39" i="20"/>
  <c r="AJ39" i="20"/>
  <c r="AI39" i="20"/>
  <c r="AH39" i="20"/>
  <c r="AU38" i="20"/>
  <c r="AT38" i="20"/>
  <c r="AS38" i="20"/>
  <c r="AR38" i="20"/>
  <c r="AQ38" i="20"/>
  <c r="AP38" i="20"/>
  <c r="AO38" i="20"/>
  <c r="AN38" i="20"/>
  <c r="AM38" i="20"/>
  <c r="AL38" i="20"/>
  <c r="AK38" i="20"/>
  <c r="AJ38" i="20"/>
  <c r="AI38" i="20"/>
  <c r="AH38" i="20"/>
  <c r="AU37" i="20"/>
  <c r="AT37" i="20"/>
  <c r="AS37" i="20"/>
  <c r="AR37" i="20"/>
  <c r="AQ37" i="20"/>
  <c r="AP37" i="20"/>
  <c r="AO37" i="20"/>
  <c r="AN37" i="20"/>
  <c r="AM37" i="20"/>
  <c r="AL37" i="20"/>
  <c r="AK37" i="20"/>
  <c r="AJ37" i="20"/>
  <c r="AI37" i="20"/>
  <c r="AH37" i="20"/>
  <c r="AU36" i="20"/>
  <c r="AT36" i="20"/>
  <c r="AS36" i="20"/>
  <c r="AR36" i="20"/>
  <c r="AQ36" i="20"/>
  <c r="AP36" i="20"/>
  <c r="AO36" i="20"/>
  <c r="AN36" i="20"/>
  <c r="AM36" i="20"/>
  <c r="AL36" i="20"/>
  <c r="AK36" i="20"/>
  <c r="AJ36" i="20"/>
  <c r="AI36" i="20"/>
  <c r="AH36" i="20"/>
  <c r="AU35" i="20"/>
  <c r="AT35" i="20"/>
  <c r="AS35" i="20"/>
  <c r="AR35" i="20"/>
  <c r="AQ35" i="20"/>
  <c r="AP35" i="20"/>
  <c r="AO35" i="20"/>
  <c r="AN35" i="20"/>
  <c r="AM35" i="20"/>
  <c r="AL35" i="20"/>
  <c r="AK35" i="20"/>
  <c r="AJ35" i="20"/>
  <c r="AI35" i="20"/>
  <c r="AH35" i="20"/>
  <c r="AU34" i="20"/>
  <c r="AT34" i="20"/>
  <c r="AS34" i="20"/>
  <c r="AR34" i="20"/>
  <c r="AQ34" i="20"/>
  <c r="AP34" i="20"/>
  <c r="AO34" i="20"/>
  <c r="AN34" i="20"/>
  <c r="AM34" i="20"/>
  <c r="AL34" i="20"/>
  <c r="AK34" i="20"/>
  <c r="AJ34" i="20"/>
  <c r="AI34" i="20"/>
  <c r="AH34" i="20"/>
  <c r="AU33" i="20"/>
  <c r="AT33" i="20"/>
  <c r="AS33" i="20"/>
  <c r="AR33" i="20"/>
  <c r="AQ33" i="20"/>
  <c r="AP33" i="20"/>
  <c r="AO33" i="20"/>
  <c r="AN33" i="20"/>
  <c r="AM33" i="20"/>
  <c r="AL33" i="20"/>
  <c r="AK33" i="20"/>
  <c r="AJ33" i="20"/>
  <c r="AI33" i="20"/>
  <c r="AH33" i="20"/>
  <c r="AU32" i="20"/>
  <c r="AT32" i="20"/>
  <c r="AS32" i="20"/>
  <c r="AR32" i="20"/>
  <c r="AQ32" i="20"/>
  <c r="AP32" i="20"/>
  <c r="AO32" i="20"/>
  <c r="AN32" i="20"/>
  <c r="AM32" i="20"/>
  <c r="AL32" i="20"/>
  <c r="AK32" i="20"/>
  <c r="AJ32" i="20"/>
  <c r="AI32" i="20"/>
  <c r="AH32" i="20"/>
  <c r="AU19" i="20"/>
  <c r="AT19" i="20"/>
  <c r="AS19" i="20"/>
  <c r="AR19" i="20"/>
  <c r="AQ19" i="20"/>
  <c r="AP19" i="20"/>
  <c r="AO19" i="20"/>
  <c r="AN19" i="20"/>
  <c r="AM19" i="20"/>
  <c r="AL19" i="20"/>
  <c r="AK19" i="20"/>
  <c r="AJ19" i="20"/>
  <c r="AI19" i="20"/>
  <c r="AH19" i="20"/>
  <c r="AU18" i="20"/>
  <c r="AT18" i="20"/>
  <c r="AS18" i="20"/>
  <c r="AR18" i="20"/>
  <c r="AQ18" i="20"/>
  <c r="AP18" i="20"/>
  <c r="AO18" i="20"/>
  <c r="AN18" i="20"/>
  <c r="AM18" i="20"/>
  <c r="AL18" i="20"/>
  <c r="AK18" i="20"/>
  <c r="AJ18" i="20"/>
  <c r="AI18" i="20"/>
  <c r="AH18" i="20"/>
  <c r="AU17" i="20"/>
  <c r="AT17" i="20"/>
  <c r="AS17" i="20"/>
  <c r="AR17" i="20"/>
  <c r="AQ17" i="20"/>
  <c r="AP17" i="20"/>
  <c r="AO17" i="20"/>
  <c r="AN17" i="20"/>
  <c r="AM17" i="20"/>
  <c r="AL17" i="20"/>
  <c r="AK17" i="20"/>
  <c r="AJ17" i="20"/>
  <c r="AI17" i="20"/>
  <c r="AH17" i="20"/>
  <c r="AU16" i="20"/>
  <c r="AT16" i="20"/>
  <c r="AS16" i="20"/>
  <c r="AR16" i="20"/>
  <c r="AQ16" i="20"/>
  <c r="AP16" i="20"/>
  <c r="AO16" i="20"/>
  <c r="AN16" i="20"/>
  <c r="AM16" i="20"/>
  <c r="AL16" i="20"/>
  <c r="AK16" i="20"/>
  <c r="AJ16" i="20"/>
  <c r="AI16" i="20"/>
  <c r="AH16" i="20"/>
  <c r="AU15" i="20"/>
  <c r="AT15" i="20"/>
  <c r="AS15" i="20"/>
  <c r="AR15" i="20"/>
  <c r="AQ15" i="20"/>
  <c r="AP15" i="20"/>
  <c r="AO15" i="20"/>
  <c r="AN15" i="20"/>
  <c r="AM15" i="20"/>
  <c r="AL15" i="20"/>
  <c r="AK15" i="20"/>
  <c r="AJ15" i="20"/>
  <c r="AI15" i="20"/>
  <c r="AH15" i="20"/>
  <c r="AU14" i="20"/>
  <c r="AT14" i="20"/>
  <c r="AS14" i="20"/>
  <c r="AR14" i="20"/>
  <c r="AQ14" i="20"/>
  <c r="AP14" i="20"/>
  <c r="AO14" i="20"/>
  <c r="AN14" i="20"/>
  <c r="AM14" i="20"/>
  <c r="AL14" i="20"/>
  <c r="AK14" i="20"/>
  <c r="AJ14" i="20"/>
  <c r="AI14" i="20"/>
  <c r="AH14" i="20"/>
  <c r="AU13" i="20"/>
  <c r="AT13" i="20"/>
  <c r="AS13" i="20"/>
  <c r="AR13" i="20"/>
  <c r="AQ13" i="20"/>
  <c r="AP13" i="20"/>
  <c r="AO13" i="20"/>
  <c r="AN13" i="20"/>
  <c r="AM13" i="20"/>
  <c r="AL13" i="20"/>
  <c r="AK13" i="20"/>
  <c r="AJ13" i="20"/>
  <c r="AI13" i="20"/>
  <c r="AH13" i="20"/>
  <c r="AU12" i="20"/>
  <c r="AT12" i="20"/>
  <c r="AS12" i="20"/>
  <c r="AR12" i="20"/>
  <c r="AQ12" i="20"/>
  <c r="AP12" i="20"/>
  <c r="AO12" i="20"/>
  <c r="AN12" i="20"/>
  <c r="AM12" i="20"/>
  <c r="AL12" i="20"/>
  <c r="AK12" i="20"/>
  <c r="AJ12" i="20"/>
  <c r="AI12" i="20"/>
  <c r="AH12" i="20"/>
  <c r="AU11" i="20"/>
  <c r="AT11" i="20"/>
  <c r="AS11" i="20"/>
  <c r="AR11" i="20"/>
  <c r="AQ11" i="20"/>
  <c r="AP11" i="20"/>
  <c r="AO11" i="20"/>
  <c r="AN11" i="20"/>
  <c r="AM11" i="20"/>
  <c r="AL11" i="20"/>
  <c r="AK11" i="20"/>
  <c r="AJ11" i="20"/>
  <c r="AI11" i="20"/>
  <c r="C16" i="19"/>
  <c r="D16" i="19"/>
  <c r="E16" i="19"/>
  <c r="F16" i="19"/>
  <c r="G16" i="19"/>
  <c r="H16" i="19"/>
  <c r="I16" i="19"/>
  <c r="J16" i="19"/>
  <c r="K16" i="19"/>
  <c r="L16" i="19"/>
  <c r="M16" i="19"/>
  <c r="N16" i="19"/>
  <c r="O16" i="19"/>
  <c r="B16" i="19"/>
  <c r="O44" i="19" l="1"/>
  <c r="D44" i="19"/>
  <c r="L44" i="19"/>
  <c r="B44" i="19"/>
  <c r="H44" i="19"/>
  <c r="E44" i="19"/>
  <c r="K44" i="19"/>
  <c r="AK42" i="20"/>
  <c r="AR42" i="20"/>
  <c r="AS42" i="20"/>
  <c r="AN42" i="20"/>
  <c r="AO42" i="20"/>
  <c r="AJ42" i="20"/>
  <c r="AH43" i="20"/>
  <c r="AL43" i="20"/>
  <c r="AP43" i="20"/>
  <c r="AT43" i="20"/>
  <c r="AI43" i="20"/>
  <c r="AM43" i="20"/>
  <c r="AQ43" i="20"/>
  <c r="AU43" i="20"/>
  <c r="AJ41" i="20"/>
  <c r="AN41" i="20"/>
  <c r="AR41" i="20"/>
  <c r="AH42" i="20"/>
  <c r="AL42" i="20"/>
  <c r="AP42" i="20"/>
  <c r="AT42" i="20"/>
  <c r="AJ43" i="20"/>
  <c r="AN43" i="20"/>
  <c r="AR43" i="20"/>
  <c r="AK41" i="20"/>
  <c r="AK44" i="20" s="1"/>
  <c r="AO41" i="20"/>
  <c r="AS41" i="20"/>
  <c r="AI42" i="20"/>
  <c r="AM42" i="20"/>
  <c r="AQ42" i="20"/>
  <c r="AU42" i="20"/>
  <c r="AK43" i="20"/>
  <c r="AO43" i="20"/>
  <c r="AS43" i="20"/>
  <c r="AH41" i="20"/>
  <c r="AL41" i="20"/>
  <c r="AP41" i="20"/>
  <c r="AT41" i="20"/>
  <c r="AI41" i="20"/>
  <c r="AM41" i="20"/>
  <c r="AQ41" i="20"/>
  <c r="AU41" i="20"/>
  <c r="AU39" i="19"/>
  <c r="AT39" i="19"/>
  <c r="AS39" i="19"/>
  <c r="AR39" i="19"/>
  <c r="AQ39" i="19"/>
  <c r="AP39" i="19"/>
  <c r="AO39" i="19"/>
  <c r="AN39" i="19"/>
  <c r="AM39" i="19"/>
  <c r="AL39" i="19"/>
  <c r="AK39" i="19"/>
  <c r="AJ39" i="19"/>
  <c r="AI39" i="19"/>
  <c r="AH39" i="19"/>
  <c r="AU38" i="19"/>
  <c r="AT38" i="19"/>
  <c r="AS38" i="19"/>
  <c r="AR38" i="19"/>
  <c r="AQ38" i="19"/>
  <c r="AP38" i="19"/>
  <c r="AO38" i="19"/>
  <c r="AN38" i="19"/>
  <c r="AM38" i="19"/>
  <c r="AL38" i="19"/>
  <c r="AK38" i="19"/>
  <c r="AJ38" i="19"/>
  <c r="AI38" i="19"/>
  <c r="AH38" i="19"/>
  <c r="AU37" i="19"/>
  <c r="AT37" i="19"/>
  <c r="AS37" i="19"/>
  <c r="AR37" i="19"/>
  <c r="AQ37" i="19"/>
  <c r="AP37" i="19"/>
  <c r="AO37" i="19"/>
  <c r="AN37" i="19"/>
  <c r="AM37" i="19"/>
  <c r="AL37" i="19"/>
  <c r="AK37" i="19"/>
  <c r="AJ37" i="19"/>
  <c r="AI37" i="19"/>
  <c r="AH37" i="19"/>
  <c r="AU36" i="19"/>
  <c r="AT36" i="19"/>
  <c r="AS36" i="19"/>
  <c r="AR36" i="19"/>
  <c r="AQ36" i="19"/>
  <c r="AP36" i="19"/>
  <c r="AO36" i="19"/>
  <c r="AN36" i="19"/>
  <c r="AM36" i="19"/>
  <c r="AL36" i="19"/>
  <c r="AK36" i="19"/>
  <c r="AJ36" i="19"/>
  <c r="AI36" i="19"/>
  <c r="AH36" i="19"/>
  <c r="AU35" i="19"/>
  <c r="AT35" i="19"/>
  <c r="AS35" i="19"/>
  <c r="AR35" i="19"/>
  <c r="AQ35" i="19"/>
  <c r="AP35" i="19"/>
  <c r="AO35" i="19"/>
  <c r="AN35" i="19"/>
  <c r="AM35" i="19"/>
  <c r="AL35" i="19"/>
  <c r="AK35" i="19"/>
  <c r="AJ35" i="19"/>
  <c r="AI35" i="19"/>
  <c r="AU34" i="19"/>
  <c r="AT34" i="19"/>
  <c r="AS34" i="19"/>
  <c r="AR34" i="19"/>
  <c r="AQ34" i="19"/>
  <c r="AP34" i="19"/>
  <c r="AO34" i="19"/>
  <c r="AN34" i="19"/>
  <c r="AM34" i="19"/>
  <c r="AL34" i="19"/>
  <c r="AK34" i="19"/>
  <c r="AJ34" i="19"/>
  <c r="AI34" i="19"/>
  <c r="AU33" i="19"/>
  <c r="AT33" i="19"/>
  <c r="AS33" i="19"/>
  <c r="AR33" i="19"/>
  <c r="AQ33" i="19"/>
  <c r="AP33" i="19"/>
  <c r="AO33" i="19"/>
  <c r="AN33" i="19"/>
  <c r="AM33" i="19"/>
  <c r="AL33" i="19"/>
  <c r="AK33" i="19"/>
  <c r="AJ33" i="19"/>
  <c r="AI33" i="19"/>
  <c r="AU32" i="19"/>
  <c r="AT32" i="19"/>
  <c r="AS32" i="19"/>
  <c r="AR32" i="19"/>
  <c r="AQ32" i="19"/>
  <c r="AP32" i="19"/>
  <c r="AO32" i="19"/>
  <c r="AN32" i="19"/>
  <c r="AM32" i="19"/>
  <c r="AL32" i="19"/>
  <c r="AK32" i="19"/>
  <c r="AJ32" i="19"/>
  <c r="AI32" i="19"/>
  <c r="AU19" i="19"/>
  <c r="AT19" i="19"/>
  <c r="AS19" i="19"/>
  <c r="AR19" i="19"/>
  <c r="AQ19" i="19"/>
  <c r="AP19" i="19"/>
  <c r="AO19" i="19"/>
  <c r="AN19" i="19"/>
  <c r="AM19" i="19"/>
  <c r="AL19" i="19"/>
  <c r="AK19" i="19"/>
  <c r="AJ19" i="19"/>
  <c r="AI19" i="19"/>
  <c r="AH19" i="19"/>
  <c r="AU18" i="19"/>
  <c r="AT18" i="19"/>
  <c r="AS18" i="19"/>
  <c r="AR18" i="19"/>
  <c r="AQ18" i="19"/>
  <c r="AP18" i="19"/>
  <c r="AO18" i="19"/>
  <c r="AN18" i="19"/>
  <c r="AM18" i="19"/>
  <c r="AL18" i="19"/>
  <c r="AK18" i="19"/>
  <c r="AJ18" i="19"/>
  <c r="AI18" i="19"/>
  <c r="AH18" i="19"/>
  <c r="AU17" i="19"/>
  <c r="AT17" i="19"/>
  <c r="AS17" i="19"/>
  <c r="AR17" i="19"/>
  <c r="AQ17" i="19"/>
  <c r="AP17" i="19"/>
  <c r="AO17" i="19"/>
  <c r="AN17" i="19"/>
  <c r="AM17" i="19"/>
  <c r="AL17" i="19"/>
  <c r="AK17" i="19"/>
  <c r="AJ17" i="19"/>
  <c r="AI17" i="19"/>
  <c r="AH17" i="19"/>
  <c r="AU16" i="19"/>
  <c r="AT16" i="19"/>
  <c r="AS16" i="19"/>
  <c r="AR16" i="19"/>
  <c r="AQ16" i="19"/>
  <c r="AP16" i="19"/>
  <c r="AO16" i="19"/>
  <c r="AN16" i="19"/>
  <c r="AM16" i="19"/>
  <c r="AL16" i="19"/>
  <c r="AK16" i="19"/>
  <c r="AJ16" i="19"/>
  <c r="AI16" i="19"/>
  <c r="AH16" i="19"/>
  <c r="AU15" i="19"/>
  <c r="AT15" i="19"/>
  <c r="AS15" i="19"/>
  <c r="AR15" i="19"/>
  <c r="AQ15" i="19"/>
  <c r="AP15" i="19"/>
  <c r="AO15" i="19"/>
  <c r="AN15" i="19"/>
  <c r="AM15" i="19"/>
  <c r="AL15" i="19"/>
  <c r="AK15" i="19"/>
  <c r="AJ15" i="19"/>
  <c r="AI15" i="19"/>
  <c r="AH15" i="19"/>
  <c r="AU14" i="19"/>
  <c r="AT14" i="19"/>
  <c r="AS14" i="19"/>
  <c r="AR14" i="19"/>
  <c r="AQ14" i="19"/>
  <c r="AP14" i="19"/>
  <c r="AO14" i="19"/>
  <c r="AN14" i="19"/>
  <c r="AM14" i="19"/>
  <c r="AL14" i="19"/>
  <c r="AK14" i="19"/>
  <c r="AJ14" i="19"/>
  <c r="AI14" i="19"/>
  <c r="AH14" i="19"/>
  <c r="AU13" i="19"/>
  <c r="AT13" i="19"/>
  <c r="AS13" i="19"/>
  <c r="AR13" i="19"/>
  <c r="AQ13" i="19"/>
  <c r="AP13" i="19"/>
  <c r="AO13" i="19"/>
  <c r="AN13" i="19"/>
  <c r="AM13" i="19"/>
  <c r="AL13" i="19"/>
  <c r="AK13" i="19"/>
  <c r="AJ13" i="19"/>
  <c r="AI13" i="19"/>
  <c r="AH13" i="19"/>
  <c r="AU12" i="19"/>
  <c r="AT12" i="19"/>
  <c r="AS12" i="19"/>
  <c r="AR12" i="19"/>
  <c r="AQ12" i="19"/>
  <c r="AP12" i="19"/>
  <c r="AO12" i="19"/>
  <c r="AN12" i="19"/>
  <c r="AM12" i="19"/>
  <c r="AL12" i="19"/>
  <c r="AK12" i="19"/>
  <c r="AJ12" i="19"/>
  <c r="AI12" i="19"/>
  <c r="AH12" i="19"/>
  <c r="AU11" i="19"/>
  <c r="AT11" i="19"/>
  <c r="AS11" i="19"/>
  <c r="AR11" i="19"/>
  <c r="AQ11" i="19"/>
  <c r="AP11" i="19"/>
  <c r="AO11" i="19"/>
  <c r="AN11" i="19"/>
  <c r="AM11" i="19"/>
  <c r="AL11" i="19"/>
  <c r="AK11" i="19"/>
  <c r="AJ11" i="19"/>
  <c r="AI11" i="19"/>
  <c r="AE39" i="19"/>
  <c r="AD39" i="19"/>
  <c r="AC39" i="19"/>
  <c r="AB39" i="19"/>
  <c r="AA39" i="19"/>
  <c r="Z39" i="19"/>
  <c r="Y39" i="19"/>
  <c r="X39" i="19"/>
  <c r="W39" i="19"/>
  <c r="V39" i="19"/>
  <c r="U39" i="19"/>
  <c r="T39" i="19"/>
  <c r="S39" i="19"/>
  <c r="R39" i="19"/>
  <c r="AE38" i="19"/>
  <c r="AD38" i="19"/>
  <c r="AC38" i="19"/>
  <c r="AB38" i="19"/>
  <c r="AA38" i="19"/>
  <c r="Z38" i="19"/>
  <c r="Y38" i="19"/>
  <c r="X38" i="19"/>
  <c r="W38" i="19"/>
  <c r="V38" i="19"/>
  <c r="U38" i="19"/>
  <c r="T38" i="19"/>
  <c r="S38" i="19"/>
  <c r="R38" i="19"/>
  <c r="AE37" i="19"/>
  <c r="AD37" i="19"/>
  <c r="AC37" i="19"/>
  <c r="AB37" i="19"/>
  <c r="AA37" i="19"/>
  <c r="Z37" i="19"/>
  <c r="Y37" i="19"/>
  <c r="X37" i="19"/>
  <c r="W37" i="19"/>
  <c r="V37" i="19"/>
  <c r="U37" i="19"/>
  <c r="T37" i="19"/>
  <c r="S37" i="19"/>
  <c r="R37" i="19"/>
  <c r="AE36" i="19"/>
  <c r="AD36" i="19"/>
  <c r="AC36" i="19"/>
  <c r="AB36" i="19"/>
  <c r="AA36" i="19"/>
  <c r="Z36" i="19"/>
  <c r="Y36" i="19"/>
  <c r="X36" i="19"/>
  <c r="W36" i="19"/>
  <c r="V36" i="19"/>
  <c r="U36" i="19"/>
  <c r="T36" i="19"/>
  <c r="S36" i="19"/>
  <c r="R36" i="19"/>
  <c r="AE35" i="19"/>
  <c r="AD35" i="19"/>
  <c r="AC35" i="19"/>
  <c r="AB35" i="19"/>
  <c r="AA35" i="19"/>
  <c r="Z35" i="19"/>
  <c r="Y35" i="19"/>
  <c r="X35" i="19"/>
  <c r="W35" i="19"/>
  <c r="V35" i="19"/>
  <c r="U35" i="19"/>
  <c r="T35" i="19"/>
  <c r="S35" i="19"/>
  <c r="R35" i="19"/>
  <c r="AE34" i="19"/>
  <c r="AD34" i="19"/>
  <c r="AC34" i="19"/>
  <c r="AB34" i="19"/>
  <c r="AA34" i="19"/>
  <c r="Z34" i="19"/>
  <c r="Y34" i="19"/>
  <c r="X34" i="19"/>
  <c r="W34" i="19"/>
  <c r="V34" i="19"/>
  <c r="U34" i="19"/>
  <c r="T34" i="19"/>
  <c r="S34" i="19"/>
  <c r="R34" i="19"/>
  <c r="AE33" i="19"/>
  <c r="AD33" i="19"/>
  <c r="AC33" i="19"/>
  <c r="AB33" i="19"/>
  <c r="AA33" i="19"/>
  <c r="Z33" i="19"/>
  <c r="Y33" i="19"/>
  <c r="X33" i="19"/>
  <c r="W33" i="19"/>
  <c r="V33" i="19"/>
  <c r="U33" i="19"/>
  <c r="T33" i="19"/>
  <c r="S33" i="19"/>
  <c r="R33" i="19"/>
  <c r="AE32" i="19"/>
  <c r="AD32" i="19"/>
  <c r="AC32" i="19"/>
  <c r="AB32" i="19"/>
  <c r="AA32" i="19"/>
  <c r="Z32" i="19"/>
  <c r="Y32" i="19"/>
  <c r="X32" i="19"/>
  <c r="W32" i="19"/>
  <c r="V32" i="19"/>
  <c r="U32" i="19"/>
  <c r="T32" i="19"/>
  <c r="S32" i="19"/>
  <c r="R32" i="19"/>
  <c r="AE19" i="19"/>
  <c r="AD19" i="19"/>
  <c r="AC19" i="19"/>
  <c r="AB19" i="19"/>
  <c r="AA19" i="19"/>
  <c r="Z19" i="19"/>
  <c r="Y19" i="19"/>
  <c r="X19" i="19"/>
  <c r="W19" i="19"/>
  <c r="V19" i="19"/>
  <c r="U19" i="19"/>
  <c r="T19" i="19"/>
  <c r="S19" i="19"/>
  <c r="R19" i="19"/>
  <c r="AE18" i="19"/>
  <c r="AD18" i="19"/>
  <c r="AC18" i="19"/>
  <c r="AB18" i="19"/>
  <c r="AA18" i="19"/>
  <c r="Z18" i="19"/>
  <c r="Y18" i="19"/>
  <c r="X18" i="19"/>
  <c r="W18" i="19"/>
  <c r="V18" i="19"/>
  <c r="U18" i="19"/>
  <c r="T18" i="19"/>
  <c r="S18" i="19"/>
  <c r="R18" i="19"/>
  <c r="AE17" i="19"/>
  <c r="AD17" i="19"/>
  <c r="AC17" i="19"/>
  <c r="AB17" i="19"/>
  <c r="AA17" i="19"/>
  <c r="Z17" i="19"/>
  <c r="Y17" i="19"/>
  <c r="X17" i="19"/>
  <c r="W17" i="19"/>
  <c r="V17" i="19"/>
  <c r="U17" i="19"/>
  <c r="T17" i="19"/>
  <c r="S17" i="19"/>
  <c r="R17" i="19"/>
  <c r="AE16" i="19"/>
  <c r="AD16" i="19"/>
  <c r="AC16" i="19"/>
  <c r="AB16" i="19"/>
  <c r="AA16" i="19"/>
  <c r="Z16" i="19"/>
  <c r="Y16" i="19"/>
  <c r="X16" i="19"/>
  <c r="W16" i="19"/>
  <c r="V16" i="19"/>
  <c r="U16" i="19"/>
  <c r="T16" i="19"/>
  <c r="S16" i="19"/>
  <c r="R16" i="19"/>
  <c r="AE15" i="19"/>
  <c r="AD15" i="19"/>
  <c r="AC15" i="19"/>
  <c r="AB15" i="19"/>
  <c r="AA15" i="19"/>
  <c r="Z15" i="19"/>
  <c r="Y15" i="19"/>
  <c r="X15" i="19"/>
  <c r="W15" i="19"/>
  <c r="V15" i="19"/>
  <c r="U15" i="19"/>
  <c r="T15" i="19"/>
  <c r="S15" i="19"/>
  <c r="R15" i="19"/>
  <c r="AE14" i="19"/>
  <c r="AD14" i="19"/>
  <c r="AC14" i="19"/>
  <c r="AB14" i="19"/>
  <c r="AA14" i="19"/>
  <c r="Z14" i="19"/>
  <c r="Y14" i="19"/>
  <c r="X14" i="19"/>
  <c r="W14" i="19"/>
  <c r="V14" i="19"/>
  <c r="U14" i="19"/>
  <c r="T14" i="19"/>
  <c r="S14" i="19"/>
  <c r="R14" i="19"/>
  <c r="AE13" i="19"/>
  <c r="AD13" i="19"/>
  <c r="AC13" i="19"/>
  <c r="AB13" i="19"/>
  <c r="AA13" i="19"/>
  <c r="Z13" i="19"/>
  <c r="Y13" i="19"/>
  <c r="X13" i="19"/>
  <c r="W13" i="19"/>
  <c r="V13" i="19"/>
  <c r="U13" i="19"/>
  <c r="T13" i="19"/>
  <c r="S13" i="19"/>
  <c r="R13" i="19"/>
  <c r="AE12" i="19"/>
  <c r="AD12" i="19"/>
  <c r="AC12" i="19"/>
  <c r="AB12" i="19"/>
  <c r="AA12" i="19"/>
  <c r="Z12" i="19"/>
  <c r="Y12" i="19"/>
  <c r="X12" i="19"/>
  <c r="W12" i="19"/>
  <c r="V12" i="19"/>
  <c r="U12" i="19"/>
  <c r="T12" i="19"/>
  <c r="S12" i="19"/>
  <c r="R12" i="19"/>
  <c r="AE11" i="19"/>
  <c r="AD11" i="19"/>
  <c r="AC11" i="19"/>
  <c r="AB11" i="19"/>
  <c r="AA11" i="19"/>
  <c r="Z11" i="19"/>
  <c r="Y11" i="19"/>
  <c r="X11" i="19"/>
  <c r="W11" i="19"/>
  <c r="V11" i="19"/>
  <c r="U11" i="19"/>
  <c r="T11" i="19"/>
  <c r="S11" i="19"/>
  <c r="AU39" i="21"/>
  <c r="AT39" i="21"/>
  <c r="AS39" i="21"/>
  <c r="AR39" i="21"/>
  <c r="AQ39" i="21"/>
  <c r="AP39" i="21"/>
  <c r="AO39" i="21"/>
  <c r="AN39" i="21"/>
  <c r="AM39" i="21"/>
  <c r="AL39" i="21"/>
  <c r="AK39" i="21"/>
  <c r="AJ39" i="21"/>
  <c r="AI39" i="21"/>
  <c r="AH39" i="21"/>
  <c r="AH43" i="21" s="1"/>
  <c r="AU38" i="21"/>
  <c r="AT38" i="21"/>
  <c r="AS38" i="21"/>
  <c r="AR38" i="21"/>
  <c r="AQ38" i="21"/>
  <c r="AP38" i="21"/>
  <c r="AO38" i="21"/>
  <c r="AN38" i="21"/>
  <c r="AM38" i="21"/>
  <c r="AL38" i="21"/>
  <c r="AK38" i="21"/>
  <c r="AJ38" i="21"/>
  <c r="AI38" i="21"/>
  <c r="AU37" i="21"/>
  <c r="AT37" i="21"/>
  <c r="AS37" i="21"/>
  <c r="AR37" i="21"/>
  <c r="AQ37" i="21"/>
  <c r="AP37" i="21"/>
  <c r="AO37" i="21"/>
  <c r="AN37" i="21"/>
  <c r="AM37" i="21"/>
  <c r="AL37" i="21"/>
  <c r="AK37" i="21"/>
  <c r="AJ37" i="21"/>
  <c r="AI37" i="21"/>
  <c r="AU36" i="21"/>
  <c r="AT36" i="21"/>
  <c r="AS36" i="21"/>
  <c r="AR36" i="21"/>
  <c r="AQ36" i="21"/>
  <c r="AP36" i="21"/>
  <c r="AO36" i="21"/>
  <c r="AN36" i="21"/>
  <c r="AM36" i="21"/>
  <c r="AL36" i="21"/>
  <c r="AK36" i="21"/>
  <c r="AJ36" i="21"/>
  <c r="AI36" i="21"/>
  <c r="AU35" i="21"/>
  <c r="AT35" i="21"/>
  <c r="AS35" i="21"/>
  <c r="AR35" i="21"/>
  <c r="AQ35" i="21"/>
  <c r="AP35" i="21"/>
  <c r="AO35" i="21"/>
  <c r="AN35" i="21"/>
  <c r="AM35" i="21"/>
  <c r="AL35" i="21"/>
  <c r="AK35" i="21"/>
  <c r="AJ35" i="21"/>
  <c r="AI35" i="21"/>
  <c r="AU34" i="21"/>
  <c r="AT34" i="21"/>
  <c r="AS34" i="21"/>
  <c r="AR34" i="21"/>
  <c r="AQ34" i="21"/>
  <c r="AP34" i="21"/>
  <c r="AO34" i="21"/>
  <c r="AN34" i="21"/>
  <c r="AM34" i="21"/>
  <c r="AL34" i="21"/>
  <c r="AK34" i="21"/>
  <c r="AJ34" i="21"/>
  <c r="AI34" i="21"/>
  <c r="AU33" i="21"/>
  <c r="AT33" i="21"/>
  <c r="AS33" i="21"/>
  <c r="AR33" i="21"/>
  <c r="AQ33" i="21"/>
  <c r="AP33" i="21"/>
  <c r="AO33" i="21"/>
  <c r="AN33" i="21"/>
  <c r="AM33" i="21"/>
  <c r="AL33" i="21"/>
  <c r="AK33" i="21"/>
  <c r="AJ33" i="21"/>
  <c r="AI33" i="21"/>
  <c r="AU32" i="21"/>
  <c r="AT32" i="21"/>
  <c r="AS32" i="21"/>
  <c r="AR32" i="21"/>
  <c r="AQ32" i="21"/>
  <c r="AP32" i="21"/>
  <c r="AO32" i="21"/>
  <c r="AN32" i="21"/>
  <c r="AM32" i="21"/>
  <c r="AL32" i="21"/>
  <c r="AK32" i="21"/>
  <c r="AJ32" i="21"/>
  <c r="AI32" i="21"/>
  <c r="AU19" i="21"/>
  <c r="AT19" i="21"/>
  <c r="AS19" i="21"/>
  <c r="AR19" i="21"/>
  <c r="AQ19" i="21"/>
  <c r="AP19" i="21"/>
  <c r="AO19" i="21"/>
  <c r="AN19" i="21"/>
  <c r="AM19" i="21"/>
  <c r="AL19" i="21"/>
  <c r="AK19" i="21"/>
  <c r="AJ19" i="21"/>
  <c r="AI19" i="21"/>
  <c r="AH19" i="21"/>
  <c r="AU18" i="21"/>
  <c r="AT18" i="21"/>
  <c r="AS18" i="21"/>
  <c r="AR18" i="21"/>
  <c r="AQ18" i="21"/>
  <c r="AP18" i="21"/>
  <c r="AO18" i="21"/>
  <c r="AN18" i="21"/>
  <c r="AM18" i="21"/>
  <c r="AL18" i="21"/>
  <c r="AK18" i="21"/>
  <c r="AJ18" i="21"/>
  <c r="AI18" i="21"/>
  <c r="AH18" i="21"/>
  <c r="AU17" i="21"/>
  <c r="AT17" i="21"/>
  <c r="AS17" i="21"/>
  <c r="AR17" i="21"/>
  <c r="AQ17" i="21"/>
  <c r="AP17" i="21"/>
  <c r="AO17" i="21"/>
  <c r="AN17" i="21"/>
  <c r="AM17" i="21"/>
  <c r="AL17" i="21"/>
  <c r="AK17" i="21"/>
  <c r="AJ17" i="21"/>
  <c r="AI17" i="21"/>
  <c r="AH17" i="21"/>
  <c r="AU16" i="21"/>
  <c r="AT16" i="21"/>
  <c r="AS16" i="21"/>
  <c r="AR16" i="21"/>
  <c r="AQ16" i="21"/>
  <c r="AP16" i="21"/>
  <c r="AO16" i="21"/>
  <c r="AN16" i="21"/>
  <c r="AM16" i="21"/>
  <c r="AL16" i="21"/>
  <c r="AK16" i="21"/>
  <c r="AJ16" i="21"/>
  <c r="AI16" i="21"/>
  <c r="AH16" i="21"/>
  <c r="AU15" i="21"/>
  <c r="AT15" i="21"/>
  <c r="AS15" i="21"/>
  <c r="AR15" i="21"/>
  <c r="AQ15" i="21"/>
  <c r="AP15" i="21"/>
  <c r="AO15" i="21"/>
  <c r="AN15" i="21"/>
  <c r="AM15" i="21"/>
  <c r="AL15" i="21"/>
  <c r="AK15" i="21"/>
  <c r="AJ15" i="21"/>
  <c r="AI15" i="21"/>
  <c r="AH15" i="21"/>
  <c r="AU14" i="21"/>
  <c r="AT14" i="21"/>
  <c r="AS14" i="21"/>
  <c r="AR14" i="21"/>
  <c r="AQ14" i="21"/>
  <c r="AP14" i="21"/>
  <c r="AO14" i="21"/>
  <c r="AN14" i="21"/>
  <c r="AM14" i="21"/>
  <c r="AL14" i="21"/>
  <c r="AK14" i="21"/>
  <c r="AJ14" i="21"/>
  <c r="AI14" i="21"/>
  <c r="AH14" i="21"/>
  <c r="AU13" i="21"/>
  <c r="AT13" i="21"/>
  <c r="AS13" i="21"/>
  <c r="AR13" i="21"/>
  <c r="AQ13" i="21"/>
  <c r="AP13" i="21"/>
  <c r="AO13" i="21"/>
  <c r="AN13" i="21"/>
  <c r="AM13" i="21"/>
  <c r="AL13" i="21"/>
  <c r="AK13" i="21"/>
  <c r="AJ13" i="21"/>
  <c r="AI13" i="21"/>
  <c r="AH13" i="21"/>
  <c r="AU12" i="21"/>
  <c r="AT12" i="21"/>
  <c r="AS12" i="21"/>
  <c r="AR12" i="21"/>
  <c r="AQ12" i="21"/>
  <c r="AP12" i="21"/>
  <c r="AO12" i="21"/>
  <c r="AN12" i="21"/>
  <c r="AM12" i="21"/>
  <c r="AL12" i="21"/>
  <c r="AK12" i="21"/>
  <c r="AJ12" i="21"/>
  <c r="AI12" i="21"/>
  <c r="AH12" i="21"/>
  <c r="AU11" i="21"/>
  <c r="AT11" i="21"/>
  <c r="AS11" i="21"/>
  <c r="AR11" i="21"/>
  <c r="AQ11" i="21"/>
  <c r="AP11" i="21"/>
  <c r="AO11" i="21"/>
  <c r="AN11" i="21"/>
  <c r="AM11" i="21"/>
  <c r="AL11" i="21"/>
  <c r="AK11" i="21"/>
  <c r="AJ11" i="21"/>
  <c r="AI11" i="21"/>
  <c r="AU39" i="18"/>
  <c r="AT39" i="18"/>
  <c r="AS39" i="18"/>
  <c r="AR39" i="18"/>
  <c r="AQ39" i="18"/>
  <c r="AP39" i="18"/>
  <c r="AO39" i="18"/>
  <c r="AN39" i="18"/>
  <c r="AM39" i="18"/>
  <c r="AL39" i="18"/>
  <c r="AK39" i="18"/>
  <c r="AJ39" i="18"/>
  <c r="AI39" i="18"/>
  <c r="AH39" i="18"/>
  <c r="AU38" i="18"/>
  <c r="AT38" i="18"/>
  <c r="AS38" i="18"/>
  <c r="AR38" i="18"/>
  <c r="AQ38" i="18"/>
  <c r="AP38" i="18"/>
  <c r="AO38" i="18"/>
  <c r="AN38" i="18"/>
  <c r="AM38" i="18"/>
  <c r="AL38" i="18"/>
  <c r="AK38" i="18"/>
  <c r="AJ38" i="18"/>
  <c r="AI38" i="18"/>
  <c r="AH38" i="18"/>
  <c r="AU37" i="18"/>
  <c r="AT37" i="18"/>
  <c r="AS37" i="18"/>
  <c r="AR37" i="18"/>
  <c r="AQ37" i="18"/>
  <c r="AP37" i="18"/>
  <c r="AO37" i="18"/>
  <c r="AN37" i="18"/>
  <c r="AM37" i="18"/>
  <c r="AL37" i="18"/>
  <c r="AK37" i="18"/>
  <c r="AJ37" i="18"/>
  <c r="AI37" i="18"/>
  <c r="AH37" i="18"/>
  <c r="AU36" i="18"/>
  <c r="AT36" i="18"/>
  <c r="AS36" i="18"/>
  <c r="AR36" i="18"/>
  <c r="AQ36" i="18"/>
  <c r="AP36" i="18"/>
  <c r="AO36" i="18"/>
  <c r="AN36" i="18"/>
  <c r="AM36" i="18"/>
  <c r="AL36" i="18"/>
  <c r="AK36" i="18"/>
  <c r="AJ36" i="18"/>
  <c r="AI36" i="18"/>
  <c r="AH36" i="18"/>
  <c r="AU35" i="18"/>
  <c r="AT35" i="18"/>
  <c r="AS35" i="18"/>
  <c r="AR35" i="18"/>
  <c r="AQ35" i="18"/>
  <c r="AP35" i="18"/>
  <c r="AO35" i="18"/>
  <c r="AN35" i="18"/>
  <c r="AM35" i="18"/>
  <c r="AL35" i="18"/>
  <c r="AK35" i="18"/>
  <c r="AJ35" i="18"/>
  <c r="AI35" i="18"/>
  <c r="AH35" i="18"/>
  <c r="AU34" i="18"/>
  <c r="AT34" i="18"/>
  <c r="AS34" i="18"/>
  <c r="AR34" i="18"/>
  <c r="AQ34" i="18"/>
  <c r="AP34" i="18"/>
  <c r="AO34" i="18"/>
  <c r="AN34" i="18"/>
  <c r="AM34" i="18"/>
  <c r="AL34" i="18"/>
  <c r="AK34" i="18"/>
  <c r="AJ34" i="18"/>
  <c r="AI34" i="18"/>
  <c r="AH34" i="18"/>
  <c r="AU33" i="18"/>
  <c r="AT33" i="18"/>
  <c r="AS33" i="18"/>
  <c r="AR33" i="18"/>
  <c r="AQ33" i="18"/>
  <c r="AP33" i="18"/>
  <c r="AO33" i="18"/>
  <c r="AN33" i="18"/>
  <c r="AM33" i="18"/>
  <c r="AL33" i="18"/>
  <c r="AK33" i="18"/>
  <c r="AJ33" i="18"/>
  <c r="AI33" i="18"/>
  <c r="AH33" i="18"/>
  <c r="AU32" i="18"/>
  <c r="AT32" i="18"/>
  <c r="AS32" i="18"/>
  <c r="AR32" i="18"/>
  <c r="AQ32" i="18"/>
  <c r="AO32" i="18"/>
  <c r="AN32" i="18"/>
  <c r="AM32" i="18"/>
  <c r="AL32" i="18"/>
  <c r="AK32" i="18"/>
  <c r="AJ32" i="18"/>
  <c r="AI32" i="18"/>
  <c r="AH32" i="18"/>
  <c r="AU19" i="18"/>
  <c r="AT19" i="18"/>
  <c r="AS19" i="18"/>
  <c r="AR19" i="18"/>
  <c r="AQ19" i="18"/>
  <c r="AP19" i="18"/>
  <c r="AO19" i="18"/>
  <c r="AN19" i="18"/>
  <c r="AM19" i="18"/>
  <c r="AL19" i="18"/>
  <c r="AK19" i="18"/>
  <c r="AJ19" i="18"/>
  <c r="AI19" i="18"/>
  <c r="AH19" i="18"/>
  <c r="AU18" i="18"/>
  <c r="AT18" i="18"/>
  <c r="AS18" i="18"/>
  <c r="AR18" i="18"/>
  <c r="AQ18" i="18"/>
  <c r="AP18" i="18"/>
  <c r="AO18" i="18"/>
  <c r="AN18" i="18"/>
  <c r="AM18" i="18"/>
  <c r="AL18" i="18"/>
  <c r="AK18" i="18"/>
  <c r="AJ18" i="18"/>
  <c r="AI18" i="18"/>
  <c r="AH18" i="18"/>
  <c r="AU17" i="18"/>
  <c r="AT17" i="18"/>
  <c r="AS17" i="18"/>
  <c r="AR17" i="18"/>
  <c r="AQ17" i="18"/>
  <c r="AP17" i="18"/>
  <c r="AO17" i="18"/>
  <c r="AN17" i="18"/>
  <c r="AM17" i="18"/>
  <c r="AL17" i="18"/>
  <c r="AK17" i="18"/>
  <c r="AJ17" i="18"/>
  <c r="AI17" i="18"/>
  <c r="AH17" i="18"/>
  <c r="AU16" i="18"/>
  <c r="AT16" i="18"/>
  <c r="AS16" i="18"/>
  <c r="AR16" i="18"/>
  <c r="AQ16" i="18"/>
  <c r="AP16" i="18"/>
  <c r="AO16" i="18"/>
  <c r="AN16" i="18"/>
  <c r="AM16" i="18"/>
  <c r="AL16" i="18"/>
  <c r="AK16" i="18"/>
  <c r="AJ16" i="18"/>
  <c r="AI16" i="18"/>
  <c r="AH16" i="18"/>
  <c r="AU15" i="18"/>
  <c r="AT15" i="18"/>
  <c r="AS15" i="18"/>
  <c r="AR15" i="18"/>
  <c r="AQ15" i="18"/>
  <c r="AP15" i="18"/>
  <c r="AO15" i="18"/>
  <c r="AN15" i="18"/>
  <c r="AM15" i="18"/>
  <c r="AL15" i="18"/>
  <c r="AK15" i="18"/>
  <c r="AJ15" i="18"/>
  <c r="AI15" i="18"/>
  <c r="AH15" i="18"/>
  <c r="AU14" i="18"/>
  <c r="AT14" i="18"/>
  <c r="AS14" i="18"/>
  <c r="AR14" i="18"/>
  <c r="AQ14" i="18"/>
  <c r="AP14" i="18"/>
  <c r="AO14" i="18"/>
  <c r="AN14" i="18"/>
  <c r="AM14" i="18"/>
  <c r="AL14" i="18"/>
  <c r="AK14" i="18"/>
  <c r="AJ14" i="18"/>
  <c r="AI14" i="18"/>
  <c r="AH14" i="18"/>
  <c r="AU13" i="18"/>
  <c r="AT13" i="18"/>
  <c r="AS13" i="18"/>
  <c r="AR13" i="18"/>
  <c r="AQ13" i="18"/>
  <c r="AP13" i="18"/>
  <c r="AO13" i="18"/>
  <c r="AN13" i="18"/>
  <c r="AM13" i="18"/>
  <c r="AL13" i="18"/>
  <c r="AK13" i="18"/>
  <c r="AJ13" i="18"/>
  <c r="AI13" i="18"/>
  <c r="AH13" i="18"/>
  <c r="AU12" i="18"/>
  <c r="AT12" i="18"/>
  <c r="AS12" i="18"/>
  <c r="AR12" i="18"/>
  <c r="AQ12" i="18"/>
  <c r="AP12" i="18"/>
  <c r="AO12" i="18"/>
  <c r="AN12" i="18"/>
  <c r="AM12" i="18"/>
  <c r="AL12" i="18"/>
  <c r="AK12" i="18"/>
  <c r="AJ12" i="18"/>
  <c r="AI12" i="18"/>
  <c r="AH12" i="18"/>
  <c r="AU11" i="18"/>
  <c r="AT11" i="18"/>
  <c r="AS11" i="18"/>
  <c r="AR11" i="18"/>
  <c r="AQ11" i="18"/>
  <c r="AP11" i="18"/>
  <c r="AO11" i="18"/>
  <c r="AN11" i="18"/>
  <c r="AM11" i="18"/>
  <c r="AL11" i="18"/>
  <c r="AK11" i="18"/>
  <c r="AJ11" i="18"/>
  <c r="AI11" i="18"/>
  <c r="AE39" i="18"/>
  <c r="AD39" i="18"/>
  <c r="AC39" i="18"/>
  <c r="AB39" i="18"/>
  <c r="AA39" i="18"/>
  <c r="Z39" i="18"/>
  <c r="Y39" i="18"/>
  <c r="X39" i="18"/>
  <c r="W39" i="18"/>
  <c r="V39" i="18"/>
  <c r="U39" i="18"/>
  <c r="T39" i="18"/>
  <c r="S39" i="18"/>
  <c r="R39" i="18"/>
  <c r="AE38" i="18"/>
  <c r="AD38" i="18"/>
  <c r="AC38" i="18"/>
  <c r="AB38" i="18"/>
  <c r="AA38" i="18"/>
  <c r="Z38" i="18"/>
  <c r="Y38" i="18"/>
  <c r="X38" i="18"/>
  <c r="W38" i="18"/>
  <c r="V38" i="18"/>
  <c r="U38" i="18"/>
  <c r="T38" i="18"/>
  <c r="S38" i="18"/>
  <c r="R38" i="18"/>
  <c r="AE37" i="18"/>
  <c r="AD37" i="18"/>
  <c r="AC37" i="18"/>
  <c r="AB37" i="18"/>
  <c r="AA37" i="18"/>
  <c r="Z37" i="18"/>
  <c r="Y37" i="18"/>
  <c r="X37" i="18"/>
  <c r="W37" i="18"/>
  <c r="V37" i="18"/>
  <c r="U37" i="18"/>
  <c r="T37" i="18"/>
  <c r="S37" i="18"/>
  <c r="R37" i="18"/>
  <c r="AE36" i="18"/>
  <c r="AD36" i="18"/>
  <c r="AC36" i="18"/>
  <c r="AB36" i="18"/>
  <c r="AA36" i="18"/>
  <c r="Z36" i="18"/>
  <c r="Y36" i="18"/>
  <c r="X36" i="18"/>
  <c r="W36" i="18"/>
  <c r="V36" i="18"/>
  <c r="U36" i="18"/>
  <c r="T36" i="18"/>
  <c r="S36" i="18"/>
  <c r="R36" i="18"/>
  <c r="AE35" i="18"/>
  <c r="AD35" i="18"/>
  <c r="AC35" i="18"/>
  <c r="AB35" i="18"/>
  <c r="AA35" i="18"/>
  <c r="Z35" i="18"/>
  <c r="Y35" i="18"/>
  <c r="X35" i="18"/>
  <c r="W35" i="18"/>
  <c r="V35" i="18"/>
  <c r="U35" i="18"/>
  <c r="T35" i="18"/>
  <c r="S35" i="18"/>
  <c r="AE34" i="18"/>
  <c r="AD34" i="18"/>
  <c r="AC34" i="18"/>
  <c r="AB34" i="18"/>
  <c r="AA34" i="18"/>
  <c r="Z34" i="18"/>
  <c r="Y34" i="18"/>
  <c r="X34" i="18"/>
  <c r="W34" i="18"/>
  <c r="V34" i="18"/>
  <c r="U34" i="18"/>
  <c r="T34" i="18"/>
  <c r="S34" i="18"/>
  <c r="AE33" i="18"/>
  <c r="AD33" i="18"/>
  <c r="AC33" i="18"/>
  <c r="AB33" i="18"/>
  <c r="AA33" i="18"/>
  <c r="Z33" i="18"/>
  <c r="Y33" i="18"/>
  <c r="X33" i="18"/>
  <c r="W33" i="18"/>
  <c r="V33" i="18"/>
  <c r="U33" i="18"/>
  <c r="T33" i="18"/>
  <c r="S33" i="18"/>
  <c r="AE32" i="18"/>
  <c r="AD32" i="18"/>
  <c r="AC32" i="18"/>
  <c r="AB32" i="18"/>
  <c r="AA32" i="18"/>
  <c r="Z32" i="18"/>
  <c r="Y32" i="18"/>
  <c r="X32" i="18"/>
  <c r="W32" i="18"/>
  <c r="V32" i="18"/>
  <c r="U32" i="18"/>
  <c r="T32" i="18"/>
  <c r="S32" i="18"/>
  <c r="AE19" i="18"/>
  <c r="AD19" i="18"/>
  <c r="AC19" i="18"/>
  <c r="AB19" i="18"/>
  <c r="AA19" i="18"/>
  <c r="Z19" i="18"/>
  <c r="Y19" i="18"/>
  <c r="X19" i="18"/>
  <c r="W19" i="18"/>
  <c r="V19" i="18"/>
  <c r="U19" i="18"/>
  <c r="T19" i="18"/>
  <c r="S19" i="18"/>
  <c r="R19" i="18"/>
  <c r="AE18" i="18"/>
  <c r="AD18" i="18"/>
  <c r="AC18" i="18"/>
  <c r="AB18" i="18"/>
  <c r="AA18" i="18"/>
  <c r="Z18" i="18"/>
  <c r="Y18" i="18"/>
  <c r="X18" i="18"/>
  <c r="W18" i="18"/>
  <c r="V18" i="18"/>
  <c r="U18" i="18"/>
  <c r="T18" i="18"/>
  <c r="S18" i="18"/>
  <c r="R18" i="18"/>
  <c r="AE17" i="18"/>
  <c r="AD17" i="18"/>
  <c r="AC17" i="18"/>
  <c r="AB17" i="18"/>
  <c r="AA17" i="18"/>
  <c r="Z17" i="18"/>
  <c r="Y17" i="18"/>
  <c r="X17" i="18"/>
  <c r="W17" i="18"/>
  <c r="V17" i="18"/>
  <c r="U17" i="18"/>
  <c r="T17" i="18"/>
  <c r="S17" i="18"/>
  <c r="R17" i="18"/>
  <c r="AE16" i="18"/>
  <c r="AD16" i="18"/>
  <c r="AC16" i="18"/>
  <c r="AB16" i="18"/>
  <c r="AA16" i="18"/>
  <c r="Z16" i="18"/>
  <c r="Y16" i="18"/>
  <c r="X16" i="18"/>
  <c r="W16" i="18"/>
  <c r="V16" i="18"/>
  <c r="U16" i="18"/>
  <c r="T16" i="18"/>
  <c r="S16" i="18"/>
  <c r="R16" i="18"/>
  <c r="AE15" i="18"/>
  <c r="AD15" i="18"/>
  <c r="AC15" i="18"/>
  <c r="AB15" i="18"/>
  <c r="AA15" i="18"/>
  <c r="Z15" i="18"/>
  <c r="Y15" i="18"/>
  <c r="X15" i="18"/>
  <c r="W15" i="18"/>
  <c r="V15" i="18"/>
  <c r="U15" i="18"/>
  <c r="T15" i="18"/>
  <c r="S15" i="18"/>
  <c r="R15" i="18"/>
  <c r="AE14" i="18"/>
  <c r="AD14" i="18"/>
  <c r="AC14" i="18"/>
  <c r="AB14" i="18"/>
  <c r="AA14" i="18"/>
  <c r="Z14" i="18"/>
  <c r="Y14" i="18"/>
  <c r="X14" i="18"/>
  <c r="W14" i="18"/>
  <c r="V14" i="18"/>
  <c r="U14" i="18"/>
  <c r="T14" i="18"/>
  <c r="S14" i="18"/>
  <c r="R14" i="18"/>
  <c r="AE13" i="18"/>
  <c r="AD13" i="18"/>
  <c r="AC13" i="18"/>
  <c r="AB13" i="18"/>
  <c r="AA13" i="18"/>
  <c r="Z13" i="18"/>
  <c r="Y13" i="18"/>
  <c r="X13" i="18"/>
  <c r="W13" i="18"/>
  <c r="V13" i="18"/>
  <c r="U13" i="18"/>
  <c r="T13" i="18"/>
  <c r="S13" i="18"/>
  <c r="R13" i="18"/>
  <c r="AE12" i="18"/>
  <c r="AD12" i="18"/>
  <c r="AC12" i="18"/>
  <c r="AB12" i="18"/>
  <c r="AA12" i="18"/>
  <c r="Z12" i="18"/>
  <c r="Y12" i="18"/>
  <c r="X12" i="18"/>
  <c r="W12" i="18"/>
  <c r="V12" i="18"/>
  <c r="U12" i="18"/>
  <c r="T12" i="18"/>
  <c r="S12" i="18"/>
  <c r="R12" i="18"/>
  <c r="AE11" i="18"/>
  <c r="AD11" i="18"/>
  <c r="AC11" i="18"/>
  <c r="AB11" i="18"/>
  <c r="AA11" i="18"/>
  <c r="Z11" i="18"/>
  <c r="Y11" i="18"/>
  <c r="X11" i="18"/>
  <c r="W11" i="18"/>
  <c r="V11" i="18"/>
  <c r="U11" i="18"/>
  <c r="T11" i="18"/>
  <c r="S11" i="18"/>
  <c r="CD39" i="22"/>
  <c r="CC39" i="22"/>
  <c r="CB39" i="22"/>
  <c r="CA39" i="22"/>
  <c r="BZ39" i="22"/>
  <c r="BY39" i="22"/>
  <c r="BX39" i="22"/>
  <c r="BW39" i="22"/>
  <c r="BV39" i="22"/>
  <c r="BU39" i="22"/>
  <c r="BT39" i="22"/>
  <c r="BS39" i="22"/>
  <c r="BR39" i="22"/>
  <c r="BQ39" i="22"/>
  <c r="CD38" i="22"/>
  <c r="CC38" i="22"/>
  <c r="CB38" i="22"/>
  <c r="CA38" i="22"/>
  <c r="BZ38" i="22"/>
  <c r="BY38" i="22"/>
  <c r="BX38" i="22"/>
  <c r="BW38" i="22"/>
  <c r="BV38" i="22"/>
  <c r="BU38" i="22"/>
  <c r="BT38" i="22"/>
  <c r="BS38" i="22"/>
  <c r="BR38" i="22"/>
  <c r="BQ38" i="22"/>
  <c r="CD37" i="22"/>
  <c r="CC37" i="22"/>
  <c r="CB37" i="22"/>
  <c r="CA37" i="22"/>
  <c r="BZ37" i="22"/>
  <c r="BY37" i="22"/>
  <c r="BX37" i="22"/>
  <c r="BW37" i="22"/>
  <c r="BV37" i="22"/>
  <c r="BU37" i="22"/>
  <c r="BT37" i="22"/>
  <c r="BS37" i="22"/>
  <c r="BR37" i="22"/>
  <c r="BQ37" i="22"/>
  <c r="CD36" i="22"/>
  <c r="CC36" i="22"/>
  <c r="CB36" i="22"/>
  <c r="CA36" i="22"/>
  <c r="BZ36" i="22"/>
  <c r="BY36" i="22"/>
  <c r="BX36" i="22"/>
  <c r="BW36" i="22"/>
  <c r="BV36" i="22"/>
  <c r="BU36" i="22"/>
  <c r="BT36" i="22"/>
  <c r="BS36" i="22"/>
  <c r="BR36" i="22"/>
  <c r="BQ36" i="22"/>
  <c r="CD35" i="22"/>
  <c r="CC35" i="22"/>
  <c r="CB35" i="22"/>
  <c r="CA35" i="22"/>
  <c r="BZ35" i="22"/>
  <c r="BY35" i="22"/>
  <c r="BX35" i="22"/>
  <c r="BW35" i="22"/>
  <c r="BV35" i="22"/>
  <c r="BU35" i="22"/>
  <c r="BT35" i="22"/>
  <c r="BS35" i="22"/>
  <c r="BR35" i="22"/>
  <c r="BQ35" i="22"/>
  <c r="CD34" i="22"/>
  <c r="CC34" i="22"/>
  <c r="CB34" i="22"/>
  <c r="CA34" i="22"/>
  <c r="BZ34" i="22"/>
  <c r="BY34" i="22"/>
  <c r="BX34" i="22"/>
  <c r="BW34" i="22"/>
  <c r="BV34" i="22"/>
  <c r="BU34" i="22"/>
  <c r="BT34" i="22"/>
  <c r="BS34" i="22"/>
  <c r="BR34" i="22"/>
  <c r="BQ34" i="22"/>
  <c r="CD33" i="22"/>
  <c r="CC33" i="22"/>
  <c r="CB33" i="22"/>
  <c r="CA33" i="22"/>
  <c r="BZ33" i="22"/>
  <c r="BY33" i="22"/>
  <c r="BX33" i="22"/>
  <c r="BW33" i="22"/>
  <c r="BV33" i="22"/>
  <c r="BU33" i="22"/>
  <c r="BT33" i="22"/>
  <c r="BS33" i="22"/>
  <c r="BR33" i="22"/>
  <c r="BQ33" i="22"/>
  <c r="CD32" i="22"/>
  <c r="CC32" i="22"/>
  <c r="CB32" i="22"/>
  <c r="CA32" i="22"/>
  <c r="BZ32" i="22"/>
  <c r="BY32" i="22"/>
  <c r="BX32" i="22"/>
  <c r="BW32" i="22"/>
  <c r="BV32" i="22"/>
  <c r="BU32" i="22"/>
  <c r="BT32" i="22"/>
  <c r="BS32" i="22"/>
  <c r="BR32" i="22"/>
  <c r="BQ32" i="22"/>
  <c r="CD19" i="22"/>
  <c r="CC19" i="22"/>
  <c r="CB19" i="22"/>
  <c r="CA19" i="22"/>
  <c r="BZ19" i="22"/>
  <c r="BY19" i="22"/>
  <c r="BX19" i="22"/>
  <c r="BW19" i="22"/>
  <c r="BV19" i="22"/>
  <c r="BU19" i="22"/>
  <c r="BT19" i="22"/>
  <c r="BS19" i="22"/>
  <c r="BR19" i="22"/>
  <c r="BQ19" i="22"/>
  <c r="CD18" i="22"/>
  <c r="CC18" i="22"/>
  <c r="CB18" i="22"/>
  <c r="CA18" i="22"/>
  <c r="BZ18" i="22"/>
  <c r="BY18" i="22"/>
  <c r="BX18" i="22"/>
  <c r="BW18" i="22"/>
  <c r="BV18" i="22"/>
  <c r="BU18" i="22"/>
  <c r="BT18" i="22"/>
  <c r="BS18" i="22"/>
  <c r="BR18" i="22"/>
  <c r="BQ18" i="22"/>
  <c r="CD17" i="22"/>
  <c r="CC17" i="22"/>
  <c r="CB17" i="22"/>
  <c r="CA17" i="22"/>
  <c r="BZ17" i="22"/>
  <c r="BY17" i="22"/>
  <c r="BX17" i="22"/>
  <c r="BW17" i="22"/>
  <c r="BV17" i="22"/>
  <c r="BU17" i="22"/>
  <c r="BT17" i="22"/>
  <c r="BS17" i="22"/>
  <c r="BR17" i="22"/>
  <c r="BQ17" i="22"/>
  <c r="CD16" i="22"/>
  <c r="CC16" i="22"/>
  <c r="CB16" i="22"/>
  <c r="CA16" i="22"/>
  <c r="BZ16" i="22"/>
  <c r="BY16" i="22"/>
  <c r="BX16" i="22"/>
  <c r="BW16" i="22"/>
  <c r="BV16" i="22"/>
  <c r="BU16" i="22"/>
  <c r="BT16" i="22"/>
  <c r="BS16" i="22"/>
  <c r="BR16" i="22"/>
  <c r="BQ16" i="22"/>
  <c r="CD15" i="22"/>
  <c r="CC15" i="22"/>
  <c r="CB15" i="22"/>
  <c r="CA15" i="22"/>
  <c r="BZ15" i="22"/>
  <c r="BY15" i="22"/>
  <c r="BX15" i="22"/>
  <c r="BW15" i="22"/>
  <c r="BV15" i="22"/>
  <c r="BU15" i="22"/>
  <c r="BT15" i="22"/>
  <c r="BS15" i="22"/>
  <c r="BR15" i="22"/>
  <c r="BQ15" i="22"/>
  <c r="CD14" i="22"/>
  <c r="CC14" i="22"/>
  <c r="CB14" i="22"/>
  <c r="BZ14" i="22"/>
  <c r="BY14" i="22"/>
  <c r="BX14" i="22"/>
  <c r="BW14" i="22"/>
  <c r="BV14" i="22"/>
  <c r="BU14" i="22"/>
  <c r="BT14" i="22"/>
  <c r="BS14" i="22"/>
  <c r="BR14" i="22"/>
  <c r="BQ14" i="22"/>
  <c r="CD13" i="22"/>
  <c r="CC13" i="22"/>
  <c r="CB13" i="22"/>
  <c r="CA13" i="22"/>
  <c r="BZ13" i="22"/>
  <c r="BY13" i="22"/>
  <c r="BX13" i="22"/>
  <c r="BW13" i="22"/>
  <c r="BV13" i="22"/>
  <c r="BU13" i="22"/>
  <c r="BT13" i="22"/>
  <c r="BS13" i="22"/>
  <c r="BR13" i="22"/>
  <c r="BQ13" i="22"/>
  <c r="CD12" i="22"/>
  <c r="CC12" i="22"/>
  <c r="CB12" i="22"/>
  <c r="CA12" i="22"/>
  <c r="BZ12" i="22"/>
  <c r="BY12" i="22"/>
  <c r="BX12" i="22"/>
  <c r="BW12" i="22"/>
  <c r="BV12" i="22"/>
  <c r="BU12" i="22"/>
  <c r="BT12" i="22"/>
  <c r="BS12" i="22"/>
  <c r="BR12" i="22"/>
  <c r="BQ12" i="22"/>
  <c r="CD11" i="22"/>
  <c r="CC11" i="22"/>
  <c r="CB11" i="22"/>
  <c r="CA11" i="22"/>
  <c r="BZ11" i="22"/>
  <c r="BY11" i="22"/>
  <c r="BX11" i="22"/>
  <c r="BW11" i="22"/>
  <c r="BV11" i="22"/>
  <c r="BU11" i="22"/>
  <c r="BT11" i="22"/>
  <c r="BS11" i="22"/>
  <c r="BR11" i="22"/>
  <c r="BA32" i="22"/>
  <c r="BB32" i="22"/>
  <c r="BC32" i="22"/>
  <c r="BD32" i="22"/>
  <c r="BE32" i="22"/>
  <c r="BF32" i="22"/>
  <c r="BG32" i="22"/>
  <c r="BH32" i="22"/>
  <c r="BI32" i="22"/>
  <c r="BJ32" i="22"/>
  <c r="BK32" i="22"/>
  <c r="BL32" i="22"/>
  <c r="BM32" i="22"/>
  <c r="BA33" i="22"/>
  <c r="BB33" i="22"/>
  <c r="BC33" i="22"/>
  <c r="BD33" i="22"/>
  <c r="BE33" i="22"/>
  <c r="BF33" i="22"/>
  <c r="BG33" i="22"/>
  <c r="BH33" i="22"/>
  <c r="BI33" i="22"/>
  <c r="BJ33" i="22"/>
  <c r="BK33" i="22"/>
  <c r="BL33" i="22"/>
  <c r="BM33" i="22"/>
  <c r="BA34" i="22"/>
  <c r="BB34" i="22"/>
  <c r="BC34" i="22"/>
  <c r="BD34" i="22"/>
  <c r="BE34" i="22"/>
  <c r="BF34" i="22"/>
  <c r="BG34" i="22"/>
  <c r="BH34" i="22"/>
  <c r="BI34" i="22"/>
  <c r="BJ34" i="22"/>
  <c r="BK34" i="22"/>
  <c r="BL34" i="22"/>
  <c r="BM34" i="22"/>
  <c r="BA35" i="22"/>
  <c r="BB35" i="22"/>
  <c r="BC35" i="22"/>
  <c r="BD35" i="22"/>
  <c r="BE35" i="22"/>
  <c r="BF35" i="22"/>
  <c r="BG35" i="22"/>
  <c r="BH35" i="22"/>
  <c r="BI35" i="22"/>
  <c r="BJ35" i="22"/>
  <c r="BK35" i="22"/>
  <c r="BL35" i="22"/>
  <c r="BM35" i="22"/>
  <c r="BA36" i="22"/>
  <c r="BB36" i="22"/>
  <c r="BC36" i="22"/>
  <c r="BD36" i="22"/>
  <c r="BE36" i="22"/>
  <c r="BF36" i="22"/>
  <c r="BG36" i="22"/>
  <c r="BH36" i="22"/>
  <c r="BI36" i="22"/>
  <c r="BJ36" i="22"/>
  <c r="BK36" i="22"/>
  <c r="BL36" i="22"/>
  <c r="BM36" i="22"/>
  <c r="BA37" i="22"/>
  <c r="BB37" i="22"/>
  <c r="BC37" i="22"/>
  <c r="BD37" i="22"/>
  <c r="BE37" i="22"/>
  <c r="BF37" i="22"/>
  <c r="BG37" i="22"/>
  <c r="BH37" i="22"/>
  <c r="BI37" i="22"/>
  <c r="BJ37" i="22"/>
  <c r="BK37" i="22"/>
  <c r="BL37" i="22"/>
  <c r="BM37" i="22"/>
  <c r="BA38" i="22"/>
  <c r="BB38" i="22"/>
  <c r="BC38" i="22"/>
  <c r="BD38" i="22"/>
  <c r="BE38" i="22"/>
  <c r="BF38" i="22"/>
  <c r="BG38" i="22"/>
  <c r="BH38" i="22"/>
  <c r="BI38" i="22"/>
  <c r="BJ38" i="22"/>
  <c r="BK38" i="22"/>
  <c r="BL38" i="22"/>
  <c r="BM38" i="22"/>
  <c r="BA39" i="22"/>
  <c r="BB39" i="22"/>
  <c r="BC39" i="22"/>
  <c r="BD39" i="22"/>
  <c r="BE39" i="22"/>
  <c r="BF39" i="22"/>
  <c r="BG39" i="22"/>
  <c r="BH39" i="22"/>
  <c r="BI39" i="22"/>
  <c r="BJ39" i="22"/>
  <c r="BK39" i="22"/>
  <c r="BL39" i="22"/>
  <c r="BM39" i="22"/>
  <c r="BK11" i="22"/>
  <c r="BL11" i="22"/>
  <c r="BM11" i="22"/>
  <c r="BK12" i="22"/>
  <c r="BL12" i="22"/>
  <c r="BM12" i="22"/>
  <c r="BK13" i="22"/>
  <c r="BL13" i="22"/>
  <c r="BM13" i="22"/>
  <c r="BK14" i="22"/>
  <c r="BL14" i="22"/>
  <c r="BM14" i="22"/>
  <c r="BK15" i="22"/>
  <c r="BL15" i="22"/>
  <c r="BM15" i="22"/>
  <c r="BK16" i="22"/>
  <c r="BL16" i="22"/>
  <c r="BM16" i="22"/>
  <c r="BK17" i="22"/>
  <c r="BL17" i="22"/>
  <c r="BM17" i="22"/>
  <c r="BK18" i="22"/>
  <c r="BL18" i="22"/>
  <c r="BM18" i="22"/>
  <c r="BK19" i="22"/>
  <c r="BL19" i="22"/>
  <c r="BM19" i="22"/>
  <c r="AZ39" i="22"/>
  <c r="AZ38" i="22"/>
  <c r="AZ37" i="22"/>
  <c r="AZ36" i="22"/>
  <c r="AZ35" i="22"/>
  <c r="AZ34" i="22"/>
  <c r="AZ33" i="22"/>
  <c r="AZ32" i="22"/>
  <c r="BJ19" i="22"/>
  <c r="BI19" i="22"/>
  <c r="BH19" i="22"/>
  <c r="BG19" i="22"/>
  <c r="BF19" i="22"/>
  <c r="BE19" i="22"/>
  <c r="BD19" i="22"/>
  <c r="BC19" i="22"/>
  <c r="BB19" i="22"/>
  <c r="BA19" i="22"/>
  <c r="AZ19" i="22"/>
  <c r="BJ18" i="22"/>
  <c r="BI18" i="22"/>
  <c r="BH18" i="22"/>
  <c r="BG18" i="22"/>
  <c r="BF18" i="22"/>
  <c r="BE18" i="22"/>
  <c r="BD18" i="22"/>
  <c r="BC18" i="22"/>
  <c r="BB18" i="22"/>
  <c r="BA18" i="22"/>
  <c r="AZ18" i="22"/>
  <c r="BJ17" i="22"/>
  <c r="BI17" i="22"/>
  <c r="BH17" i="22"/>
  <c r="BG17" i="22"/>
  <c r="BF17" i="22"/>
  <c r="BE17" i="22"/>
  <c r="BD17" i="22"/>
  <c r="BC17" i="22"/>
  <c r="BB17" i="22"/>
  <c r="BA17" i="22"/>
  <c r="AZ17" i="22"/>
  <c r="BJ16" i="22"/>
  <c r="BI16" i="22"/>
  <c r="BH16" i="22"/>
  <c r="BG16" i="22"/>
  <c r="BF16" i="22"/>
  <c r="BE16" i="22"/>
  <c r="BD16" i="22"/>
  <c r="BC16" i="22"/>
  <c r="BB16" i="22"/>
  <c r="BA16" i="22"/>
  <c r="AZ16" i="22"/>
  <c r="BJ15" i="22"/>
  <c r="BI15" i="22"/>
  <c r="BH15" i="22"/>
  <c r="BG15" i="22"/>
  <c r="BF15" i="22"/>
  <c r="BE15" i="22"/>
  <c r="BD15" i="22"/>
  <c r="BC15" i="22"/>
  <c r="BB15" i="22"/>
  <c r="BA15" i="22"/>
  <c r="AZ15" i="22"/>
  <c r="BI14" i="22"/>
  <c r="BH14" i="22"/>
  <c r="BG14" i="22"/>
  <c r="BF14" i="22"/>
  <c r="BE14" i="22"/>
  <c r="BD14" i="22"/>
  <c r="BC14" i="22"/>
  <c r="BB14" i="22"/>
  <c r="BA14" i="22"/>
  <c r="AZ14" i="22"/>
  <c r="BJ13" i="22"/>
  <c r="BI13" i="22"/>
  <c r="BH13" i="22"/>
  <c r="BG13" i="22"/>
  <c r="BF13" i="22"/>
  <c r="BE13" i="22"/>
  <c r="BD13" i="22"/>
  <c r="BC13" i="22"/>
  <c r="BB13" i="22"/>
  <c r="BA13" i="22"/>
  <c r="AZ13" i="22"/>
  <c r="BJ12" i="22"/>
  <c r="BI12" i="22"/>
  <c r="BH12" i="22"/>
  <c r="BG12" i="22"/>
  <c r="BF12" i="22"/>
  <c r="BE12" i="22"/>
  <c r="BD12" i="22"/>
  <c r="BC12" i="22"/>
  <c r="BB12" i="22"/>
  <c r="BA12" i="22"/>
  <c r="AZ12" i="22"/>
  <c r="BJ11" i="22"/>
  <c r="BI11" i="22"/>
  <c r="BH11" i="22"/>
  <c r="BG11" i="22"/>
  <c r="BF11" i="22"/>
  <c r="BE11" i="22"/>
  <c r="BD11" i="22"/>
  <c r="BC11" i="22"/>
  <c r="BB11" i="22"/>
  <c r="BA11" i="22"/>
  <c r="AZ11" i="22"/>
  <c r="AN44" i="20" l="1"/>
  <c r="AS44" i="20"/>
  <c r="AI43" i="21"/>
  <c r="AO43" i="21"/>
  <c r="AU43" i="21"/>
  <c r="AR44" i="20"/>
  <c r="CB42" i="22"/>
  <c r="AR42" i="18"/>
  <c r="AM43" i="18"/>
  <c r="AH43" i="19"/>
  <c r="AO44" i="20"/>
  <c r="AI43" i="18"/>
  <c r="BU43" i="22"/>
  <c r="AQ43" i="18"/>
  <c r="S43" i="19"/>
  <c r="Y42" i="19"/>
  <c r="AE43" i="19"/>
  <c r="AN42" i="19"/>
  <c r="T42" i="19"/>
  <c r="Z43" i="19"/>
  <c r="BT42" i="22"/>
  <c r="R43" i="18"/>
  <c r="AM43" i="21"/>
  <c r="AS43" i="21"/>
  <c r="R43" i="19"/>
  <c r="X42" i="19"/>
  <c r="AD43" i="19"/>
  <c r="AR42" i="19"/>
  <c r="AJ42" i="18"/>
  <c r="BC43" i="22"/>
  <c r="BQ43" i="22"/>
  <c r="CC43" i="22"/>
  <c r="U42" i="19"/>
  <c r="AA43" i="19"/>
  <c r="BG43" i="22"/>
  <c r="BX42" i="22"/>
  <c r="AK43" i="21"/>
  <c r="AQ43" i="21"/>
  <c r="V43" i="19"/>
  <c r="AB42" i="19"/>
  <c r="AJ42" i="19"/>
  <c r="BK43" i="22"/>
  <c r="BY43" i="22"/>
  <c r="AN42" i="18"/>
  <c r="AU43" i="18"/>
  <c r="W43" i="19"/>
  <c r="AC42" i="19"/>
  <c r="AJ44" i="20"/>
  <c r="AL43" i="19"/>
  <c r="AP43" i="19"/>
  <c r="AT43" i="19"/>
  <c r="AI43" i="19"/>
  <c r="AM43" i="19"/>
  <c r="AQ43" i="19"/>
  <c r="AU43" i="19"/>
  <c r="AK42" i="19"/>
  <c r="AO42" i="19"/>
  <c r="AS42" i="19"/>
  <c r="AM44" i="20"/>
  <c r="AT44" i="20"/>
  <c r="AI44" i="20"/>
  <c r="AH44" i="20"/>
  <c r="BA41" i="22"/>
  <c r="BG41" i="22"/>
  <c r="BM41" i="22"/>
  <c r="BF42" i="22"/>
  <c r="BF44" i="22" s="1"/>
  <c r="BM43" i="22"/>
  <c r="BI43" i="22"/>
  <c r="BE43" i="22"/>
  <c r="BA43" i="22"/>
  <c r="AP44" i="20"/>
  <c r="AU44" i="20"/>
  <c r="AL44" i="20"/>
  <c r="AQ44" i="20"/>
  <c r="AL43" i="21"/>
  <c r="AP43" i="21"/>
  <c r="AT43" i="21"/>
  <c r="AK42" i="21"/>
  <c r="AO42" i="21"/>
  <c r="AS42" i="21"/>
  <c r="AJ42" i="21"/>
  <c r="AN42" i="21"/>
  <c r="AR42" i="21"/>
  <c r="BJ42" i="22"/>
  <c r="BB42" i="22"/>
  <c r="BI41" i="22"/>
  <c r="BE41" i="22"/>
  <c r="AZ43" i="22"/>
  <c r="BC41" i="22"/>
  <c r="BJ41" i="22"/>
  <c r="BF41" i="22"/>
  <c r="BB41" i="22"/>
  <c r="BM42" i="22"/>
  <c r="BI42" i="22"/>
  <c r="BE42" i="22"/>
  <c r="BA42" i="22"/>
  <c r="BL42" i="22"/>
  <c r="BH42" i="22"/>
  <c r="BD42" i="22"/>
  <c r="BK42" i="22"/>
  <c r="BG42" i="22"/>
  <c r="BC42" i="22"/>
  <c r="BK41" i="22"/>
  <c r="BL43" i="22"/>
  <c r="BH43" i="22"/>
  <c r="BD43" i="22"/>
  <c r="BR43" i="22"/>
  <c r="BV43" i="22"/>
  <c r="BZ43" i="22"/>
  <c r="CD43" i="22"/>
  <c r="BS42" i="22"/>
  <c r="BW42" i="22"/>
  <c r="CA42" i="22"/>
  <c r="AK42" i="18"/>
  <c r="AO42" i="18"/>
  <c r="AS42" i="18"/>
  <c r="AH43" i="18"/>
  <c r="AL43" i="18"/>
  <c r="AP43" i="18"/>
  <c r="AT43" i="18"/>
  <c r="V43" i="18"/>
  <c r="Z43" i="18"/>
  <c r="AD43" i="18"/>
  <c r="S43" i="18"/>
  <c r="W43" i="18"/>
  <c r="AA42" i="18"/>
  <c r="AE43" i="18"/>
  <c r="AJ41" i="19"/>
  <c r="AN41" i="19"/>
  <c r="AR41" i="19"/>
  <c r="AH42" i="19"/>
  <c r="AL42" i="19"/>
  <c r="AP42" i="19"/>
  <c r="AT42" i="19"/>
  <c r="AJ43" i="19"/>
  <c r="AN43" i="19"/>
  <c r="AR43" i="19"/>
  <c r="AK41" i="19"/>
  <c r="AO41" i="19"/>
  <c r="AS41" i="19"/>
  <c r="AI42" i="19"/>
  <c r="AM42" i="19"/>
  <c r="AQ42" i="19"/>
  <c r="AU42" i="19"/>
  <c r="AK43" i="19"/>
  <c r="AO43" i="19"/>
  <c r="AS43" i="19"/>
  <c r="AH41" i="19"/>
  <c r="AL41" i="19"/>
  <c r="AP41" i="19"/>
  <c r="AT41" i="19"/>
  <c r="AI41" i="19"/>
  <c r="AM41" i="19"/>
  <c r="AQ41" i="19"/>
  <c r="AU41" i="19"/>
  <c r="T41" i="19"/>
  <c r="X41" i="19"/>
  <c r="AB41" i="19"/>
  <c r="R42" i="19"/>
  <c r="V42" i="19"/>
  <c r="Z42" i="19"/>
  <c r="AD42" i="19"/>
  <c r="T43" i="19"/>
  <c r="X43" i="19"/>
  <c r="AB43" i="19"/>
  <c r="U41" i="19"/>
  <c r="Y41" i="19"/>
  <c r="AC41" i="19"/>
  <c r="S42" i="19"/>
  <c r="W42" i="19"/>
  <c r="AA42" i="19"/>
  <c r="AE42" i="19"/>
  <c r="U43" i="19"/>
  <c r="Y43" i="19"/>
  <c r="AC43" i="19"/>
  <c r="R41" i="19"/>
  <c r="V41" i="19"/>
  <c r="Z41" i="19"/>
  <c r="AD41" i="19"/>
  <c r="S41" i="19"/>
  <c r="W41" i="19"/>
  <c r="AA41" i="19"/>
  <c r="AE41" i="19"/>
  <c r="AJ41" i="21"/>
  <c r="AN41" i="21"/>
  <c r="AR41" i="21"/>
  <c r="AH42" i="21"/>
  <c r="AL42" i="21"/>
  <c r="AP42" i="21"/>
  <c r="AT42" i="21"/>
  <c r="AJ43" i="21"/>
  <c r="AN43" i="21"/>
  <c r="AR43" i="21"/>
  <c r="AK41" i="21"/>
  <c r="AO41" i="21"/>
  <c r="AS41" i="21"/>
  <c r="AI42" i="21"/>
  <c r="AM42" i="21"/>
  <c r="AQ42" i="21"/>
  <c r="AU42" i="21"/>
  <c r="AH41" i="21"/>
  <c r="AL41" i="21"/>
  <c r="AP41" i="21"/>
  <c r="AT41" i="21"/>
  <c r="AI41" i="21"/>
  <c r="AM41" i="21"/>
  <c r="AQ41" i="21"/>
  <c r="AU41" i="21"/>
  <c r="AJ41" i="18"/>
  <c r="AN41" i="18"/>
  <c r="AR41" i="18"/>
  <c r="AR44" i="18" s="1"/>
  <c r="AH42" i="18"/>
  <c r="AL42" i="18"/>
  <c r="AP42" i="18"/>
  <c r="AT42" i="18"/>
  <c r="AJ43" i="18"/>
  <c r="AN43" i="18"/>
  <c r="AR43" i="18"/>
  <c r="AK41" i="18"/>
  <c r="AO41" i="18"/>
  <c r="AS41" i="18"/>
  <c r="AI42" i="18"/>
  <c r="AM42" i="18"/>
  <c r="AQ42" i="18"/>
  <c r="AU42" i="18"/>
  <c r="AK43" i="18"/>
  <c r="AO43" i="18"/>
  <c r="AS43" i="18"/>
  <c r="AH41" i="18"/>
  <c r="AL41" i="18"/>
  <c r="AP41" i="18"/>
  <c r="AT41" i="18"/>
  <c r="AI41" i="18"/>
  <c r="AM41" i="18"/>
  <c r="AQ41" i="18"/>
  <c r="AU41" i="18"/>
  <c r="U43" i="18"/>
  <c r="U41" i="18"/>
  <c r="U42" i="18"/>
  <c r="Y42" i="18"/>
  <c r="Y43" i="18"/>
  <c r="Y41" i="18"/>
  <c r="AC43" i="18"/>
  <c r="AC41" i="18"/>
  <c r="AC42" i="18"/>
  <c r="T42" i="18"/>
  <c r="T43" i="18"/>
  <c r="T41" i="18"/>
  <c r="X42" i="18"/>
  <c r="X43" i="18"/>
  <c r="X41" i="18"/>
  <c r="AB42" i="18"/>
  <c r="AB43" i="18"/>
  <c r="AB41" i="18"/>
  <c r="S41" i="18"/>
  <c r="AA41" i="18"/>
  <c r="AA43" i="18"/>
  <c r="R42" i="18"/>
  <c r="V42" i="18"/>
  <c r="Z42" i="18"/>
  <c r="AD42" i="18"/>
  <c r="S42" i="18"/>
  <c r="W42" i="18"/>
  <c r="AE42" i="18"/>
  <c r="R41" i="18"/>
  <c r="V41" i="18"/>
  <c r="Z41" i="18"/>
  <c r="AD41" i="18"/>
  <c r="W41" i="18"/>
  <c r="AE41" i="18"/>
  <c r="BS41" i="22"/>
  <c r="BW41" i="22"/>
  <c r="CA41" i="22"/>
  <c r="BQ42" i="22"/>
  <c r="BU42" i="22"/>
  <c r="BY42" i="22"/>
  <c r="CC42" i="22"/>
  <c r="BS43" i="22"/>
  <c r="BW43" i="22"/>
  <c r="CA43" i="22"/>
  <c r="BT41" i="22"/>
  <c r="BT44" i="22" s="1"/>
  <c r="BX41" i="22"/>
  <c r="CB41" i="22"/>
  <c r="BR42" i="22"/>
  <c r="BV42" i="22"/>
  <c r="BZ42" i="22"/>
  <c r="CD42" i="22"/>
  <c r="BT43" i="22"/>
  <c r="BX43" i="22"/>
  <c r="CB43" i="22"/>
  <c r="BQ41" i="22"/>
  <c r="BU41" i="22"/>
  <c r="BY41" i="22"/>
  <c r="CC41" i="22"/>
  <c r="BR41" i="22"/>
  <c r="BV41" i="22"/>
  <c r="BZ41" i="22"/>
  <c r="CD41" i="22"/>
  <c r="BJ43" i="22"/>
  <c r="BF43" i="22"/>
  <c r="BB43" i="22"/>
  <c r="BL41" i="22"/>
  <c r="BH41" i="22"/>
  <c r="BD41" i="22"/>
  <c r="AZ41" i="22"/>
  <c r="AZ42" i="22"/>
  <c r="AH32" i="22"/>
  <c r="AH33" i="22"/>
  <c r="AH34" i="22"/>
  <c r="AH35" i="22"/>
  <c r="C40" i="22"/>
  <c r="D40" i="22"/>
  <c r="E40" i="22"/>
  <c r="F40" i="22"/>
  <c r="G40" i="22"/>
  <c r="H40" i="22"/>
  <c r="I40" i="22"/>
  <c r="J40" i="22"/>
  <c r="K40" i="22"/>
  <c r="L40" i="22"/>
  <c r="M40" i="22"/>
  <c r="S32" i="22"/>
  <c r="S33" i="22"/>
  <c r="S34" i="22"/>
  <c r="S35" i="22"/>
  <c r="S36" i="22"/>
  <c r="S37" i="22"/>
  <c r="S38" i="22"/>
  <c r="S39" i="22"/>
  <c r="AC13" i="22"/>
  <c r="AB13" i="22"/>
  <c r="AA13" i="22"/>
  <c r="Z13" i="22"/>
  <c r="Y13" i="22"/>
  <c r="X13" i="22"/>
  <c r="W13" i="22"/>
  <c r="V13" i="22"/>
  <c r="U13" i="22"/>
  <c r="T13" i="22"/>
  <c r="S13" i="22"/>
  <c r="L32" i="22"/>
  <c r="C32" i="22"/>
  <c r="C33" i="22"/>
  <c r="C34" i="22"/>
  <c r="C35" i="22"/>
  <c r="C36" i="22"/>
  <c r="C37" i="22"/>
  <c r="C38" i="22"/>
  <c r="AR39" i="22"/>
  <c r="AQ39" i="22"/>
  <c r="AP39" i="22"/>
  <c r="AO39" i="22"/>
  <c r="AN39" i="22"/>
  <c r="AM39" i="22"/>
  <c r="AL39" i="22"/>
  <c r="AK39" i="22"/>
  <c r="AJ39" i="22"/>
  <c r="AI39" i="22"/>
  <c r="AH39" i="22"/>
  <c r="AR38" i="22"/>
  <c r="AQ38" i="22"/>
  <c r="AP38" i="22"/>
  <c r="AO38" i="22"/>
  <c r="AN38" i="22"/>
  <c r="AM38" i="22"/>
  <c r="AL38" i="22"/>
  <c r="AK38" i="22"/>
  <c r="AJ38" i="22"/>
  <c r="AI38" i="22"/>
  <c r="AH38" i="22"/>
  <c r="AR37" i="22"/>
  <c r="AQ37" i="22"/>
  <c r="AP37" i="22"/>
  <c r="AO37" i="22"/>
  <c r="AN37" i="22"/>
  <c r="AM37" i="22"/>
  <c r="AL37" i="22"/>
  <c r="AK37" i="22"/>
  <c r="AJ37" i="22"/>
  <c r="AI37" i="22"/>
  <c r="AH37" i="22"/>
  <c r="AR36" i="22"/>
  <c r="AQ36" i="22"/>
  <c r="AP36" i="22"/>
  <c r="AO36" i="22"/>
  <c r="AN36" i="22"/>
  <c r="AM36" i="22"/>
  <c r="AL36" i="22"/>
  <c r="AK36" i="22"/>
  <c r="AJ36" i="22"/>
  <c r="AI36" i="22"/>
  <c r="AH36" i="22"/>
  <c r="AR35" i="22"/>
  <c r="AQ35" i="22"/>
  <c r="AP35" i="22"/>
  <c r="AO35" i="22"/>
  <c r="AN35" i="22"/>
  <c r="AM35" i="22"/>
  <c r="AL35" i="22"/>
  <c r="AK35" i="22"/>
  <c r="AJ35" i="22"/>
  <c r="AI35" i="22"/>
  <c r="AR34" i="22"/>
  <c r="AQ34" i="22"/>
  <c r="AP34" i="22"/>
  <c r="AO34" i="22"/>
  <c r="AN34" i="22"/>
  <c r="AM34" i="22"/>
  <c r="AL34" i="22"/>
  <c r="AK34" i="22"/>
  <c r="AJ34" i="22"/>
  <c r="AI34" i="22"/>
  <c r="AR33" i="22"/>
  <c r="AQ33" i="22"/>
  <c r="AP33" i="22"/>
  <c r="AO33" i="22"/>
  <c r="AN33" i="22"/>
  <c r="AM33" i="22"/>
  <c r="AL33" i="22"/>
  <c r="AK33" i="22"/>
  <c r="AJ33" i="22"/>
  <c r="AI33" i="22"/>
  <c r="AR32" i="22"/>
  <c r="AQ32" i="22"/>
  <c r="AP32" i="22"/>
  <c r="AO32" i="22"/>
  <c r="AN32" i="22"/>
  <c r="AM32" i="22"/>
  <c r="AL32" i="22"/>
  <c r="AK32" i="22"/>
  <c r="AJ32" i="22"/>
  <c r="AI32" i="22"/>
  <c r="AR19" i="22"/>
  <c r="AQ19" i="22"/>
  <c r="AP19" i="22"/>
  <c r="AO19" i="22"/>
  <c r="AN19" i="22"/>
  <c r="AM19" i="22"/>
  <c r="AL19" i="22"/>
  <c r="AK19" i="22"/>
  <c r="AJ19" i="22"/>
  <c r="AI19" i="22"/>
  <c r="AH19" i="22"/>
  <c r="AR18" i="22"/>
  <c r="AQ18" i="22"/>
  <c r="AP18" i="22"/>
  <c r="AO18" i="22"/>
  <c r="AN18" i="22"/>
  <c r="AM18" i="22"/>
  <c r="AL18" i="22"/>
  <c r="AK18" i="22"/>
  <c r="AJ18" i="22"/>
  <c r="AI18" i="22"/>
  <c r="AH18" i="22"/>
  <c r="AR17" i="22"/>
  <c r="AQ17" i="22"/>
  <c r="AP17" i="22"/>
  <c r="AO17" i="22"/>
  <c r="AN17" i="22"/>
  <c r="AM17" i="22"/>
  <c r="AL17" i="22"/>
  <c r="AK17" i="22"/>
  <c r="AJ17" i="22"/>
  <c r="AI17" i="22"/>
  <c r="AH17" i="22"/>
  <c r="AR16" i="22"/>
  <c r="AQ16" i="22"/>
  <c r="AP16" i="22"/>
  <c r="AO16" i="22"/>
  <c r="AN16" i="22"/>
  <c r="AM16" i="22"/>
  <c r="AL16" i="22"/>
  <c r="AK16" i="22"/>
  <c r="AJ16" i="22"/>
  <c r="AI16" i="22"/>
  <c r="AH16" i="22"/>
  <c r="AR15" i="22"/>
  <c r="AQ15" i="22"/>
  <c r="AP15" i="22"/>
  <c r="AO15" i="22"/>
  <c r="AN15" i="22"/>
  <c r="AM15" i="22"/>
  <c r="AL15" i="22"/>
  <c r="AK15" i="22"/>
  <c r="AJ15" i="22"/>
  <c r="AI15" i="22"/>
  <c r="AH15" i="22"/>
  <c r="AR14" i="22"/>
  <c r="AQ14" i="22"/>
  <c r="AP14" i="22"/>
  <c r="AO14" i="22"/>
  <c r="AN14" i="22"/>
  <c r="AM14" i="22"/>
  <c r="AL14" i="22"/>
  <c r="AK14" i="22"/>
  <c r="AJ14" i="22"/>
  <c r="AI14" i="22"/>
  <c r="AH14" i="22"/>
  <c r="AR13" i="22"/>
  <c r="AQ13" i="22"/>
  <c r="AP13" i="22"/>
  <c r="AO13" i="22"/>
  <c r="AN13" i="22"/>
  <c r="AM13" i="22"/>
  <c r="AL13" i="22"/>
  <c r="AK13" i="22"/>
  <c r="AJ13" i="22"/>
  <c r="AI13" i="22"/>
  <c r="AH13" i="22"/>
  <c r="AR12" i="22"/>
  <c r="AQ12" i="22"/>
  <c r="AP12" i="22"/>
  <c r="AO12" i="22"/>
  <c r="AN12" i="22"/>
  <c r="AM12" i="22"/>
  <c r="AL12" i="22"/>
  <c r="AK12" i="22"/>
  <c r="AJ12" i="22"/>
  <c r="AI12" i="22"/>
  <c r="AH12" i="22"/>
  <c r="AR11" i="22"/>
  <c r="AQ11" i="22"/>
  <c r="AP11" i="22"/>
  <c r="AO11" i="22"/>
  <c r="AN11" i="22"/>
  <c r="AM11" i="22"/>
  <c r="AL11" i="22"/>
  <c r="AK11" i="22"/>
  <c r="AJ11" i="22"/>
  <c r="AI11" i="22"/>
  <c r="AC39" i="22"/>
  <c r="AB39" i="22"/>
  <c r="AA39" i="22"/>
  <c r="Z39" i="22"/>
  <c r="Y39" i="22"/>
  <c r="X39" i="22"/>
  <c r="W39" i="22"/>
  <c r="V39" i="22"/>
  <c r="U39" i="22"/>
  <c r="T39" i="22"/>
  <c r="M39" i="22"/>
  <c r="L39" i="22"/>
  <c r="K39" i="22"/>
  <c r="J39" i="22"/>
  <c r="I39" i="22"/>
  <c r="H39" i="22"/>
  <c r="G39" i="22"/>
  <c r="F39" i="22"/>
  <c r="E39" i="22"/>
  <c r="D39" i="22"/>
  <c r="C39" i="22"/>
  <c r="AC38" i="22"/>
  <c r="AB38" i="22"/>
  <c r="AA38" i="22"/>
  <c r="Z38" i="22"/>
  <c r="Y38" i="22"/>
  <c r="X38" i="22"/>
  <c r="W38" i="22"/>
  <c r="V38" i="22"/>
  <c r="U38" i="22"/>
  <c r="T38" i="22"/>
  <c r="M38" i="22"/>
  <c r="L38" i="22"/>
  <c r="K38" i="22"/>
  <c r="J38" i="22"/>
  <c r="I38" i="22"/>
  <c r="H38" i="22"/>
  <c r="G38" i="22"/>
  <c r="F38" i="22"/>
  <c r="E38" i="22"/>
  <c r="D38" i="22"/>
  <c r="AC37" i="22"/>
  <c r="AB37" i="22"/>
  <c r="AA37" i="22"/>
  <c r="Z37" i="22"/>
  <c r="Y37" i="22"/>
  <c r="X37" i="22"/>
  <c r="W37" i="22"/>
  <c r="V37" i="22"/>
  <c r="U37" i="22"/>
  <c r="T37" i="22"/>
  <c r="M37" i="22"/>
  <c r="L37" i="22"/>
  <c r="K37" i="22"/>
  <c r="J37" i="22"/>
  <c r="I37" i="22"/>
  <c r="H37" i="22"/>
  <c r="G37" i="22"/>
  <c r="F37" i="22"/>
  <c r="E37" i="22"/>
  <c r="D37" i="22"/>
  <c r="AC36" i="22"/>
  <c r="AB36" i="22"/>
  <c r="AA36" i="22"/>
  <c r="Z36" i="22"/>
  <c r="Y36" i="22"/>
  <c r="X36" i="22"/>
  <c r="W36" i="22"/>
  <c r="V36" i="22"/>
  <c r="U36" i="22"/>
  <c r="T36" i="22"/>
  <c r="M36" i="22"/>
  <c r="L36" i="22"/>
  <c r="K36" i="22"/>
  <c r="J36" i="22"/>
  <c r="I36" i="22"/>
  <c r="H36" i="22"/>
  <c r="G36" i="22"/>
  <c r="F36" i="22"/>
  <c r="E36" i="22"/>
  <c r="D36" i="22"/>
  <c r="AC35" i="22"/>
  <c r="AB35" i="22"/>
  <c r="AA35" i="22"/>
  <c r="Z35" i="22"/>
  <c r="Y35" i="22"/>
  <c r="X35" i="22"/>
  <c r="W35" i="22"/>
  <c r="V35" i="22"/>
  <c r="U35" i="22"/>
  <c r="T35" i="22"/>
  <c r="M35" i="22"/>
  <c r="L35" i="22"/>
  <c r="K35" i="22"/>
  <c r="J35" i="22"/>
  <c r="I35" i="22"/>
  <c r="H35" i="22"/>
  <c r="G35" i="22"/>
  <c r="F35" i="22"/>
  <c r="E35" i="22"/>
  <c r="D35" i="22"/>
  <c r="AC34" i="22"/>
  <c r="AB34" i="22"/>
  <c r="AA34" i="22"/>
  <c r="Z34" i="22"/>
  <c r="Y34" i="22"/>
  <c r="X34" i="22"/>
  <c r="W34" i="22"/>
  <c r="V34" i="22"/>
  <c r="U34" i="22"/>
  <c r="T34" i="22"/>
  <c r="M34" i="22"/>
  <c r="L34" i="22"/>
  <c r="K34" i="22"/>
  <c r="J34" i="22"/>
  <c r="I34" i="22"/>
  <c r="H34" i="22"/>
  <c r="G34" i="22"/>
  <c r="F34" i="22"/>
  <c r="E34" i="22"/>
  <c r="D34" i="22"/>
  <c r="AC33" i="22"/>
  <c r="AB33" i="22"/>
  <c r="AA33" i="22"/>
  <c r="Z33" i="22"/>
  <c r="Y33" i="22"/>
  <c r="X33" i="22"/>
  <c r="W33" i="22"/>
  <c r="V33" i="22"/>
  <c r="U33" i="22"/>
  <c r="T33" i="22"/>
  <c r="M33" i="22"/>
  <c r="L33" i="22"/>
  <c r="K33" i="22"/>
  <c r="J33" i="22"/>
  <c r="I33" i="22"/>
  <c r="H33" i="22"/>
  <c r="G33" i="22"/>
  <c r="F33" i="22"/>
  <c r="E33" i="22"/>
  <c r="D33" i="22"/>
  <c r="AC32" i="22"/>
  <c r="AB32" i="22"/>
  <c r="AA32" i="22"/>
  <c r="Z32" i="22"/>
  <c r="Y32" i="22"/>
  <c r="X32" i="22"/>
  <c r="W32" i="22"/>
  <c r="V32" i="22"/>
  <c r="U32" i="22"/>
  <c r="T32" i="22"/>
  <c r="M32" i="22"/>
  <c r="K32" i="22"/>
  <c r="J32" i="22"/>
  <c r="I32" i="22"/>
  <c r="H32" i="22"/>
  <c r="G32" i="22"/>
  <c r="F32" i="22"/>
  <c r="E32" i="22"/>
  <c r="D32" i="22"/>
  <c r="AC19" i="22"/>
  <c r="AB19" i="22"/>
  <c r="AA19" i="22"/>
  <c r="Z19" i="22"/>
  <c r="Y19" i="22"/>
  <c r="X19" i="22"/>
  <c r="W19" i="22"/>
  <c r="V19" i="22"/>
  <c r="U19" i="22"/>
  <c r="T19" i="22"/>
  <c r="S19" i="22"/>
  <c r="M19" i="22"/>
  <c r="L19" i="22"/>
  <c r="K19" i="22"/>
  <c r="J19" i="22"/>
  <c r="I19" i="22"/>
  <c r="H19" i="22"/>
  <c r="G19" i="22"/>
  <c r="F19" i="22"/>
  <c r="E19" i="22"/>
  <c r="D19" i="22"/>
  <c r="C19" i="22"/>
  <c r="AC18" i="22"/>
  <c r="AB18" i="22"/>
  <c r="AA18" i="22"/>
  <c r="Z18" i="22"/>
  <c r="Y18" i="22"/>
  <c r="X18" i="22"/>
  <c r="W18" i="22"/>
  <c r="V18" i="22"/>
  <c r="U18" i="22"/>
  <c r="T18" i="22"/>
  <c r="S18" i="22"/>
  <c r="M18" i="22"/>
  <c r="L18" i="22"/>
  <c r="K18" i="22"/>
  <c r="J18" i="22"/>
  <c r="I18" i="22"/>
  <c r="H18" i="22"/>
  <c r="G18" i="22"/>
  <c r="F18" i="22"/>
  <c r="E18" i="22"/>
  <c r="D18" i="22"/>
  <c r="C18" i="22"/>
  <c r="AC17" i="22"/>
  <c r="AB17" i="22"/>
  <c r="AA17" i="22"/>
  <c r="Z17" i="22"/>
  <c r="Y17" i="22"/>
  <c r="X17" i="22"/>
  <c r="W17" i="22"/>
  <c r="V17" i="22"/>
  <c r="U17" i="22"/>
  <c r="T17" i="22"/>
  <c r="S17" i="22"/>
  <c r="M17" i="22"/>
  <c r="L17" i="22"/>
  <c r="K17" i="22"/>
  <c r="J17" i="22"/>
  <c r="I17" i="22"/>
  <c r="H17" i="22"/>
  <c r="G17" i="22"/>
  <c r="F17" i="22"/>
  <c r="E17" i="22"/>
  <c r="D17" i="22"/>
  <c r="C17" i="22"/>
  <c r="AC16" i="22"/>
  <c r="AB16" i="22"/>
  <c r="AA16" i="22"/>
  <c r="Z16" i="22"/>
  <c r="Y16" i="22"/>
  <c r="X16" i="22"/>
  <c r="W16" i="22"/>
  <c r="V16" i="22"/>
  <c r="U16" i="22"/>
  <c r="T16" i="22"/>
  <c r="S16" i="22"/>
  <c r="M16" i="22"/>
  <c r="L16" i="22"/>
  <c r="K16" i="22"/>
  <c r="J16" i="22"/>
  <c r="I16" i="22"/>
  <c r="H16" i="22"/>
  <c r="G16" i="22"/>
  <c r="F16" i="22"/>
  <c r="E16" i="22"/>
  <c r="D16" i="22"/>
  <c r="C16" i="22"/>
  <c r="AC15" i="22"/>
  <c r="AB15" i="22"/>
  <c r="AA15" i="22"/>
  <c r="Z15" i="22"/>
  <c r="Y15" i="22"/>
  <c r="X15" i="22"/>
  <c r="W15" i="22"/>
  <c r="V15" i="22"/>
  <c r="U15" i="22"/>
  <c r="T15" i="22"/>
  <c r="S15" i="22"/>
  <c r="M15" i="22"/>
  <c r="L15" i="22"/>
  <c r="K15" i="22"/>
  <c r="J15" i="22"/>
  <c r="I15" i="22"/>
  <c r="H15" i="22"/>
  <c r="G15" i="22"/>
  <c r="F15" i="22"/>
  <c r="E15" i="22"/>
  <c r="D15" i="22"/>
  <c r="C15" i="22"/>
  <c r="AB14" i="22"/>
  <c r="AA14" i="22"/>
  <c r="Z14" i="22"/>
  <c r="Y14" i="22"/>
  <c r="X14" i="22"/>
  <c r="W14" i="22"/>
  <c r="V14" i="22"/>
  <c r="U14" i="22"/>
  <c r="T14" i="22"/>
  <c r="S14" i="22"/>
  <c r="M14" i="22"/>
  <c r="L14" i="22"/>
  <c r="K14" i="22"/>
  <c r="J14" i="22"/>
  <c r="I14" i="22"/>
  <c r="H14" i="22"/>
  <c r="F14" i="22"/>
  <c r="E14" i="22"/>
  <c r="D14" i="22"/>
  <c r="C14" i="22"/>
  <c r="M13" i="22"/>
  <c r="L13" i="22"/>
  <c r="K13" i="22"/>
  <c r="J13" i="22"/>
  <c r="I13" i="22"/>
  <c r="H13" i="22"/>
  <c r="G13" i="22"/>
  <c r="F13" i="22"/>
  <c r="E13" i="22"/>
  <c r="D13" i="22"/>
  <c r="C13" i="22"/>
  <c r="AC12" i="22"/>
  <c r="AB12" i="22"/>
  <c r="AA12" i="22"/>
  <c r="Z12" i="22"/>
  <c r="Y12" i="22"/>
  <c r="X12" i="22"/>
  <c r="W12" i="22"/>
  <c r="V12" i="22"/>
  <c r="U12" i="22"/>
  <c r="T12" i="22"/>
  <c r="S12" i="22"/>
  <c r="M12" i="22"/>
  <c r="L12" i="22"/>
  <c r="K12" i="22"/>
  <c r="J12" i="22"/>
  <c r="I12" i="22"/>
  <c r="H12" i="22"/>
  <c r="G12" i="22"/>
  <c r="F12" i="22"/>
  <c r="E12" i="22"/>
  <c r="D12" i="22"/>
  <c r="C12" i="22"/>
  <c r="AC11" i="22"/>
  <c r="AB11" i="22"/>
  <c r="AA11" i="22"/>
  <c r="Z11" i="22"/>
  <c r="Y11" i="22"/>
  <c r="X11" i="22"/>
  <c r="W11" i="22"/>
  <c r="V11" i="22"/>
  <c r="U11" i="22"/>
  <c r="T11" i="22"/>
  <c r="S11" i="22"/>
  <c r="M11" i="22"/>
  <c r="L11" i="22"/>
  <c r="K11" i="22"/>
  <c r="J11" i="22"/>
  <c r="I11" i="22"/>
  <c r="H11" i="22"/>
  <c r="G11" i="22"/>
  <c r="F11" i="22"/>
  <c r="E11" i="22"/>
  <c r="D11" i="22"/>
  <c r="C11" i="22"/>
  <c r="S16" i="21"/>
  <c r="T16" i="21"/>
  <c r="U16" i="21"/>
  <c r="V16" i="21"/>
  <c r="W16" i="21"/>
  <c r="X16" i="21"/>
  <c r="Y16" i="21"/>
  <c r="Z16" i="21"/>
  <c r="AA16" i="21"/>
  <c r="AB16" i="21"/>
  <c r="AC16" i="21"/>
  <c r="AD16" i="21"/>
  <c r="AE16" i="21"/>
  <c r="R16" i="21"/>
  <c r="C16" i="21"/>
  <c r="D16" i="21"/>
  <c r="E16" i="21"/>
  <c r="F16" i="21"/>
  <c r="G16" i="21"/>
  <c r="H16" i="21"/>
  <c r="I16" i="21"/>
  <c r="J16" i="21"/>
  <c r="K16" i="21"/>
  <c r="L16" i="21"/>
  <c r="M16" i="21"/>
  <c r="N16" i="21"/>
  <c r="O16" i="21"/>
  <c r="B16" i="21"/>
  <c r="AE39" i="21"/>
  <c r="AD39" i="21"/>
  <c r="AC39" i="21"/>
  <c r="AB39" i="21"/>
  <c r="AA39" i="21"/>
  <c r="Z39" i="21"/>
  <c r="Y39" i="21"/>
  <c r="X39" i="21"/>
  <c r="W39" i="21"/>
  <c r="V39" i="21"/>
  <c r="U39" i="21"/>
  <c r="T39" i="21"/>
  <c r="S39" i="21"/>
  <c r="R39" i="21"/>
  <c r="O39" i="21"/>
  <c r="N39" i="21"/>
  <c r="M39" i="21"/>
  <c r="L39" i="21"/>
  <c r="K39" i="21"/>
  <c r="J39" i="21"/>
  <c r="I39" i="21"/>
  <c r="H39" i="21"/>
  <c r="G39" i="21"/>
  <c r="F39" i="21"/>
  <c r="E39" i="21"/>
  <c r="D39" i="21"/>
  <c r="C39" i="21"/>
  <c r="B39" i="21"/>
  <c r="AE38" i="21"/>
  <c r="AD38" i="21"/>
  <c r="AC38" i="21"/>
  <c r="AB38" i="21"/>
  <c r="AA38" i="21"/>
  <c r="Z38" i="21"/>
  <c r="Y38" i="21"/>
  <c r="X38" i="21"/>
  <c r="W38" i="21"/>
  <c r="V38" i="21"/>
  <c r="U38" i="21"/>
  <c r="T38" i="21"/>
  <c r="S38" i="21"/>
  <c r="R38" i="21"/>
  <c r="O38" i="21"/>
  <c r="N38" i="21"/>
  <c r="M38" i="21"/>
  <c r="L38" i="21"/>
  <c r="K38" i="21"/>
  <c r="J38" i="21"/>
  <c r="I38" i="21"/>
  <c r="H38" i="21"/>
  <c r="G38" i="21"/>
  <c r="F38" i="21"/>
  <c r="E38" i="21"/>
  <c r="D38" i="21"/>
  <c r="C38" i="21"/>
  <c r="B38" i="21"/>
  <c r="AE37" i="21"/>
  <c r="AD37" i="21"/>
  <c r="AC37" i="21"/>
  <c r="AB37" i="21"/>
  <c r="AA37" i="21"/>
  <c r="Z37" i="21"/>
  <c r="Y37" i="21"/>
  <c r="X37" i="21"/>
  <c r="W37" i="21"/>
  <c r="V37" i="21"/>
  <c r="U37" i="21"/>
  <c r="T37" i="21"/>
  <c r="S37" i="21"/>
  <c r="R37" i="21"/>
  <c r="O37" i="21"/>
  <c r="N37" i="21"/>
  <c r="M37" i="21"/>
  <c r="L37" i="21"/>
  <c r="K37" i="21"/>
  <c r="J37" i="21"/>
  <c r="I37" i="21"/>
  <c r="H37" i="21"/>
  <c r="G37" i="21"/>
  <c r="F37" i="21"/>
  <c r="E37" i="21"/>
  <c r="D37" i="21"/>
  <c r="C37" i="21"/>
  <c r="B37" i="21"/>
  <c r="AE36" i="21"/>
  <c r="AD36" i="21"/>
  <c r="AC36" i="21"/>
  <c r="AB36" i="21"/>
  <c r="AA36" i="21"/>
  <c r="Z36" i="21"/>
  <c r="Y36" i="21"/>
  <c r="X36" i="21"/>
  <c r="W36" i="21"/>
  <c r="V36" i="21"/>
  <c r="U36" i="21"/>
  <c r="T36" i="21"/>
  <c r="S36" i="21"/>
  <c r="R36" i="21"/>
  <c r="O36" i="21"/>
  <c r="N36" i="21"/>
  <c r="M36" i="21"/>
  <c r="L36" i="21"/>
  <c r="K36" i="21"/>
  <c r="J36" i="21"/>
  <c r="I36" i="21"/>
  <c r="H36" i="21"/>
  <c r="G36" i="21"/>
  <c r="F36" i="21"/>
  <c r="E36" i="21"/>
  <c r="D36" i="21"/>
  <c r="C36" i="21"/>
  <c r="B36" i="21"/>
  <c r="AE35" i="21"/>
  <c r="AD35" i="21"/>
  <c r="AC35" i="21"/>
  <c r="AB35" i="21"/>
  <c r="AA35" i="21"/>
  <c r="Z35" i="21"/>
  <c r="Y35" i="21"/>
  <c r="X35" i="21"/>
  <c r="W35" i="21"/>
  <c r="V35" i="21"/>
  <c r="U35" i="21"/>
  <c r="T35" i="21"/>
  <c r="S35" i="21"/>
  <c r="R35" i="21"/>
  <c r="O35" i="21"/>
  <c r="N35" i="21"/>
  <c r="M35" i="21"/>
  <c r="L35" i="21"/>
  <c r="K35" i="21"/>
  <c r="J35" i="21"/>
  <c r="I35" i="21"/>
  <c r="H35" i="21"/>
  <c r="G35" i="21"/>
  <c r="F35" i="21"/>
  <c r="E35" i="21"/>
  <c r="D35" i="21"/>
  <c r="C35" i="21"/>
  <c r="B35" i="21"/>
  <c r="AE34" i="21"/>
  <c r="AD34" i="21"/>
  <c r="AC34" i="21"/>
  <c r="AB34" i="21"/>
  <c r="AA34" i="21"/>
  <c r="Z34" i="21"/>
  <c r="Y34" i="21"/>
  <c r="X34" i="21"/>
  <c r="W34" i="21"/>
  <c r="V34" i="21"/>
  <c r="U34" i="21"/>
  <c r="T34" i="21"/>
  <c r="S34" i="21"/>
  <c r="R34" i="21"/>
  <c r="O34" i="21"/>
  <c r="N34" i="21"/>
  <c r="M34" i="21"/>
  <c r="L34" i="21"/>
  <c r="K34" i="21"/>
  <c r="J34" i="21"/>
  <c r="I34" i="21"/>
  <c r="H34" i="21"/>
  <c r="G34" i="21"/>
  <c r="F34" i="21"/>
  <c r="E34" i="21"/>
  <c r="D34" i="21"/>
  <c r="C34" i="21"/>
  <c r="B34" i="21"/>
  <c r="AE33" i="21"/>
  <c r="AD33" i="21"/>
  <c r="AC33" i="21"/>
  <c r="AB33" i="21"/>
  <c r="AA33" i="21"/>
  <c r="Z33" i="21"/>
  <c r="Y33" i="21"/>
  <c r="X33" i="21"/>
  <c r="W33" i="21"/>
  <c r="V33" i="21"/>
  <c r="U33" i="21"/>
  <c r="T33" i="21"/>
  <c r="S33" i="21"/>
  <c r="R33" i="21"/>
  <c r="O33" i="21"/>
  <c r="N33" i="21"/>
  <c r="M33" i="21"/>
  <c r="L33" i="21"/>
  <c r="K33" i="21"/>
  <c r="J33" i="21"/>
  <c r="I33" i="21"/>
  <c r="H33" i="21"/>
  <c r="G33" i="21"/>
  <c r="F33" i="21"/>
  <c r="E33" i="21"/>
  <c r="D33" i="21"/>
  <c r="C33" i="21"/>
  <c r="B33" i="21"/>
  <c r="AE32" i="21"/>
  <c r="AD32" i="21"/>
  <c r="AC32" i="21"/>
  <c r="AB32" i="21"/>
  <c r="AA32" i="21"/>
  <c r="Z32" i="21"/>
  <c r="Y32" i="21"/>
  <c r="X32" i="21"/>
  <c r="W32" i="21"/>
  <c r="V32" i="21"/>
  <c r="U32" i="21"/>
  <c r="T32" i="21"/>
  <c r="S32" i="21"/>
  <c r="R32" i="21"/>
  <c r="O32" i="21"/>
  <c r="N32" i="21"/>
  <c r="M32" i="21"/>
  <c r="L32" i="21"/>
  <c r="K32" i="21"/>
  <c r="J32" i="21"/>
  <c r="I32" i="21"/>
  <c r="H32" i="21"/>
  <c r="G32" i="21"/>
  <c r="F32" i="21"/>
  <c r="E32" i="21"/>
  <c r="D32" i="21"/>
  <c r="C32" i="21"/>
  <c r="B32" i="21"/>
  <c r="AE19" i="21"/>
  <c r="AD19" i="21"/>
  <c r="AC19" i="21"/>
  <c r="AB19" i="21"/>
  <c r="AA19" i="21"/>
  <c r="Z19" i="21"/>
  <c r="Y19" i="21"/>
  <c r="X19" i="21"/>
  <c r="W19" i="21"/>
  <c r="V19" i="21"/>
  <c r="U19" i="21"/>
  <c r="T19" i="21"/>
  <c r="S19" i="21"/>
  <c r="R19" i="21"/>
  <c r="O19" i="21"/>
  <c r="N19" i="21"/>
  <c r="M19" i="21"/>
  <c r="L19" i="21"/>
  <c r="K19" i="21"/>
  <c r="J19" i="21"/>
  <c r="I19" i="21"/>
  <c r="H19" i="21"/>
  <c r="G19" i="21"/>
  <c r="F19" i="21"/>
  <c r="E19" i="21"/>
  <c r="D19" i="21"/>
  <c r="C19" i="21"/>
  <c r="B19" i="21"/>
  <c r="AE18" i="21"/>
  <c r="AD18" i="21"/>
  <c r="AC18" i="21"/>
  <c r="AB18" i="21"/>
  <c r="AA18" i="21"/>
  <c r="Z18" i="21"/>
  <c r="Y18" i="21"/>
  <c r="X18" i="21"/>
  <c r="W18" i="21"/>
  <c r="V18" i="21"/>
  <c r="U18" i="21"/>
  <c r="T18" i="21"/>
  <c r="S18" i="21"/>
  <c r="R18" i="21"/>
  <c r="O18" i="21"/>
  <c r="N18" i="21"/>
  <c r="M18" i="21"/>
  <c r="L18" i="21"/>
  <c r="K18" i="21"/>
  <c r="J18" i="21"/>
  <c r="I18" i="21"/>
  <c r="H18" i="21"/>
  <c r="G18" i="21"/>
  <c r="F18" i="21"/>
  <c r="E18" i="21"/>
  <c r="D18" i="21"/>
  <c r="C18" i="21"/>
  <c r="B18" i="21"/>
  <c r="AE17" i="21"/>
  <c r="AD17" i="21"/>
  <c r="AC17" i="21"/>
  <c r="AB17" i="21"/>
  <c r="AA17" i="21"/>
  <c r="Z17" i="21"/>
  <c r="Y17" i="21"/>
  <c r="X17" i="21"/>
  <c r="W17" i="21"/>
  <c r="V17" i="21"/>
  <c r="U17" i="21"/>
  <c r="T17" i="21"/>
  <c r="S17" i="21"/>
  <c r="R17" i="21"/>
  <c r="O17" i="21"/>
  <c r="N17" i="21"/>
  <c r="M17" i="21"/>
  <c r="L17" i="21"/>
  <c r="K17" i="21"/>
  <c r="J17" i="21"/>
  <c r="I17" i="21"/>
  <c r="H17" i="21"/>
  <c r="G17" i="21"/>
  <c r="F17" i="21"/>
  <c r="E17" i="21"/>
  <c r="D17" i="21"/>
  <c r="C17" i="21"/>
  <c r="B17" i="21"/>
  <c r="AE15" i="21"/>
  <c r="AD15" i="21"/>
  <c r="AC15" i="21"/>
  <c r="AB15" i="21"/>
  <c r="AA15" i="21"/>
  <c r="Z15" i="21"/>
  <c r="Y15" i="21"/>
  <c r="X15" i="21"/>
  <c r="W15" i="21"/>
  <c r="V15" i="21"/>
  <c r="U15" i="21"/>
  <c r="T15" i="21"/>
  <c r="S15" i="21"/>
  <c r="R15" i="21"/>
  <c r="O15" i="21"/>
  <c r="N15" i="21"/>
  <c r="M15" i="21"/>
  <c r="L15" i="21"/>
  <c r="K15" i="21"/>
  <c r="J15" i="21"/>
  <c r="I15" i="21"/>
  <c r="H15" i="21"/>
  <c r="G15" i="21"/>
  <c r="F15" i="21"/>
  <c r="E15" i="21"/>
  <c r="D15" i="21"/>
  <c r="C15" i="21"/>
  <c r="B15" i="21"/>
  <c r="AE14" i="21"/>
  <c r="AD14" i="21"/>
  <c r="AC14" i="21"/>
  <c r="AB14" i="21"/>
  <c r="AA14" i="21"/>
  <c r="Z14" i="21"/>
  <c r="Y14" i="21"/>
  <c r="X14" i="21"/>
  <c r="W14" i="21"/>
  <c r="V14" i="21"/>
  <c r="U14" i="21"/>
  <c r="T14" i="21"/>
  <c r="S14" i="21"/>
  <c r="R14" i="21"/>
  <c r="O14" i="21"/>
  <c r="N14" i="21"/>
  <c r="M14" i="21"/>
  <c r="L14" i="21"/>
  <c r="K14" i="21"/>
  <c r="J14" i="21"/>
  <c r="I14" i="21"/>
  <c r="H14" i="21"/>
  <c r="G14" i="21"/>
  <c r="F14" i="21"/>
  <c r="E14" i="21"/>
  <c r="D14" i="21"/>
  <c r="C14" i="21"/>
  <c r="B14" i="21"/>
  <c r="AE13" i="21"/>
  <c r="AD13" i="21"/>
  <c r="AC13" i="21"/>
  <c r="AB13" i="21"/>
  <c r="AA13" i="21"/>
  <c r="Z13" i="21"/>
  <c r="Y13" i="21"/>
  <c r="X13" i="21"/>
  <c r="W13" i="21"/>
  <c r="V13" i="21"/>
  <c r="U13" i="21"/>
  <c r="T13" i="21"/>
  <c r="S13" i="21"/>
  <c r="R13" i="21"/>
  <c r="O13" i="21"/>
  <c r="N13" i="21"/>
  <c r="M13" i="21"/>
  <c r="L13" i="21"/>
  <c r="K13" i="21"/>
  <c r="J13" i="21"/>
  <c r="I13" i="21"/>
  <c r="H13" i="21"/>
  <c r="G13" i="21"/>
  <c r="F13" i="21"/>
  <c r="E13" i="21"/>
  <c r="D13" i="21"/>
  <c r="C13" i="21"/>
  <c r="B13" i="21"/>
  <c r="AE12" i="21"/>
  <c r="AD12" i="21"/>
  <c r="AC12" i="21"/>
  <c r="AB12" i="21"/>
  <c r="AA12" i="21"/>
  <c r="Z12" i="21"/>
  <c r="Y12" i="21"/>
  <c r="X12" i="21"/>
  <c r="W12" i="21"/>
  <c r="V12" i="21"/>
  <c r="U12" i="21"/>
  <c r="T12" i="21"/>
  <c r="S12" i="21"/>
  <c r="R12" i="21"/>
  <c r="O12" i="21"/>
  <c r="N12" i="21"/>
  <c r="M12" i="21"/>
  <c r="L12" i="21"/>
  <c r="K12" i="21"/>
  <c r="J12" i="21"/>
  <c r="I12" i="21"/>
  <c r="H12" i="21"/>
  <c r="G12" i="21"/>
  <c r="F12" i="21"/>
  <c r="E12" i="21"/>
  <c r="D12" i="21"/>
  <c r="C12" i="21"/>
  <c r="B12" i="21"/>
  <c r="AE11" i="21"/>
  <c r="AD11" i="21"/>
  <c r="AC11" i="21"/>
  <c r="AB11" i="21"/>
  <c r="AA11" i="21"/>
  <c r="Z11" i="21"/>
  <c r="Y11" i="21"/>
  <c r="X11" i="21"/>
  <c r="W11" i="21"/>
  <c r="V11" i="21"/>
  <c r="U11" i="21"/>
  <c r="T11" i="21"/>
  <c r="S11" i="21"/>
  <c r="O11" i="21"/>
  <c r="N11" i="21"/>
  <c r="M11" i="21"/>
  <c r="L11" i="21"/>
  <c r="K11" i="21"/>
  <c r="J11" i="21"/>
  <c r="I11" i="21"/>
  <c r="H11" i="21"/>
  <c r="G11" i="21"/>
  <c r="F11" i="21"/>
  <c r="E11" i="21"/>
  <c r="D11" i="21"/>
  <c r="C11" i="21"/>
  <c r="AE39" i="20"/>
  <c r="AD39" i="20"/>
  <c r="AC39" i="20"/>
  <c r="AB39" i="20"/>
  <c r="AA39" i="20"/>
  <c r="Z39" i="20"/>
  <c r="Y39" i="20"/>
  <c r="X39" i="20"/>
  <c r="W39" i="20"/>
  <c r="V39" i="20"/>
  <c r="U39" i="20"/>
  <c r="T39" i="20"/>
  <c r="S39" i="20"/>
  <c r="R39" i="20"/>
  <c r="AE38" i="20"/>
  <c r="AD38" i="20"/>
  <c r="AC38" i="20"/>
  <c r="AB38" i="20"/>
  <c r="AA38" i="20"/>
  <c r="Z38" i="20"/>
  <c r="Y38" i="20"/>
  <c r="X38" i="20"/>
  <c r="W38" i="20"/>
  <c r="V38" i="20"/>
  <c r="U38" i="20"/>
  <c r="T38" i="20"/>
  <c r="S38" i="20"/>
  <c r="R38" i="20"/>
  <c r="AE37" i="20"/>
  <c r="AD37" i="20"/>
  <c r="AC37" i="20"/>
  <c r="AB37" i="20"/>
  <c r="AA37" i="20"/>
  <c r="Z37" i="20"/>
  <c r="Y37" i="20"/>
  <c r="X37" i="20"/>
  <c r="W37" i="20"/>
  <c r="V37" i="20"/>
  <c r="U37" i="20"/>
  <c r="T37" i="20"/>
  <c r="S37" i="20"/>
  <c r="R37" i="20"/>
  <c r="AE36" i="20"/>
  <c r="AD36" i="20"/>
  <c r="AC36" i="20"/>
  <c r="AB36" i="20"/>
  <c r="AA36" i="20"/>
  <c r="Z36" i="20"/>
  <c r="Y36" i="20"/>
  <c r="X36" i="20"/>
  <c r="W36" i="20"/>
  <c r="V36" i="20"/>
  <c r="U36" i="20"/>
  <c r="T36" i="20"/>
  <c r="S36" i="20"/>
  <c r="R36" i="20"/>
  <c r="AE35" i="20"/>
  <c r="AD35" i="20"/>
  <c r="AC35" i="20"/>
  <c r="AB35" i="20"/>
  <c r="AA35" i="20"/>
  <c r="Z35" i="20"/>
  <c r="Y35" i="20"/>
  <c r="X35" i="20"/>
  <c r="W35" i="20"/>
  <c r="V35" i="20"/>
  <c r="U35" i="20"/>
  <c r="T35" i="20"/>
  <c r="S35" i="20"/>
  <c r="R35" i="20"/>
  <c r="AE34" i="20"/>
  <c r="AD34" i="20"/>
  <c r="AC34" i="20"/>
  <c r="AB34" i="20"/>
  <c r="AA34" i="20"/>
  <c r="Z34" i="20"/>
  <c r="Y34" i="20"/>
  <c r="X34" i="20"/>
  <c r="W34" i="20"/>
  <c r="V34" i="20"/>
  <c r="U34" i="20"/>
  <c r="T34" i="20"/>
  <c r="S34" i="20"/>
  <c r="R34" i="20"/>
  <c r="AE33" i="20"/>
  <c r="AD33" i="20"/>
  <c r="AC33" i="20"/>
  <c r="AB33" i="20"/>
  <c r="AA33" i="20"/>
  <c r="Z33" i="20"/>
  <c r="Y33" i="20"/>
  <c r="X33" i="20"/>
  <c r="W33" i="20"/>
  <c r="V33" i="20"/>
  <c r="U33" i="20"/>
  <c r="T33" i="20"/>
  <c r="S33" i="20"/>
  <c r="R33" i="20"/>
  <c r="AE32" i="20"/>
  <c r="AD32" i="20"/>
  <c r="AC32" i="20"/>
  <c r="AB32" i="20"/>
  <c r="AA32" i="20"/>
  <c r="Z32" i="20"/>
  <c r="Y32" i="20"/>
  <c r="X32" i="20"/>
  <c r="W32" i="20"/>
  <c r="V32" i="20"/>
  <c r="U32" i="20"/>
  <c r="T32" i="20"/>
  <c r="S32" i="20"/>
  <c r="R32" i="20"/>
  <c r="AE19" i="20"/>
  <c r="AD19" i="20"/>
  <c r="AC19" i="20"/>
  <c r="AB19" i="20"/>
  <c r="AA19" i="20"/>
  <c r="Z19" i="20"/>
  <c r="Y19" i="20"/>
  <c r="X19" i="20"/>
  <c r="W19" i="20"/>
  <c r="V19" i="20"/>
  <c r="U19" i="20"/>
  <c r="T19" i="20"/>
  <c r="S19" i="20"/>
  <c r="R19" i="20"/>
  <c r="AE18" i="20"/>
  <c r="AD18" i="20"/>
  <c r="AC18" i="20"/>
  <c r="AB18" i="20"/>
  <c r="AA18" i="20"/>
  <c r="Z18" i="20"/>
  <c r="Y18" i="20"/>
  <c r="X18" i="20"/>
  <c r="W18" i="20"/>
  <c r="V18" i="20"/>
  <c r="U18" i="20"/>
  <c r="T18" i="20"/>
  <c r="S18" i="20"/>
  <c r="R18" i="20"/>
  <c r="AE17" i="20"/>
  <c r="AD17" i="20"/>
  <c r="AC17" i="20"/>
  <c r="AB17" i="20"/>
  <c r="AA17" i="20"/>
  <c r="Z17" i="20"/>
  <c r="Y17" i="20"/>
  <c r="X17" i="20"/>
  <c r="W17" i="20"/>
  <c r="V17" i="20"/>
  <c r="U17" i="20"/>
  <c r="T17" i="20"/>
  <c r="S17" i="20"/>
  <c r="R17" i="20"/>
  <c r="AE16" i="20"/>
  <c r="AD16" i="20"/>
  <c r="AC16" i="20"/>
  <c r="AB16" i="20"/>
  <c r="AA16" i="20"/>
  <c r="Z16" i="20"/>
  <c r="Y16" i="20"/>
  <c r="X16" i="20"/>
  <c r="W16" i="20"/>
  <c r="V16" i="20"/>
  <c r="U16" i="20"/>
  <c r="T16" i="20"/>
  <c r="S16" i="20"/>
  <c r="R16" i="20"/>
  <c r="AE15" i="20"/>
  <c r="AD15" i="20"/>
  <c r="AC15" i="20"/>
  <c r="AB15" i="20"/>
  <c r="AA15" i="20"/>
  <c r="Z15" i="20"/>
  <c r="Y15" i="20"/>
  <c r="X15" i="20"/>
  <c r="W15" i="20"/>
  <c r="V15" i="20"/>
  <c r="U15" i="20"/>
  <c r="T15" i="20"/>
  <c r="S15" i="20"/>
  <c r="R15" i="20"/>
  <c r="AE14" i="20"/>
  <c r="AD14" i="20"/>
  <c r="AC14" i="20"/>
  <c r="AB14" i="20"/>
  <c r="AA14" i="20"/>
  <c r="Z14" i="20"/>
  <c r="Y14" i="20"/>
  <c r="X14" i="20"/>
  <c r="W14" i="20"/>
  <c r="V14" i="20"/>
  <c r="U14" i="20"/>
  <c r="T14" i="20"/>
  <c r="S14" i="20"/>
  <c r="R14" i="20"/>
  <c r="AE13" i="20"/>
  <c r="AD13" i="20"/>
  <c r="AC13" i="20"/>
  <c r="AB13" i="20"/>
  <c r="AA13" i="20"/>
  <c r="Z13" i="20"/>
  <c r="Y13" i="20"/>
  <c r="X13" i="20"/>
  <c r="W13" i="20"/>
  <c r="V13" i="20"/>
  <c r="U13" i="20"/>
  <c r="T13" i="20"/>
  <c r="S13" i="20"/>
  <c r="R13" i="20"/>
  <c r="AE12" i="20"/>
  <c r="AD12" i="20"/>
  <c r="AC12" i="20"/>
  <c r="AB12" i="20"/>
  <c r="AA12" i="20"/>
  <c r="Z12" i="20"/>
  <c r="Y12" i="20"/>
  <c r="X12" i="20"/>
  <c r="W12" i="20"/>
  <c r="V12" i="20"/>
  <c r="U12" i="20"/>
  <c r="T12" i="20"/>
  <c r="S12" i="20"/>
  <c r="R12" i="20"/>
  <c r="AE11" i="20"/>
  <c r="AD11" i="20"/>
  <c r="AC11" i="20"/>
  <c r="AB11" i="20"/>
  <c r="AA11" i="20"/>
  <c r="Z11" i="20"/>
  <c r="Y11" i="20"/>
  <c r="X11" i="20"/>
  <c r="W11" i="20"/>
  <c r="V11" i="20"/>
  <c r="U11" i="20"/>
  <c r="T11" i="20"/>
  <c r="S11" i="20"/>
  <c r="O39" i="20"/>
  <c r="N39" i="20"/>
  <c r="M39" i="20"/>
  <c r="L39" i="20"/>
  <c r="K39" i="20"/>
  <c r="J39" i="20"/>
  <c r="I39" i="20"/>
  <c r="H39" i="20"/>
  <c r="G39" i="20"/>
  <c r="F39" i="20"/>
  <c r="E39" i="20"/>
  <c r="D39" i="20"/>
  <c r="C39" i="20"/>
  <c r="B39" i="20"/>
  <c r="O38" i="20"/>
  <c r="N38" i="20"/>
  <c r="M38" i="20"/>
  <c r="L38" i="20"/>
  <c r="K38" i="20"/>
  <c r="J38" i="20"/>
  <c r="I38" i="20"/>
  <c r="H38" i="20"/>
  <c r="G38" i="20"/>
  <c r="F38" i="20"/>
  <c r="E38" i="20"/>
  <c r="D38" i="20"/>
  <c r="C38" i="20"/>
  <c r="B38" i="20"/>
  <c r="O37" i="20"/>
  <c r="N37" i="20"/>
  <c r="M37" i="20"/>
  <c r="L37" i="20"/>
  <c r="K37" i="20"/>
  <c r="J37" i="20"/>
  <c r="I37" i="20"/>
  <c r="H37" i="20"/>
  <c r="G37" i="20"/>
  <c r="F37" i="20"/>
  <c r="E37" i="20"/>
  <c r="D37" i="20"/>
  <c r="C37" i="20"/>
  <c r="B37" i="20"/>
  <c r="O36" i="20"/>
  <c r="N36" i="20"/>
  <c r="M36" i="20"/>
  <c r="L36" i="20"/>
  <c r="K36" i="20"/>
  <c r="J36" i="20"/>
  <c r="I36" i="20"/>
  <c r="H36" i="20"/>
  <c r="G36" i="20"/>
  <c r="F36" i="20"/>
  <c r="E36" i="20"/>
  <c r="D36" i="20"/>
  <c r="C36" i="20"/>
  <c r="B36" i="20"/>
  <c r="O35" i="20"/>
  <c r="N35" i="20"/>
  <c r="M35" i="20"/>
  <c r="L35" i="20"/>
  <c r="K35" i="20"/>
  <c r="J35" i="20"/>
  <c r="I35" i="20"/>
  <c r="H35" i="20"/>
  <c r="G35" i="20"/>
  <c r="F35" i="20"/>
  <c r="E35" i="20"/>
  <c r="D35" i="20"/>
  <c r="C35" i="20"/>
  <c r="B35" i="20"/>
  <c r="O34" i="20"/>
  <c r="N34" i="20"/>
  <c r="M34" i="20"/>
  <c r="L34" i="20"/>
  <c r="K34" i="20"/>
  <c r="J34" i="20"/>
  <c r="I34" i="20"/>
  <c r="H34" i="20"/>
  <c r="G34" i="20"/>
  <c r="F34" i="20"/>
  <c r="E34" i="20"/>
  <c r="D34" i="20"/>
  <c r="C34" i="20"/>
  <c r="B34" i="20"/>
  <c r="O33" i="20"/>
  <c r="N33" i="20"/>
  <c r="M33" i="20"/>
  <c r="L33" i="20"/>
  <c r="K33" i="20"/>
  <c r="J33" i="20"/>
  <c r="I33" i="20"/>
  <c r="H33" i="20"/>
  <c r="G33" i="20"/>
  <c r="F33" i="20"/>
  <c r="E33" i="20"/>
  <c r="D33" i="20"/>
  <c r="C33" i="20"/>
  <c r="B33" i="20"/>
  <c r="O32" i="20"/>
  <c r="N32" i="20"/>
  <c r="M32" i="20"/>
  <c r="L32" i="20"/>
  <c r="K32" i="20"/>
  <c r="J32" i="20"/>
  <c r="I32" i="20"/>
  <c r="H32" i="20"/>
  <c r="G32" i="20"/>
  <c r="F32" i="20"/>
  <c r="E32" i="20"/>
  <c r="D32" i="20"/>
  <c r="C32" i="20"/>
  <c r="B32" i="20"/>
  <c r="O19" i="20"/>
  <c r="N19" i="20"/>
  <c r="M19" i="20"/>
  <c r="L19" i="20"/>
  <c r="K19" i="20"/>
  <c r="J19" i="20"/>
  <c r="I19" i="20"/>
  <c r="H19" i="20"/>
  <c r="G19" i="20"/>
  <c r="F19" i="20"/>
  <c r="E19" i="20"/>
  <c r="D19" i="20"/>
  <c r="C19" i="20"/>
  <c r="B19" i="20"/>
  <c r="O18" i="20"/>
  <c r="N18" i="20"/>
  <c r="M18" i="20"/>
  <c r="L18" i="20"/>
  <c r="K18" i="20"/>
  <c r="J18" i="20"/>
  <c r="I18" i="20"/>
  <c r="H18" i="20"/>
  <c r="G18" i="20"/>
  <c r="F18" i="20"/>
  <c r="E18" i="20"/>
  <c r="D18" i="20"/>
  <c r="C18" i="20"/>
  <c r="B18" i="20"/>
  <c r="O17" i="20"/>
  <c r="N17" i="20"/>
  <c r="M17" i="20"/>
  <c r="L17" i="20"/>
  <c r="K17" i="20"/>
  <c r="J17" i="20"/>
  <c r="I17" i="20"/>
  <c r="H17" i="20"/>
  <c r="G17" i="20"/>
  <c r="F17" i="20"/>
  <c r="E17" i="20"/>
  <c r="D17" i="20"/>
  <c r="C17" i="20"/>
  <c r="B17" i="20"/>
  <c r="O16" i="20"/>
  <c r="N16" i="20"/>
  <c r="M16" i="20"/>
  <c r="L16" i="20"/>
  <c r="K16" i="20"/>
  <c r="J16" i="20"/>
  <c r="I16" i="20"/>
  <c r="H16" i="20"/>
  <c r="G16" i="20"/>
  <c r="F16" i="20"/>
  <c r="E16" i="20"/>
  <c r="D16" i="20"/>
  <c r="C16" i="20"/>
  <c r="B16" i="20"/>
  <c r="O15" i="20"/>
  <c r="N15" i="20"/>
  <c r="M15" i="20"/>
  <c r="L15" i="20"/>
  <c r="K15" i="20"/>
  <c r="J15" i="20"/>
  <c r="I15" i="20"/>
  <c r="H15" i="20"/>
  <c r="G15" i="20"/>
  <c r="F15" i="20"/>
  <c r="E15" i="20"/>
  <c r="D15" i="20"/>
  <c r="C15" i="20"/>
  <c r="B15" i="20"/>
  <c r="O14" i="20"/>
  <c r="N14" i="20"/>
  <c r="M14" i="20"/>
  <c r="L14" i="20"/>
  <c r="K14" i="20"/>
  <c r="J14" i="20"/>
  <c r="I14" i="20"/>
  <c r="H14" i="20"/>
  <c r="G14" i="20"/>
  <c r="F14" i="20"/>
  <c r="E14" i="20"/>
  <c r="D14" i="20"/>
  <c r="C14" i="20"/>
  <c r="B14" i="20"/>
  <c r="O13" i="20"/>
  <c r="N13" i="20"/>
  <c r="M13" i="20"/>
  <c r="L13" i="20"/>
  <c r="K13" i="20"/>
  <c r="J13" i="20"/>
  <c r="I13" i="20"/>
  <c r="H13" i="20"/>
  <c r="G13" i="20"/>
  <c r="F13" i="20"/>
  <c r="E13" i="20"/>
  <c r="D13" i="20"/>
  <c r="C13" i="20"/>
  <c r="B13" i="20"/>
  <c r="O12" i="20"/>
  <c r="N12" i="20"/>
  <c r="M12" i="20"/>
  <c r="L12" i="20"/>
  <c r="K12" i="20"/>
  <c r="J12" i="20"/>
  <c r="I12" i="20"/>
  <c r="H12" i="20"/>
  <c r="G12" i="20"/>
  <c r="F12" i="20"/>
  <c r="E12" i="20"/>
  <c r="D12" i="20"/>
  <c r="C12" i="20"/>
  <c r="B12" i="20"/>
  <c r="O11" i="20"/>
  <c r="N11" i="20"/>
  <c r="M11" i="20"/>
  <c r="L11" i="20"/>
  <c r="K11" i="20"/>
  <c r="J11" i="20"/>
  <c r="I11" i="20"/>
  <c r="H11" i="20"/>
  <c r="G11" i="20"/>
  <c r="F11" i="20"/>
  <c r="E11" i="20"/>
  <c r="D11" i="20"/>
  <c r="C11" i="20"/>
  <c r="O19" i="19"/>
  <c r="N19" i="19"/>
  <c r="M19" i="19"/>
  <c r="L19" i="19"/>
  <c r="K19" i="19"/>
  <c r="J19" i="19"/>
  <c r="I19" i="19"/>
  <c r="H19" i="19"/>
  <c r="G19" i="19"/>
  <c r="F19" i="19"/>
  <c r="E19" i="19"/>
  <c r="D19" i="19"/>
  <c r="C19" i="19"/>
  <c r="B19" i="19"/>
  <c r="O18" i="19"/>
  <c r="N18" i="19"/>
  <c r="M18" i="19"/>
  <c r="L18" i="19"/>
  <c r="K18" i="19"/>
  <c r="J18" i="19"/>
  <c r="I18" i="19"/>
  <c r="H18" i="19"/>
  <c r="G18" i="19"/>
  <c r="F18" i="19"/>
  <c r="E18" i="19"/>
  <c r="D18" i="19"/>
  <c r="C18" i="19"/>
  <c r="B18" i="19"/>
  <c r="O17" i="19"/>
  <c r="N17" i="19"/>
  <c r="M17" i="19"/>
  <c r="L17" i="19"/>
  <c r="K17" i="19"/>
  <c r="J17" i="19"/>
  <c r="I17" i="19"/>
  <c r="H17" i="19"/>
  <c r="G17" i="19"/>
  <c r="F17" i="19"/>
  <c r="E17" i="19"/>
  <c r="D17" i="19"/>
  <c r="C17" i="19"/>
  <c r="B17" i="19"/>
  <c r="O15" i="19"/>
  <c r="N15" i="19"/>
  <c r="M15" i="19"/>
  <c r="L15" i="19"/>
  <c r="K15" i="19"/>
  <c r="J15" i="19"/>
  <c r="I15" i="19"/>
  <c r="H15" i="19"/>
  <c r="G15" i="19"/>
  <c r="F15" i="19"/>
  <c r="E15" i="19"/>
  <c r="D15" i="19"/>
  <c r="C15" i="19"/>
  <c r="B15" i="19"/>
  <c r="O14" i="19"/>
  <c r="N14" i="19"/>
  <c r="M14" i="19"/>
  <c r="L14" i="19"/>
  <c r="K14" i="19"/>
  <c r="J14" i="19"/>
  <c r="I14" i="19"/>
  <c r="H14" i="19"/>
  <c r="G14" i="19"/>
  <c r="F14" i="19"/>
  <c r="E14" i="19"/>
  <c r="D14" i="19"/>
  <c r="C14" i="19"/>
  <c r="B14" i="19"/>
  <c r="O13" i="19"/>
  <c r="N13" i="19"/>
  <c r="M13" i="19"/>
  <c r="L13" i="19"/>
  <c r="K13" i="19"/>
  <c r="J13" i="19"/>
  <c r="I13" i="19"/>
  <c r="H13" i="19"/>
  <c r="G13" i="19"/>
  <c r="F13" i="19"/>
  <c r="E13" i="19"/>
  <c r="D13" i="19"/>
  <c r="C13" i="19"/>
  <c r="B13" i="19"/>
  <c r="O12" i="19"/>
  <c r="N12" i="19"/>
  <c r="M12" i="19"/>
  <c r="L12" i="19"/>
  <c r="K12" i="19"/>
  <c r="J12" i="19"/>
  <c r="I12" i="19"/>
  <c r="H12" i="19"/>
  <c r="G12" i="19"/>
  <c r="F12" i="19"/>
  <c r="E12" i="19"/>
  <c r="D12" i="19"/>
  <c r="C12" i="19"/>
  <c r="B12" i="19"/>
  <c r="O11" i="19"/>
  <c r="N11" i="19"/>
  <c r="M11" i="19"/>
  <c r="L11" i="19"/>
  <c r="K11" i="19"/>
  <c r="J11" i="19"/>
  <c r="I11" i="19"/>
  <c r="H11" i="19"/>
  <c r="G11" i="19"/>
  <c r="F11" i="19"/>
  <c r="E11" i="19"/>
  <c r="D11" i="19"/>
  <c r="C11" i="19"/>
  <c r="B33" i="18"/>
  <c r="C33" i="18"/>
  <c r="D33" i="18"/>
  <c r="E33" i="18"/>
  <c r="F33" i="18"/>
  <c r="G33" i="18"/>
  <c r="H33" i="18"/>
  <c r="I33" i="18"/>
  <c r="J33" i="18"/>
  <c r="K33" i="18"/>
  <c r="L33" i="18"/>
  <c r="M33" i="18"/>
  <c r="N33" i="18"/>
  <c r="O33" i="18"/>
  <c r="B34" i="18"/>
  <c r="C34" i="18"/>
  <c r="D34" i="18"/>
  <c r="E34" i="18"/>
  <c r="F34" i="18"/>
  <c r="G34" i="18"/>
  <c r="H34" i="18"/>
  <c r="I34" i="18"/>
  <c r="J34" i="18"/>
  <c r="K34" i="18"/>
  <c r="L34" i="18"/>
  <c r="M34" i="18"/>
  <c r="N34" i="18"/>
  <c r="O34" i="18"/>
  <c r="B35" i="18"/>
  <c r="C35" i="18"/>
  <c r="D35" i="18"/>
  <c r="E35" i="18"/>
  <c r="F35" i="18"/>
  <c r="G35" i="18"/>
  <c r="H35" i="18"/>
  <c r="I35" i="18"/>
  <c r="J35" i="18"/>
  <c r="K35" i="18"/>
  <c r="L35" i="18"/>
  <c r="M35" i="18"/>
  <c r="N35" i="18"/>
  <c r="O35" i="18"/>
  <c r="B36" i="18"/>
  <c r="C36" i="18"/>
  <c r="D36" i="18"/>
  <c r="E36" i="18"/>
  <c r="F36" i="18"/>
  <c r="G36" i="18"/>
  <c r="H36" i="18"/>
  <c r="I36" i="18"/>
  <c r="J36" i="18"/>
  <c r="K36" i="18"/>
  <c r="L36" i="18"/>
  <c r="M36" i="18"/>
  <c r="N36" i="18"/>
  <c r="O36" i="18"/>
  <c r="B37" i="18"/>
  <c r="C37" i="18"/>
  <c r="D37" i="18"/>
  <c r="E37" i="18"/>
  <c r="F37" i="18"/>
  <c r="G37" i="18"/>
  <c r="H37" i="18"/>
  <c r="I37" i="18"/>
  <c r="J37" i="18"/>
  <c r="K37" i="18"/>
  <c r="L37" i="18"/>
  <c r="M37" i="18"/>
  <c r="N37" i="18"/>
  <c r="O37" i="18"/>
  <c r="B38" i="18"/>
  <c r="C38" i="18"/>
  <c r="D38" i="18"/>
  <c r="E38" i="18"/>
  <c r="F38" i="18"/>
  <c r="G38" i="18"/>
  <c r="H38" i="18"/>
  <c r="I38" i="18"/>
  <c r="J38" i="18"/>
  <c r="L38" i="18"/>
  <c r="M38" i="18"/>
  <c r="N38" i="18"/>
  <c r="O38" i="18"/>
  <c r="B39" i="18"/>
  <c r="C39" i="18"/>
  <c r="D39" i="18"/>
  <c r="E39" i="18"/>
  <c r="F39" i="18"/>
  <c r="G39" i="18"/>
  <c r="H39" i="18"/>
  <c r="I39" i="18"/>
  <c r="J39" i="18"/>
  <c r="K39" i="18"/>
  <c r="L39" i="18"/>
  <c r="M39" i="18"/>
  <c r="N39" i="18"/>
  <c r="O39" i="18"/>
  <c r="D12" i="18"/>
  <c r="E12" i="18"/>
  <c r="F12" i="18"/>
  <c r="G12" i="18"/>
  <c r="H12" i="18"/>
  <c r="I12" i="18"/>
  <c r="J12" i="18"/>
  <c r="K12" i="18"/>
  <c r="L12" i="18"/>
  <c r="M12" i="18"/>
  <c r="N12" i="18"/>
  <c r="O12" i="18"/>
  <c r="D13" i="18"/>
  <c r="E13" i="18"/>
  <c r="F13" i="18"/>
  <c r="G13" i="18"/>
  <c r="H13" i="18"/>
  <c r="I13" i="18"/>
  <c r="J13" i="18"/>
  <c r="K13" i="18"/>
  <c r="L13" i="18"/>
  <c r="M13" i="18"/>
  <c r="N13" i="18"/>
  <c r="O13" i="18"/>
  <c r="D14" i="18"/>
  <c r="E14" i="18"/>
  <c r="F14" i="18"/>
  <c r="G14" i="18"/>
  <c r="H14" i="18"/>
  <c r="I14" i="18"/>
  <c r="J14" i="18"/>
  <c r="K14" i="18"/>
  <c r="L14" i="18"/>
  <c r="M14" i="18"/>
  <c r="N14" i="18"/>
  <c r="O14" i="18"/>
  <c r="D15" i="18"/>
  <c r="E15" i="18"/>
  <c r="F15" i="18"/>
  <c r="G15" i="18"/>
  <c r="H15" i="18"/>
  <c r="I15" i="18"/>
  <c r="J15" i="18"/>
  <c r="K15" i="18"/>
  <c r="L15" i="18"/>
  <c r="M15" i="18"/>
  <c r="N15" i="18"/>
  <c r="O15" i="18"/>
  <c r="D16" i="18"/>
  <c r="E16" i="18"/>
  <c r="F16" i="18"/>
  <c r="G16" i="18"/>
  <c r="H16" i="18"/>
  <c r="I16" i="18"/>
  <c r="J16" i="18"/>
  <c r="K16" i="18"/>
  <c r="L16" i="18"/>
  <c r="M16" i="18"/>
  <c r="N16" i="18"/>
  <c r="O16" i="18"/>
  <c r="D17" i="18"/>
  <c r="E17" i="18"/>
  <c r="F17" i="18"/>
  <c r="G17" i="18"/>
  <c r="H17" i="18"/>
  <c r="I17" i="18"/>
  <c r="J17" i="18"/>
  <c r="K17" i="18"/>
  <c r="L17" i="18"/>
  <c r="M17" i="18"/>
  <c r="N17" i="18"/>
  <c r="O17" i="18"/>
  <c r="D18" i="18"/>
  <c r="E18" i="18"/>
  <c r="F18" i="18"/>
  <c r="G18" i="18"/>
  <c r="H18" i="18"/>
  <c r="I18" i="18"/>
  <c r="J18" i="18"/>
  <c r="K18" i="18"/>
  <c r="L18" i="18"/>
  <c r="M18" i="18"/>
  <c r="N18" i="18"/>
  <c r="O18" i="18"/>
  <c r="B12" i="18"/>
  <c r="B13" i="18"/>
  <c r="B14" i="18"/>
  <c r="B15" i="18"/>
  <c r="B16" i="18"/>
  <c r="B17" i="18"/>
  <c r="B18" i="18"/>
  <c r="C18" i="18"/>
  <c r="C17" i="18"/>
  <c r="C16" i="18"/>
  <c r="C13" i="18"/>
  <c r="C14" i="18"/>
  <c r="C15" i="18"/>
  <c r="C12" i="18"/>
  <c r="D11" i="18"/>
  <c r="E11" i="18"/>
  <c r="F11" i="18"/>
  <c r="G11" i="18"/>
  <c r="H11" i="18"/>
  <c r="I11" i="18"/>
  <c r="J11" i="18"/>
  <c r="K11" i="18"/>
  <c r="L11" i="18"/>
  <c r="M11" i="18"/>
  <c r="N11" i="18"/>
  <c r="O11" i="18"/>
  <c r="C11" i="18"/>
  <c r="BJ44" i="22" l="1"/>
  <c r="AJ44" i="18"/>
  <c r="BE44" i="22"/>
  <c r="U44" i="19"/>
  <c r="G43" i="21"/>
  <c r="M43" i="21"/>
  <c r="U43" i="21"/>
  <c r="AA43" i="21"/>
  <c r="BX44" i="22"/>
  <c r="T44" i="19"/>
  <c r="BM44" i="22"/>
  <c r="AN44" i="21"/>
  <c r="Y44" i="19"/>
  <c r="AR44" i="19"/>
  <c r="BG44" i="22"/>
  <c r="AK44" i="21"/>
  <c r="CB44" i="22"/>
  <c r="AM44" i="18"/>
  <c r="L41" i="20"/>
  <c r="F42" i="20"/>
  <c r="AN44" i="18"/>
  <c r="G41" i="20"/>
  <c r="M43" i="20"/>
  <c r="B43" i="21"/>
  <c r="H43" i="21"/>
  <c r="N43" i="21"/>
  <c r="V43" i="21"/>
  <c r="AB43" i="21"/>
  <c r="X41" i="22"/>
  <c r="H41" i="22"/>
  <c r="AP43" i="22"/>
  <c r="AS44" i="21"/>
  <c r="BI44" i="22"/>
  <c r="BR44" i="22"/>
  <c r="Z44" i="18"/>
  <c r="AQ44" i="18"/>
  <c r="AH44" i="18"/>
  <c r="AN44" i="19"/>
  <c r="AS44" i="19"/>
  <c r="AJ44" i="19"/>
  <c r="AB44" i="19"/>
  <c r="AC44" i="19"/>
  <c r="W44" i="18"/>
  <c r="B43" i="18"/>
  <c r="M42" i="18"/>
  <c r="G41" i="18"/>
  <c r="B42" i="20"/>
  <c r="H41" i="20"/>
  <c r="N42" i="20"/>
  <c r="C43" i="21"/>
  <c r="I43" i="21"/>
  <c r="O43" i="21"/>
  <c r="W43" i="21"/>
  <c r="AC43" i="21"/>
  <c r="Y43" i="22"/>
  <c r="I42" i="22"/>
  <c r="BZ44" i="22"/>
  <c r="BQ44" i="22"/>
  <c r="S44" i="18"/>
  <c r="H43" i="18"/>
  <c r="L43" i="18"/>
  <c r="F41" i="18"/>
  <c r="C41" i="20"/>
  <c r="I43" i="20"/>
  <c r="O41" i="20"/>
  <c r="D43" i="21"/>
  <c r="J43" i="21"/>
  <c r="R43" i="21"/>
  <c r="X43" i="21"/>
  <c r="AD43" i="21"/>
  <c r="T41" i="22"/>
  <c r="Z43" i="22"/>
  <c r="D41" i="22"/>
  <c r="J42" i="22"/>
  <c r="AL43" i="22"/>
  <c r="AO44" i="21"/>
  <c r="K41" i="18"/>
  <c r="D41" i="20"/>
  <c r="J42" i="20"/>
  <c r="E43" i="21"/>
  <c r="K43" i="21"/>
  <c r="S43" i="21"/>
  <c r="Y43" i="21"/>
  <c r="AE43" i="21"/>
  <c r="U43" i="22"/>
  <c r="E42" i="22"/>
  <c r="K41" i="22"/>
  <c r="C42" i="22"/>
  <c r="AS44" i="18"/>
  <c r="N41" i="18"/>
  <c r="E42" i="18"/>
  <c r="J41" i="18"/>
  <c r="D43" i="18"/>
  <c r="E43" i="20"/>
  <c r="K41" i="20"/>
  <c r="F43" i="21"/>
  <c r="L43" i="21"/>
  <c r="T43" i="21"/>
  <c r="Z43" i="21"/>
  <c r="V43" i="22"/>
  <c r="AB41" i="22"/>
  <c r="F42" i="22"/>
  <c r="L41" i="22"/>
  <c r="X44" i="19"/>
  <c r="O41" i="18"/>
  <c r="I42" i="18"/>
  <c r="C41" i="18"/>
  <c r="AC43" i="22"/>
  <c r="G41" i="22"/>
  <c r="M42" i="22"/>
  <c r="BY44" i="22"/>
  <c r="R44" i="18"/>
  <c r="T44" i="18"/>
  <c r="AO44" i="19"/>
  <c r="AK44" i="19"/>
  <c r="AQ44" i="19"/>
  <c r="AU44" i="19"/>
  <c r="AL44" i="19"/>
  <c r="AM44" i="19"/>
  <c r="AA44" i="19"/>
  <c r="R44" i="19"/>
  <c r="S44" i="19"/>
  <c r="Z44" i="19"/>
  <c r="CD44" i="22"/>
  <c r="BU44" i="22"/>
  <c r="BS44" i="22"/>
  <c r="BV44" i="22"/>
  <c r="CC44" i="22"/>
  <c r="CA44" i="22"/>
  <c r="BW44" i="22"/>
  <c r="BA44" i="22"/>
  <c r="BL44" i="22"/>
  <c r="BB44" i="22"/>
  <c r="AH43" i="22"/>
  <c r="AB42" i="22"/>
  <c r="V42" i="22"/>
  <c r="Z42" i="22"/>
  <c r="X42" i="22"/>
  <c r="T42" i="22"/>
  <c r="T42" i="20"/>
  <c r="X42" i="20"/>
  <c r="AB42" i="20"/>
  <c r="U42" i="20"/>
  <c r="Y42" i="20"/>
  <c r="AC42" i="20"/>
  <c r="R43" i="20"/>
  <c r="V43" i="20"/>
  <c r="Z43" i="20"/>
  <c r="AD43" i="20"/>
  <c r="S43" i="20"/>
  <c r="W43" i="20"/>
  <c r="AA43" i="20"/>
  <c r="AE43" i="20"/>
  <c r="AI44" i="18"/>
  <c r="AK44" i="18"/>
  <c r="AT44" i="18"/>
  <c r="AO44" i="18"/>
  <c r="AU44" i="18"/>
  <c r="AL44" i="18"/>
  <c r="V44" i="18"/>
  <c r="U44" i="18"/>
  <c r="AA44" i="18"/>
  <c r="AD44" i="18"/>
  <c r="X44" i="18"/>
  <c r="AC44" i="18"/>
  <c r="AE44" i="18"/>
  <c r="AB44" i="18"/>
  <c r="Y44" i="18"/>
  <c r="AT44" i="19"/>
  <c r="AH44" i="19"/>
  <c r="AI44" i="19"/>
  <c r="AP44" i="19"/>
  <c r="W44" i="19"/>
  <c r="AD44" i="19"/>
  <c r="AE44" i="19"/>
  <c r="V44" i="19"/>
  <c r="AJ44" i="21"/>
  <c r="AR44" i="21"/>
  <c r="AQ44" i="21"/>
  <c r="AH44" i="21"/>
  <c r="AM44" i="21"/>
  <c r="AT44" i="21"/>
  <c r="AI44" i="21"/>
  <c r="AP44" i="21"/>
  <c r="AU44" i="21"/>
  <c r="AL44" i="21"/>
  <c r="BH44" i="22"/>
  <c r="BD44" i="22"/>
  <c r="BC44" i="22"/>
  <c r="BK44" i="22"/>
  <c r="AZ44" i="22"/>
  <c r="AP44" i="18"/>
  <c r="C43" i="22"/>
  <c r="J43" i="22"/>
  <c r="F43" i="22"/>
  <c r="L42" i="22"/>
  <c r="H42" i="22"/>
  <c r="D42" i="22"/>
  <c r="J41" i="22"/>
  <c r="F41" i="22"/>
  <c r="M43" i="22"/>
  <c r="I43" i="22"/>
  <c r="E43" i="22"/>
  <c r="K42" i="22"/>
  <c r="G42" i="22"/>
  <c r="G44" i="22" s="1"/>
  <c r="M41" i="22"/>
  <c r="I41" i="22"/>
  <c r="E41" i="22"/>
  <c r="C41" i="22"/>
  <c r="L43" i="22"/>
  <c r="H43" i="22"/>
  <c r="D43" i="22"/>
  <c r="K43" i="22"/>
  <c r="G43" i="22"/>
  <c r="O43" i="18"/>
  <c r="K43" i="18"/>
  <c r="G43" i="18"/>
  <c r="C43" i="18"/>
  <c r="L42" i="18"/>
  <c r="H42" i="18"/>
  <c r="D42" i="18"/>
  <c r="M41" i="18"/>
  <c r="I41" i="18"/>
  <c r="E41" i="18"/>
  <c r="B41" i="18"/>
  <c r="N43" i="18"/>
  <c r="J43" i="18"/>
  <c r="F43" i="18"/>
  <c r="O42" i="18"/>
  <c r="K42" i="18"/>
  <c r="G42" i="18"/>
  <c r="C42" i="18"/>
  <c r="L41" i="18"/>
  <c r="H41" i="18"/>
  <c r="D41" i="18"/>
  <c r="B42" i="18"/>
  <c r="M43" i="18"/>
  <c r="I43" i="18"/>
  <c r="E43" i="18"/>
  <c r="N42" i="18"/>
  <c r="J42" i="18"/>
  <c r="F42" i="18"/>
  <c r="F44" i="18" s="1"/>
  <c r="AI43" i="22"/>
  <c r="AM43" i="22"/>
  <c r="AQ43" i="22"/>
  <c r="AK42" i="22"/>
  <c r="AO42" i="22"/>
  <c r="AJ42" i="22"/>
  <c r="AN42" i="22"/>
  <c r="AR42" i="22"/>
  <c r="W41" i="22"/>
  <c r="AA41" i="22"/>
  <c r="S41" i="22"/>
  <c r="AB43" i="22"/>
  <c r="X43" i="22"/>
  <c r="T43" i="22"/>
  <c r="AC42" i="22"/>
  <c r="Y42" i="22"/>
  <c r="U42" i="22"/>
  <c r="Z41" i="22"/>
  <c r="V41" i="22"/>
  <c r="AA43" i="22"/>
  <c r="W43" i="22"/>
  <c r="S43" i="22"/>
  <c r="AC41" i="22"/>
  <c r="Y41" i="22"/>
  <c r="U41" i="22"/>
  <c r="AA42" i="22"/>
  <c r="W42" i="22"/>
  <c r="W44" i="22" s="1"/>
  <c r="S42" i="22"/>
  <c r="AJ41" i="22"/>
  <c r="AN41" i="22"/>
  <c r="AR41" i="22"/>
  <c r="AH42" i="22"/>
  <c r="AL42" i="22"/>
  <c r="AP42" i="22"/>
  <c r="AJ43" i="22"/>
  <c r="AN43" i="22"/>
  <c r="AR43" i="22"/>
  <c r="AK41" i="22"/>
  <c r="AO41" i="22"/>
  <c r="AI42" i="22"/>
  <c r="AM42" i="22"/>
  <c r="AQ42" i="22"/>
  <c r="AK43" i="22"/>
  <c r="AO43" i="22"/>
  <c r="AH41" i="22"/>
  <c r="AL41" i="22"/>
  <c r="AP41" i="22"/>
  <c r="AI41" i="22"/>
  <c r="AM41" i="22"/>
  <c r="AQ41" i="22"/>
  <c r="B41" i="21"/>
  <c r="F41" i="21"/>
  <c r="J41" i="21"/>
  <c r="N41" i="21"/>
  <c r="T41" i="21"/>
  <c r="X41" i="21"/>
  <c r="AB41" i="21"/>
  <c r="B42" i="21"/>
  <c r="F42" i="21"/>
  <c r="J42" i="21"/>
  <c r="N42" i="21"/>
  <c r="T42" i="21"/>
  <c r="X42" i="21"/>
  <c r="AB42" i="21"/>
  <c r="C41" i="21"/>
  <c r="G41" i="21"/>
  <c r="K41" i="21"/>
  <c r="O41" i="21"/>
  <c r="U41" i="21"/>
  <c r="Y41" i="21"/>
  <c r="AC41" i="21"/>
  <c r="C42" i="21"/>
  <c r="G42" i="21"/>
  <c r="K42" i="21"/>
  <c r="O42" i="21"/>
  <c r="U42" i="21"/>
  <c r="Y42" i="21"/>
  <c r="AC42" i="21"/>
  <c r="D41" i="21"/>
  <c r="H41" i="21"/>
  <c r="L41" i="21"/>
  <c r="R41" i="21"/>
  <c r="V41" i="21"/>
  <c r="Z41" i="21"/>
  <c r="AD41" i="21"/>
  <c r="D42" i="21"/>
  <c r="H42" i="21"/>
  <c r="L42" i="21"/>
  <c r="R42" i="21"/>
  <c r="V42" i="21"/>
  <c r="Z42" i="21"/>
  <c r="AD42" i="21"/>
  <c r="E41" i="21"/>
  <c r="I41" i="21"/>
  <c r="M41" i="21"/>
  <c r="S41" i="21"/>
  <c r="W41" i="21"/>
  <c r="AA41" i="21"/>
  <c r="AE41" i="21"/>
  <c r="E42" i="21"/>
  <c r="I42" i="21"/>
  <c r="M42" i="21"/>
  <c r="S42" i="21"/>
  <c r="W42" i="21"/>
  <c r="AA42" i="21"/>
  <c r="AE42" i="21"/>
  <c r="T41" i="20"/>
  <c r="X41" i="20"/>
  <c r="AB41" i="20"/>
  <c r="R42" i="20"/>
  <c r="V42" i="20"/>
  <c r="Z42" i="20"/>
  <c r="AD42" i="20"/>
  <c r="T43" i="20"/>
  <c r="X43" i="20"/>
  <c r="AB43" i="20"/>
  <c r="U41" i="20"/>
  <c r="Y41" i="20"/>
  <c r="AC41" i="20"/>
  <c r="S42" i="20"/>
  <c r="W42" i="20"/>
  <c r="AA42" i="20"/>
  <c r="AE42" i="20"/>
  <c r="U43" i="20"/>
  <c r="Y43" i="20"/>
  <c r="AC43" i="20"/>
  <c r="R41" i="20"/>
  <c r="V41" i="20"/>
  <c r="Z41" i="20"/>
  <c r="AD41" i="20"/>
  <c r="S41" i="20"/>
  <c r="W41" i="20"/>
  <c r="AA41" i="20"/>
  <c r="AE41" i="20"/>
  <c r="B43" i="20"/>
  <c r="L43" i="20"/>
  <c r="H43" i="20"/>
  <c r="D43" i="20"/>
  <c r="M42" i="20"/>
  <c r="I42" i="20"/>
  <c r="E42" i="20"/>
  <c r="N41" i="20"/>
  <c r="J41" i="20"/>
  <c r="F41" i="20"/>
  <c r="F44" i="20" s="1"/>
  <c r="O43" i="20"/>
  <c r="K43" i="20"/>
  <c r="G43" i="20"/>
  <c r="C43" i="20"/>
  <c r="L42" i="20"/>
  <c r="L44" i="20" s="1"/>
  <c r="H42" i="20"/>
  <c r="D42" i="20"/>
  <c r="M41" i="20"/>
  <c r="I41" i="20"/>
  <c r="E41" i="20"/>
  <c r="B41" i="20"/>
  <c r="N43" i="20"/>
  <c r="J43" i="20"/>
  <c r="F43" i="20"/>
  <c r="O42" i="20"/>
  <c r="O44" i="20" s="1"/>
  <c r="K42" i="20"/>
  <c r="G42" i="20"/>
  <c r="C42" i="20"/>
  <c r="O43" i="19"/>
  <c r="K43" i="19"/>
  <c r="G43" i="19"/>
  <c r="C43" i="19"/>
  <c r="N43" i="19"/>
  <c r="J43" i="19"/>
  <c r="F43" i="19"/>
  <c r="B43" i="19"/>
  <c r="D43" i="19"/>
  <c r="H43" i="19"/>
  <c r="L43" i="19"/>
  <c r="E43" i="19"/>
  <c r="I43" i="19"/>
  <c r="M43" i="19"/>
  <c r="U5" i="17"/>
  <c r="V5" i="17"/>
  <c r="W5" i="17"/>
  <c r="X5" i="17"/>
  <c r="Y5" i="17"/>
  <c r="T5" i="17"/>
  <c r="M5" i="17"/>
  <c r="N5" i="17"/>
  <c r="O5" i="17"/>
  <c r="P5" i="17"/>
  <c r="Q5" i="17"/>
  <c r="Y5" i="16"/>
  <c r="Z5" i="16"/>
  <c r="AA5" i="16"/>
  <c r="AB5" i="16"/>
  <c r="AC5" i="16"/>
  <c r="AD5" i="16"/>
  <c r="AE5" i="16"/>
  <c r="AF5" i="16"/>
  <c r="X5" i="16"/>
  <c r="D44" i="22" l="1"/>
  <c r="G44" i="20"/>
  <c r="C44" i="18"/>
  <c r="AB44" i="22"/>
  <c r="K44" i="18"/>
  <c r="T44" i="22"/>
  <c r="K44" i="20"/>
  <c r="X44" i="22"/>
  <c r="L44" i="22"/>
  <c r="C44" i="20"/>
  <c r="H44" i="22"/>
  <c r="G44" i="18"/>
  <c r="S44" i="20"/>
  <c r="M44" i="21"/>
  <c r="V44" i="21"/>
  <c r="AC44" i="21"/>
  <c r="C44" i="21"/>
  <c r="J44" i="21"/>
  <c r="B44" i="18"/>
  <c r="J44" i="18"/>
  <c r="AA44" i="20"/>
  <c r="R44" i="20"/>
  <c r="W44" i="21"/>
  <c r="AD44" i="21"/>
  <c r="D44" i="21"/>
  <c r="K44" i="21"/>
  <c r="T44" i="21"/>
  <c r="AA44" i="22"/>
  <c r="O44" i="18"/>
  <c r="K44" i="22"/>
  <c r="E44" i="20"/>
  <c r="D44" i="18"/>
  <c r="Z44" i="22"/>
  <c r="F44" i="22"/>
  <c r="H44" i="18"/>
  <c r="I44" i="20"/>
  <c r="AH44" i="22"/>
  <c r="AR44" i="22"/>
  <c r="AB44" i="20"/>
  <c r="B44" i="20"/>
  <c r="D44" i="20"/>
  <c r="M44" i="20"/>
  <c r="L44" i="18"/>
  <c r="I44" i="18"/>
  <c r="C44" i="22"/>
  <c r="H44" i="20"/>
  <c r="AJ44" i="22"/>
  <c r="T44" i="20"/>
  <c r="M44" i="22"/>
  <c r="M44" i="18"/>
  <c r="E44" i="22"/>
  <c r="J44" i="22"/>
  <c r="I44" i="22"/>
  <c r="Z44" i="20"/>
  <c r="AE44" i="21"/>
  <c r="E44" i="21"/>
  <c r="L44" i="21"/>
  <c r="U44" i="21"/>
  <c r="AB44" i="21"/>
  <c r="B44" i="21"/>
  <c r="AP44" i="22"/>
  <c r="N44" i="18"/>
  <c r="E44" i="18"/>
  <c r="J44" i="20"/>
  <c r="N44" i="20"/>
  <c r="U44" i="22"/>
  <c r="S44" i="22"/>
  <c r="Y44" i="22"/>
  <c r="AC44" i="22"/>
  <c r="V44" i="22"/>
  <c r="I44" i="21"/>
  <c r="G44" i="21"/>
  <c r="N44" i="21"/>
  <c r="H44" i="21"/>
  <c r="O44" i="21"/>
  <c r="F44" i="21"/>
  <c r="AA44" i="21"/>
  <c r="R44" i="21"/>
  <c r="Y44" i="21"/>
  <c r="S44" i="21"/>
  <c r="Z44" i="21"/>
  <c r="X44" i="21"/>
  <c r="W44" i="20"/>
  <c r="AD44" i="20"/>
  <c r="U44" i="20"/>
  <c r="AE44" i="20"/>
  <c r="V44" i="20"/>
  <c r="AC44" i="20"/>
  <c r="X44" i="20"/>
  <c r="Y44" i="20"/>
  <c r="AQ44" i="22"/>
  <c r="AM44" i="22"/>
  <c r="AL44" i="22"/>
  <c r="AO44" i="22"/>
  <c r="AI44" i="22"/>
  <c r="AK44" i="22"/>
  <c r="AN44" i="22"/>
  <c r="AD5" i="10"/>
  <c r="AC5" i="10"/>
  <c r="AB5" i="10"/>
  <c r="AA5" i="10"/>
  <c r="Z5" i="10"/>
  <c r="Y5" i="10"/>
  <c r="X5" i="10"/>
  <c r="W5" i="10"/>
  <c r="AL5" i="15"/>
  <c r="AK5" i="15"/>
  <c r="AJ5" i="15"/>
  <c r="AI5" i="15"/>
  <c r="AH5" i="15"/>
  <c r="AG5" i="15"/>
  <c r="AF5" i="15"/>
  <c r="AE5" i="15"/>
  <c r="AD5" i="15"/>
  <c r="AC5" i="15"/>
  <c r="AB5" i="15"/>
  <c r="P5" i="15"/>
  <c r="Q5" i="15"/>
  <c r="R5" i="15"/>
  <c r="S5" i="15"/>
  <c r="T5" i="15"/>
  <c r="U5" i="15"/>
  <c r="V5" i="15"/>
  <c r="W5" i="15"/>
  <c r="X5" i="15"/>
  <c r="Y5" i="15"/>
  <c r="O5" i="15"/>
  <c r="C23" i="1" l="1"/>
  <c r="D23" i="1"/>
  <c r="E23" i="1"/>
  <c r="F23" i="1"/>
  <c r="G23" i="1"/>
  <c r="H23" i="1"/>
  <c r="I23" i="1"/>
  <c r="J23" i="1"/>
  <c r="B23" i="1"/>
  <c r="L16" i="17" l="1"/>
  <c r="M16" i="17"/>
  <c r="N16" i="17"/>
  <c r="O16" i="17"/>
  <c r="P16" i="17"/>
  <c r="Q16" i="17"/>
  <c r="L17" i="17"/>
  <c r="M17" i="17"/>
  <c r="N17" i="17"/>
  <c r="O17" i="17"/>
  <c r="P17" i="17"/>
  <c r="Q17" i="17"/>
  <c r="L18" i="17"/>
  <c r="M18" i="17"/>
  <c r="N18" i="17"/>
  <c r="O18" i="17"/>
  <c r="P18" i="17"/>
  <c r="Q18" i="17"/>
  <c r="L26" i="17"/>
  <c r="M26" i="17"/>
  <c r="N26" i="17"/>
  <c r="O26" i="17"/>
  <c r="P26" i="17"/>
  <c r="Q26" i="17"/>
  <c r="L27" i="17"/>
  <c r="M27" i="17"/>
  <c r="N27" i="17"/>
  <c r="O27" i="17"/>
  <c r="P27" i="17"/>
  <c r="Q27" i="17"/>
  <c r="L28" i="17"/>
  <c r="M28" i="17"/>
  <c r="N28" i="17"/>
  <c r="O28" i="17"/>
  <c r="P28" i="17"/>
  <c r="Q28" i="17"/>
  <c r="L36" i="17"/>
  <c r="M36" i="17"/>
  <c r="N36" i="17"/>
  <c r="O36" i="17"/>
  <c r="P36" i="17"/>
  <c r="Q36" i="17"/>
  <c r="L37" i="17"/>
  <c r="M37" i="17"/>
  <c r="N37" i="17"/>
  <c r="O37" i="17"/>
  <c r="P37" i="17"/>
  <c r="Q37" i="17"/>
  <c r="L38" i="17"/>
  <c r="M38" i="17"/>
  <c r="N38" i="17"/>
  <c r="O38" i="17"/>
  <c r="P38" i="17"/>
  <c r="Q38" i="17"/>
  <c r="L46" i="17"/>
  <c r="M46" i="17"/>
  <c r="N46" i="17"/>
  <c r="O46" i="17"/>
  <c r="P46" i="17"/>
  <c r="Q46" i="17"/>
  <c r="L47" i="17"/>
  <c r="M47" i="17"/>
  <c r="N47" i="17"/>
  <c r="O47" i="17"/>
  <c r="P47" i="17"/>
  <c r="Q47" i="17"/>
  <c r="L48" i="17"/>
  <c r="M48" i="17"/>
  <c r="N48" i="17"/>
  <c r="O48" i="17"/>
  <c r="P48" i="17"/>
  <c r="Q48" i="17"/>
  <c r="L56" i="17"/>
  <c r="M56" i="17"/>
  <c r="N56" i="17"/>
  <c r="O56" i="17"/>
  <c r="P56" i="17"/>
  <c r="Q56" i="17"/>
  <c r="L57" i="17"/>
  <c r="M57" i="17"/>
  <c r="N57" i="17"/>
  <c r="O57" i="17"/>
  <c r="P57" i="17"/>
  <c r="Q57" i="17"/>
  <c r="L58" i="17"/>
  <c r="M58" i="17"/>
  <c r="N58" i="17"/>
  <c r="O58" i="17"/>
  <c r="P58" i="17"/>
  <c r="Q58" i="17"/>
  <c r="L66" i="17"/>
  <c r="M66" i="17"/>
  <c r="N66" i="17"/>
  <c r="O66" i="17"/>
  <c r="P66" i="17"/>
  <c r="Q66" i="17"/>
  <c r="L67" i="17"/>
  <c r="M67" i="17"/>
  <c r="N67" i="17"/>
  <c r="O67" i="17"/>
  <c r="P67" i="17"/>
  <c r="Q67" i="17"/>
  <c r="L68" i="17"/>
  <c r="M68" i="17"/>
  <c r="N68" i="17"/>
  <c r="O68" i="17"/>
  <c r="P68" i="17"/>
  <c r="Q68" i="17"/>
  <c r="L76" i="17"/>
  <c r="M76" i="17"/>
  <c r="N76" i="17"/>
  <c r="O76" i="17"/>
  <c r="P76" i="17"/>
  <c r="Q76" i="17"/>
  <c r="L77" i="17"/>
  <c r="M77" i="17"/>
  <c r="N77" i="17"/>
  <c r="O77" i="17"/>
  <c r="P77" i="17"/>
  <c r="Q77" i="17"/>
  <c r="L78" i="17"/>
  <c r="M78" i="17"/>
  <c r="N78" i="17"/>
  <c r="O78" i="17"/>
  <c r="P78" i="17"/>
  <c r="Q78" i="17"/>
  <c r="M6" i="17"/>
  <c r="N6" i="17"/>
  <c r="O6" i="17"/>
  <c r="P6" i="17"/>
  <c r="Q6" i="17"/>
  <c r="M7" i="17"/>
  <c r="U3" i="17" s="1"/>
  <c r="N7" i="17"/>
  <c r="O7" i="17"/>
  <c r="P7" i="17"/>
  <c r="Q7" i="17"/>
  <c r="M8" i="17"/>
  <c r="N8" i="17"/>
  <c r="O8" i="17"/>
  <c r="P8" i="17"/>
  <c r="Q8" i="17"/>
  <c r="L8" i="17"/>
  <c r="L7" i="17"/>
  <c r="L6" i="17"/>
  <c r="G4" i="17"/>
  <c r="F4" i="17"/>
  <c r="E4" i="17"/>
  <c r="D4" i="17"/>
  <c r="C4" i="17"/>
  <c r="B4" i="17"/>
  <c r="G3" i="17"/>
  <c r="F3" i="17"/>
  <c r="E3" i="17"/>
  <c r="D3" i="17"/>
  <c r="C3" i="17"/>
  <c r="B3" i="17"/>
  <c r="G2" i="17"/>
  <c r="F2" i="17"/>
  <c r="E2" i="17"/>
  <c r="D2" i="17"/>
  <c r="C2" i="17"/>
  <c r="B2" i="17"/>
  <c r="T43" i="16"/>
  <c r="T42" i="16"/>
  <c r="T41" i="16"/>
  <c r="T38" i="16"/>
  <c r="T37" i="16"/>
  <c r="T36" i="16"/>
  <c r="T33" i="16"/>
  <c r="T32" i="16"/>
  <c r="T31" i="16"/>
  <c r="T28" i="16"/>
  <c r="T27" i="16"/>
  <c r="T26" i="16"/>
  <c r="T23" i="16"/>
  <c r="T22" i="16"/>
  <c r="T21" i="16"/>
  <c r="T18" i="16"/>
  <c r="T17" i="16"/>
  <c r="T16" i="16"/>
  <c r="T13" i="16"/>
  <c r="T12" i="16"/>
  <c r="T11" i="16"/>
  <c r="T8" i="16"/>
  <c r="T7" i="16"/>
  <c r="T6" i="16"/>
  <c r="J4" i="16"/>
  <c r="J3" i="16"/>
  <c r="J2" i="16"/>
  <c r="S43" i="16"/>
  <c r="R43" i="16"/>
  <c r="Q43" i="16"/>
  <c r="P43" i="16"/>
  <c r="O43" i="16"/>
  <c r="N43" i="16"/>
  <c r="M43" i="16"/>
  <c r="L43" i="16"/>
  <c r="S42" i="16"/>
  <c r="R42" i="16"/>
  <c r="Q42" i="16"/>
  <c r="P42" i="16"/>
  <c r="O42" i="16"/>
  <c r="N42" i="16"/>
  <c r="M42" i="16"/>
  <c r="L42" i="16"/>
  <c r="S41" i="16"/>
  <c r="R41" i="16"/>
  <c r="Q41" i="16"/>
  <c r="P41" i="16"/>
  <c r="O41" i="16"/>
  <c r="N41" i="16"/>
  <c r="M41" i="16"/>
  <c r="L41" i="16"/>
  <c r="S38" i="16"/>
  <c r="R38" i="16"/>
  <c r="Q38" i="16"/>
  <c r="P38" i="16"/>
  <c r="O38" i="16"/>
  <c r="N38" i="16"/>
  <c r="M38" i="16"/>
  <c r="L38" i="16"/>
  <c r="S37" i="16"/>
  <c r="R37" i="16"/>
  <c r="Q37" i="16"/>
  <c r="P37" i="16"/>
  <c r="O37" i="16"/>
  <c r="N37" i="16"/>
  <c r="M37" i="16"/>
  <c r="L37" i="16"/>
  <c r="S36" i="16"/>
  <c r="R36" i="16"/>
  <c r="Q36" i="16"/>
  <c r="P36" i="16"/>
  <c r="O36" i="16"/>
  <c r="N36" i="16"/>
  <c r="M36" i="16"/>
  <c r="L36" i="16"/>
  <c r="S33" i="16"/>
  <c r="R33" i="16"/>
  <c r="Q33" i="16"/>
  <c r="P33" i="16"/>
  <c r="O33" i="16"/>
  <c r="N33" i="16"/>
  <c r="M33" i="16"/>
  <c r="L33" i="16"/>
  <c r="S32" i="16"/>
  <c r="R32" i="16"/>
  <c r="Q32" i="16"/>
  <c r="P32" i="16"/>
  <c r="O32" i="16"/>
  <c r="N32" i="16"/>
  <c r="M32" i="16"/>
  <c r="L32" i="16"/>
  <c r="S31" i="16"/>
  <c r="R31" i="16"/>
  <c r="Q31" i="16"/>
  <c r="P31" i="16"/>
  <c r="O31" i="16"/>
  <c r="N31" i="16"/>
  <c r="M31" i="16"/>
  <c r="L31" i="16"/>
  <c r="S28" i="16"/>
  <c r="R28" i="16"/>
  <c r="Q28" i="16"/>
  <c r="P28" i="16"/>
  <c r="O28" i="16"/>
  <c r="N28" i="16"/>
  <c r="M28" i="16"/>
  <c r="L28" i="16"/>
  <c r="S27" i="16"/>
  <c r="R27" i="16"/>
  <c r="Q27" i="16"/>
  <c r="P27" i="16"/>
  <c r="O27" i="16"/>
  <c r="N27" i="16"/>
  <c r="M27" i="16"/>
  <c r="L27" i="16"/>
  <c r="S26" i="16"/>
  <c r="R26" i="16"/>
  <c r="Q26" i="16"/>
  <c r="P26" i="16"/>
  <c r="O26" i="16"/>
  <c r="N26" i="16"/>
  <c r="M26" i="16"/>
  <c r="L26" i="16"/>
  <c r="S23" i="16"/>
  <c r="R23" i="16"/>
  <c r="Q23" i="16"/>
  <c r="P23" i="16"/>
  <c r="O23" i="16"/>
  <c r="N23" i="16"/>
  <c r="M23" i="16"/>
  <c r="L23" i="16"/>
  <c r="S22" i="16"/>
  <c r="R22" i="16"/>
  <c r="Q22" i="16"/>
  <c r="P22" i="16"/>
  <c r="O22" i="16"/>
  <c r="N22" i="16"/>
  <c r="M22" i="16"/>
  <c r="L22" i="16"/>
  <c r="S21" i="16"/>
  <c r="R21" i="16"/>
  <c r="Q21" i="16"/>
  <c r="P21" i="16"/>
  <c r="O21" i="16"/>
  <c r="N21" i="16"/>
  <c r="M21" i="16"/>
  <c r="L21" i="16"/>
  <c r="S18" i="16"/>
  <c r="R18" i="16"/>
  <c r="Q18" i="16"/>
  <c r="P18" i="16"/>
  <c r="O18" i="16"/>
  <c r="N18" i="16"/>
  <c r="M18" i="16"/>
  <c r="L18" i="16"/>
  <c r="S17" i="16"/>
  <c r="R17" i="16"/>
  <c r="Q17" i="16"/>
  <c r="P17" i="16"/>
  <c r="O17" i="16"/>
  <c r="N17" i="16"/>
  <c r="M17" i="16"/>
  <c r="L17" i="16"/>
  <c r="S16" i="16"/>
  <c r="R16" i="16"/>
  <c r="Q16" i="16"/>
  <c r="P16" i="16"/>
  <c r="O16" i="16"/>
  <c r="N16" i="16"/>
  <c r="M16" i="16"/>
  <c r="L16" i="16"/>
  <c r="S13" i="16"/>
  <c r="R13" i="16"/>
  <c r="Q13" i="16"/>
  <c r="P13" i="16"/>
  <c r="O13" i="16"/>
  <c r="N13" i="16"/>
  <c r="M13" i="16"/>
  <c r="L13" i="16"/>
  <c r="S12" i="16"/>
  <c r="R12" i="16"/>
  <c r="Q12" i="16"/>
  <c r="P12" i="16"/>
  <c r="O12" i="16"/>
  <c r="N12" i="16"/>
  <c r="M12" i="16"/>
  <c r="L12" i="16"/>
  <c r="S11" i="16"/>
  <c r="R11" i="16"/>
  <c r="Q11" i="16"/>
  <c r="P11" i="16"/>
  <c r="O11" i="16"/>
  <c r="N11" i="16"/>
  <c r="M11" i="16"/>
  <c r="L11" i="16"/>
  <c r="S8" i="16"/>
  <c r="AE4" i="16" s="1"/>
  <c r="R8" i="16"/>
  <c r="Q8" i="16"/>
  <c r="P8" i="16"/>
  <c r="AB4" i="16" s="1"/>
  <c r="O8" i="16"/>
  <c r="AA4" i="16" s="1"/>
  <c r="N8" i="16"/>
  <c r="Z4" i="16" s="1"/>
  <c r="M8" i="16"/>
  <c r="Y4" i="16" s="1"/>
  <c r="L8" i="16"/>
  <c r="S7" i="16"/>
  <c r="AE3" i="16" s="1"/>
  <c r="R7" i="16"/>
  <c r="AD3" i="16" s="1"/>
  <c r="Q7" i="16"/>
  <c r="AC3" i="16" s="1"/>
  <c r="P7" i="16"/>
  <c r="AB3" i="16" s="1"/>
  <c r="O7" i="16"/>
  <c r="AA3" i="16" s="1"/>
  <c r="N7" i="16"/>
  <c r="Z3" i="16" s="1"/>
  <c r="M7" i="16"/>
  <c r="L7" i="16"/>
  <c r="S6" i="16"/>
  <c r="AE2" i="16" s="1"/>
  <c r="AE8" i="16" s="1"/>
  <c r="R6" i="16"/>
  <c r="AD2" i="16" s="1"/>
  <c r="AD8" i="16" s="1"/>
  <c r="Q6" i="16"/>
  <c r="AC2" i="16" s="1"/>
  <c r="AC8" i="16" s="1"/>
  <c r="P6" i="16"/>
  <c r="AB2" i="16" s="1"/>
  <c r="AB8" i="16" s="1"/>
  <c r="O6" i="16"/>
  <c r="AA2" i="16" s="1"/>
  <c r="AA8" i="16" s="1"/>
  <c r="N6" i="16"/>
  <c r="Z2" i="16" s="1"/>
  <c r="Z8" i="16" s="1"/>
  <c r="M6" i="16"/>
  <c r="L6" i="16"/>
  <c r="S4" i="16"/>
  <c r="P4" i="16"/>
  <c r="I4" i="16"/>
  <c r="H4" i="16"/>
  <c r="G4" i="16"/>
  <c r="F4" i="16"/>
  <c r="E4" i="16"/>
  <c r="D4" i="16"/>
  <c r="C4" i="16"/>
  <c r="B4" i="16"/>
  <c r="I3" i="16"/>
  <c r="H3" i="16"/>
  <c r="G3" i="16"/>
  <c r="F3" i="16"/>
  <c r="E3" i="16"/>
  <c r="D3" i="16"/>
  <c r="C3" i="16"/>
  <c r="B3" i="16"/>
  <c r="I2" i="16"/>
  <c r="H2" i="16"/>
  <c r="G2" i="16"/>
  <c r="F2" i="16"/>
  <c r="E2" i="16"/>
  <c r="D2" i="16"/>
  <c r="C2" i="16"/>
  <c r="B2" i="16"/>
  <c r="S2" i="16" l="1"/>
  <c r="P3" i="16"/>
  <c r="Y2" i="16"/>
  <c r="Y8" i="16" s="1"/>
  <c r="R4" i="16"/>
  <c r="AD4" i="16"/>
  <c r="AD7" i="16" s="1"/>
  <c r="U4" i="17"/>
  <c r="R2" i="16"/>
  <c r="Y3" i="16"/>
  <c r="N4" i="16"/>
  <c r="M2" i="16"/>
  <c r="O4" i="16"/>
  <c r="M4" i="16"/>
  <c r="Q4" i="16"/>
  <c r="AC4" i="16"/>
  <c r="AC7" i="16" s="1"/>
  <c r="Q3" i="16"/>
  <c r="N2" i="16"/>
  <c r="O3" i="16"/>
  <c r="W2" i="17"/>
  <c r="Q2" i="16"/>
  <c r="W4" i="17"/>
  <c r="O2" i="16"/>
  <c r="M3" i="16"/>
  <c r="S3" i="16"/>
  <c r="V3" i="17"/>
  <c r="Z6" i="16"/>
  <c r="AD6" i="16"/>
  <c r="U2" i="17"/>
  <c r="U6" i="17" s="1"/>
  <c r="X2" i="17"/>
  <c r="X3" i="17"/>
  <c r="AC6" i="16"/>
  <c r="T3" i="16"/>
  <c r="X4" i="17"/>
  <c r="V2" i="17"/>
  <c r="V4" i="17"/>
  <c r="Q4" i="17"/>
  <c r="N3" i="17"/>
  <c r="AF2" i="16"/>
  <c r="AF8" i="16" s="1"/>
  <c r="T2" i="17"/>
  <c r="L2" i="17"/>
  <c r="AA6" i="16"/>
  <c r="Y7" i="16"/>
  <c r="AE7" i="16"/>
  <c r="AF3" i="16"/>
  <c r="L3" i="17"/>
  <c r="T3" i="17"/>
  <c r="Y2" i="17"/>
  <c r="P4" i="17"/>
  <c r="M3" i="17"/>
  <c r="L2" i="16"/>
  <c r="X2" i="16"/>
  <c r="X8" i="16" s="1"/>
  <c r="AB6" i="16"/>
  <c r="Z7" i="16"/>
  <c r="T4" i="16"/>
  <c r="AF4" i="16"/>
  <c r="T4" i="17"/>
  <c r="L4" i="17"/>
  <c r="Y3" i="17"/>
  <c r="N4" i="17"/>
  <c r="Q2" i="17"/>
  <c r="R3" i="16"/>
  <c r="AA7" i="16"/>
  <c r="T2" i="16"/>
  <c r="Y4" i="17"/>
  <c r="M4" i="17"/>
  <c r="P2" i="17"/>
  <c r="X4" i="16"/>
  <c r="L4" i="16"/>
  <c r="P2" i="16"/>
  <c r="X3" i="16"/>
  <c r="L3" i="16"/>
  <c r="AB7" i="16"/>
  <c r="O3" i="17"/>
  <c r="W3" i="17"/>
  <c r="Q3" i="17"/>
  <c r="N2" i="17"/>
  <c r="N3" i="16"/>
  <c r="AE6" i="16"/>
  <c r="P3" i="17"/>
  <c r="M2" i="17"/>
  <c r="O2" i="17"/>
  <c r="O4" i="17"/>
  <c r="TB21" i="1"/>
  <c r="TB20" i="1"/>
  <c r="TB18" i="1"/>
  <c r="TB7" i="1"/>
  <c r="TB10" i="1" s="1"/>
  <c r="TB11" i="1" s="1"/>
  <c r="SZ21" i="1"/>
  <c r="SZ20" i="1"/>
  <c r="SZ18" i="1"/>
  <c r="SZ7" i="1"/>
  <c r="SZ10" i="1" s="1"/>
  <c r="SZ11" i="1" s="1"/>
  <c r="SX21" i="1"/>
  <c r="SX20" i="1"/>
  <c r="SX18" i="1"/>
  <c r="SX7" i="1"/>
  <c r="SX10" i="1" s="1"/>
  <c r="SX11" i="1" s="1"/>
  <c r="SV21" i="1"/>
  <c r="SV20" i="1"/>
  <c r="SV18" i="1"/>
  <c r="SV7" i="1"/>
  <c r="SV10" i="1" s="1"/>
  <c r="SV11" i="1" s="1"/>
  <c r="ST21" i="1"/>
  <c r="ST20" i="1"/>
  <c r="ST18" i="1"/>
  <c r="ST7" i="1"/>
  <c r="ST10" i="1" s="1"/>
  <c r="ST11" i="1" s="1"/>
  <c r="SR21" i="1"/>
  <c r="SR20" i="1"/>
  <c r="SR18" i="1"/>
  <c r="SR7" i="1"/>
  <c r="SR10" i="1" s="1"/>
  <c r="SR11" i="1" s="1"/>
  <c r="SP21" i="1"/>
  <c r="SP20" i="1"/>
  <c r="SP18" i="1"/>
  <c r="SP7" i="1"/>
  <c r="SP10" i="1" s="1"/>
  <c r="SP11" i="1" s="1"/>
  <c r="SN21" i="1"/>
  <c r="SN20" i="1"/>
  <c r="SN18" i="1"/>
  <c r="SN7" i="1"/>
  <c r="SN10" i="1" s="1"/>
  <c r="SN11" i="1" s="1"/>
  <c r="SL7" i="1"/>
  <c r="SL10" i="1" s="1"/>
  <c r="SL11" i="1" s="1"/>
  <c r="SL21" i="1"/>
  <c r="SL20" i="1"/>
  <c r="SL18" i="1"/>
  <c r="H3" i="12"/>
  <c r="H4" i="12"/>
  <c r="C3" i="12"/>
  <c r="D3" i="12"/>
  <c r="E3" i="12"/>
  <c r="F3" i="12"/>
  <c r="G3" i="12"/>
  <c r="C4" i="12"/>
  <c r="D4" i="12"/>
  <c r="E4" i="12"/>
  <c r="F4" i="12"/>
  <c r="G4" i="12"/>
  <c r="B4" i="12"/>
  <c r="B3" i="12"/>
  <c r="C2" i="12"/>
  <c r="D2" i="12"/>
  <c r="E2" i="12"/>
  <c r="F2" i="12"/>
  <c r="G2" i="12"/>
  <c r="H2" i="12"/>
  <c r="B2" i="12"/>
  <c r="L11" i="10"/>
  <c r="M11" i="10"/>
  <c r="N11" i="10"/>
  <c r="O11" i="10"/>
  <c r="P11" i="10"/>
  <c r="Q11" i="10"/>
  <c r="R11" i="10"/>
  <c r="S11" i="10"/>
  <c r="L12" i="10"/>
  <c r="M12" i="10"/>
  <c r="N12" i="10"/>
  <c r="O12" i="10"/>
  <c r="P12" i="10"/>
  <c r="Q12" i="10"/>
  <c r="R12" i="10"/>
  <c r="S12" i="10"/>
  <c r="L13" i="10"/>
  <c r="M13" i="10"/>
  <c r="N13" i="10"/>
  <c r="O13" i="10"/>
  <c r="P13" i="10"/>
  <c r="Q13" i="10"/>
  <c r="R13" i="10"/>
  <c r="S13" i="10"/>
  <c r="L16" i="10"/>
  <c r="M16" i="10"/>
  <c r="N16" i="10"/>
  <c r="O16" i="10"/>
  <c r="P16" i="10"/>
  <c r="Q16" i="10"/>
  <c r="R16" i="10"/>
  <c r="S16" i="10"/>
  <c r="L17" i="10"/>
  <c r="M17" i="10"/>
  <c r="N17" i="10"/>
  <c r="O17" i="10"/>
  <c r="P17" i="10"/>
  <c r="Q17" i="10"/>
  <c r="R17" i="10"/>
  <c r="S17" i="10"/>
  <c r="L18" i="10"/>
  <c r="M18" i="10"/>
  <c r="N18" i="10"/>
  <c r="O18" i="10"/>
  <c r="P18" i="10"/>
  <c r="Q18" i="10"/>
  <c r="R18" i="10"/>
  <c r="S18" i="10"/>
  <c r="L21" i="10"/>
  <c r="M21" i="10"/>
  <c r="N21" i="10"/>
  <c r="O21" i="10"/>
  <c r="P21" i="10"/>
  <c r="Q21" i="10"/>
  <c r="R21" i="10"/>
  <c r="S21" i="10"/>
  <c r="L22" i="10"/>
  <c r="M22" i="10"/>
  <c r="N22" i="10"/>
  <c r="O22" i="10"/>
  <c r="P22" i="10"/>
  <c r="Q22" i="10"/>
  <c r="R22" i="10"/>
  <c r="S22" i="10"/>
  <c r="L23" i="10"/>
  <c r="M23" i="10"/>
  <c r="N23" i="10"/>
  <c r="O23" i="10"/>
  <c r="P23" i="10"/>
  <c r="Q23" i="10"/>
  <c r="R23" i="10"/>
  <c r="S23" i="10"/>
  <c r="L26" i="10"/>
  <c r="M26" i="10"/>
  <c r="N26" i="10"/>
  <c r="O26" i="10"/>
  <c r="P26" i="10"/>
  <c r="Q26" i="10"/>
  <c r="R26" i="10"/>
  <c r="S26" i="10"/>
  <c r="L27" i="10"/>
  <c r="M27" i="10"/>
  <c r="N27" i="10"/>
  <c r="O27" i="10"/>
  <c r="P27" i="10"/>
  <c r="Q27" i="10"/>
  <c r="R27" i="10"/>
  <c r="S27" i="10"/>
  <c r="L28" i="10"/>
  <c r="M28" i="10"/>
  <c r="N28" i="10"/>
  <c r="O28" i="10"/>
  <c r="P28" i="10"/>
  <c r="Q28" i="10"/>
  <c r="R28" i="10"/>
  <c r="S28" i="10"/>
  <c r="L31" i="10"/>
  <c r="M31" i="10"/>
  <c r="N31" i="10"/>
  <c r="O31" i="10"/>
  <c r="P31" i="10"/>
  <c r="Q31" i="10"/>
  <c r="R31" i="10"/>
  <c r="S31" i="10"/>
  <c r="L32" i="10"/>
  <c r="M32" i="10"/>
  <c r="N32" i="10"/>
  <c r="O32" i="10"/>
  <c r="P32" i="10"/>
  <c r="Q32" i="10"/>
  <c r="R32" i="10"/>
  <c r="S32" i="10"/>
  <c r="L33" i="10"/>
  <c r="M33" i="10"/>
  <c r="N33" i="10"/>
  <c r="O33" i="10"/>
  <c r="P33" i="10"/>
  <c r="Q33" i="10"/>
  <c r="R33" i="10"/>
  <c r="S33" i="10"/>
  <c r="L36" i="10"/>
  <c r="M36" i="10"/>
  <c r="N36" i="10"/>
  <c r="O36" i="10"/>
  <c r="P36" i="10"/>
  <c r="Q36" i="10"/>
  <c r="R36" i="10"/>
  <c r="S36" i="10"/>
  <c r="L37" i="10"/>
  <c r="M37" i="10"/>
  <c r="N37" i="10"/>
  <c r="O37" i="10"/>
  <c r="P37" i="10"/>
  <c r="Q37" i="10"/>
  <c r="R37" i="10"/>
  <c r="S37" i="10"/>
  <c r="L38" i="10"/>
  <c r="M38" i="10"/>
  <c r="N38" i="10"/>
  <c r="O38" i="10"/>
  <c r="P38" i="10"/>
  <c r="Q38" i="10"/>
  <c r="R38" i="10"/>
  <c r="S38" i="10"/>
  <c r="L41" i="10"/>
  <c r="M41" i="10"/>
  <c r="N41" i="10"/>
  <c r="O41" i="10"/>
  <c r="P41" i="10"/>
  <c r="Q41" i="10"/>
  <c r="R41" i="10"/>
  <c r="S41" i="10"/>
  <c r="L42" i="10"/>
  <c r="M42" i="10"/>
  <c r="N42" i="10"/>
  <c r="O42" i="10"/>
  <c r="P42" i="10"/>
  <c r="Q42" i="10"/>
  <c r="R42" i="10"/>
  <c r="S42" i="10"/>
  <c r="L43" i="10"/>
  <c r="M43" i="10"/>
  <c r="N43" i="10"/>
  <c r="O43" i="10"/>
  <c r="P43" i="10"/>
  <c r="Q43" i="10"/>
  <c r="R43" i="10"/>
  <c r="S43" i="10"/>
  <c r="L46" i="10"/>
  <c r="M46" i="10"/>
  <c r="N46" i="10"/>
  <c r="O46" i="10"/>
  <c r="P46" i="10"/>
  <c r="Q46" i="10"/>
  <c r="R46" i="10"/>
  <c r="S46" i="10"/>
  <c r="L47" i="10"/>
  <c r="M47" i="10"/>
  <c r="N47" i="10"/>
  <c r="O47" i="10"/>
  <c r="P47" i="10"/>
  <c r="Q47" i="10"/>
  <c r="R47" i="10"/>
  <c r="S47" i="10"/>
  <c r="L48" i="10"/>
  <c r="M48" i="10"/>
  <c r="N48" i="10"/>
  <c r="O48" i="10"/>
  <c r="P48" i="10"/>
  <c r="Q48" i="10"/>
  <c r="R48" i="10"/>
  <c r="S48" i="10"/>
  <c r="L51" i="10"/>
  <c r="M51" i="10"/>
  <c r="N51" i="10"/>
  <c r="O51" i="10"/>
  <c r="P51" i="10"/>
  <c r="Q51" i="10"/>
  <c r="R51" i="10"/>
  <c r="S51" i="10"/>
  <c r="L52" i="10"/>
  <c r="M52" i="10"/>
  <c r="N52" i="10"/>
  <c r="O52" i="10"/>
  <c r="P52" i="10"/>
  <c r="Q52" i="10"/>
  <c r="R52" i="10"/>
  <c r="S52" i="10"/>
  <c r="L53" i="10"/>
  <c r="M53" i="10"/>
  <c r="N53" i="10"/>
  <c r="O53" i="10"/>
  <c r="P53" i="10"/>
  <c r="Q53" i="10"/>
  <c r="R53" i="10"/>
  <c r="S53" i="10"/>
  <c r="L56" i="10"/>
  <c r="M56" i="10"/>
  <c r="N56" i="10"/>
  <c r="O56" i="10"/>
  <c r="P56" i="10"/>
  <c r="Q56" i="10"/>
  <c r="R56" i="10"/>
  <c r="S56" i="10"/>
  <c r="L57" i="10"/>
  <c r="M57" i="10"/>
  <c r="N57" i="10"/>
  <c r="O57" i="10"/>
  <c r="P57" i="10"/>
  <c r="Q57" i="10"/>
  <c r="R57" i="10"/>
  <c r="S57" i="10"/>
  <c r="L58" i="10"/>
  <c r="M58" i="10"/>
  <c r="N58" i="10"/>
  <c r="O58" i="10"/>
  <c r="P58" i="10"/>
  <c r="Q58" i="10"/>
  <c r="R58" i="10"/>
  <c r="S58" i="10"/>
  <c r="L61" i="10"/>
  <c r="M61" i="10"/>
  <c r="N61" i="10"/>
  <c r="O61" i="10"/>
  <c r="P61" i="10"/>
  <c r="Q61" i="10"/>
  <c r="R61" i="10"/>
  <c r="S61" i="10"/>
  <c r="L62" i="10"/>
  <c r="M62" i="10"/>
  <c r="N62" i="10"/>
  <c r="O62" i="10"/>
  <c r="P62" i="10"/>
  <c r="Q62" i="10"/>
  <c r="R62" i="10"/>
  <c r="S62" i="10"/>
  <c r="L63" i="10"/>
  <c r="M63" i="10"/>
  <c r="N63" i="10"/>
  <c r="O63" i="10"/>
  <c r="P63" i="10"/>
  <c r="Q63" i="10"/>
  <c r="R63" i="10"/>
  <c r="S63" i="10"/>
  <c r="L66" i="10"/>
  <c r="M66" i="10"/>
  <c r="N66" i="10"/>
  <c r="O66" i="10"/>
  <c r="P66" i="10"/>
  <c r="Q66" i="10"/>
  <c r="R66" i="10"/>
  <c r="S66" i="10"/>
  <c r="L67" i="10"/>
  <c r="M67" i="10"/>
  <c r="N67" i="10"/>
  <c r="O67" i="10"/>
  <c r="P67" i="10"/>
  <c r="Q67" i="10"/>
  <c r="R67" i="10"/>
  <c r="S67" i="10"/>
  <c r="L68" i="10"/>
  <c r="M68" i="10"/>
  <c r="N68" i="10"/>
  <c r="O68" i="10"/>
  <c r="P68" i="10"/>
  <c r="Q68" i="10"/>
  <c r="R68" i="10"/>
  <c r="S68" i="10"/>
  <c r="L71" i="10"/>
  <c r="M71" i="10"/>
  <c r="N71" i="10"/>
  <c r="O71" i="10"/>
  <c r="P71" i="10"/>
  <c r="Q71" i="10"/>
  <c r="R71" i="10"/>
  <c r="S71" i="10"/>
  <c r="L72" i="10"/>
  <c r="M72" i="10"/>
  <c r="N72" i="10"/>
  <c r="O72" i="10"/>
  <c r="P72" i="10"/>
  <c r="Q72" i="10"/>
  <c r="R72" i="10"/>
  <c r="S72" i="10"/>
  <c r="L73" i="10"/>
  <c r="M73" i="10"/>
  <c r="N73" i="10"/>
  <c r="O73" i="10"/>
  <c r="P73" i="10"/>
  <c r="Q73" i="10"/>
  <c r="R73" i="10"/>
  <c r="S73" i="10"/>
  <c r="L76" i="10"/>
  <c r="M76" i="10"/>
  <c r="N76" i="10"/>
  <c r="O76" i="10"/>
  <c r="P76" i="10"/>
  <c r="Q76" i="10"/>
  <c r="R76" i="10"/>
  <c r="S76" i="10"/>
  <c r="L77" i="10"/>
  <c r="M77" i="10"/>
  <c r="N77" i="10"/>
  <c r="O77" i="10"/>
  <c r="P77" i="10"/>
  <c r="Q77" i="10"/>
  <c r="R77" i="10"/>
  <c r="S77" i="10"/>
  <c r="L78" i="10"/>
  <c r="M78" i="10"/>
  <c r="N78" i="10"/>
  <c r="O78" i="10"/>
  <c r="P78" i="10"/>
  <c r="Q78" i="10"/>
  <c r="R78" i="10"/>
  <c r="S78" i="10"/>
  <c r="L81" i="10"/>
  <c r="M81" i="10"/>
  <c r="N81" i="10"/>
  <c r="O81" i="10"/>
  <c r="P81" i="10"/>
  <c r="Q81" i="10"/>
  <c r="R81" i="10"/>
  <c r="S81" i="10"/>
  <c r="L82" i="10"/>
  <c r="M82" i="10"/>
  <c r="N82" i="10"/>
  <c r="O82" i="10"/>
  <c r="P82" i="10"/>
  <c r="Q82" i="10"/>
  <c r="R82" i="10"/>
  <c r="S82" i="10"/>
  <c r="L83" i="10"/>
  <c r="M83" i="10"/>
  <c r="N83" i="10"/>
  <c r="O83" i="10"/>
  <c r="P83" i="10"/>
  <c r="Q83" i="10"/>
  <c r="R83" i="10"/>
  <c r="S83" i="10"/>
  <c r="L86" i="10"/>
  <c r="M86" i="10"/>
  <c r="N86" i="10"/>
  <c r="O86" i="10"/>
  <c r="P86" i="10"/>
  <c r="Q86" i="10"/>
  <c r="R86" i="10"/>
  <c r="S86" i="10"/>
  <c r="L87" i="10"/>
  <c r="M87" i="10"/>
  <c r="N87" i="10"/>
  <c r="O87" i="10"/>
  <c r="P87" i="10"/>
  <c r="Q87" i="10"/>
  <c r="R87" i="10"/>
  <c r="S87" i="10"/>
  <c r="L88" i="10"/>
  <c r="M88" i="10"/>
  <c r="N88" i="10"/>
  <c r="O88" i="10"/>
  <c r="P88" i="10"/>
  <c r="Q88" i="10"/>
  <c r="R88" i="10"/>
  <c r="S88" i="10"/>
  <c r="L91" i="10"/>
  <c r="M91" i="10"/>
  <c r="N91" i="10"/>
  <c r="O91" i="10"/>
  <c r="P91" i="10"/>
  <c r="Q91" i="10"/>
  <c r="R91" i="10"/>
  <c r="S91" i="10"/>
  <c r="L92" i="10"/>
  <c r="M92" i="10"/>
  <c r="N92" i="10"/>
  <c r="O92" i="10"/>
  <c r="P92" i="10"/>
  <c r="Q92" i="10"/>
  <c r="R92" i="10"/>
  <c r="S92" i="10"/>
  <c r="L93" i="10"/>
  <c r="M93" i="10"/>
  <c r="N93" i="10"/>
  <c r="O93" i="10"/>
  <c r="P93" i="10"/>
  <c r="Q93" i="10"/>
  <c r="R93" i="10"/>
  <c r="S93" i="10"/>
  <c r="M6" i="10"/>
  <c r="N6" i="10"/>
  <c r="O6" i="10"/>
  <c r="P6" i="10"/>
  <c r="Q6" i="10"/>
  <c r="R6" i="10"/>
  <c r="S6" i="10"/>
  <c r="M7" i="10"/>
  <c r="N7" i="10"/>
  <c r="O7" i="10"/>
  <c r="P7" i="10"/>
  <c r="Q7" i="10"/>
  <c r="R7" i="10"/>
  <c r="S7" i="10"/>
  <c r="M8" i="10"/>
  <c r="N8" i="10"/>
  <c r="O8" i="10"/>
  <c r="P8" i="10"/>
  <c r="Q8" i="10"/>
  <c r="R8" i="10"/>
  <c r="S8" i="10"/>
  <c r="L8" i="10"/>
  <c r="L7" i="10"/>
  <c r="L6" i="10"/>
  <c r="O16" i="15"/>
  <c r="P16" i="15"/>
  <c r="Q16" i="15"/>
  <c r="R16" i="15"/>
  <c r="S16" i="15"/>
  <c r="T16" i="15"/>
  <c r="U16" i="15"/>
  <c r="V16" i="15"/>
  <c r="W16" i="15"/>
  <c r="X16" i="15"/>
  <c r="Y16" i="15"/>
  <c r="O17" i="15"/>
  <c r="P17" i="15"/>
  <c r="Q17" i="15"/>
  <c r="R17" i="15"/>
  <c r="S17" i="15"/>
  <c r="T17" i="15"/>
  <c r="U17" i="15"/>
  <c r="V17" i="15"/>
  <c r="W17" i="15"/>
  <c r="X17" i="15"/>
  <c r="Y17" i="15"/>
  <c r="O18" i="15"/>
  <c r="P18" i="15"/>
  <c r="Q18" i="15"/>
  <c r="R18" i="15"/>
  <c r="S18" i="15"/>
  <c r="T18" i="15"/>
  <c r="U18" i="15"/>
  <c r="V18" i="15"/>
  <c r="W18" i="15"/>
  <c r="X18" i="15"/>
  <c r="Y18" i="15"/>
  <c r="O26" i="15"/>
  <c r="P26" i="15"/>
  <c r="Q26" i="15"/>
  <c r="R26" i="15"/>
  <c r="S26" i="15"/>
  <c r="T26" i="15"/>
  <c r="U26" i="15"/>
  <c r="V26" i="15"/>
  <c r="W26" i="15"/>
  <c r="X26" i="15"/>
  <c r="Y26" i="15"/>
  <c r="O27" i="15"/>
  <c r="P27" i="15"/>
  <c r="Q27" i="15"/>
  <c r="R27" i="15"/>
  <c r="S27" i="15"/>
  <c r="T27" i="15"/>
  <c r="U27" i="15"/>
  <c r="V27" i="15"/>
  <c r="W27" i="15"/>
  <c r="X27" i="15"/>
  <c r="Y27" i="15"/>
  <c r="O28" i="15"/>
  <c r="P28" i="15"/>
  <c r="Q28" i="15"/>
  <c r="R28" i="15"/>
  <c r="S28" i="15"/>
  <c r="T28" i="15"/>
  <c r="U28" i="15"/>
  <c r="V28" i="15"/>
  <c r="W28" i="15"/>
  <c r="X28" i="15"/>
  <c r="Y28" i="15"/>
  <c r="O36" i="15"/>
  <c r="P36" i="15"/>
  <c r="Q36" i="15"/>
  <c r="R36" i="15"/>
  <c r="S36" i="15"/>
  <c r="T36" i="15"/>
  <c r="U36" i="15"/>
  <c r="V36" i="15"/>
  <c r="W36" i="15"/>
  <c r="X36" i="15"/>
  <c r="Y36" i="15"/>
  <c r="O37" i="15"/>
  <c r="P37" i="15"/>
  <c r="Q37" i="15"/>
  <c r="R37" i="15"/>
  <c r="S37" i="15"/>
  <c r="T37" i="15"/>
  <c r="U37" i="15"/>
  <c r="V37" i="15"/>
  <c r="W37" i="15"/>
  <c r="X37" i="15"/>
  <c r="Y37" i="15"/>
  <c r="O38" i="15"/>
  <c r="P38" i="15"/>
  <c r="Q38" i="15"/>
  <c r="R38" i="15"/>
  <c r="S38" i="15"/>
  <c r="T38" i="15"/>
  <c r="U38" i="15"/>
  <c r="V38" i="15"/>
  <c r="W38" i="15"/>
  <c r="X38" i="15"/>
  <c r="Y38" i="15"/>
  <c r="O46" i="15"/>
  <c r="P46" i="15"/>
  <c r="Q46" i="15"/>
  <c r="R46" i="15"/>
  <c r="S46" i="15"/>
  <c r="T46" i="15"/>
  <c r="U46" i="15"/>
  <c r="V46" i="15"/>
  <c r="W46" i="15"/>
  <c r="X46" i="15"/>
  <c r="Y46" i="15"/>
  <c r="O47" i="15"/>
  <c r="P47" i="15"/>
  <c r="Q47" i="15"/>
  <c r="R47" i="15"/>
  <c r="S47" i="15"/>
  <c r="T47" i="15"/>
  <c r="U47" i="15"/>
  <c r="V47" i="15"/>
  <c r="W47" i="15"/>
  <c r="X47" i="15"/>
  <c r="Y47" i="15"/>
  <c r="O48" i="15"/>
  <c r="P48" i="15"/>
  <c r="Q48" i="15"/>
  <c r="R48" i="15"/>
  <c r="S48" i="15"/>
  <c r="T48" i="15"/>
  <c r="U48" i="15"/>
  <c r="V48" i="15"/>
  <c r="W48" i="15"/>
  <c r="X48" i="15"/>
  <c r="Y48" i="15"/>
  <c r="O56" i="15"/>
  <c r="P56" i="15"/>
  <c r="Q56" i="15"/>
  <c r="R56" i="15"/>
  <c r="S56" i="15"/>
  <c r="T56" i="15"/>
  <c r="U56" i="15"/>
  <c r="V56" i="15"/>
  <c r="W56" i="15"/>
  <c r="X56" i="15"/>
  <c r="Y56" i="15"/>
  <c r="O57" i="15"/>
  <c r="P57" i="15"/>
  <c r="Q57" i="15"/>
  <c r="R57" i="15"/>
  <c r="S57" i="15"/>
  <c r="T57" i="15"/>
  <c r="U57" i="15"/>
  <c r="V57" i="15"/>
  <c r="W57" i="15"/>
  <c r="X57" i="15"/>
  <c r="Y57" i="15"/>
  <c r="O58" i="15"/>
  <c r="P58" i="15"/>
  <c r="Q58" i="15"/>
  <c r="R58" i="15"/>
  <c r="S58" i="15"/>
  <c r="T58" i="15"/>
  <c r="U58" i="15"/>
  <c r="V58" i="15"/>
  <c r="W58" i="15"/>
  <c r="X58" i="15"/>
  <c r="Y58" i="15"/>
  <c r="O66" i="15"/>
  <c r="P66" i="15"/>
  <c r="Q66" i="15"/>
  <c r="R66" i="15"/>
  <c r="S66" i="15"/>
  <c r="T66" i="15"/>
  <c r="U66" i="15"/>
  <c r="V66" i="15"/>
  <c r="W66" i="15"/>
  <c r="X66" i="15"/>
  <c r="Y66" i="15"/>
  <c r="O67" i="15"/>
  <c r="P67" i="15"/>
  <c r="Q67" i="15"/>
  <c r="R67" i="15"/>
  <c r="S67" i="15"/>
  <c r="T67" i="15"/>
  <c r="U67" i="15"/>
  <c r="V67" i="15"/>
  <c r="W67" i="15"/>
  <c r="X67" i="15"/>
  <c r="Y67" i="15"/>
  <c r="O68" i="15"/>
  <c r="P68" i="15"/>
  <c r="Q68" i="15"/>
  <c r="R68" i="15"/>
  <c r="S68" i="15"/>
  <c r="T68" i="15"/>
  <c r="U68" i="15"/>
  <c r="V68" i="15"/>
  <c r="W68" i="15"/>
  <c r="X68" i="15"/>
  <c r="Y68" i="15"/>
  <c r="O76" i="15"/>
  <c r="P76" i="15"/>
  <c r="Q76" i="15"/>
  <c r="R76" i="15"/>
  <c r="S76" i="15"/>
  <c r="T76" i="15"/>
  <c r="U76" i="15"/>
  <c r="V76" i="15"/>
  <c r="W76" i="15"/>
  <c r="X76" i="15"/>
  <c r="Y76" i="15"/>
  <c r="O77" i="15"/>
  <c r="P77" i="15"/>
  <c r="Q77" i="15"/>
  <c r="R77" i="15"/>
  <c r="S77" i="15"/>
  <c r="T77" i="15"/>
  <c r="U77" i="15"/>
  <c r="V77" i="15"/>
  <c r="W77" i="15"/>
  <c r="X77" i="15"/>
  <c r="Y77" i="15"/>
  <c r="O78" i="15"/>
  <c r="P78" i="15"/>
  <c r="Q78" i="15"/>
  <c r="R78" i="15"/>
  <c r="S78" i="15"/>
  <c r="T78" i="15"/>
  <c r="U78" i="15"/>
  <c r="V78" i="15"/>
  <c r="W78" i="15"/>
  <c r="X78" i="15"/>
  <c r="Y78" i="15"/>
  <c r="O86" i="15"/>
  <c r="P86" i="15"/>
  <c r="Q86" i="15"/>
  <c r="R86" i="15"/>
  <c r="S86" i="15"/>
  <c r="T86" i="15"/>
  <c r="U86" i="15"/>
  <c r="V86" i="15"/>
  <c r="W86" i="15"/>
  <c r="X86" i="15"/>
  <c r="Y86" i="15"/>
  <c r="O87" i="15"/>
  <c r="P87" i="15"/>
  <c r="Q87" i="15"/>
  <c r="R87" i="15"/>
  <c r="S87" i="15"/>
  <c r="T87" i="15"/>
  <c r="U87" i="15"/>
  <c r="V87" i="15"/>
  <c r="W87" i="15"/>
  <c r="X87" i="15"/>
  <c r="Y87" i="15"/>
  <c r="O88" i="15"/>
  <c r="P88" i="15"/>
  <c r="Q88" i="15"/>
  <c r="R88" i="15"/>
  <c r="S88" i="15"/>
  <c r="T88" i="15"/>
  <c r="U88" i="15"/>
  <c r="V88" i="15"/>
  <c r="W88" i="15"/>
  <c r="X88" i="15"/>
  <c r="Y88" i="15"/>
  <c r="O96" i="15"/>
  <c r="P96" i="15"/>
  <c r="Q96" i="15"/>
  <c r="R96" i="15"/>
  <c r="S96" i="15"/>
  <c r="T96" i="15"/>
  <c r="U96" i="15"/>
  <c r="V96" i="15"/>
  <c r="W96" i="15"/>
  <c r="X96" i="15"/>
  <c r="Y96" i="15"/>
  <c r="O97" i="15"/>
  <c r="P97" i="15"/>
  <c r="Q97" i="15"/>
  <c r="R97" i="15"/>
  <c r="S97" i="15"/>
  <c r="T97" i="15"/>
  <c r="U97" i="15"/>
  <c r="V97" i="15"/>
  <c r="W97" i="15"/>
  <c r="X97" i="15"/>
  <c r="Y97" i="15"/>
  <c r="O98" i="15"/>
  <c r="P98" i="15"/>
  <c r="Q98" i="15"/>
  <c r="R98" i="15"/>
  <c r="S98" i="15"/>
  <c r="T98" i="15"/>
  <c r="U98" i="15"/>
  <c r="V98" i="15"/>
  <c r="W98" i="15"/>
  <c r="X98" i="15"/>
  <c r="Y98" i="15"/>
  <c r="P6" i="15"/>
  <c r="Q6" i="15"/>
  <c r="R6" i="15"/>
  <c r="S6" i="15"/>
  <c r="T6" i="15"/>
  <c r="U6" i="15"/>
  <c r="V6" i="15"/>
  <c r="W6" i="15"/>
  <c r="X6" i="15"/>
  <c r="Y6" i="15"/>
  <c r="P7" i="15"/>
  <c r="Q7" i="15"/>
  <c r="R7" i="15"/>
  <c r="S7" i="15"/>
  <c r="T7" i="15"/>
  <c r="U7" i="15"/>
  <c r="V7" i="15"/>
  <c r="W7" i="15"/>
  <c r="X7" i="15"/>
  <c r="Y7" i="15"/>
  <c r="P8" i="15"/>
  <c r="Q8" i="15"/>
  <c r="R8" i="15"/>
  <c r="S8" i="15"/>
  <c r="T8" i="15"/>
  <c r="U8" i="15"/>
  <c r="V8" i="15"/>
  <c r="W8" i="15"/>
  <c r="X8" i="15"/>
  <c r="Y8" i="15"/>
  <c r="O8" i="15"/>
  <c r="O7" i="15"/>
  <c r="O6" i="15"/>
  <c r="B4" i="14"/>
  <c r="B3" i="14"/>
  <c r="B2" i="14"/>
  <c r="R85" i="13"/>
  <c r="Q85" i="13"/>
  <c r="P85" i="13"/>
  <c r="O85" i="13"/>
  <c r="N85" i="13"/>
  <c r="M85" i="13"/>
  <c r="L85" i="13"/>
  <c r="R84" i="13"/>
  <c r="Q84" i="13"/>
  <c r="P84" i="13"/>
  <c r="O84" i="13"/>
  <c r="N84" i="13"/>
  <c r="M84" i="13"/>
  <c r="L84" i="13"/>
  <c r="R83" i="13"/>
  <c r="Q83" i="13"/>
  <c r="P83" i="13"/>
  <c r="O83" i="13"/>
  <c r="N83" i="13"/>
  <c r="M83" i="13"/>
  <c r="L83" i="13"/>
  <c r="R80" i="13"/>
  <c r="Q80" i="13"/>
  <c r="P80" i="13"/>
  <c r="O80" i="13"/>
  <c r="N80" i="13"/>
  <c r="M80" i="13"/>
  <c r="L80" i="13"/>
  <c r="R79" i="13"/>
  <c r="Q79" i="13"/>
  <c r="P79" i="13"/>
  <c r="O79" i="13"/>
  <c r="N79" i="13"/>
  <c r="M79" i="13"/>
  <c r="L79" i="13"/>
  <c r="R78" i="13"/>
  <c r="Q78" i="13"/>
  <c r="P78" i="13"/>
  <c r="O78" i="13"/>
  <c r="N78" i="13"/>
  <c r="M78" i="13"/>
  <c r="L78" i="13"/>
  <c r="R75" i="13"/>
  <c r="Q75" i="13"/>
  <c r="P75" i="13"/>
  <c r="O75" i="13"/>
  <c r="N75" i="13"/>
  <c r="M75" i="13"/>
  <c r="L75" i="13"/>
  <c r="R74" i="13"/>
  <c r="Q74" i="13"/>
  <c r="P74" i="13"/>
  <c r="O74" i="13"/>
  <c r="N74" i="13"/>
  <c r="M74" i="13"/>
  <c r="L74" i="13"/>
  <c r="R73" i="13"/>
  <c r="Q73" i="13"/>
  <c r="P73" i="13"/>
  <c r="O73" i="13"/>
  <c r="N73" i="13"/>
  <c r="M73" i="13"/>
  <c r="L73" i="13"/>
  <c r="R70" i="13"/>
  <c r="Q70" i="13"/>
  <c r="P70" i="13"/>
  <c r="O70" i="13"/>
  <c r="N70" i="13"/>
  <c r="M70" i="13"/>
  <c r="L70" i="13"/>
  <c r="R69" i="13"/>
  <c r="Q69" i="13"/>
  <c r="P69" i="13"/>
  <c r="O69" i="13"/>
  <c r="N69" i="13"/>
  <c r="M69" i="13"/>
  <c r="L69" i="13"/>
  <c r="R68" i="13"/>
  <c r="Q68" i="13"/>
  <c r="P68" i="13"/>
  <c r="O68" i="13"/>
  <c r="N68" i="13"/>
  <c r="M68" i="13"/>
  <c r="L68" i="13"/>
  <c r="R65" i="13"/>
  <c r="Q65" i="13"/>
  <c r="P65" i="13"/>
  <c r="O65" i="13"/>
  <c r="N65" i="13"/>
  <c r="M65" i="13"/>
  <c r="L65" i="13"/>
  <c r="R64" i="13"/>
  <c r="Q64" i="13"/>
  <c r="P64" i="13"/>
  <c r="O64" i="13"/>
  <c r="N64" i="13"/>
  <c r="M64" i="13"/>
  <c r="L64" i="13"/>
  <c r="R63" i="13"/>
  <c r="Q63" i="13"/>
  <c r="P63" i="13"/>
  <c r="O63" i="13"/>
  <c r="N63" i="13"/>
  <c r="M63" i="13"/>
  <c r="L63" i="13"/>
  <c r="R60" i="13"/>
  <c r="Q60" i="13"/>
  <c r="P60" i="13"/>
  <c r="O60" i="13"/>
  <c r="N60" i="13"/>
  <c r="M60" i="13"/>
  <c r="L60" i="13"/>
  <c r="R59" i="13"/>
  <c r="Q59" i="13"/>
  <c r="P59" i="13"/>
  <c r="O59" i="13"/>
  <c r="N59" i="13"/>
  <c r="M59" i="13"/>
  <c r="L59" i="13"/>
  <c r="R58" i="13"/>
  <c r="Q58" i="13"/>
  <c r="P58" i="13"/>
  <c r="O58" i="13"/>
  <c r="N58" i="13"/>
  <c r="M58" i="13"/>
  <c r="L58" i="13"/>
  <c r="R55" i="13"/>
  <c r="Q55" i="13"/>
  <c r="P55" i="13"/>
  <c r="O55" i="13"/>
  <c r="N55" i="13"/>
  <c r="M55" i="13"/>
  <c r="L55" i="13"/>
  <c r="R54" i="13"/>
  <c r="Q54" i="13"/>
  <c r="P54" i="13"/>
  <c r="O54" i="13"/>
  <c r="N54" i="13"/>
  <c r="M54" i="13"/>
  <c r="L54" i="13"/>
  <c r="R53" i="13"/>
  <c r="Q53" i="13"/>
  <c r="P53" i="13"/>
  <c r="O53" i="13"/>
  <c r="N53" i="13"/>
  <c r="M53" i="13"/>
  <c r="L53" i="13"/>
  <c r="R50" i="13"/>
  <c r="Q50" i="13"/>
  <c r="P50" i="13"/>
  <c r="O50" i="13"/>
  <c r="N50" i="13"/>
  <c r="M50" i="13"/>
  <c r="L50" i="13"/>
  <c r="R49" i="13"/>
  <c r="Q49" i="13"/>
  <c r="P49" i="13"/>
  <c r="O49" i="13"/>
  <c r="N49" i="13"/>
  <c r="M49" i="13"/>
  <c r="L49" i="13"/>
  <c r="R48" i="13"/>
  <c r="Q48" i="13"/>
  <c r="P48" i="13"/>
  <c r="O48" i="13"/>
  <c r="N48" i="13"/>
  <c r="M48" i="13"/>
  <c r="L48" i="13"/>
  <c r="R45" i="13"/>
  <c r="Q45" i="13"/>
  <c r="P45" i="13"/>
  <c r="O45" i="13"/>
  <c r="N45" i="13"/>
  <c r="M45" i="13"/>
  <c r="L45" i="13"/>
  <c r="R44" i="13"/>
  <c r="Q44" i="13"/>
  <c r="P44" i="13"/>
  <c r="O44" i="13"/>
  <c r="N44" i="13"/>
  <c r="M44" i="13"/>
  <c r="L44" i="13"/>
  <c r="R43" i="13"/>
  <c r="Q43" i="13"/>
  <c r="P43" i="13"/>
  <c r="O43" i="13"/>
  <c r="N43" i="13"/>
  <c r="M43" i="13"/>
  <c r="L43" i="13"/>
  <c r="R40" i="13"/>
  <c r="Q40" i="13"/>
  <c r="P40" i="13"/>
  <c r="O40" i="13"/>
  <c r="N40" i="13"/>
  <c r="M40" i="13"/>
  <c r="L40" i="13"/>
  <c r="R39" i="13"/>
  <c r="Q39" i="13"/>
  <c r="P39" i="13"/>
  <c r="O39" i="13"/>
  <c r="N39" i="13"/>
  <c r="M39" i="13"/>
  <c r="L39" i="13"/>
  <c r="R38" i="13"/>
  <c r="Q38" i="13"/>
  <c r="P38" i="13"/>
  <c r="O38" i="13"/>
  <c r="N38" i="13"/>
  <c r="M38" i="13"/>
  <c r="L38" i="13"/>
  <c r="R35" i="13"/>
  <c r="Q35" i="13"/>
  <c r="P35" i="13"/>
  <c r="O35" i="13"/>
  <c r="N35" i="13"/>
  <c r="M35" i="13"/>
  <c r="L35" i="13"/>
  <c r="R34" i="13"/>
  <c r="Q34" i="13"/>
  <c r="P34" i="13"/>
  <c r="O34" i="13"/>
  <c r="N34" i="13"/>
  <c r="M34" i="13"/>
  <c r="L34" i="13"/>
  <c r="R33" i="13"/>
  <c r="Q33" i="13"/>
  <c r="P33" i="13"/>
  <c r="O33" i="13"/>
  <c r="N33" i="13"/>
  <c r="M33" i="13"/>
  <c r="L33" i="13"/>
  <c r="R30" i="13"/>
  <c r="Q30" i="13"/>
  <c r="P30" i="13"/>
  <c r="O30" i="13"/>
  <c r="N30" i="13"/>
  <c r="M30" i="13"/>
  <c r="L30" i="13"/>
  <c r="R29" i="13"/>
  <c r="Q29" i="13"/>
  <c r="P29" i="13"/>
  <c r="O29" i="13"/>
  <c r="N29" i="13"/>
  <c r="M29" i="13"/>
  <c r="L29" i="13"/>
  <c r="R28" i="13"/>
  <c r="Q28" i="13"/>
  <c r="P28" i="13"/>
  <c r="O28" i="13"/>
  <c r="N28" i="13"/>
  <c r="M28" i="13"/>
  <c r="L28" i="13"/>
  <c r="R25" i="13"/>
  <c r="Q25" i="13"/>
  <c r="P25" i="13"/>
  <c r="O25" i="13"/>
  <c r="N25" i="13"/>
  <c r="M25" i="13"/>
  <c r="L25" i="13"/>
  <c r="R24" i="13"/>
  <c r="Q24" i="13"/>
  <c r="P24" i="13"/>
  <c r="O24" i="13"/>
  <c r="N24" i="13"/>
  <c r="M24" i="13"/>
  <c r="L24" i="13"/>
  <c r="R23" i="13"/>
  <c r="Q23" i="13"/>
  <c r="P23" i="13"/>
  <c r="O23" i="13"/>
  <c r="N23" i="13"/>
  <c r="M23" i="13"/>
  <c r="L23" i="13"/>
  <c r="R20" i="13"/>
  <c r="Q20" i="13"/>
  <c r="P20" i="13"/>
  <c r="O20" i="13"/>
  <c r="N20" i="13"/>
  <c r="M20" i="13"/>
  <c r="L20" i="13"/>
  <c r="R19" i="13"/>
  <c r="Q19" i="13"/>
  <c r="P19" i="13"/>
  <c r="O19" i="13"/>
  <c r="N19" i="13"/>
  <c r="M19" i="13"/>
  <c r="L19" i="13"/>
  <c r="R18" i="13"/>
  <c r="Q18" i="13"/>
  <c r="P18" i="13"/>
  <c r="O18" i="13"/>
  <c r="N18" i="13"/>
  <c r="M18" i="13"/>
  <c r="L18" i="13"/>
  <c r="R15" i="13"/>
  <c r="Q15" i="13"/>
  <c r="P15" i="13"/>
  <c r="O15" i="13"/>
  <c r="N15" i="13"/>
  <c r="M15" i="13"/>
  <c r="L15" i="13"/>
  <c r="R14" i="13"/>
  <c r="Q14" i="13"/>
  <c r="P14" i="13"/>
  <c r="O14" i="13"/>
  <c r="N14" i="13"/>
  <c r="M14" i="13"/>
  <c r="L14" i="13"/>
  <c r="R13" i="13"/>
  <c r="Q13" i="13"/>
  <c r="P13" i="13"/>
  <c r="O13" i="13"/>
  <c r="N13" i="13"/>
  <c r="M13" i="13"/>
  <c r="L13" i="13"/>
  <c r="R10" i="13"/>
  <c r="Q10" i="13"/>
  <c r="P10" i="13"/>
  <c r="O10" i="13"/>
  <c r="N10" i="13"/>
  <c r="M10" i="13"/>
  <c r="L10" i="13"/>
  <c r="R9" i="13"/>
  <c r="Q9" i="13"/>
  <c r="P9" i="13"/>
  <c r="O9" i="13"/>
  <c r="N9" i="13"/>
  <c r="M9" i="13"/>
  <c r="L9" i="13"/>
  <c r="R8" i="13"/>
  <c r="Q8" i="13"/>
  <c r="P8" i="13"/>
  <c r="O8" i="13"/>
  <c r="N8" i="13"/>
  <c r="M8" i="13"/>
  <c r="L8" i="13"/>
  <c r="L88" i="13"/>
  <c r="M88" i="13"/>
  <c r="N88" i="13"/>
  <c r="O88" i="13"/>
  <c r="P88" i="13"/>
  <c r="Q88" i="13"/>
  <c r="R88" i="13"/>
  <c r="L89" i="13"/>
  <c r="M89" i="13"/>
  <c r="N89" i="13"/>
  <c r="O89" i="13"/>
  <c r="P89" i="13"/>
  <c r="Q89" i="13"/>
  <c r="R89" i="13"/>
  <c r="L90" i="13"/>
  <c r="M90" i="13"/>
  <c r="N90" i="13"/>
  <c r="O90" i="13"/>
  <c r="P90" i="13"/>
  <c r="Q90" i="13"/>
  <c r="R90" i="13"/>
  <c r="C2" i="13"/>
  <c r="D2" i="13"/>
  <c r="E2" i="13"/>
  <c r="F2" i="13"/>
  <c r="G2" i="13"/>
  <c r="H2" i="13"/>
  <c r="C3" i="13"/>
  <c r="D3" i="13"/>
  <c r="E3" i="13"/>
  <c r="F3" i="13"/>
  <c r="G3" i="13"/>
  <c r="H3" i="13"/>
  <c r="C4" i="13"/>
  <c r="D4" i="13"/>
  <c r="E4" i="13"/>
  <c r="F4" i="13"/>
  <c r="G4" i="13"/>
  <c r="H4" i="13"/>
  <c r="B4" i="13"/>
  <c r="B3" i="13"/>
  <c r="B2" i="13"/>
  <c r="SA108" i="1"/>
  <c r="SC108" i="1"/>
  <c r="SE108" i="1"/>
  <c r="SG108" i="1"/>
  <c r="SI108" i="1"/>
  <c r="SK108" i="1"/>
  <c r="SB7" i="1"/>
  <c r="SB10" i="1" s="1"/>
  <c r="SB11" i="1" s="1"/>
  <c r="SD7" i="1"/>
  <c r="SD10" i="1" s="1"/>
  <c r="SD11" i="1" s="1"/>
  <c r="SF7" i="1"/>
  <c r="SF10" i="1" s="1"/>
  <c r="SF11" i="1" s="1"/>
  <c r="SH7" i="1"/>
  <c r="SH10" i="1" s="1"/>
  <c r="SJ7" i="1"/>
  <c r="SJ10" i="1" s="1"/>
  <c r="SJ11" i="1" s="1"/>
  <c r="RZ7" i="1"/>
  <c r="RZ10" i="1" s="1"/>
  <c r="RZ11" i="1" s="1"/>
  <c r="RY108" i="1"/>
  <c r="SJ21" i="1"/>
  <c r="SH21" i="1"/>
  <c r="SF21" i="1"/>
  <c r="SD21" i="1"/>
  <c r="SB21" i="1"/>
  <c r="RZ21" i="1"/>
  <c r="RX21" i="1"/>
  <c r="SJ20" i="1"/>
  <c r="SH20" i="1"/>
  <c r="SF20" i="1"/>
  <c r="SD20" i="1"/>
  <c r="SB20" i="1"/>
  <c r="RZ20" i="1"/>
  <c r="RX20" i="1"/>
  <c r="SJ18" i="1"/>
  <c r="SH18" i="1"/>
  <c r="SF18" i="1"/>
  <c r="SD18" i="1"/>
  <c r="SB18" i="1"/>
  <c r="RZ18" i="1"/>
  <c r="RX18" i="1"/>
  <c r="RX7" i="1"/>
  <c r="Y6" i="16" l="1"/>
  <c r="W6" i="17"/>
  <c r="AF4" i="15"/>
  <c r="AD4" i="10"/>
  <c r="X4" i="10"/>
  <c r="SL19" i="1"/>
  <c r="AC2" i="10"/>
  <c r="AC8" i="10" s="1"/>
  <c r="Y7" i="17"/>
  <c r="Y6" i="17"/>
  <c r="AG4" i="15"/>
  <c r="Y4" i="10"/>
  <c r="P2" i="10"/>
  <c r="T7" i="17"/>
  <c r="AJ3" i="15"/>
  <c r="AD3" i="15"/>
  <c r="Y3" i="10"/>
  <c r="X7" i="16"/>
  <c r="AA3" i="10"/>
  <c r="X6" i="17"/>
  <c r="AL4" i="15"/>
  <c r="V2" i="15"/>
  <c r="P2" i="15"/>
  <c r="W7" i="17"/>
  <c r="N4" i="13"/>
  <c r="V6" i="17"/>
  <c r="AA2" i="13"/>
  <c r="AJ4" i="15"/>
  <c r="AD4" i="15"/>
  <c r="AB4" i="10"/>
  <c r="AD2" i="10"/>
  <c r="AD8" i="10" s="1"/>
  <c r="X2" i="10"/>
  <c r="X8" i="10" s="1"/>
  <c r="O4" i="13"/>
  <c r="Z3" i="13"/>
  <c r="AH2" i="15"/>
  <c r="Z2" i="10"/>
  <c r="Z8" i="10" s="1"/>
  <c r="M3" i="13"/>
  <c r="AG3" i="15"/>
  <c r="AK2" i="15"/>
  <c r="AE2" i="15"/>
  <c r="AB3" i="10"/>
  <c r="Y4" i="13"/>
  <c r="R4" i="13"/>
  <c r="Y2" i="13"/>
  <c r="X3" i="13"/>
  <c r="W4" i="13"/>
  <c r="AH4" i="15"/>
  <c r="AL3" i="15"/>
  <c r="AF3" i="15"/>
  <c r="Z4" i="10"/>
  <c r="SD19" i="1"/>
  <c r="X7" i="17"/>
  <c r="R3" i="13"/>
  <c r="Z3" i="10"/>
  <c r="AK4" i="15"/>
  <c r="AE4" i="15"/>
  <c r="AC4" i="10"/>
  <c r="U7" i="17"/>
  <c r="N3" i="13"/>
  <c r="X6" i="16"/>
  <c r="T6" i="17"/>
  <c r="AF6" i="16"/>
  <c r="AI3" i="15"/>
  <c r="AC3" i="15"/>
  <c r="AD3" i="10"/>
  <c r="X3" i="10"/>
  <c r="AF7" i="16"/>
  <c r="V4" i="15"/>
  <c r="P4" i="15"/>
  <c r="P4" i="10"/>
  <c r="R2" i="10"/>
  <c r="SX19" i="1"/>
  <c r="W2" i="15"/>
  <c r="Q2" i="15"/>
  <c r="AB2" i="10"/>
  <c r="AB8" i="10" s="1"/>
  <c r="V7" i="17"/>
  <c r="SE112" i="1"/>
  <c r="X3" i="15"/>
  <c r="R3" i="15"/>
  <c r="T3" i="15"/>
  <c r="X2" i="15"/>
  <c r="R2" i="15"/>
  <c r="Q3" i="10"/>
  <c r="L2" i="13"/>
  <c r="U2" i="13"/>
  <c r="P4" i="13"/>
  <c r="V2" i="13"/>
  <c r="U3" i="13"/>
  <c r="L3" i="13"/>
  <c r="AA3" i="13"/>
  <c r="Q4" i="13"/>
  <c r="Z4" i="13"/>
  <c r="O3" i="13"/>
  <c r="M2" i="13"/>
  <c r="AG2" i="15"/>
  <c r="U4" i="15"/>
  <c r="Y3" i="15"/>
  <c r="S3" i="15"/>
  <c r="Y2" i="10"/>
  <c r="Y8" i="10" s="1"/>
  <c r="O4" i="10"/>
  <c r="P3" i="10"/>
  <c r="Q2" i="10"/>
  <c r="SF19" i="1"/>
  <c r="P2" i="13"/>
  <c r="W2" i="13"/>
  <c r="V3" i="13"/>
  <c r="U4" i="13"/>
  <c r="L4" i="13"/>
  <c r="AA4" i="13"/>
  <c r="AH3" i="15"/>
  <c r="AL2" i="15"/>
  <c r="AF2" i="15"/>
  <c r="AF7" i="15" s="1"/>
  <c r="T4" i="15"/>
  <c r="AC3" i="10"/>
  <c r="N4" i="10"/>
  <c r="O3" i="10"/>
  <c r="O2" i="13"/>
  <c r="X2" i="13"/>
  <c r="W3" i="13"/>
  <c r="M4" i="13"/>
  <c r="V4" i="13"/>
  <c r="R2" i="13"/>
  <c r="O2" i="15"/>
  <c r="AB2" i="15"/>
  <c r="AI4" i="15"/>
  <c r="AC4" i="15"/>
  <c r="Y4" i="15"/>
  <c r="S4" i="15"/>
  <c r="W3" i="15"/>
  <c r="Q3" i="15"/>
  <c r="U2" i="15"/>
  <c r="W2" i="10"/>
  <c r="W8" i="10" s="1"/>
  <c r="L2" i="10"/>
  <c r="AA4" i="10"/>
  <c r="S4" i="10"/>
  <c r="M4" i="10"/>
  <c r="N3" i="10"/>
  <c r="O2" i="10"/>
  <c r="AB3" i="15"/>
  <c r="O3" i="15"/>
  <c r="AJ2" i="15"/>
  <c r="AJ7" i="15" s="1"/>
  <c r="AD2" i="15"/>
  <c r="X4" i="15"/>
  <c r="R4" i="15"/>
  <c r="V3" i="15"/>
  <c r="P3" i="15"/>
  <c r="T2" i="15"/>
  <c r="L3" i="10"/>
  <c r="W3" i="10"/>
  <c r="R4" i="10"/>
  <c r="S3" i="10"/>
  <c r="M3" i="10"/>
  <c r="N2" i="10"/>
  <c r="Q3" i="13"/>
  <c r="Z2" i="13"/>
  <c r="Z5" i="13" s="1"/>
  <c r="P3" i="13"/>
  <c r="Y3" i="13"/>
  <c r="X4" i="13"/>
  <c r="N2" i="13"/>
  <c r="Q2" i="13"/>
  <c r="O4" i="15"/>
  <c r="AB4" i="15"/>
  <c r="AK3" i="15"/>
  <c r="AK6" i="15" s="1"/>
  <c r="AE3" i="15"/>
  <c r="AI2" i="15"/>
  <c r="AC2" i="15"/>
  <c r="W4" i="15"/>
  <c r="Q4" i="15"/>
  <c r="U3" i="15"/>
  <c r="Y2" i="15"/>
  <c r="S2" i="15"/>
  <c r="W4" i="10"/>
  <c r="L4" i="10"/>
  <c r="AA2" i="10"/>
  <c r="AA8" i="10" s="1"/>
  <c r="Q4" i="10"/>
  <c r="R3" i="10"/>
  <c r="S2" i="10"/>
  <c r="M2" i="10"/>
  <c r="SH11" i="1"/>
  <c r="SI112" i="1"/>
  <c r="SG112" i="1"/>
  <c r="SK112" i="1"/>
  <c r="SN19" i="1"/>
  <c r="TB19" i="1"/>
  <c r="SA112" i="1"/>
  <c r="SR19" i="1"/>
  <c r="RZ19" i="1"/>
  <c r="SH19" i="1"/>
  <c r="SC112" i="1"/>
  <c r="ST19" i="1"/>
  <c r="SZ19" i="1"/>
  <c r="SV19" i="1"/>
  <c r="SP19" i="1"/>
  <c r="RX19" i="1"/>
  <c r="SB19" i="1"/>
  <c r="SJ19" i="1"/>
  <c r="RX10" i="1"/>
  <c r="R79" i="12"/>
  <c r="Q79" i="12"/>
  <c r="P79" i="12"/>
  <c r="O79" i="12"/>
  <c r="N79" i="12"/>
  <c r="M79" i="12"/>
  <c r="L79" i="12"/>
  <c r="R78" i="12"/>
  <c r="Q78" i="12"/>
  <c r="P78" i="12"/>
  <c r="O78" i="12"/>
  <c r="N78" i="12"/>
  <c r="M78" i="12"/>
  <c r="L78" i="12"/>
  <c r="R77" i="12"/>
  <c r="Q77" i="12"/>
  <c r="P77" i="12"/>
  <c r="O77" i="12"/>
  <c r="N77" i="12"/>
  <c r="M77" i="12"/>
  <c r="L77" i="12"/>
  <c r="RQ20" i="1"/>
  <c r="RR20" i="1"/>
  <c r="RS20" i="1"/>
  <c r="RT20" i="1"/>
  <c r="RU20" i="1"/>
  <c r="RV20" i="1"/>
  <c r="RW20" i="1"/>
  <c r="RQ21" i="1"/>
  <c r="RR21" i="1"/>
  <c r="RS21" i="1"/>
  <c r="RT21" i="1"/>
  <c r="RU21" i="1"/>
  <c r="RV21" i="1"/>
  <c r="RW21" i="1"/>
  <c r="RP21" i="1"/>
  <c r="RW18" i="1"/>
  <c r="RW7" i="1"/>
  <c r="RW10" i="1" s="1"/>
  <c r="RW11" i="1" s="1"/>
  <c r="RS7" i="1"/>
  <c r="RS10" i="1" s="1"/>
  <c r="RS11" i="1" s="1"/>
  <c r="RT7" i="1"/>
  <c r="RT10" i="1" s="1"/>
  <c r="RT11" i="1" s="1"/>
  <c r="RU7" i="1"/>
  <c r="RU10" i="1" s="1"/>
  <c r="RU11" i="1" s="1"/>
  <c r="RV7" i="1"/>
  <c r="RV10" i="1" s="1"/>
  <c r="RV11" i="1" s="1"/>
  <c r="RS18" i="1"/>
  <c r="RT18" i="1"/>
  <c r="RU18" i="1"/>
  <c r="RV18" i="1"/>
  <c r="RR18" i="1"/>
  <c r="RR7" i="1"/>
  <c r="RR10" i="1" s="1"/>
  <c r="RR11" i="1" s="1"/>
  <c r="AC6" i="10" l="1"/>
  <c r="Y5" i="13"/>
  <c r="U6" i="13"/>
  <c r="AA5" i="13"/>
  <c r="X6" i="10"/>
  <c r="X7" i="10"/>
  <c r="AG7" i="15"/>
  <c r="U5" i="13"/>
  <c r="AH6" i="15"/>
  <c r="AC7" i="10"/>
  <c r="AD6" i="10"/>
  <c r="AD7" i="10"/>
  <c r="Z7" i="10"/>
  <c r="AG6" i="15"/>
  <c r="AK7" i="15"/>
  <c r="Z6" i="10"/>
  <c r="AB7" i="10"/>
  <c r="AH7" i="15"/>
  <c r="V6" i="13"/>
  <c r="AE7" i="15"/>
  <c r="AI6" i="15"/>
  <c r="AD7" i="15"/>
  <c r="AE6" i="15"/>
  <c r="X5" i="13"/>
  <c r="Y6" i="13"/>
  <c r="W7" i="10"/>
  <c r="AC6" i="15"/>
  <c r="W6" i="10"/>
  <c r="AL6" i="15"/>
  <c r="W6" i="13"/>
  <c r="AA6" i="13"/>
  <c r="AF6" i="15"/>
  <c r="AB6" i="15"/>
  <c r="X6" i="13"/>
  <c r="AB7" i="15"/>
  <c r="Y7" i="10"/>
  <c r="AB6" i="10"/>
  <c r="W5" i="13"/>
  <c r="RS19" i="1"/>
  <c r="V5" i="13"/>
  <c r="AD6" i="15"/>
  <c r="AC7" i="15"/>
  <c r="AJ6" i="15"/>
  <c r="RU19" i="1"/>
  <c r="AI7" i="15"/>
  <c r="Y6" i="10"/>
  <c r="Z6" i="13"/>
  <c r="AL7" i="15"/>
  <c r="RR19" i="1"/>
  <c r="RV19" i="1"/>
  <c r="RT19" i="1"/>
  <c r="AA6" i="10"/>
  <c r="AA7" i="10"/>
  <c r="RY112" i="1"/>
  <c r="RX11" i="1"/>
  <c r="RW19" i="1"/>
  <c r="RQ18" i="1"/>
  <c r="RQ7" i="1"/>
  <c r="RQ10" i="1" s="1"/>
  <c r="RQ11" i="1" s="1"/>
  <c r="QL18" i="1"/>
  <c r="QN18" i="1"/>
  <c r="QP18" i="1"/>
  <c r="QR18" i="1"/>
  <c r="QT18" i="1"/>
  <c r="QV18" i="1"/>
  <c r="QX18" i="1"/>
  <c r="QZ18" i="1"/>
  <c r="RB18" i="1"/>
  <c r="RD18" i="1"/>
  <c r="RF18" i="1"/>
  <c r="RH18" i="1"/>
  <c r="RJ18" i="1"/>
  <c r="RL18" i="1"/>
  <c r="RN18" i="1"/>
  <c r="QL20" i="1"/>
  <c r="QN20" i="1"/>
  <c r="QP20" i="1"/>
  <c r="QR20" i="1"/>
  <c r="QT20" i="1"/>
  <c r="QV20" i="1"/>
  <c r="QX20" i="1"/>
  <c r="QZ20" i="1"/>
  <c r="RB20" i="1"/>
  <c r="RD20" i="1"/>
  <c r="RF20" i="1"/>
  <c r="RH20" i="1"/>
  <c r="RJ20" i="1"/>
  <c r="RL20" i="1"/>
  <c r="RN20" i="1"/>
  <c r="QL21" i="1"/>
  <c r="QN21" i="1"/>
  <c r="QP21" i="1"/>
  <c r="QR21" i="1"/>
  <c r="QT21" i="1"/>
  <c r="QV21" i="1"/>
  <c r="QX21" i="1"/>
  <c r="QZ21" i="1"/>
  <c r="RB21" i="1"/>
  <c r="RD21" i="1"/>
  <c r="RF21" i="1"/>
  <c r="RH21" i="1"/>
  <c r="RJ21" i="1"/>
  <c r="RL21" i="1"/>
  <c r="RN21" i="1"/>
  <c r="QJ21" i="1"/>
  <c r="QJ18" i="1"/>
  <c r="C2" i="15"/>
  <c r="D2" i="15"/>
  <c r="E2" i="15"/>
  <c r="F2" i="15"/>
  <c r="G2" i="15"/>
  <c r="H2" i="15"/>
  <c r="I2" i="15"/>
  <c r="J2" i="15"/>
  <c r="K2" i="15"/>
  <c r="L2" i="15"/>
  <c r="C3" i="15"/>
  <c r="D3" i="15"/>
  <c r="E3" i="15"/>
  <c r="F3" i="15"/>
  <c r="G3" i="15"/>
  <c r="H3" i="15"/>
  <c r="I3" i="15"/>
  <c r="J3" i="15"/>
  <c r="K3" i="15"/>
  <c r="L3" i="15"/>
  <c r="C4" i="15"/>
  <c r="D4" i="15"/>
  <c r="E4" i="15"/>
  <c r="F4" i="15"/>
  <c r="G4" i="15"/>
  <c r="H4" i="15"/>
  <c r="I4" i="15"/>
  <c r="J4" i="15"/>
  <c r="K4" i="15"/>
  <c r="L4" i="15"/>
  <c r="B2" i="15"/>
  <c r="B3" i="15"/>
  <c r="B4" i="15"/>
  <c r="RP7" i="1"/>
  <c r="RP10" i="1" s="1"/>
  <c r="RP11" i="1" s="1"/>
  <c r="RP20" i="1"/>
  <c r="RP18" i="1"/>
  <c r="RD7" i="1"/>
  <c r="RD10" i="1" s="1"/>
  <c r="RD11" i="1" s="1"/>
  <c r="RF7" i="1"/>
  <c r="RH7" i="1"/>
  <c r="RH10" i="1" s="1"/>
  <c r="RH11" i="1" s="1"/>
  <c r="RJ7" i="1"/>
  <c r="RL7" i="1"/>
  <c r="RL10" i="1" s="1"/>
  <c r="RL11" i="1" s="1"/>
  <c r="RN7" i="1"/>
  <c r="RB7" i="1"/>
  <c r="RB10" i="1" s="1"/>
  <c r="RB11" i="1" s="1"/>
  <c r="QZ7" i="1"/>
  <c r="QZ10" i="1" s="1"/>
  <c r="QZ11" i="1" s="1"/>
  <c r="RJ19" i="1" l="1"/>
  <c r="RN19" i="1"/>
  <c r="RF19" i="1"/>
  <c r="RN10" i="1"/>
  <c r="RN11" i="1" s="1"/>
  <c r="RF10" i="1"/>
  <c r="RF11" i="1" s="1"/>
  <c r="RJ10" i="1"/>
  <c r="RJ11" i="1" s="1"/>
  <c r="RL19" i="1"/>
  <c r="RD19" i="1"/>
  <c r="RQ19" i="1"/>
  <c r="RB19" i="1"/>
  <c r="RH19" i="1"/>
  <c r="QZ19" i="1"/>
  <c r="RP19" i="1"/>
  <c r="C2" i="10"/>
  <c r="D2" i="10"/>
  <c r="E2" i="10"/>
  <c r="F2" i="10"/>
  <c r="G2" i="10"/>
  <c r="H2" i="10"/>
  <c r="I2" i="10"/>
  <c r="C3" i="10"/>
  <c r="D3" i="10"/>
  <c r="E3" i="10"/>
  <c r="F3" i="10"/>
  <c r="G3" i="10"/>
  <c r="H3" i="10"/>
  <c r="I3" i="10"/>
  <c r="C4" i="10"/>
  <c r="D4" i="10"/>
  <c r="E4" i="10"/>
  <c r="F4" i="10"/>
  <c r="G4" i="10"/>
  <c r="H4" i="10"/>
  <c r="I4" i="10"/>
  <c r="B4" i="10"/>
  <c r="B2" i="10"/>
  <c r="B3" i="10"/>
  <c r="B138" i="14"/>
  <c r="B137" i="14"/>
  <c r="G17" i="14"/>
  <c r="G18" i="14"/>
  <c r="G19" i="14"/>
  <c r="G27" i="14"/>
  <c r="G28" i="14"/>
  <c r="G29" i="14"/>
  <c r="G37" i="14"/>
  <c r="G38" i="14"/>
  <c r="G39" i="14"/>
  <c r="G47" i="14"/>
  <c r="G48" i="14"/>
  <c r="G49" i="14"/>
  <c r="G57" i="14"/>
  <c r="G58" i="14"/>
  <c r="G59" i="14"/>
  <c r="G67" i="14"/>
  <c r="G68" i="14"/>
  <c r="G69" i="14"/>
  <c r="G77" i="14"/>
  <c r="G78" i="14"/>
  <c r="G79" i="14"/>
  <c r="G87" i="14"/>
  <c r="G88" i="14"/>
  <c r="G89" i="14"/>
  <c r="G97" i="14"/>
  <c r="G98" i="14"/>
  <c r="G99" i="14"/>
  <c r="G107" i="14"/>
  <c r="G108" i="14"/>
  <c r="G109" i="14"/>
  <c r="G117" i="14"/>
  <c r="G118" i="14"/>
  <c r="G119" i="14"/>
  <c r="QX7" i="1" l="1"/>
  <c r="QX19" i="1" s="1"/>
  <c r="QV7" i="1"/>
  <c r="QV19" i="1" s="1"/>
  <c r="QT7" i="1"/>
  <c r="QT19" i="1" s="1"/>
  <c r="QR7" i="1"/>
  <c r="QR19" i="1" s="1"/>
  <c r="QP7" i="1"/>
  <c r="QP19" i="1" s="1"/>
  <c r="QN7" i="1"/>
  <c r="QN19" i="1" s="1"/>
  <c r="QL7" i="1"/>
  <c r="QL19" i="1" s="1"/>
  <c r="QJ20" i="1"/>
  <c r="QJ7" i="1"/>
  <c r="QJ10" i="1" s="1"/>
  <c r="QJ11" i="1" s="1"/>
  <c r="QH21" i="1"/>
  <c r="QH20" i="1"/>
  <c r="QH18" i="1"/>
  <c r="QH7" i="1"/>
  <c r="QH10" i="1" s="1"/>
  <c r="QH11" i="1" s="1"/>
  <c r="QF21" i="1"/>
  <c r="QF20" i="1"/>
  <c r="QF18" i="1"/>
  <c r="QF7" i="1"/>
  <c r="QF10" i="1" s="1"/>
  <c r="QF11" i="1" s="1"/>
  <c r="QF19" i="1" l="1"/>
  <c r="QJ19" i="1"/>
  <c r="QN10" i="1"/>
  <c r="QN11" i="1" s="1"/>
  <c r="QR10" i="1"/>
  <c r="QR11" i="1" s="1"/>
  <c r="QV10" i="1"/>
  <c r="QV11" i="1" s="1"/>
  <c r="QH19" i="1"/>
  <c r="QL10" i="1"/>
  <c r="QL11" i="1" s="1"/>
  <c r="QP10" i="1"/>
  <c r="QP11" i="1" s="1"/>
  <c r="QT10" i="1"/>
  <c r="QT11" i="1" s="1"/>
  <c r="QX10" i="1"/>
  <c r="QX11" i="1" s="1"/>
  <c r="QD21" i="1"/>
  <c r="QD20" i="1"/>
  <c r="QD18" i="1"/>
  <c r="QD7" i="1"/>
  <c r="QD10" i="1" s="1"/>
  <c r="QD11" i="1" s="1"/>
  <c r="QD19" i="1" l="1"/>
  <c r="QB7" i="1"/>
  <c r="QB10" i="1" s="1"/>
  <c r="QB11" i="1" s="1"/>
  <c r="R69" i="12" l="1"/>
  <c r="Q69" i="12"/>
  <c r="P69" i="12"/>
  <c r="O69" i="12"/>
  <c r="N69" i="12"/>
  <c r="M69" i="12"/>
  <c r="L69" i="12"/>
  <c r="R68" i="12"/>
  <c r="Q68" i="12"/>
  <c r="P68" i="12"/>
  <c r="O68" i="12"/>
  <c r="N68" i="12"/>
  <c r="M68" i="12"/>
  <c r="L68" i="12"/>
  <c r="R67" i="12"/>
  <c r="Q67" i="12"/>
  <c r="P67" i="12"/>
  <c r="O67" i="12"/>
  <c r="N67" i="12"/>
  <c r="M67" i="12"/>
  <c r="L67" i="12"/>
  <c r="R59" i="12"/>
  <c r="Q59" i="12"/>
  <c r="P59" i="12"/>
  <c r="O59" i="12"/>
  <c r="N59" i="12"/>
  <c r="M59" i="12"/>
  <c r="L59" i="12"/>
  <c r="R58" i="12"/>
  <c r="Q58" i="12"/>
  <c r="P58" i="12"/>
  <c r="O58" i="12"/>
  <c r="N58" i="12"/>
  <c r="M58" i="12"/>
  <c r="L58" i="12"/>
  <c r="R57" i="12"/>
  <c r="Q57" i="12"/>
  <c r="P57" i="12"/>
  <c r="O57" i="12"/>
  <c r="N57" i="12"/>
  <c r="M57" i="12"/>
  <c r="L57" i="12"/>
  <c r="R49" i="12"/>
  <c r="Q49" i="12"/>
  <c r="P49" i="12"/>
  <c r="O49" i="12"/>
  <c r="N49" i="12"/>
  <c r="M49" i="12"/>
  <c r="L49" i="12"/>
  <c r="R48" i="12"/>
  <c r="Q48" i="12"/>
  <c r="P48" i="12"/>
  <c r="O48" i="12"/>
  <c r="N48" i="12"/>
  <c r="M48" i="12"/>
  <c r="L48" i="12"/>
  <c r="R47" i="12"/>
  <c r="Q47" i="12"/>
  <c r="P47" i="12"/>
  <c r="O47" i="12"/>
  <c r="N47" i="12"/>
  <c r="M47" i="12"/>
  <c r="L47" i="12"/>
  <c r="R39" i="12"/>
  <c r="Q39" i="12"/>
  <c r="P39" i="12"/>
  <c r="O39" i="12"/>
  <c r="N39" i="12"/>
  <c r="M39" i="12"/>
  <c r="L39" i="12"/>
  <c r="R38" i="12"/>
  <c r="Q38" i="12"/>
  <c r="P38" i="12"/>
  <c r="O38" i="12"/>
  <c r="N38" i="12"/>
  <c r="M38" i="12"/>
  <c r="L38" i="12"/>
  <c r="R37" i="12"/>
  <c r="Q37" i="12"/>
  <c r="P37" i="12"/>
  <c r="O37" i="12"/>
  <c r="N37" i="12"/>
  <c r="M37" i="12"/>
  <c r="L37" i="12"/>
  <c r="R29" i="12"/>
  <c r="Q29" i="12"/>
  <c r="P29" i="12"/>
  <c r="O29" i="12"/>
  <c r="N29" i="12"/>
  <c r="M29" i="12"/>
  <c r="L29" i="12"/>
  <c r="R28" i="12"/>
  <c r="Q28" i="12"/>
  <c r="P28" i="12"/>
  <c r="O28" i="12"/>
  <c r="N28" i="12"/>
  <c r="M28" i="12"/>
  <c r="L28" i="12"/>
  <c r="R27" i="12"/>
  <c r="Q27" i="12"/>
  <c r="P27" i="12"/>
  <c r="O27" i="12"/>
  <c r="N27" i="12"/>
  <c r="M27" i="12"/>
  <c r="L27" i="12"/>
  <c r="R19" i="12"/>
  <c r="Q19" i="12"/>
  <c r="P19" i="12"/>
  <c r="O19" i="12"/>
  <c r="N19" i="12"/>
  <c r="M19" i="12"/>
  <c r="L19" i="12"/>
  <c r="R18" i="12"/>
  <c r="Q18" i="12"/>
  <c r="P18" i="12"/>
  <c r="O18" i="12"/>
  <c r="N18" i="12"/>
  <c r="M18" i="12"/>
  <c r="L18" i="12"/>
  <c r="R17" i="12"/>
  <c r="Q17" i="12"/>
  <c r="P17" i="12"/>
  <c r="O17" i="12"/>
  <c r="N17" i="12"/>
  <c r="M17" i="12"/>
  <c r="L17" i="12"/>
  <c r="R9" i="12"/>
  <c r="Q9" i="12"/>
  <c r="P9" i="12"/>
  <c r="O9" i="12"/>
  <c r="N9" i="12"/>
  <c r="M9" i="12"/>
  <c r="L9" i="12"/>
  <c r="R8" i="12"/>
  <c r="Q8" i="12"/>
  <c r="P8" i="12"/>
  <c r="O8" i="12"/>
  <c r="N8" i="12"/>
  <c r="X4" i="12" s="1"/>
  <c r="M8" i="12"/>
  <c r="L8" i="12"/>
  <c r="R7" i="12"/>
  <c r="Q7" i="12"/>
  <c r="P7" i="12"/>
  <c r="O7" i="12"/>
  <c r="N7" i="12"/>
  <c r="M7" i="12"/>
  <c r="L7" i="12"/>
  <c r="G9" i="14"/>
  <c r="G4" i="14" s="1"/>
  <c r="G8" i="14"/>
  <c r="G3" i="14" s="1"/>
  <c r="G7" i="14"/>
  <c r="G2" i="14" s="1"/>
  <c r="NI53" i="1"/>
  <c r="NG53" i="1"/>
  <c r="NE53" i="1"/>
  <c r="NC53" i="1"/>
  <c r="NA53" i="1"/>
  <c r="MY53" i="1"/>
  <c r="MW53" i="1"/>
  <c r="CH49" i="1"/>
  <c r="CE49" i="1"/>
  <c r="CC49" i="1"/>
  <c r="CA49" i="1"/>
  <c r="BY49" i="1"/>
  <c r="BU49" i="1"/>
  <c r="BS49" i="1"/>
  <c r="BQ49" i="1"/>
  <c r="BO49" i="1"/>
  <c r="BK49" i="1"/>
  <c r="BI49" i="1"/>
  <c r="BG49" i="1"/>
  <c r="BE49" i="1"/>
  <c r="PZ21" i="1"/>
  <c r="PX21" i="1"/>
  <c r="PV21" i="1"/>
  <c r="PT21" i="1"/>
  <c r="PR21" i="1"/>
  <c r="PP21" i="1"/>
  <c r="PN21" i="1"/>
  <c r="PL21" i="1"/>
  <c r="PJ21" i="1"/>
  <c r="PH21" i="1"/>
  <c r="PF21" i="1"/>
  <c r="PD21" i="1"/>
  <c r="PB21" i="1"/>
  <c r="OZ21" i="1"/>
  <c r="OX21" i="1"/>
  <c r="OV21" i="1"/>
  <c r="OT21" i="1"/>
  <c r="OR21" i="1"/>
  <c r="OP21" i="1"/>
  <c r="ON21" i="1"/>
  <c r="OL21" i="1"/>
  <c r="OJ21" i="1"/>
  <c r="OH21" i="1"/>
  <c r="OF21" i="1"/>
  <c r="OD21" i="1"/>
  <c r="OB21" i="1"/>
  <c r="NZ21" i="1"/>
  <c r="NX21" i="1"/>
  <c r="NV21" i="1"/>
  <c r="NT21" i="1"/>
  <c r="NR21" i="1"/>
  <c r="NP21" i="1"/>
  <c r="NN21" i="1"/>
  <c r="NL21" i="1"/>
  <c r="NJ21" i="1"/>
  <c r="NH21" i="1"/>
  <c r="NF21" i="1"/>
  <c r="ND21" i="1"/>
  <c r="NB21" i="1"/>
  <c r="MZ21" i="1"/>
  <c r="MX21" i="1"/>
  <c r="MV21" i="1"/>
  <c r="MT21" i="1"/>
  <c r="MR21" i="1"/>
  <c r="MP21" i="1"/>
  <c r="MN21" i="1"/>
  <c r="ML21" i="1"/>
  <c r="MJ21" i="1"/>
  <c r="MH21" i="1"/>
  <c r="MF21" i="1"/>
  <c r="ME21" i="1"/>
  <c r="MD21" i="1"/>
  <c r="MC21" i="1"/>
  <c r="MB21" i="1"/>
  <c r="MA21" i="1"/>
  <c r="LY21" i="1"/>
  <c r="LW21" i="1"/>
  <c r="LU21" i="1"/>
  <c r="LS21" i="1"/>
  <c r="LQ21" i="1"/>
  <c r="LO21" i="1"/>
  <c r="LM21" i="1"/>
  <c r="LK21" i="1"/>
  <c r="LI21" i="1"/>
  <c r="LG21" i="1"/>
  <c r="LE21" i="1"/>
  <c r="LC21" i="1"/>
  <c r="LA21" i="1"/>
  <c r="KY21" i="1"/>
  <c r="KW21" i="1"/>
  <c r="KU21" i="1"/>
  <c r="KS21" i="1"/>
  <c r="KQ21" i="1"/>
  <c r="KO21" i="1"/>
  <c r="KM21" i="1"/>
  <c r="KK21" i="1"/>
  <c r="KI21" i="1"/>
  <c r="KG21" i="1"/>
  <c r="KE21" i="1"/>
  <c r="KC21" i="1"/>
  <c r="KA21" i="1"/>
  <c r="JY21" i="1"/>
  <c r="JW21" i="1"/>
  <c r="JU21" i="1"/>
  <c r="JS21" i="1"/>
  <c r="JQ21" i="1"/>
  <c r="JO21" i="1"/>
  <c r="JM21" i="1"/>
  <c r="JK21" i="1"/>
  <c r="JI21" i="1"/>
  <c r="JG21" i="1"/>
  <c r="JE21" i="1"/>
  <c r="JC21" i="1"/>
  <c r="JA21" i="1"/>
  <c r="IY21" i="1"/>
  <c r="IW21" i="1"/>
  <c r="IU21" i="1"/>
  <c r="IS21" i="1"/>
  <c r="IQ21" i="1"/>
  <c r="IO21" i="1"/>
  <c r="IM21" i="1"/>
  <c r="IK21" i="1"/>
  <c r="II21" i="1"/>
  <c r="IG21" i="1"/>
  <c r="IE21" i="1"/>
  <c r="IC21" i="1"/>
  <c r="IA21" i="1"/>
  <c r="HY21" i="1"/>
  <c r="HW21" i="1"/>
  <c r="HU21" i="1"/>
  <c r="HS21" i="1"/>
  <c r="HQ21" i="1"/>
  <c r="HO21" i="1"/>
  <c r="HM21" i="1"/>
  <c r="HK21" i="1"/>
  <c r="HI21" i="1"/>
  <c r="HG21" i="1"/>
  <c r="HE21" i="1"/>
  <c r="HC21" i="1"/>
  <c r="HA21" i="1"/>
  <c r="GY21" i="1"/>
  <c r="GW21" i="1"/>
  <c r="GU21" i="1"/>
  <c r="GS21" i="1"/>
  <c r="GQ21" i="1"/>
  <c r="GO21" i="1"/>
  <c r="GM21" i="1"/>
  <c r="GK21" i="1"/>
  <c r="GI21" i="1"/>
  <c r="GG21" i="1"/>
  <c r="GE21" i="1"/>
  <c r="GC21" i="1"/>
  <c r="GA21" i="1"/>
  <c r="FY21" i="1"/>
  <c r="FW21" i="1"/>
  <c r="FU21" i="1"/>
  <c r="FS21" i="1"/>
  <c r="FQ21" i="1"/>
  <c r="FO21" i="1"/>
  <c r="FM21" i="1"/>
  <c r="FK21" i="1"/>
  <c r="FI21" i="1"/>
  <c r="FG21" i="1"/>
  <c r="FE21" i="1"/>
  <c r="FC21" i="1"/>
  <c r="FA21" i="1"/>
  <c r="EY21" i="1"/>
  <c r="EW21" i="1"/>
  <c r="EU21" i="1"/>
  <c r="ES21" i="1"/>
  <c r="EQ21" i="1"/>
  <c r="EO21" i="1"/>
  <c r="EM21" i="1"/>
  <c r="EK21" i="1"/>
  <c r="EI21" i="1"/>
  <c r="EG21" i="1"/>
  <c r="EE21" i="1"/>
  <c r="EC21" i="1"/>
  <c r="EA21" i="1"/>
  <c r="DY21" i="1"/>
  <c r="DW21" i="1"/>
  <c r="DU21" i="1"/>
  <c r="DS21" i="1"/>
  <c r="DQ21" i="1"/>
  <c r="DO21" i="1"/>
  <c r="DM21" i="1"/>
  <c r="DK21" i="1"/>
  <c r="DI21" i="1"/>
  <c r="DG21" i="1"/>
  <c r="DE21" i="1"/>
  <c r="DC21" i="1"/>
  <c r="DA21" i="1"/>
  <c r="CY21" i="1"/>
  <c r="CW21" i="1"/>
  <c r="CU21" i="1"/>
  <c r="CS21" i="1"/>
  <c r="CQ21" i="1"/>
  <c r="CO21" i="1"/>
  <c r="CM21" i="1"/>
  <c r="CK21" i="1"/>
  <c r="CI21" i="1"/>
  <c r="CG21" i="1"/>
  <c r="CF21" i="1"/>
  <c r="CD21" i="1"/>
  <c r="CB21" i="1"/>
  <c r="BZ21" i="1"/>
  <c r="BX21" i="1"/>
  <c r="BW21" i="1"/>
  <c r="BV21" i="1"/>
  <c r="BT21" i="1"/>
  <c r="BR21" i="1"/>
  <c r="BP21" i="1"/>
  <c r="BN21" i="1"/>
  <c r="BM21" i="1"/>
  <c r="BL21" i="1"/>
  <c r="BJ21" i="1"/>
  <c r="BH21" i="1"/>
  <c r="BF21" i="1"/>
  <c r="BD21" i="1"/>
  <c r="BC21" i="1"/>
  <c r="BB21" i="1"/>
  <c r="BA21" i="1"/>
  <c r="AZ21" i="1"/>
  <c r="AY21" i="1"/>
  <c r="AX21" i="1"/>
  <c r="AW21" i="1"/>
  <c r="AT21" i="1"/>
  <c r="AS21" i="1"/>
  <c r="AR21" i="1"/>
  <c r="AQ21" i="1"/>
  <c r="AM21" i="1"/>
  <c r="AL21" i="1"/>
  <c r="AK21" i="1"/>
  <c r="AG21" i="1"/>
  <c r="AF21" i="1"/>
  <c r="AE21" i="1"/>
  <c r="AD21" i="1"/>
  <c r="AC21" i="1"/>
  <c r="AB21" i="1"/>
  <c r="AA21" i="1"/>
  <c r="Z21" i="1"/>
  <c r="Y21" i="1"/>
  <c r="X21" i="1"/>
  <c r="W21" i="1"/>
  <c r="V21" i="1"/>
  <c r="U21" i="1"/>
  <c r="T21" i="1"/>
  <c r="S21" i="1"/>
  <c r="R21" i="1"/>
  <c r="Q21" i="1"/>
  <c r="P21" i="1"/>
  <c r="O21" i="1"/>
  <c r="N21" i="1"/>
  <c r="M21" i="1"/>
  <c r="L21" i="1"/>
  <c r="K21" i="1"/>
  <c r="J21" i="1"/>
  <c r="I21" i="1"/>
  <c r="H21" i="1"/>
  <c r="G21" i="1"/>
  <c r="F21" i="1"/>
  <c r="E21" i="1"/>
  <c r="D21" i="1"/>
  <c r="C21" i="1"/>
  <c r="B21" i="1"/>
  <c r="PZ20" i="1"/>
  <c r="PX20" i="1"/>
  <c r="PV20" i="1"/>
  <c r="PT20" i="1"/>
  <c r="PR20" i="1"/>
  <c r="PP20" i="1"/>
  <c r="PN20" i="1"/>
  <c r="PL20" i="1"/>
  <c r="PJ20" i="1"/>
  <c r="PH20" i="1"/>
  <c r="PF20" i="1"/>
  <c r="PD20" i="1"/>
  <c r="PB20" i="1"/>
  <c r="OZ20" i="1"/>
  <c r="OX20" i="1"/>
  <c r="OV20" i="1"/>
  <c r="OT20" i="1"/>
  <c r="OR20" i="1"/>
  <c r="OP20" i="1"/>
  <c r="ON20" i="1"/>
  <c r="OL20" i="1"/>
  <c r="OJ20" i="1"/>
  <c r="OH20" i="1"/>
  <c r="OF20" i="1"/>
  <c r="OD20" i="1"/>
  <c r="OB20" i="1"/>
  <c r="NZ20" i="1"/>
  <c r="NX20" i="1"/>
  <c r="NV20" i="1"/>
  <c r="NT20" i="1"/>
  <c r="NR20" i="1"/>
  <c r="NP20" i="1"/>
  <c r="NN20" i="1"/>
  <c r="NL20" i="1"/>
  <c r="NJ20" i="1"/>
  <c r="NH20" i="1"/>
  <c r="NF20" i="1"/>
  <c r="ND20" i="1"/>
  <c r="NB20" i="1"/>
  <c r="MZ20" i="1"/>
  <c r="MX20" i="1"/>
  <c r="MV20" i="1"/>
  <c r="MT20" i="1"/>
  <c r="MR20" i="1"/>
  <c r="MP20" i="1"/>
  <c r="MN20" i="1"/>
  <c r="ML20" i="1"/>
  <c r="MJ20" i="1"/>
  <c r="MH20" i="1"/>
  <c r="MF20" i="1"/>
  <c r="ME20" i="1"/>
  <c r="MD20" i="1"/>
  <c r="MC20" i="1"/>
  <c r="MB20" i="1"/>
  <c r="MA20" i="1"/>
  <c r="LY20" i="1"/>
  <c r="LW20" i="1"/>
  <c r="LU20" i="1"/>
  <c r="LS20" i="1"/>
  <c r="LQ20" i="1"/>
  <c r="LO20" i="1"/>
  <c r="LM20" i="1"/>
  <c r="LK20" i="1"/>
  <c r="LI20" i="1"/>
  <c r="LG20" i="1"/>
  <c r="LE20" i="1"/>
  <c r="LC20" i="1"/>
  <c r="LA20" i="1"/>
  <c r="KY20" i="1"/>
  <c r="KW20" i="1"/>
  <c r="KU20" i="1"/>
  <c r="KS20" i="1"/>
  <c r="KQ20" i="1"/>
  <c r="KO20" i="1"/>
  <c r="KM20" i="1"/>
  <c r="KK20" i="1"/>
  <c r="KI20" i="1"/>
  <c r="KG20" i="1"/>
  <c r="KE20" i="1"/>
  <c r="KC20" i="1"/>
  <c r="KA20" i="1"/>
  <c r="JY20" i="1"/>
  <c r="JW20" i="1"/>
  <c r="JU20" i="1"/>
  <c r="JS20" i="1"/>
  <c r="JQ20" i="1"/>
  <c r="JO20" i="1"/>
  <c r="JM20" i="1"/>
  <c r="JK20" i="1"/>
  <c r="JI20" i="1"/>
  <c r="JG20" i="1"/>
  <c r="JE20" i="1"/>
  <c r="JC20" i="1"/>
  <c r="JA20" i="1"/>
  <c r="IY20" i="1"/>
  <c r="IW20" i="1"/>
  <c r="IU20" i="1"/>
  <c r="IS20" i="1"/>
  <c r="IQ20" i="1"/>
  <c r="IO20" i="1"/>
  <c r="IM20" i="1"/>
  <c r="IK20" i="1"/>
  <c r="II20" i="1"/>
  <c r="IG20" i="1"/>
  <c r="IE20" i="1"/>
  <c r="IC20" i="1"/>
  <c r="IA20" i="1"/>
  <c r="HY20" i="1"/>
  <c r="HW20" i="1"/>
  <c r="HU20" i="1"/>
  <c r="HS20" i="1"/>
  <c r="HQ20" i="1"/>
  <c r="HO20" i="1"/>
  <c r="HM20" i="1"/>
  <c r="HK20" i="1"/>
  <c r="HI20" i="1"/>
  <c r="HG20" i="1"/>
  <c r="HE20" i="1"/>
  <c r="HC20" i="1"/>
  <c r="HA20" i="1"/>
  <c r="GY20" i="1"/>
  <c r="GW20" i="1"/>
  <c r="GU20" i="1"/>
  <c r="GS20" i="1"/>
  <c r="GQ20" i="1"/>
  <c r="GO20" i="1"/>
  <c r="GM20" i="1"/>
  <c r="GK20" i="1"/>
  <c r="GI20" i="1"/>
  <c r="GG20" i="1"/>
  <c r="GE20" i="1"/>
  <c r="GC20" i="1"/>
  <c r="GA20" i="1"/>
  <c r="FY20" i="1"/>
  <c r="FW20" i="1"/>
  <c r="FU20" i="1"/>
  <c r="FS20" i="1"/>
  <c r="FQ20" i="1"/>
  <c r="FO20" i="1"/>
  <c r="FM20" i="1"/>
  <c r="FK20" i="1"/>
  <c r="FI20" i="1"/>
  <c r="FG20" i="1"/>
  <c r="FE20" i="1"/>
  <c r="FC20" i="1"/>
  <c r="FA20" i="1"/>
  <c r="EY20" i="1"/>
  <c r="EW20" i="1"/>
  <c r="EU20" i="1"/>
  <c r="ES20" i="1"/>
  <c r="EQ20" i="1"/>
  <c r="EO20" i="1"/>
  <c r="EM20" i="1"/>
  <c r="EK20" i="1"/>
  <c r="EI20" i="1"/>
  <c r="EG20" i="1"/>
  <c r="EE20" i="1"/>
  <c r="EC20" i="1"/>
  <c r="EA20" i="1"/>
  <c r="DY20" i="1"/>
  <c r="DW20" i="1"/>
  <c r="DU20" i="1"/>
  <c r="DS20" i="1"/>
  <c r="DQ20" i="1"/>
  <c r="DO20" i="1"/>
  <c r="DM20" i="1"/>
  <c r="DK20" i="1"/>
  <c r="DI20" i="1"/>
  <c r="DG20" i="1"/>
  <c r="DE20" i="1"/>
  <c r="DC20" i="1"/>
  <c r="DA20" i="1"/>
  <c r="CY20" i="1"/>
  <c r="CW20" i="1"/>
  <c r="CU20" i="1"/>
  <c r="CS20" i="1"/>
  <c r="CQ20" i="1"/>
  <c r="CO20" i="1"/>
  <c r="CM20" i="1"/>
  <c r="CK20" i="1"/>
  <c r="CI20" i="1"/>
  <c r="CG20" i="1"/>
  <c r="CF20" i="1"/>
  <c r="CD20" i="1"/>
  <c r="CB20" i="1"/>
  <c r="BZ20" i="1"/>
  <c r="BX20" i="1"/>
  <c r="BW20" i="1"/>
  <c r="BV20" i="1"/>
  <c r="BT20" i="1"/>
  <c r="BR20" i="1"/>
  <c r="BP20" i="1"/>
  <c r="BN20" i="1"/>
  <c r="BM20" i="1"/>
  <c r="BL20" i="1"/>
  <c r="BJ20" i="1"/>
  <c r="BH20" i="1"/>
  <c r="BF20" i="1"/>
  <c r="BD20" i="1"/>
  <c r="BC20" i="1"/>
  <c r="BB20" i="1"/>
  <c r="BA20" i="1"/>
  <c r="AZ20" i="1"/>
  <c r="AY20" i="1"/>
  <c r="AX20" i="1"/>
  <c r="AW20" i="1"/>
  <c r="AT20" i="1"/>
  <c r="AS20" i="1"/>
  <c r="AR20" i="1"/>
  <c r="AQ20" i="1"/>
  <c r="AM20" i="1"/>
  <c r="AL20" i="1"/>
  <c r="AK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B20" i="1"/>
  <c r="PZ18" i="1"/>
  <c r="PX18" i="1"/>
  <c r="PV18" i="1"/>
  <c r="PT18" i="1"/>
  <c r="PR18" i="1"/>
  <c r="PP18" i="1"/>
  <c r="PN18" i="1"/>
  <c r="PL18" i="1"/>
  <c r="PJ18" i="1"/>
  <c r="PH18" i="1"/>
  <c r="PF18" i="1"/>
  <c r="PD18" i="1"/>
  <c r="PB18" i="1"/>
  <c r="OZ18" i="1"/>
  <c r="OX18" i="1"/>
  <c r="OV18" i="1"/>
  <c r="OT18" i="1"/>
  <c r="OR18" i="1"/>
  <c r="OP18" i="1"/>
  <c r="ON18" i="1"/>
  <c r="OL18" i="1"/>
  <c r="OJ18" i="1"/>
  <c r="OH18" i="1"/>
  <c r="OF18" i="1"/>
  <c r="OD18" i="1"/>
  <c r="OB18" i="1"/>
  <c r="NZ18" i="1"/>
  <c r="NX18" i="1"/>
  <c r="NV18" i="1"/>
  <c r="NT18" i="1"/>
  <c r="NR18" i="1"/>
  <c r="NP18" i="1"/>
  <c r="NN18" i="1"/>
  <c r="NL18" i="1"/>
  <c r="NJ18" i="1"/>
  <c r="NH18" i="1"/>
  <c r="NF18" i="1"/>
  <c r="ND18" i="1"/>
  <c r="NB18" i="1"/>
  <c r="MZ18" i="1"/>
  <c r="MX18" i="1"/>
  <c r="MV18" i="1"/>
  <c r="MT18" i="1"/>
  <c r="MR18" i="1"/>
  <c r="MP18" i="1"/>
  <c r="MN18" i="1"/>
  <c r="ML18" i="1"/>
  <c r="MJ18" i="1"/>
  <c r="MH18" i="1"/>
  <c r="MF18" i="1"/>
  <c r="ME18" i="1"/>
  <c r="MD18" i="1"/>
  <c r="MC18" i="1"/>
  <c r="MB18" i="1"/>
  <c r="MA18" i="1"/>
  <c r="LY18" i="1"/>
  <c r="LW18" i="1"/>
  <c r="LU18" i="1"/>
  <c r="LS18" i="1"/>
  <c r="LQ18" i="1"/>
  <c r="LO18" i="1"/>
  <c r="LM18" i="1"/>
  <c r="LK18" i="1"/>
  <c r="LI18" i="1"/>
  <c r="LG18" i="1"/>
  <c r="LE18" i="1"/>
  <c r="LC18" i="1"/>
  <c r="LA18" i="1"/>
  <c r="KY18" i="1"/>
  <c r="KW18" i="1"/>
  <c r="KU18" i="1"/>
  <c r="KS18" i="1"/>
  <c r="KQ18" i="1"/>
  <c r="KO18" i="1"/>
  <c r="KM18" i="1"/>
  <c r="KK18" i="1"/>
  <c r="KI18" i="1"/>
  <c r="KG18" i="1"/>
  <c r="KE18" i="1"/>
  <c r="KC18" i="1"/>
  <c r="KA18" i="1"/>
  <c r="JY18" i="1"/>
  <c r="JW18" i="1"/>
  <c r="JU18" i="1"/>
  <c r="JS18" i="1"/>
  <c r="JQ18" i="1"/>
  <c r="JO18" i="1"/>
  <c r="JM18" i="1"/>
  <c r="JK18" i="1"/>
  <c r="JI18" i="1"/>
  <c r="JG18" i="1"/>
  <c r="JE18" i="1"/>
  <c r="JC18" i="1"/>
  <c r="JA18" i="1"/>
  <c r="IY18" i="1"/>
  <c r="IW18" i="1"/>
  <c r="IU18" i="1"/>
  <c r="IS18" i="1"/>
  <c r="IQ18" i="1"/>
  <c r="IO18" i="1"/>
  <c r="IM18" i="1"/>
  <c r="IK18" i="1"/>
  <c r="II18" i="1"/>
  <c r="IG18" i="1"/>
  <c r="IE18" i="1"/>
  <c r="IC18" i="1"/>
  <c r="IA18" i="1"/>
  <c r="HY18" i="1"/>
  <c r="HW18" i="1"/>
  <c r="HU18" i="1"/>
  <c r="HS18" i="1"/>
  <c r="HQ18" i="1"/>
  <c r="HO18" i="1"/>
  <c r="HM18" i="1"/>
  <c r="HK18" i="1"/>
  <c r="HI18" i="1"/>
  <c r="HG18" i="1"/>
  <c r="HE18" i="1"/>
  <c r="HC18" i="1"/>
  <c r="HA18" i="1"/>
  <c r="GY18" i="1"/>
  <c r="GW18" i="1"/>
  <c r="GU18" i="1"/>
  <c r="GS18" i="1"/>
  <c r="GQ18" i="1"/>
  <c r="GO18" i="1"/>
  <c r="GM18" i="1"/>
  <c r="GK18" i="1"/>
  <c r="GI18" i="1"/>
  <c r="GG18" i="1"/>
  <c r="GE18" i="1"/>
  <c r="GC18" i="1"/>
  <c r="GA18" i="1"/>
  <c r="FY18" i="1"/>
  <c r="FW18" i="1"/>
  <c r="FU18" i="1"/>
  <c r="FS18" i="1"/>
  <c r="FQ18" i="1"/>
  <c r="FO18" i="1"/>
  <c r="FM18" i="1"/>
  <c r="FK18" i="1"/>
  <c r="FI18" i="1"/>
  <c r="FG18" i="1"/>
  <c r="FE18" i="1"/>
  <c r="FC18" i="1"/>
  <c r="FA18" i="1"/>
  <c r="EY18" i="1"/>
  <c r="EW18" i="1"/>
  <c r="EU18" i="1"/>
  <c r="ES18" i="1"/>
  <c r="EQ18" i="1"/>
  <c r="EO18" i="1"/>
  <c r="EM18" i="1"/>
  <c r="EK18" i="1"/>
  <c r="EI18" i="1"/>
  <c r="EG18" i="1"/>
  <c r="EE18" i="1"/>
  <c r="EC18" i="1"/>
  <c r="EA18" i="1"/>
  <c r="DY18" i="1"/>
  <c r="DW18" i="1"/>
  <c r="DU18" i="1"/>
  <c r="DS18" i="1"/>
  <c r="DQ18" i="1"/>
  <c r="DO18" i="1"/>
  <c r="DM18" i="1"/>
  <c r="DK18" i="1"/>
  <c r="DI18" i="1"/>
  <c r="DG18" i="1"/>
  <c r="DE18" i="1"/>
  <c r="DC18" i="1"/>
  <c r="DA18" i="1"/>
  <c r="CY18" i="1"/>
  <c r="CW18" i="1"/>
  <c r="CU18" i="1"/>
  <c r="CS18" i="1"/>
  <c r="CQ18" i="1"/>
  <c r="CO18" i="1"/>
  <c r="CM18" i="1"/>
  <c r="CK18" i="1"/>
  <c r="CI18" i="1"/>
  <c r="CG18" i="1"/>
  <c r="CF18" i="1"/>
  <c r="CD18" i="1"/>
  <c r="CB18" i="1"/>
  <c r="BZ18" i="1"/>
  <c r="BX18" i="1"/>
  <c r="BW18" i="1"/>
  <c r="BV18" i="1"/>
  <c r="BT18" i="1"/>
  <c r="BR18" i="1"/>
  <c r="BP18" i="1"/>
  <c r="BN18" i="1"/>
  <c r="BM18" i="1"/>
  <c r="BL18" i="1"/>
  <c r="BJ18" i="1"/>
  <c r="BH18" i="1"/>
  <c r="BF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B18" i="1"/>
  <c r="PZ7" i="1"/>
  <c r="PZ10" i="1" s="1"/>
  <c r="PZ11" i="1" s="1"/>
  <c r="PX7" i="1"/>
  <c r="PX10" i="1" s="1"/>
  <c r="PX11" i="1" s="1"/>
  <c r="PV7" i="1"/>
  <c r="PV10" i="1" s="1"/>
  <c r="PV11" i="1" s="1"/>
  <c r="PT7" i="1"/>
  <c r="PT10" i="1" s="1"/>
  <c r="PT11" i="1" s="1"/>
  <c r="PR7" i="1"/>
  <c r="PR10" i="1" s="1"/>
  <c r="PR11" i="1" s="1"/>
  <c r="PP7" i="1"/>
  <c r="PP10" i="1" s="1"/>
  <c r="PP11" i="1" s="1"/>
  <c r="PN7" i="1"/>
  <c r="PN10" i="1" s="1"/>
  <c r="PN11" i="1" s="1"/>
  <c r="PL7" i="1"/>
  <c r="PL10" i="1" s="1"/>
  <c r="PL11" i="1" s="1"/>
  <c r="PJ7" i="1"/>
  <c r="PJ10" i="1" s="1"/>
  <c r="PJ11" i="1" s="1"/>
  <c r="PH7" i="1"/>
  <c r="PH10" i="1" s="1"/>
  <c r="PH11" i="1" s="1"/>
  <c r="PF7" i="1"/>
  <c r="PF10" i="1" s="1"/>
  <c r="PF11" i="1" s="1"/>
  <c r="PD7" i="1"/>
  <c r="PD10" i="1" s="1"/>
  <c r="PD11" i="1" s="1"/>
  <c r="PB7" i="1"/>
  <c r="PB10" i="1" s="1"/>
  <c r="PB11" i="1" s="1"/>
  <c r="OZ7" i="1"/>
  <c r="OZ10" i="1" s="1"/>
  <c r="OZ11" i="1" s="1"/>
  <c r="OX7" i="1"/>
  <c r="OX10" i="1" s="1"/>
  <c r="OX11" i="1" s="1"/>
  <c r="OV7" i="1"/>
  <c r="OV10" i="1" s="1"/>
  <c r="OV11" i="1" s="1"/>
  <c r="OT7" i="1"/>
  <c r="OT10" i="1" s="1"/>
  <c r="OT11" i="1" s="1"/>
  <c r="OR7" i="1"/>
  <c r="OR10" i="1" s="1"/>
  <c r="OR11" i="1" s="1"/>
  <c r="OP7" i="1"/>
  <c r="OP10" i="1" s="1"/>
  <c r="OP11" i="1" s="1"/>
  <c r="ON7" i="1"/>
  <c r="ON10" i="1" s="1"/>
  <c r="ON11" i="1" s="1"/>
  <c r="OL7" i="1"/>
  <c r="OL10" i="1" s="1"/>
  <c r="OL11" i="1" s="1"/>
  <c r="OJ7" i="1"/>
  <c r="OJ10" i="1" s="1"/>
  <c r="OJ11" i="1" s="1"/>
  <c r="OH7" i="1"/>
  <c r="OH10" i="1" s="1"/>
  <c r="OH11" i="1" s="1"/>
  <c r="OF7" i="1"/>
  <c r="OF10" i="1" s="1"/>
  <c r="OF11" i="1" s="1"/>
  <c r="OD7" i="1"/>
  <c r="OD10" i="1" s="1"/>
  <c r="OD11" i="1" s="1"/>
  <c r="OB7" i="1"/>
  <c r="OB10" i="1" s="1"/>
  <c r="OB11" i="1" s="1"/>
  <c r="NZ7" i="1"/>
  <c r="NZ10" i="1" s="1"/>
  <c r="NZ11" i="1" s="1"/>
  <c r="NX7" i="1"/>
  <c r="NX10" i="1" s="1"/>
  <c r="NX11" i="1" s="1"/>
  <c r="NV7" i="1"/>
  <c r="NV10" i="1" s="1"/>
  <c r="NV11" i="1" s="1"/>
  <c r="NT7" i="1"/>
  <c r="NT10" i="1" s="1"/>
  <c r="NT11" i="1" s="1"/>
  <c r="NR7" i="1"/>
  <c r="NR10" i="1" s="1"/>
  <c r="NR11" i="1" s="1"/>
  <c r="NP7" i="1"/>
  <c r="NP10" i="1" s="1"/>
  <c r="NP11" i="1" s="1"/>
  <c r="NN7" i="1"/>
  <c r="NN10" i="1" s="1"/>
  <c r="NN11" i="1" s="1"/>
  <c r="NL7" i="1"/>
  <c r="NL10" i="1" s="1"/>
  <c r="NL11" i="1" s="1"/>
  <c r="NJ7" i="1"/>
  <c r="NJ10" i="1" s="1"/>
  <c r="NJ11" i="1" s="1"/>
  <c r="NH7" i="1"/>
  <c r="NH10" i="1" s="1"/>
  <c r="NH11" i="1" s="1"/>
  <c r="NF7" i="1"/>
  <c r="NF10" i="1" s="1"/>
  <c r="NF11" i="1" s="1"/>
  <c r="ND7" i="1"/>
  <c r="ND10" i="1" s="1"/>
  <c r="ND11" i="1" s="1"/>
  <c r="NB7" i="1"/>
  <c r="NB10" i="1" s="1"/>
  <c r="NB11" i="1" s="1"/>
  <c r="MZ7" i="1"/>
  <c r="MZ10" i="1" s="1"/>
  <c r="MZ11" i="1" s="1"/>
  <c r="MX7" i="1"/>
  <c r="MX10" i="1" s="1"/>
  <c r="MX11" i="1" s="1"/>
  <c r="MV7" i="1"/>
  <c r="MV10" i="1" s="1"/>
  <c r="MV11" i="1" s="1"/>
  <c r="MT7" i="1"/>
  <c r="MT10" i="1" s="1"/>
  <c r="MT11" i="1" s="1"/>
  <c r="MR7" i="1"/>
  <c r="MR10" i="1" s="1"/>
  <c r="MR11" i="1" s="1"/>
  <c r="MP7" i="1"/>
  <c r="MP10" i="1" s="1"/>
  <c r="MP11" i="1" s="1"/>
  <c r="MN7" i="1"/>
  <c r="MN10" i="1" s="1"/>
  <c r="MN11" i="1" s="1"/>
  <c r="ML7" i="1"/>
  <c r="ML10" i="1" s="1"/>
  <c r="ML11" i="1" s="1"/>
  <c r="MJ7" i="1"/>
  <c r="MJ10" i="1" s="1"/>
  <c r="MJ11" i="1" s="1"/>
  <c r="MH7" i="1"/>
  <c r="MH10" i="1" s="1"/>
  <c r="MH11" i="1" s="1"/>
  <c r="MF7" i="1"/>
  <c r="MF10" i="1" s="1"/>
  <c r="MF11" i="1" s="1"/>
  <c r="ME7" i="1"/>
  <c r="ME10" i="1" s="1"/>
  <c r="ME11" i="1" s="1"/>
  <c r="MD7" i="1"/>
  <c r="MD10" i="1" s="1"/>
  <c r="MD11" i="1" s="1"/>
  <c r="MC7" i="1"/>
  <c r="MC10" i="1" s="1"/>
  <c r="MC11" i="1" s="1"/>
  <c r="MB7" i="1"/>
  <c r="MB10" i="1" s="1"/>
  <c r="MB11" i="1" s="1"/>
  <c r="MA7" i="1"/>
  <c r="MA10" i="1" s="1"/>
  <c r="MA11" i="1" s="1"/>
  <c r="LY7" i="1"/>
  <c r="LY10" i="1" s="1"/>
  <c r="LY11" i="1" s="1"/>
  <c r="LW7" i="1"/>
  <c r="LW10" i="1" s="1"/>
  <c r="LW11" i="1" s="1"/>
  <c r="LU7" i="1"/>
  <c r="LU10" i="1" s="1"/>
  <c r="LU11" i="1" s="1"/>
  <c r="LS7" i="1"/>
  <c r="LS10" i="1" s="1"/>
  <c r="LS11" i="1" s="1"/>
  <c r="LQ7" i="1"/>
  <c r="LQ10" i="1" s="1"/>
  <c r="LQ11" i="1" s="1"/>
  <c r="LO7" i="1"/>
  <c r="LO10" i="1" s="1"/>
  <c r="LO11" i="1" s="1"/>
  <c r="LM7" i="1"/>
  <c r="LM10" i="1" s="1"/>
  <c r="LM11" i="1" s="1"/>
  <c r="LK7" i="1"/>
  <c r="LK10" i="1" s="1"/>
  <c r="LK11" i="1" s="1"/>
  <c r="LI7" i="1"/>
  <c r="LI10" i="1" s="1"/>
  <c r="LI11" i="1" s="1"/>
  <c r="LG7" i="1"/>
  <c r="LG10" i="1" s="1"/>
  <c r="LG11" i="1" s="1"/>
  <c r="LE7" i="1"/>
  <c r="LE10" i="1" s="1"/>
  <c r="LE11" i="1" s="1"/>
  <c r="LC7" i="1"/>
  <c r="LC10" i="1" s="1"/>
  <c r="LC11" i="1" s="1"/>
  <c r="LA7" i="1"/>
  <c r="LA10" i="1" s="1"/>
  <c r="LA11" i="1" s="1"/>
  <c r="KY7" i="1"/>
  <c r="KY10" i="1" s="1"/>
  <c r="KY11" i="1" s="1"/>
  <c r="KW7" i="1"/>
  <c r="KW10" i="1" s="1"/>
  <c r="KW11" i="1" s="1"/>
  <c r="KU7" i="1"/>
  <c r="KU10" i="1" s="1"/>
  <c r="KU11" i="1" s="1"/>
  <c r="KS7" i="1"/>
  <c r="KS10" i="1" s="1"/>
  <c r="KS11" i="1" s="1"/>
  <c r="KQ7" i="1"/>
  <c r="KQ10" i="1" s="1"/>
  <c r="KQ11" i="1" s="1"/>
  <c r="KO7" i="1"/>
  <c r="KO10" i="1" s="1"/>
  <c r="KO11" i="1" s="1"/>
  <c r="KM7" i="1"/>
  <c r="KM10" i="1" s="1"/>
  <c r="KM11" i="1" s="1"/>
  <c r="KK7" i="1"/>
  <c r="KK10" i="1" s="1"/>
  <c r="KK11" i="1" s="1"/>
  <c r="KI7" i="1"/>
  <c r="KI10" i="1" s="1"/>
  <c r="KI11" i="1" s="1"/>
  <c r="KG7" i="1"/>
  <c r="KG10" i="1" s="1"/>
  <c r="KG11" i="1" s="1"/>
  <c r="KE7" i="1"/>
  <c r="KE10" i="1" s="1"/>
  <c r="KE11" i="1" s="1"/>
  <c r="KC7" i="1"/>
  <c r="KC10" i="1" s="1"/>
  <c r="KC11" i="1" s="1"/>
  <c r="KA7" i="1"/>
  <c r="KA10" i="1" s="1"/>
  <c r="KA11" i="1" s="1"/>
  <c r="JY7" i="1"/>
  <c r="JY10" i="1" s="1"/>
  <c r="JY11" i="1" s="1"/>
  <c r="JW7" i="1"/>
  <c r="JW10" i="1" s="1"/>
  <c r="JW11" i="1" s="1"/>
  <c r="JU7" i="1"/>
  <c r="JU10" i="1" s="1"/>
  <c r="JU11" i="1" s="1"/>
  <c r="JS7" i="1"/>
  <c r="JS10" i="1" s="1"/>
  <c r="JS11" i="1" s="1"/>
  <c r="JQ7" i="1"/>
  <c r="JQ10" i="1" s="1"/>
  <c r="JQ11" i="1" s="1"/>
  <c r="JO7" i="1"/>
  <c r="JO10" i="1" s="1"/>
  <c r="JO11" i="1" s="1"/>
  <c r="JM7" i="1"/>
  <c r="JM10" i="1" s="1"/>
  <c r="JM11" i="1" s="1"/>
  <c r="JK7" i="1"/>
  <c r="JK10" i="1" s="1"/>
  <c r="JK11" i="1" s="1"/>
  <c r="JI7" i="1"/>
  <c r="JI10" i="1" s="1"/>
  <c r="JI11" i="1" s="1"/>
  <c r="JG7" i="1"/>
  <c r="JG10" i="1" s="1"/>
  <c r="JG11" i="1" s="1"/>
  <c r="JE7" i="1"/>
  <c r="JE10" i="1" s="1"/>
  <c r="JE11" i="1" s="1"/>
  <c r="JC7" i="1"/>
  <c r="JC10" i="1" s="1"/>
  <c r="JC11" i="1" s="1"/>
  <c r="JA7" i="1"/>
  <c r="JA10" i="1" s="1"/>
  <c r="JA11" i="1" s="1"/>
  <c r="IY7" i="1"/>
  <c r="IY10" i="1" s="1"/>
  <c r="IY11" i="1" s="1"/>
  <c r="IW7" i="1"/>
  <c r="IW10" i="1" s="1"/>
  <c r="IW11" i="1" s="1"/>
  <c r="IU7" i="1"/>
  <c r="IU10" i="1" s="1"/>
  <c r="IU11" i="1" s="1"/>
  <c r="IS7" i="1"/>
  <c r="IS10" i="1" s="1"/>
  <c r="IS11" i="1" s="1"/>
  <c r="IQ7" i="1"/>
  <c r="IQ10" i="1" s="1"/>
  <c r="IQ11" i="1" s="1"/>
  <c r="IO7" i="1"/>
  <c r="IO10" i="1" s="1"/>
  <c r="IO11" i="1" s="1"/>
  <c r="IM7" i="1"/>
  <c r="IM10" i="1" s="1"/>
  <c r="IM11" i="1" s="1"/>
  <c r="IK7" i="1"/>
  <c r="IK10" i="1" s="1"/>
  <c r="IK11" i="1" s="1"/>
  <c r="II7" i="1"/>
  <c r="II10" i="1" s="1"/>
  <c r="II11" i="1" s="1"/>
  <c r="IG7" i="1"/>
  <c r="IG10" i="1" s="1"/>
  <c r="IG11" i="1" s="1"/>
  <c r="IE7" i="1"/>
  <c r="IE10" i="1" s="1"/>
  <c r="IE11" i="1" s="1"/>
  <c r="IC7" i="1"/>
  <c r="IC10" i="1" s="1"/>
  <c r="IC11" i="1" s="1"/>
  <c r="IA7" i="1"/>
  <c r="IA10" i="1" s="1"/>
  <c r="IA11" i="1" s="1"/>
  <c r="HY7" i="1"/>
  <c r="HY10" i="1" s="1"/>
  <c r="HY11" i="1" s="1"/>
  <c r="HW7" i="1"/>
  <c r="HW10" i="1" s="1"/>
  <c r="HW11" i="1" s="1"/>
  <c r="HU7" i="1"/>
  <c r="HU10" i="1" s="1"/>
  <c r="HU11" i="1" s="1"/>
  <c r="HS7" i="1"/>
  <c r="HS10" i="1" s="1"/>
  <c r="HS11" i="1" s="1"/>
  <c r="HQ7" i="1"/>
  <c r="HQ10" i="1" s="1"/>
  <c r="HQ11" i="1" s="1"/>
  <c r="HO7" i="1"/>
  <c r="HO10" i="1" s="1"/>
  <c r="HO11" i="1" s="1"/>
  <c r="HM7" i="1"/>
  <c r="HM10" i="1" s="1"/>
  <c r="HM11" i="1" s="1"/>
  <c r="HK7" i="1"/>
  <c r="HK10" i="1" s="1"/>
  <c r="HK11" i="1" s="1"/>
  <c r="HI7" i="1"/>
  <c r="HI10" i="1" s="1"/>
  <c r="HI11" i="1" s="1"/>
  <c r="HG7" i="1"/>
  <c r="HG10" i="1" s="1"/>
  <c r="HG11" i="1" s="1"/>
  <c r="HE7" i="1"/>
  <c r="HE10" i="1" s="1"/>
  <c r="HE11" i="1" s="1"/>
  <c r="HC7" i="1"/>
  <c r="HC10" i="1" s="1"/>
  <c r="HC11" i="1" s="1"/>
  <c r="HA7" i="1"/>
  <c r="HA10" i="1" s="1"/>
  <c r="HA11" i="1" s="1"/>
  <c r="GY7" i="1"/>
  <c r="GY10" i="1" s="1"/>
  <c r="GY11" i="1" s="1"/>
  <c r="GW7" i="1"/>
  <c r="GW10" i="1" s="1"/>
  <c r="GW11" i="1" s="1"/>
  <c r="GU7" i="1"/>
  <c r="GU10" i="1" s="1"/>
  <c r="GU11" i="1" s="1"/>
  <c r="GS7" i="1"/>
  <c r="GS10" i="1" s="1"/>
  <c r="GS11" i="1" s="1"/>
  <c r="GQ7" i="1"/>
  <c r="GQ10" i="1" s="1"/>
  <c r="GQ11" i="1" s="1"/>
  <c r="GO7" i="1"/>
  <c r="GO10" i="1" s="1"/>
  <c r="GO11" i="1" s="1"/>
  <c r="GM7" i="1"/>
  <c r="GM10" i="1" s="1"/>
  <c r="GM11" i="1" s="1"/>
  <c r="GK7" i="1"/>
  <c r="GK10" i="1" s="1"/>
  <c r="GK11" i="1" s="1"/>
  <c r="GI7" i="1"/>
  <c r="GI10" i="1" s="1"/>
  <c r="GI11" i="1" s="1"/>
  <c r="GG7" i="1"/>
  <c r="GG10" i="1" s="1"/>
  <c r="GG11" i="1" s="1"/>
  <c r="GE7" i="1"/>
  <c r="GE10" i="1" s="1"/>
  <c r="GE11" i="1" s="1"/>
  <c r="GC7" i="1"/>
  <c r="GC10" i="1" s="1"/>
  <c r="GC11" i="1" s="1"/>
  <c r="GA7" i="1"/>
  <c r="GA10" i="1" s="1"/>
  <c r="GA11" i="1" s="1"/>
  <c r="FY7" i="1"/>
  <c r="FY10" i="1" s="1"/>
  <c r="FY11" i="1" s="1"/>
  <c r="FW7" i="1"/>
  <c r="FW10" i="1" s="1"/>
  <c r="FW11" i="1" s="1"/>
  <c r="FU7" i="1"/>
  <c r="FU10" i="1" s="1"/>
  <c r="FU11" i="1" s="1"/>
  <c r="FS7" i="1"/>
  <c r="FS10" i="1" s="1"/>
  <c r="FS11" i="1" s="1"/>
  <c r="FQ7" i="1"/>
  <c r="FQ10" i="1" s="1"/>
  <c r="FQ11" i="1" s="1"/>
  <c r="FO7" i="1"/>
  <c r="FO10" i="1" s="1"/>
  <c r="FO11" i="1" s="1"/>
  <c r="FM7" i="1"/>
  <c r="FM10" i="1" s="1"/>
  <c r="FM11" i="1" s="1"/>
  <c r="FK7" i="1"/>
  <c r="FK10" i="1" s="1"/>
  <c r="FK11" i="1" s="1"/>
  <c r="FI7" i="1"/>
  <c r="FI10" i="1" s="1"/>
  <c r="FI11" i="1" s="1"/>
  <c r="FG7" i="1"/>
  <c r="FG10" i="1" s="1"/>
  <c r="FG11" i="1" s="1"/>
  <c r="FE7" i="1"/>
  <c r="FE10" i="1" s="1"/>
  <c r="FE11" i="1" s="1"/>
  <c r="FC7" i="1"/>
  <c r="FC10" i="1" s="1"/>
  <c r="FC11" i="1" s="1"/>
  <c r="FA7" i="1"/>
  <c r="FA10" i="1" s="1"/>
  <c r="FA11" i="1" s="1"/>
  <c r="EY7" i="1"/>
  <c r="EY10" i="1" s="1"/>
  <c r="EY11" i="1" s="1"/>
  <c r="EW7" i="1"/>
  <c r="EW10" i="1" s="1"/>
  <c r="EW11" i="1" s="1"/>
  <c r="EU7" i="1"/>
  <c r="EU10" i="1" s="1"/>
  <c r="EU11" i="1" s="1"/>
  <c r="ES7" i="1"/>
  <c r="ES10" i="1" s="1"/>
  <c r="ES11" i="1" s="1"/>
  <c r="EQ7" i="1"/>
  <c r="EQ10" i="1" s="1"/>
  <c r="EQ11" i="1" s="1"/>
  <c r="EO7" i="1"/>
  <c r="EO10" i="1" s="1"/>
  <c r="EO11" i="1" s="1"/>
  <c r="EM7" i="1"/>
  <c r="EM10" i="1" s="1"/>
  <c r="EM11" i="1" s="1"/>
  <c r="EK7" i="1"/>
  <c r="EK10" i="1" s="1"/>
  <c r="EK11" i="1" s="1"/>
  <c r="EI7" i="1"/>
  <c r="EI10" i="1" s="1"/>
  <c r="EI11" i="1" s="1"/>
  <c r="EG7" i="1"/>
  <c r="EG10" i="1" s="1"/>
  <c r="EG11" i="1" s="1"/>
  <c r="EE7" i="1"/>
  <c r="EE10" i="1" s="1"/>
  <c r="EE11" i="1" s="1"/>
  <c r="EC7" i="1"/>
  <c r="EC10" i="1" s="1"/>
  <c r="EC11" i="1" s="1"/>
  <c r="EA7" i="1"/>
  <c r="EA10" i="1" s="1"/>
  <c r="EA11" i="1" s="1"/>
  <c r="DY7" i="1"/>
  <c r="DY10" i="1" s="1"/>
  <c r="DY11" i="1" s="1"/>
  <c r="DW7" i="1"/>
  <c r="DW10" i="1" s="1"/>
  <c r="DW11" i="1" s="1"/>
  <c r="DU7" i="1"/>
  <c r="DU10" i="1" s="1"/>
  <c r="DU11" i="1" s="1"/>
  <c r="DS7" i="1"/>
  <c r="DS10" i="1" s="1"/>
  <c r="DS11" i="1" s="1"/>
  <c r="DQ7" i="1"/>
  <c r="DQ10" i="1" s="1"/>
  <c r="DQ11" i="1" s="1"/>
  <c r="DO7" i="1"/>
  <c r="DO10" i="1" s="1"/>
  <c r="DO11" i="1" s="1"/>
  <c r="DM7" i="1"/>
  <c r="DM10" i="1" s="1"/>
  <c r="DM11" i="1" s="1"/>
  <c r="DK7" i="1"/>
  <c r="DK10" i="1" s="1"/>
  <c r="DK11" i="1" s="1"/>
  <c r="DI7" i="1"/>
  <c r="DI10" i="1" s="1"/>
  <c r="DI11" i="1" s="1"/>
  <c r="DG7" i="1"/>
  <c r="DG10" i="1" s="1"/>
  <c r="DG11" i="1" s="1"/>
  <c r="DE7" i="1"/>
  <c r="DE10" i="1" s="1"/>
  <c r="DE11" i="1" s="1"/>
  <c r="DC7" i="1"/>
  <c r="DC10" i="1" s="1"/>
  <c r="DC11" i="1" s="1"/>
  <c r="DA7" i="1"/>
  <c r="DA10" i="1" s="1"/>
  <c r="DA11" i="1" s="1"/>
  <c r="CY7" i="1"/>
  <c r="CY10" i="1" s="1"/>
  <c r="CY11" i="1" s="1"/>
  <c r="CW7" i="1"/>
  <c r="CW10" i="1" s="1"/>
  <c r="CW11" i="1" s="1"/>
  <c r="CU7" i="1"/>
  <c r="CU10" i="1" s="1"/>
  <c r="CU11" i="1" s="1"/>
  <c r="CS7" i="1"/>
  <c r="CS10" i="1" s="1"/>
  <c r="CS11" i="1" s="1"/>
  <c r="CQ7" i="1"/>
  <c r="CQ10" i="1" s="1"/>
  <c r="CQ11" i="1" s="1"/>
  <c r="CO7" i="1"/>
  <c r="CO10" i="1" s="1"/>
  <c r="CO11" i="1" s="1"/>
  <c r="CM7" i="1"/>
  <c r="CM10" i="1" s="1"/>
  <c r="CM11" i="1" s="1"/>
  <c r="CK7" i="1"/>
  <c r="CK10" i="1" s="1"/>
  <c r="CK11" i="1" s="1"/>
  <c r="CI7" i="1"/>
  <c r="CI10" i="1" s="1"/>
  <c r="CI11" i="1" s="1"/>
  <c r="CG7" i="1"/>
  <c r="CG10" i="1" s="1"/>
  <c r="CG11" i="1" s="1"/>
  <c r="CF7" i="1"/>
  <c r="CF10" i="1" s="1"/>
  <c r="CF11" i="1" s="1"/>
  <c r="CD7" i="1"/>
  <c r="CD10" i="1" s="1"/>
  <c r="CD11" i="1" s="1"/>
  <c r="CB7" i="1"/>
  <c r="CB10" i="1" s="1"/>
  <c r="CB11" i="1" s="1"/>
  <c r="BZ7" i="1"/>
  <c r="BZ10" i="1" s="1"/>
  <c r="BZ11" i="1" s="1"/>
  <c r="BX7" i="1"/>
  <c r="BX10" i="1" s="1"/>
  <c r="BX11" i="1" s="1"/>
  <c r="BW7" i="1"/>
  <c r="BW10" i="1" s="1"/>
  <c r="BW11" i="1" s="1"/>
  <c r="BV7" i="1"/>
  <c r="BV10" i="1" s="1"/>
  <c r="BV11" i="1" s="1"/>
  <c r="BT7" i="1"/>
  <c r="BT10" i="1" s="1"/>
  <c r="BT11" i="1" s="1"/>
  <c r="BR7" i="1"/>
  <c r="BR10" i="1" s="1"/>
  <c r="BR11" i="1" s="1"/>
  <c r="BP7" i="1"/>
  <c r="BP10" i="1" s="1"/>
  <c r="BP11" i="1" s="1"/>
  <c r="BN7" i="1"/>
  <c r="BN10" i="1" s="1"/>
  <c r="BN11" i="1" s="1"/>
  <c r="BM7" i="1"/>
  <c r="BM10" i="1" s="1"/>
  <c r="BM11" i="1" s="1"/>
  <c r="BL7" i="1"/>
  <c r="BL10" i="1" s="1"/>
  <c r="BL11" i="1" s="1"/>
  <c r="BK7" i="1"/>
  <c r="BK10" i="1" s="1"/>
  <c r="BK11" i="1" s="1"/>
  <c r="BJ7" i="1"/>
  <c r="BJ10" i="1" s="1"/>
  <c r="BJ11" i="1" s="1"/>
  <c r="BI7" i="1"/>
  <c r="BI10" i="1" s="1"/>
  <c r="BI11" i="1" s="1"/>
  <c r="BH7" i="1"/>
  <c r="BH10" i="1" s="1"/>
  <c r="BH11" i="1" s="1"/>
  <c r="BG7" i="1"/>
  <c r="BG10" i="1" s="1"/>
  <c r="BG11" i="1" s="1"/>
  <c r="BF7" i="1"/>
  <c r="BF10" i="1" s="1"/>
  <c r="BF11" i="1" s="1"/>
  <c r="BE7" i="1"/>
  <c r="BE10" i="1" s="1"/>
  <c r="BE11" i="1" s="1"/>
  <c r="BD7" i="1"/>
  <c r="BD10" i="1" s="1"/>
  <c r="BD11" i="1" s="1"/>
  <c r="BC7" i="1"/>
  <c r="BC10" i="1" s="1"/>
  <c r="BC11" i="1" s="1"/>
  <c r="BB7" i="1"/>
  <c r="BB10" i="1" s="1"/>
  <c r="BB11" i="1" s="1"/>
  <c r="BA7" i="1"/>
  <c r="BA10" i="1" s="1"/>
  <c r="BA11" i="1" s="1"/>
  <c r="AZ7" i="1"/>
  <c r="AZ10" i="1" s="1"/>
  <c r="AZ11" i="1" s="1"/>
  <c r="AY7" i="1"/>
  <c r="AY10" i="1" s="1"/>
  <c r="AX7" i="1"/>
  <c r="AX10" i="1" s="1"/>
  <c r="AW7" i="1"/>
  <c r="AW10" i="1" s="1"/>
  <c r="AV7" i="1"/>
  <c r="AV10" i="1" s="1"/>
  <c r="AV11" i="1" s="1"/>
  <c r="AU7" i="1"/>
  <c r="AU10" i="1" s="1"/>
  <c r="AU11" i="1" s="1"/>
  <c r="AT7" i="1"/>
  <c r="AT10" i="1" s="1"/>
  <c r="AT11" i="1" s="1"/>
  <c r="AS7" i="1"/>
  <c r="AS10" i="1" s="1"/>
  <c r="AS11" i="1" s="1"/>
  <c r="AR7" i="1"/>
  <c r="AR10" i="1" s="1"/>
  <c r="AR11" i="1" s="1"/>
  <c r="AQ7" i="1"/>
  <c r="AQ10" i="1" s="1"/>
  <c r="AP7" i="1"/>
  <c r="AP10" i="1" s="1"/>
  <c r="AO7" i="1"/>
  <c r="AO10" i="1" s="1"/>
  <c r="AN7" i="1"/>
  <c r="AN10" i="1" s="1"/>
  <c r="AM7" i="1"/>
  <c r="AM10" i="1" s="1"/>
  <c r="AL7" i="1"/>
  <c r="AL10" i="1" s="1"/>
  <c r="AL11" i="1" s="1"/>
  <c r="AK7" i="1"/>
  <c r="AK10" i="1" s="1"/>
  <c r="AK11" i="1" s="1"/>
  <c r="AJ7" i="1"/>
  <c r="AJ10" i="1" s="1"/>
  <c r="AI7" i="1"/>
  <c r="AI10" i="1" s="1"/>
  <c r="AH7" i="1"/>
  <c r="AH10" i="1" s="1"/>
  <c r="AG7" i="1"/>
  <c r="AG10" i="1" s="1"/>
  <c r="AF7" i="1"/>
  <c r="AF10" i="1" s="1"/>
  <c r="AE7" i="1"/>
  <c r="AE10" i="1" s="1"/>
  <c r="AD7" i="1"/>
  <c r="AD10" i="1" s="1"/>
  <c r="AD11" i="1" s="1"/>
  <c r="AC7" i="1"/>
  <c r="AC10" i="1" s="1"/>
  <c r="AC11" i="1" s="1"/>
  <c r="AB7" i="1"/>
  <c r="AB10" i="1" s="1"/>
  <c r="AB11" i="1" s="1"/>
  <c r="AA7" i="1"/>
  <c r="AA10" i="1" s="1"/>
  <c r="AA11" i="1" s="1"/>
  <c r="Z7" i="1"/>
  <c r="Z10" i="1" s="1"/>
  <c r="Z11" i="1" s="1"/>
  <c r="Y7" i="1"/>
  <c r="Y10" i="1" s="1"/>
  <c r="Y11" i="1" s="1"/>
  <c r="X7" i="1"/>
  <c r="X10" i="1" s="1"/>
  <c r="X11" i="1" s="1"/>
  <c r="W7" i="1"/>
  <c r="W10" i="1" s="1"/>
  <c r="W11" i="1" s="1"/>
  <c r="V7" i="1"/>
  <c r="V10" i="1" s="1"/>
  <c r="V11" i="1" s="1"/>
  <c r="U7" i="1"/>
  <c r="U10" i="1" s="1"/>
  <c r="U11" i="1" s="1"/>
  <c r="T7" i="1"/>
  <c r="T10" i="1" s="1"/>
  <c r="T11" i="1" s="1"/>
  <c r="S7" i="1"/>
  <c r="S10" i="1" s="1"/>
  <c r="S11" i="1" s="1"/>
  <c r="R7" i="1"/>
  <c r="R10" i="1" s="1"/>
  <c r="R11" i="1" s="1"/>
  <c r="Q7" i="1"/>
  <c r="Q10" i="1" s="1"/>
  <c r="Q11" i="1" s="1"/>
  <c r="AG1" i="10" s="1"/>
  <c r="P7" i="1"/>
  <c r="P10" i="1" s="1"/>
  <c r="P11" i="1" s="1"/>
  <c r="O7" i="1"/>
  <c r="O10" i="1" s="1"/>
  <c r="O11" i="1" s="1"/>
  <c r="N7" i="1"/>
  <c r="N10" i="1" s="1"/>
  <c r="N11" i="1" s="1"/>
  <c r="M7" i="1"/>
  <c r="M10" i="1" s="1"/>
  <c r="M11" i="1" s="1"/>
  <c r="L7" i="1"/>
  <c r="L10" i="1" s="1"/>
  <c r="L11" i="1" s="1"/>
  <c r="K7" i="1"/>
  <c r="K10" i="1" s="1"/>
  <c r="K11" i="1" s="1"/>
  <c r="AI1" i="16" s="1"/>
  <c r="J7" i="1"/>
  <c r="J10" i="1" s="1"/>
  <c r="J11" i="1" s="1"/>
  <c r="I7" i="1"/>
  <c r="I10" i="1" s="1"/>
  <c r="I11" i="1" s="1"/>
  <c r="H7" i="1"/>
  <c r="H10" i="1" s="1"/>
  <c r="H11" i="1" s="1"/>
  <c r="G7" i="1"/>
  <c r="G10" i="1" s="1"/>
  <c r="G11" i="1" s="1"/>
  <c r="F7" i="1"/>
  <c r="F10" i="1" s="1"/>
  <c r="F11" i="1" s="1"/>
  <c r="E7" i="1"/>
  <c r="E10" i="1" s="1"/>
  <c r="E11" i="1" s="1"/>
  <c r="D7" i="1"/>
  <c r="D10" i="1" s="1"/>
  <c r="D11" i="1" s="1"/>
  <c r="C7" i="1"/>
  <c r="C10" i="1" s="1"/>
  <c r="C11" i="1" s="1"/>
  <c r="B7" i="1"/>
  <c r="B10" i="1" s="1"/>
  <c r="B11" i="1" s="1"/>
  <c r="W5" i="12" l="1"/>
  <c r="Z4" i="12"/>
  <c r="Y5" i="12"/>
  <c r="Y4" i="12"/>
  <c r="X5" i="12"/>
  <c r="V4" i="12"/>
  <c r="Y3" i="12"/>
  <c r="O3" i="12"/>
  <c r="O4" i="12"/>
  <c r="O2" i="12"/>
  <c r="Z3" i="12"/>
  <c r="Z6" i="12" s="1"/>
  <c r="P3" i="12"/>
  <c r="P4" i="12"/>
  <c r="P2" i="12"/>
  <c r="AA3" i="12"/>
  <c r="Q3" i="12"/>
  <c r="Q4" i="12"/>
  <c r="Q2" i="12"/>
  <c r="AC9" i="10"/>
  <c r="AC10" i="10" s="1"/>
  <c r="AB9" i="10"/>
  <c r="AB10" i="10" s="1"/>
  <c r="AD9" i="10"/>
  <c r="AD10" i="10" s="1"/>
  <c r="Z9" i="10"/>
  <c r="Z10" i="10" s="1"/>
  <c r="X10" i="10"/>
  <c r="W9" i="10"/>
  <c r="AA9" i="10"/>
  <c r="AA10" i="10" s="1"/>
  <c r="Y9" i="10"/>
  <c r="Y10" i="10" s="1"/>
  <c r="V3" i="12"/>
  <c r="L3" i="12"/>
  <c r="L4" i="12"/>
  <c r="L2" i="12"/>
  <c r="AB3" i="12"/>
  <c r="R3" i="12"/>
  <c r="R4" i="12"/>
  <c r="R2" i="12"/>
  <c r="AA4" i="12"/>
  <c r="Z5" i="12"/>
  <c r="AU43" i="1"/>
  <c r="AU21" i="1" s="1"/>
  <c r="AB9" i="16"/>
  <c r="AB10" i="16" s="1"/>
  <c r="Z9" i="16"/>
  <c r="Z10" i="16" s="1"/>
  <c r="AC9" i="16"/>
  <c r="AC10" i="16" s="1"/>
  <c r="AD9" i="16"/>
  <c r="AD10" i="16" s="1"/>
  <c r="Y9" i="16"/>
  <c r="Y10" i="16" s="1"/>
  <c r="AE9" i="16"/>
  <c r="AE10" i="16" s="1"/>
  <c r="AA9" i="16"/>
  <c r="AA10" i="16" s="1"/>
  <c r="X9" i="16"/>
  <c r="AF9" i="16"/>
  <c r="AF10" i="16" s="1"/>
  <c r="W3" i="12"/>
  <c r="W7" i="12" s="1"/>
  <c r="M3" i="12"/>
  <c r="M4" i="12"/>
  <c r="M2" i="12"/>
  <c r="AB4" i="12"/>
  <c r="AA5" i="12"/>
  <c r="X3" i="12"/>
  <c r="X6" i="12" s="1"/>
  <c r="N3" i="12"/>
  <c r="N4" i="12"/>
  <c r="N2" i="12"/>
  <c r="W4" i="12"/>
  <c r="V5" i="12"/>
  <c r="AB5" i="12"/>
  <c r="AO20" i="1"/>
  <c r="AI43" i="1"/>
  <c r="AI20" i="1" s="1"/>
  <c r="AP21" i="1"/>
  <c r="AN21" i="1"/>
  <c r="AV43" i="1"/>
  <c r="AV21" i="1" s="1"/>
  <c r="D19" i="1"/>
  <c r="H19" i="1"/>
  <c r="L19" i="1"/>
  <c r="P19" i="1"/>
  <c r="T19" i="1"/>
  <c r="X19" i="1"/>
  <c r="AB19" i="1"/>
  <c r="AF19" i="1"/>
  <c r="AJ19" i="1"/>
  <c r="AR19" i="1"/>
  <c r="AZ19" i="1"/>
  <c r="BD19" i="1"/>
  <c r="BL19" i="1"/>
  <c r="BR19" i="1"/>
  <c r="BX19" i="1"/>
  <c r="CF19" i="1"/>
  <c r="CM19" i="1"/>
  <c r="CU19" i="1"/>
  <c r="DC19" i="1"/>
  <c r="DK19" i="1"/>
  <c r="DS19" i="1"/>
  <c r="EA19" i="1"/>
  <c r="EI19" i="1"/>
  <c r="EQ19" i="1"/>
  <c r="EY19" i="1"/>
  <c r="FG19" i="1"/>
  <c r="FO19" i="1"/>
  <c r="FW19" i="1"/>
  <c r="GE19" i="1"/>
  <c r="GM19" i="1"/>
  <c r="GU19" i="1"/>
  <c r="HC19" i="1"/>
  <c r="HK19" i="1"/>
  <c r="HS19" i="1"/>
  <c r="IA19" i="1"/>
  <c r="II19" i="1"/>
  <c r="IQ19" i="1"/>
  <c r="IY19" i="1"/>
  <c r="JG19" i="1"/>
  <c r="JO19" i="1"/>
  <c r="JW19" i="1"/>
  <c r="KE19" i="1"/>
  <c r="KM19" i="1"/>
  <c r="KU19" i="1"/>
  <c r="LC19" i="1"/>
  <c r="LK19" i="1"/>
  <c r="LS19" i="1"/>
  <c r="MA19" i="1"/>
  <c r="ME19" i="1"/>
  <c r="ML19" i="1"/>
  <c r="MT19" i="1"/>
  <c r="NB19" i="1"/>
  <c r="NJ19" i="1"/>
  <c r="NR19" i="1"/>
  <c r="NZ19" i="1"/>
  <c r="OH19" i="1"/>
  <c r="OP19" i="1"/>
  <c r="OX19" i="1"/>
  <c r="PF19" i="1"/>
  <c r="PN19" i="1"/>
  <c r="PV19" i="1"/>
  <c r="B19" i="1"/>
  <c r="F19" i="1"/>
  <c r="J19" i="1"/>
  <c r="N19" i="1"/>
  <c r="R19" i="1"/>
  <c r="V19" i="1"/>
  <c r="Z19" i="1"/>
  <c r="AD19" i="1"/>
  <c r="AH19" i="1"/>
  <c r="AL19" i="1"/>
  <c r="AT19" i="1"/>
  <c r="AX19" i="1"/>
  <c r="BB19" i="1"/>
  <c r="BH19" i="1"/>
  <c r="BN19" i="1"/>
  <c r="BV19" i="1"/>
  <c r="CB19" i="1"/>
  <c r="CI19" i="1"/>
  <c r="CQ19" i="1"/>
  <c r="CY19" i="1"/>
  <c r="DG19" i="1"/>
  <c r="DO19" i="1"/>
  <c r="DW19" i="1"/>
  <c r="EE19" i="1"/>
  <c r="EM19" i="1"/>
  <c r="EU19" i="1"/>
  <c r="FC19" i="1"/>
  <c r="FK19" i="1"/>
  <c r="FS19" i="1"/>
  <c r="GA19" i="1"/>
  <c r="GI19" i="1"/>
  <c r="GQ19" i="1"/>
  <c r="GY19" i="1"/>
  <c r="HG19" i="1"/>
  <c r="HO19" i="1"/>
  <c r="HW19" i="1"/>
  <c r="IE19" i="1"/>
  <c r="IM19" i="1"/>
  <c r="IU19" i="1"/>
  <c r="JC19" i="1"/>
  <c r="JK19" i="1"/>
  <c r="JS19" i="1"/>
  <c r="KA19" i="1"/>
  <c r="KI19" i="1"/>
  <c r="KQ19" i="1"/>
  <c r="KY19" i="1"/>
  <c r="LG19" i="1"/>
  <c r="LO19" i="1"/>
  <c r="LW19" i="1"/>
  <c r="MC19" i="1"/>
  <c r="MH19" i="1"/>
  <c r="MP19" i="1"/>
  <c r="MX19" i="1"/>
  <c r="NF19" i="1"/>
  <c r="NN19" i="1"/>
  <c r="NV19" i="1"/>
  <c r="OD19" i="1"/>
  <c r="OL19" i="1"/>
  <c r="OT19" i="1"/>
  <c r="PB19" i="1"/>
  <c r="PJ19" i="1"/>
  <c r="PR19" i="1"/>
  <c r="PZ19" i="1"/>
  <c r="C19" i="1"/>
  <c r="G19" i="1"/>
  <c r="K19" i="1"/>
  <c r="O19" i="1"/>
  <c r="S19" i="1"/>
  <c r="W19" i="1"/>
  <c r="AA19" i="1"/>
  <c r="AE19" i="1"/>
  <c r="AM19" i="1"/>
  <c r="AQ19" i="1"/>
  <c r="AY19" i="1"/>
  <c r="BC19" i="1"/>
  <c r="BJ19" i="1"/>
  <c r="BP19" i="1"/>
  <c r="BW19" i="1"/>
  <c r="CD19" i="1"/>
  <c r="CK19" i="1"/>
  <c r="CS19" i="1"/>
  <c r="DA19" i="1"/>
  <c r="DI19" i="1"/>
  <c r="DQ19" i="1"/>
  <c r="DY19" i="1"/>
  <c r="EG19" i="1"/>
  <c r="EO19" i="1"/>
  <c r="EW19" i="1"/>
  <c r="FE19" i="1"/>
  <c r="FM19" i="1"/>
  <c r="FU19" i="1"/>
  <c r="GC19" i="1"/>
  <c r="GK19" i="1"/>
  <c r="GS19" i="1"/>
  <c r="HA19" i="1"/>
  <c r="HI19" i="1"/>
  <c r="HQ19" i="1"/>
  <c r="HY19" i="1"/>
  <c r="IG19" i="1"/>
  <c r="IO19" i="1"/>
  <c r="IW19" i="1"/>
  <c r="JE19" i="1"/>
  <c r="JM19" i="1"/>
  <c r="JU19" i="1"/>
  <c r="KC19" i="1"/>
  <c r="KK19" i="1"/>
  <c r="KS19" i="1"/>
  <c r="LA19" i="1"/>
  <c r="LI19" i="1"/>
  <c r="LQ19" i="1"/>
  <c r="LY19" i="1"/>
  <c r="MD19" i="1"/>
  <c r="MJ19" i="1"/>
  <c r="MR19" i="1"/>
  <c r="MZ19" i="1"/>
  <c r="NH19" i="1"/>
  <c r="NP19" i="1"/>
  <c r="NX19" i="1"/>
  <c r="OF19" i="1"/>
  <c r="ON19" i="1"/>
  <c r="OV19" i="1"/>
  <c r="PD19" i="1"/>
  <c r="PL19" i="1"/>
  <c r="PT19" i="1"/>
  <c r="BI53" i="1"/>
  <c r="BI18" i="1" s="1"/>
  <c r="BS53" i="1"/>
  <c r="CC53" i="1"/>
  <c r="MY57" i="1"/>
  <c r="NG57" i="1"/>
  <c r="BK53" i="1"/>
  <c r="BU53" i="1"/>
  <c r="CE53" i="1"/>
  <c r="NA57" i="1"/>
  <c r="NI57" i="1"/>
  <c r="E19" i="1"/>
  <c r="I19" i="1"/>
  <c r="M19" i="1"/>
  <c r="Q19" i="1"/>
  <c r="U19" i="1"/>
  <c r="Y19" i="1"/>
  <c r="AC19" i="1"/>
  <c r="AG19" i="1"/>
  <c r="AK19" i="1"/>
  <c r="AS19" i="1"/>
  <c r="AW19" i="1"/>
  <c r="BA19" i="1"/>
  <c r="BF19" i="1"/>
  <c r="BM19" i="1"/>
  <c r="BT19" i="1"/>
  <c r="BZ19" i="1"/>
  <c r="CG19" i="1"/>
  <c r="CO19" i="1"/>
  <c r="CW19" i="1"/>
  <c r="DE19" i="1"/>
  <c r="DM19" i="1"/>
  <c r="DU19" i="1"/>
  <c r="EC19" i="1"/>
  <c r="EK19" i="1"/>
  <c r="ES19" i="1"/>
  <c r="FA19" i="1"/>
  <c r="FI19" i="1"/>
  <c r="FQ19" i="1"/>
  <c r="FY19" i="1"/>
  <c r="GG19" i="1"/>
  <c r="GO19" i="1"/>
  <c r="GW19" i="1"/>
  <c r="HE19" i="1"/>
  <c r="HM19" i="1"/>
  <c r="HU19" i="1"/>
  <c r="IC19" i="1"/>
  <c r="IK19" i="1"/>
  <c r="IS19" i="1"/>
  <c r="JA19" i="1"/>
  <c r="JI19" i="1"/>
  <c r="JQ19" i="1"/>
  <c r="JY19" i="1"/>
  <c r="KG19" i="1"/>
  <c r="KO19" i="1"/>
  <c r="KW19" i="1"/>
  <c r="LE19" i="1"/>
  <c r="LM19" i="1"/>
  <c r="LU19" i="1"/>
  <c r="MB19" i="1"/>
  <c r="MF19" i="1"/>
  <c r="MN19" i="1"/>
  <c r="MV19" i="1"/>
  <c r="ND19" i="1"/>
  <c r="NL19" i="1"/>
  <c r="NT19" i="1"/>
  <c r="OB19" i="1"/>
  <c r="OJ19" i="1"/>
  <c r="OR19" i="1"/>
  <c r="OZ19" i="1"/>
  <c r="PH19" i="1"/>
  <c r="PP19" i="1"/>
  <c r="PX19" i="1"/>
  <c r="BE53" i="1"/>
  <c r="BE18" i="1" s="1"/>
  <c r="BO53" i="1"/>
  <c r="BY53" i="1"/>
  <c r="CH53" i="1"/>
  <c r="NC57" i="1"/>
  <c r="BG53" i="1"/>
  <c r="BG18" i="1" s="1"/>
  <c r="BQ53" i="1"/>
  <c r="CA53" i="1"/>
  <c r="MW57" i="1"/>
  <c r="NE57" i="1"/>
  <c r="AI19" i="1"/>
  <c r="AU19" i="1"/>
  <c r="AJ43" i="1"/>
  <c r="AN19" i="1"/>
  <c r="AV19" i="1"/>
  <c r="AO19" i="1"/>
  <c r="AH43" i="1"/>
  <c r="AP19" i="1"/>
  <c r="Y7" i="12" l="1"/>
  <c r="AI21" i="1"/>
  <c r="AB7" i="12"/>
  <c r="AU20" i="1"/>
  <c r="AO21" i="1"/>
  <c r="V6" i="12"/>
  <c r="AV20" i="1"/>
  <c r="Y6" i="12"/>
  <c r="W6" i="12"/>
  <c r="AP20" i="1"/>
  <c r="AN20" i="1"/>
  <c r="V7" i="12"/>
  <c r="AA7" i="12"/>
  <c r="Z7" i="12"/>
  <c r="X7" i="12"/>
  <c r="AB6" i="12"/>
  <c r="AA6" i="12"/>
  <c r="AH21" i="1"/>
  <c r="AH20" i="1"/>
  <c r="AJ21" i="1"/>
  <c r="AJ20" i="1"/>
  <c r="B23" i="37"/>
</calcChain>
</file>

<file path=xl/sharedStrings.xml><?xml version="1.0" encoding="utf-8"?>
<sst xmlns="http://schemas.openxmlformats.org/spreadsheetml/2006/main" count="3630" uniqueCount="577">
  <si>
    <t>Material</t>
  </si>
  <si>
    <t>Probennummer</t>
  </si>
  <si>
    <t>Belastung</t>
  </si>
  <si>
    <t>Kalibrierter Pegel [dB]</t>
  </si>
  <si>
    <t>Durchmesser [m]</t>
  </si>
  <si>
    <t>unbelastet</t>
  </si>
  <si>
    <t>Temperatur [°C]</t>
  </si>
  <si>
    <t>Druck (angepasst) [hPa]</t>
  </si>
  <si>
    <t>Gewicht [g]</t>
  </si>
  <si>
    <t>Volumen [m³]</t>
  </si>
  <si>
    <t>Dichte [Kg / m³]</t>
  </si>
  <si>
    <t>axial belastet</t>
  </si>
  <si>
    <t>Datum</t>
  </si>
  <si>
    <t>1. Messung</t>
  </si>
  <si>
    <t>2. Messung</t>
  </si>
  <si>
    <t>3. Messung</t>
  </si>
  <si>
    <t>4. Messung</t>
  </si>
  <si>
    <t>5. Messung</t>
  </si>
  <si>
    <t>6. Messung</t>
  </si>
  <si>
    <t>7. Messung</t>
  </si>
  <si>
    <t>8. Messung</t>
  </si>
  <si>
    <t>9. Messung</t>
  </si>
  <si>
    <t>10. Messung</t>
  </si>
  <si>
    <t>Spez. Strömungswiderstand</t>
  </si>
  <si>
    <t>11. Messung</t>
  </si>
  <si>
    <t>12. Messung</t>
  </si>
  <si>
    <t>13. Messung</t>
  </si>
  <si>
    <t>14. Messung</t>
  </si>
  <si>
    <t>15. Messung</t>
  </si>
  <si>
    <t>16. Messung</t>
  </si>
  <si>
    <t>17. Messung</t>
  </si>
  <si>
    <t>18. Messung</t>
  </si>
  <si>
    <t>Axiale Zustellung [mm]</t>
  </si>
  <si>
    <t>Messungs-Nr.</t>
  </si>
  <si>
    <t>Druck (auf N.N.) [hPa]</t>
  </si>
  <si>
    <t>Fläche [m²]</t>
  </si>
  <si>
    <t>Dicke [m]</t>
  </si>
  <si>
    <t>1. Messwert</t>
  </si>
  <si>
    <t>2. Messwert</t>
  </si>
  <si>
    <t>3. Messwert</t>
  </si>
  <si>
    <t>4. Messwert</t>
  </si>
  <si>
    <t>5. Messwert</t>
  </si>
  <si>
    <t>6. Messwert</t>
  </si>
  <si>
    <t>7. Messwert</t>
  </si>
  <si>
    <t>8. Messwert</t>
  </si>
  <si>
    <t>9. Messwert</t>
  </si>
  <si>
    <t>10. Messwert</t>
  </si>
  <si>
    <t>11. Messwert</t>
  </si>
  <si>
    <t>12. Messwert</t>
  </si>
  <si>
    <t>13. Messwert</t>
  </si>
  <si>
    <t>14. Messwert</t>
  </si>
  <si>
    <t>15. Messwert</t>
  </si>
  <si>
    <t>16. Messwert</t>
  </si>
  <si>
    <t>17. Messwert</t>
  </si>
  <si>
    <t>18. Messwert</t>
  </si>
  <si>
    <t>19. Messwert</t>
  </si>
  <si>
    <t>20. Messwert</t>
  </si>
  <si>
    <t>21. Messwert</t>
  </si>
  <si>
    <t>22. Messwert</t>
  </si>
  <si>
    <t>23. Messwert</t>
  </si>
  <si>
    <t>24. Messwert</t>
  </si>
  <si>
    <t>25. Messwert</t>
  </si>
  <si>
    <t>26. Messwert</t>
  </si>
  <si>
    <t>27. Messwert</t>
  </si>
  <si>
    <t>28. Messwert</t>
  </si>
  <si>
    <t>29. Messwert</t>
  </si>
  <si>
    <t>30. Messwert</t>
  </si>
  <si>
    <t>31. Messwert</t>
  </si>
  <si>
    <t>32. Messwert</t>
  </si>
  <si>
    <t>33. Messwert</t>
  </si>
  <si>
    <t>34. Messwert</t>
  </si>
  <si>
    <t>35. Messwert</t>
  </si>
  <si>
    <t>36. Messwert</t>
  </si>
  <si>
    <t>37. Messwert</t>
  </si>
  <si>
    <t>38. Messwert</t>
  </si>
  <si>
    <t>39. Messwert</t>
  </si>
  <si>
    <t>40. Messwert</t>
  </si>
  <si>
    <t>41. Messwert</t>
  </si>
  <si>
    <t>42. Messwert</t>
  </si>
  <si>
    <t>43. Messwert</t>
  </si>
  <si>
    <t>44. Messwert</t>
  </si>
  <si>
    <t>45. Messwert</t>
  </si>
  <si>
    <t>46. Messwert</t>
  </si>
  <si>
    <t>47. Messwert</t>
  </si>
  <si>
    <t>48. Messwert</t>
  </si>
  <si>
    <t>49. Messwert</t>
  </si>
  <si>
    <t>50. Messwert</t>
  </si>
  <si>
    <t>51. Messwert</t>
  </si>
  <si>
    <t>52. Messwert</t>
  </si>
  <si>
    <t>53. Messwert</t>
  </si>
  <si>
    <t>54. Messwert</t>
  </si>
  <si>
    <t>55. Messwert</t>
  </si>
  <si>
    <t>56. Messwert</t>
  </si>
  <si>
    <t>57. Messwert</t>
  </si>
  <si>
    <t>58. Messwert</t>
  </si>
  <si>
    <t>59. Messwert</t>
  </si>
  <si>
    <t>60. Messwert</t>
  </si>
  <si>
    <t>61. Messwert</t>
  </si>
  <si>
    <t>62. Messwert</t>
  </si>
  <si>
    <t>63. Messwert</t>
  </si>
  <si>
    <t>64. Messwert</t>
  </si>
  <si>
    <t>65. Messwert</t>
  </si>
  <si>
    <t>66. Messwert</t>
  </si>
  <si>
    <t>67. Messwert</t>
  </si>
  <si>
    <t>68. Messwert</t>
  </si>
  <si>
    <t>69. Messwert</t>
  </si>
  <si>
    <t>70. Messwert</t>
  </si>
  <si>
    <t>schw. Faser (20er Dicke)</t>
  </si>
  <si>
    <t>schw. Faser (15er Dicke)</t>
  </si>
  <si>
    <t>graue Faser (20er Dicke)</t>
  </si>
  <si>
    <t xml:space="preserve">Leicht poröses Alu. </t>
  </si>
  <si>
    <t>Messlänge [s]</t>
  </si>
  <si>
    <t xml:space="preserve">Poröses Alu. </t>
  </si>
  <si>
    <t>Basotect</t>
  </si>
  <si>
    <t>radial belastet</t>
  </si>
  <si>
    <t>20. Messung</t>
  </si>
  <si>
    <t>21. Messung</t>
  </si>
  <si>
    <t>22. Messung</t>
  </si>
  <si>
    <t>23. Messung</t>
  </si>
  <si>
    <t>24. Messung</t>
  </si>
  <si>
    <t>25. Messung</t>
  </si>
  <si>
    <t>26. Messung</t>
  </si>
  <si>
    <t>27. Messung</t>
  </si>
  <si>
    <t>28. Messung</t>
  </si>
  <si>
    <t>29. Messung</t>
  </si>
  <si>
    <t>30. Messung</t>
  </si>
  <si>
    <t>31. Messung</t>
  </si>
  <si>
    <t>32. Messung</t>
  </si>
  <si>
    <t>Lochscheibe (2mm LA)</t>
  </si>
  <si>
    <t>Lochscheibe (2,3mm LA)</t>
  </si>
  <si>
    <t>Lochscheibe (2,6mm LA)</t>
  </si>
  <si>
    <t>Lochscheibe (3mm LA)</t>
  </si>
  <si>
    <t>Lochscheibe (3,2mm LA)</t>
  </si>
  <si>
    <t>33. Messung</t>
  </si>
  <si>
    <t>34. Messung</t>
  </si>
  <si>
    <t>35. Messung</t>
  </si>
  <si>
    <t>37. Messung</t>
  </si>
  <si>
    <t>38. Messung</t>
  </si>
  <si>
    <t>39. Messung</t>
  </si>
  <si>
    <t>40. Messung</t>
  </si>
  <si>
    <t>41. Messung</t>
  </si>
  <si>
    <t>42. Messung</t>
  </si>
  <si>
    <t>43. Messung</t>
  </si>
  <si>
    <t>44. Messung</t>
  </si>
  <si>
    <t>45. Messung</t>
  </si>
  <si>
    <t>46. Messung</t>
  </si>
  <si>
    <t>47. Messung</t>
  </si>
  <si>
    <t>48. Messung</t>
  </si>
  <si>
    <t>49. Messung</t>
  </si>
  <si>
    <t>50. Messung</t>
  </si>
  <si>
    <t>51. Messung</t>
  </si>
  <si>
    <t>Arithm. Mittel spz. Strömungswiderst. Rs [Pa*s/m]</t>
  </si>
  <si>
    <t>Arithm. Mittel Strömungswiderst. R [Pa*s/m³]</t>
  </si>
  <si>
    <t>Luftfeuchtigkeit [%]</t>
  </si>
  <si>
    <t>Standardabweichung</t>
  </si>
  <si>
    <t>Varianz</t>
  </si>
  <si>
    <t>52. Messung</t>
  </si>
  <si>
    <t>53. Messung</t>
  </si>
  <si>
    <t>54. Messung</t>
  </si>
  <si>
    <t>55. Messung</t>
  </si>
  <si>
    <t>56. Messung</t>
  </si>
  <si>
    <t>57. Messung</t>
  </si>
  <si>
    <t>58. Messung</t>
  </si>
  <si>
    <t>59. Messung</t>
  </si>
  <si>
    <t>60. Messung</t>
  </si>
  <si>
    <t>61. Messung</t>
  </si>
  <si>
    <t>62. Messung</t>
  </si>
  <si>
    <t>63. Messung</t>
  </si>
  <si>
    <t>64. Messung</t>
  </si>
  <si>
    <t>65. Messung</t>
  </si>
  <si>
    <t>66. Messung</t>
  </si>
  <si>
    <t>67. Messung</t>
  </si>
  <si>
    <t>68. Messung</t>
  </si>
  <si>
    <t>69. Messung</t>
  </si>
  <si>
    <t>70. Messung</t>
  </si>
  <si>
    <t>71. Messung</t>
  </si>
  <si>
    <t>72. Messung</t>
  </si>
  <si>
    <t>73. Messung</t>
  </si>
  <si>
    <t>74. Messung</t>
  </si>
  <si>
    <t>75. Messung</t>
  </si>
  <si>
    <t>76. Messung</t>
  </si>
  <si>
    <t>77. Messung</t>
  </si>
  <si>
    <t>78. Messung</t>
  </si>
  <si>
    <t>79. Messung</t>
  </si>
  <si>
    <t>80. Messung</t>
  </si>
  <si>
    <t>81. Messung</t>
  </si>
  <si>
    <t>82. Messung</t>
  </si>
  <si>
    <t>83. Messung</t>
  </si>
  <si>
    <t>84. Messung</t>
  </si>
  <si>
    <t>85. Messung</t>
  </si>
  <si>
    <t>86. Messung</t>
  </si>
  <si>
    <t>87. Messung</t>
  </si>
  <si>
    <t>88. Messung</t>
  </si>
  <si>
    <t>89. Messung</t>
  </si>
  <si>
    <t>90. Messung</t>
  </si>
  <si>
    <t>91. Messung</t>
  </si>
  <si>
    <t>92. Messung</t>
  </si>
  <si>
    <t>93. Messung</t>
  </si>
  <si>
    <t>94. Messung</t>
  </si>
  <si>
    <t>95. Messung</t>
  </si>
  <si>
    <t>96. Messung</t>
  </si>
  <si>
    <t>97. Messung</t>
  </si>
  <si>
    <t>98. Messung</t>
  </si>
  <si>
    <t>99. Messung</t>
  </si>
  <si>
    <t>100. Messung</t>
  </si>
  <si>
    <t>101. Messung</t>
  </si>
  <si>
    <t>102. Messung</t>
  </si>
  <si>
    <t>103. Messung</t>
  </si>
  <si>
    <t>104. Messung</t>
  </si>
  <si>
    <t>105. Messung</t>
  </si>
  <si>
    <t>106. Messung</t>
  </si>
  <si>
    <t>107. Messung</t>
  </si>
  <si>
    <t>108. Messung</t>
  </si>
  <si>
    <t>109. Messung</t>
  </si>
  <si>
    <t>110. Messung</t>
  </si>
  <si>
    <t>111. Messung</t>
  </si>
  <si>
    <t>112. Messung</t>
  </si>
  <si>
    <t>Radiale Zustellung um Durchmesser [mm]</t>
  </si>
  <si>
    <t>113. Messung</t>
  </si>
  <si>
    <t>Steinwolle</t>
  </si>
  <si>
    <t>senkrecht zur Faserausrichtung</t>
  </si>
  <si>
    <t>entlang der Faserausrichtung</t>
  </si>
  <si>
    <t>Bemerkung</t>
  </si>
  <si>
    <t>Messungen</t>
  </si>
  <si>
    <t>????</t>
  </si>
  <si>
    <t>19. Messung</t>
  </si>
  <si>
    <t>114. Messung</t>
  </si>
  <si>
    <t>115. Messung</t>
  </si>
  <si>
    <t>116. Messung</t>
  </si>
  <si>
    <t>117. Messung</t>
  </si>
  <si>
    <t>118. Messung</t>
  </si>
  <si>
    <t>119. Messung</t>
  </si>
  <si>
    <t>120. Messung</t>
  </si>
  <si>
    <t>121. Messung</t>
  </si>
  <si>
    <t>122. Messung</t>
  </si>
  <si>
    <t>123. Messung</t>
  </si>
  <si>
    <t>124. Messung</t>
  </si>
  <si>
    <t>125. Messung</t>
  </si>
  <si>
    <t>126. Messung</t>
  </si>
  <si>
    <t>127. Messung</t>
  </si>
  <si>
    <t>128. Messung</t>
  </si>
  <si>
    <t>129. Messung</t>
  </si>
  <si>
    <t>130. Messung</t>
  </si>
  <si>
    <t>131. Messung</t>
  </si>
  <si>
    <t>132. Messung</t>
  </si>
  <si>
    <t>133. Messung</t>
  </si>
  <si>
    <t>134. Messung</t>
  </si>
  <si>
    <t>135. Messung</t>
  </si>
  <si>
    <t>136. Messung</t>
  </si>
  <si>
    <t>137. Messung</t>
  </si>
  <si>
    <t>138. Messung</t>
  </si>
  <si>
    <t>139. Messung</t>
  </si>
  <si>
    <t>140. Messung</t>
  </si>
  <si>
    <t>141. Messung</t>
  </si>
  <si>
    <t>142. Messung</t>
  </si>
  <si>
    <t>143. Messung</t>
  </si>
  <si>
    <t>144. Messung</t>
  </si>
  <si>
    <t>145. Messung</t>
  </si>
  <si>
    <t>146. Messung</t>
  </si>
  <si>
    <t>147. Messung</t>
  </si>
  <si>
    <t>148. Messung</t>
  </si>
  <si>
    <t>149. Messung</t>
  </si>
  <si>
    <t>150. Messung</t>
  </si>
  <si>
    <t>151. Messung</t>
  </si>
  <si>
    <t>152. Messung</t>
  </si>
  <si>
    <t>153. Messung</t>
  </si>
  <si>
    <t>154. Messung</t>
  </si>
  <si>
    <t>155. Messung</t>
  </si>
  <si>
    <t>156. Messung</t>
  </si>
  <si>
    <t>157. Messung</t>
  </si>
  <si>
    <t>158. Messung</t>
  </si>
  <si>
    <t>159. Messung</t>
  </si>
  <si>
    <t>160. Messung</t>
  </si>
  <si>
    <t>161. Messung</t>
  </si>
  <si>
    <t>162. Messung</t>
  </si>
  <si>
    <t>163. Messung</t>
  </si>
  <si>
    <t>164. Messung</t>
  </si>
  <si>
    <t>165. Messung</t>
  </si>
  <si>
    <t>166. Messung</t>
  </si>
  <si>
    <t>167. Messung</t>
  </si>
  <si>
    <t>168. Messung</t>
  </si>
  <si>
    <t>169. Messung</t>
  </si>
  <si>
    <t>170. Messung</t>
  </si>
  <si>
    <t>171. Messung</t>
  </si>
  <si>
    <t>172. Messung</t>
  </si>
  <si>
    <t>173. Messung</t>
  </si>
  <si>
    <t>174. Messung</t>
  </si>
  <si>
    <t>175. Messung</t>
  </si>
  <si>
    <t>176. Messung</t>
  </si>
  <si>
    <t>177. Messung</t>
  </si>
  <si>
    <t>178. Messung</t>
  </si>
  <si>
    <t>179. Messung</t>
  </si>
  <si>
    <t>180. Messung</t>
  </si>
  <si>
    <t>181. Messung</t>
  </si>
  <si>
    <t>182. Messung</t>
  </si>
  <si>
    <t>183. Messung</t>
  </si>
  <si>
    <t>184. Messung</t>
  </si>
  <si>
    <t>185. Messung</t>
  </si>
  <si>
    <t>186. Messung</t>
  </si>
  <si>
    <t>187. Messung</t>
  </si>
  <si>
    <t>188. Messung</t>
  </si>
  <si>
    <t>189. Messung</t>
  </si>
  <si>
    <t>190. Messung</t>
  </si>
  <si>
    <t>191. Messung</t>
  </si>
  <si>
    <t>192. Messung</t>
  </si>
  <si>
    <t>193. Messung</t>
  </si>
  <si>
    <t>194. Messung</t>
  </si>
  <si>
    <t>195. Messung</t>
  </si>
  <si>
    <t>196. Messung</t>
  </si>
  <si>
    <t>197. Messung</t>
  </si>
  <si>
    <t>198. Messung</t>
  </si>
  <si>
    <t>36. Messung</t>
  </si>
  <si>
    <t xml:space="preserve">neues </t>
  </si>
  <si>
    <t>Prozentuale</t>
  </si>
  <si>
    <t>Volumenabnahme</t>
  </si>
  <si>
    <t xml:space="preserve">Prozentuale </t>
  </si>
  <si>
    <t>Abnahme um [%]</t>
  </si>
  <si>
    <t>199. Messung</t>
  </si>
  <si>
    <t>200. Messung</t>
  </si>
  <si>
    <t>201. Messung</t>
  </si>
  <si>
    <t>202. Messung</t>
  </si>
  <si>
    <t>203. Messung</t>
  </si>
  <si>
    <t>1. Durchgang</t>
  </si>
  <si>
    <t>2. Durchgang</t>
  </si>
  <si>
    <t>Mittelwert</t>
  </si>
  <si>
    <t>3. Durchgang</t>
  </si>
  <si>
    <t>Messzeitlänge [s]</t>
  </si>
  <si>
    <t>4. Durchgang</t>
  </si>
  <si>
    <t>5. Durchgang</t>
  </si>
  <si>
    <t>6. Durchgang</t>
  </si>
  <si>
    <t>7. Durchgang</t>
  </si>
  <si>
    <t>Volumenabnahme [%]</t>
  </si>
  <si>
    <t>Spez. W. Rs</t>
  </si>
  <si>
    <t>Mittelwert Gesamt:</t>
  </si>
  <si>
    <t>71. Messwert</t>
  </si>
  <si>
    <t>72. Messwert</t>
  </si>
  <si>
    <t>73. Messwert</t>
  </si>
  <si>
    <t>74. Messwert</t>
  </si>
  <si>
    <t>75. Messwert</t>
  </si>
  <si>
    <t>76. Messwert</t>
  </si>
  <si>
    <t>77. Messwert</t>
  </si>
  <si>
    <t>78. Messwert</t>
  </si>
  <si>
    <t>79. Messwert</t>
  </si>
  <si>
    <t>80. Messwert</t>
  </si>
  <si>
    <t>81. Messwert</t>
  </si>
  <si>
    <t>82. Messwert</t>
  </si>
  <si>
    <t>83. Messwert</t>
  </si>
  <si>
    <t>84. Messwert</t>
  </si>
  <si>
    <t>85. Messwert</t>
  </si>
  <si>
    <t>86. Messwert</t>
  </si>
  <si>
    <t>87. Messwert</t>
  </si>
  <si>
    <t>88. Messwert</t>
  </si>
  <si>
    <t>89. Messwert</t>
  </si>
  <si>
    <t>90. Messwert</t>
  </si>
  <si>
    <t>91. Messwert</t>
  </si>
  <si>
    <t>92. Messwert</t>
  </si>
  <si>
    <t>93. Messwert</t>
  </si>
  <si>
    <t>94. Messwert</t>
  </si>
  <si>
    <t>95. Messwert</t>
  </si>
  <si>
    <t>96. Messwert</t>
  </si>
  <si>
    <t>97. Messwert</t>
  </si>
  <si>
    <t>98. Messwert</t>
  </si>
  <si>
    <t>99. Messwert</t>
  </si>
  <si>
    <t>100. Messwert</t>
  </si>
  <si>
    <t>8. Durchgang</t>
  </si>
  <si>
    <t>9. Durchgang</t>
  </si>
  <si>
    <t>10. Durchgang</t>
  </si>
  <si>
    <t>11. Durchgang</t>
  </si>
  <si>
    <t>12. Durchgang</t>
  </si>
  <si>
    <t>13. Durchgang</t>
  </si>
  <si>
    <t>14. Durchgang</t>
  </si>
  <si>
    <t>15. Durchgang</t>
  </si>
  <si>
    <t>16. Durchgang</t>
  </si>
  <si>
    <t>17. Durchgang</t>
  </si>
  <si>
    <t>18. Durchgang</t>
  </si>
  <si>
    <t>MESSZEITABHÄNGIGKEIT</t>
  </si>
  <si>
    <t>VON ALLEN WERTEN</t>
  </si>
  <si>
    <t>EINZELN</t>
  </si>
  <si>
    <t xml:space="preserve">Mittel </t>
  </si>
  <si>
    <t>Von Zwischenwerten</t>
  </si>
  <si>
    <t>204. Messung</t>
  </si>
  <si>
    <t>205. Messung</t>
  </si>
  <si>
    <t>206. Messung</t>
  </si>
  <si>
    <t>207. Messung</t>
  </si>
  <si>
    <t>208. Messung</t>
  </si>
  <si>
    <t>209. Messung</t>
  </si>
  <si>
    <t>210. Messung</t>
  </si>
  <si>
    <t>211. Messung</t>
  </si>
  <si>
    <t>212. Messung</t>
  </si>
  <si>
    <t>213. Messung</t>
  </si>
  <si>
    <t>214. Messung</t>
  </si>
  <si>
    <t>215. Messung</t>
  </si>
  <si>
    <t>216. Messung</t>
  </si>
  <si>
    <t>217. Messung</t>
  </si>
  <si>
    <t>218. Messung</t>
  </si>
  <si>
    <t>219. Messung</t>
  </si>
  <si>
    <t>220. Messung</t>
  </si>
  <si>
    <t>221. Messung</t>
  </si>
  <si>
    <t>222. Messung</t>
  </si>
  <si>
    <t>223. Messung</t>
  </si>
  <si>
    <t>224. Messung</t>
  </si>
  <si>
    <t>225. Messung</t>
  </si>
  <si>
    <t>226. Messung</t>
  </si>
  <si>
    <t>227. Messung</t>
  </si>
  <si>
    <t>228. Messung</t>
  </si>
  <si>
    <t>229. Messung</t>
  </si>
  <si>
    <t>230. Messung</t>
  </si>
  <si>
    <t>231. Messung</t>
  </si>
  <si>
    <t>232. Messung</t>
  </si>
  <si>
    <t>233. Messung</t>
  </si>
  <si>
    <t>234. Messung</t>
  </si>
  <si>
    <t>235. Messung</t>
  </si>
  <si>
    <t>236. Messung</t>
  </si>
  <si>
    <t>237. Messung</t>
  </si>
  <si>
    <t>238. Messung</t>
  </si>
  <si>
    <t>239. Messung</t>
  </si>
  <si>
    <t>240. Messung</t>
  </si>
  <si>
    <t>241. Messung</t>
  </si>
  <si>
    <t>242. Messung</t>
  </si>
  <si>
    <t>243. Messung</t>
  </si>
  <si>
    <t>244. Messung</t>
  </si>
  <si>
    <t>245. Messung</t>
  </si>
  <si>
    <t>246. Messung</t>
  </si>
  <si>
    <t>247. Messung</t>
  </si>
  <si>
    <t>248. Messung</t>
  </si>
  <si>
    <t>249. Messung</t>
  </si>
  <si>
    <t>250. Messung</t>
  </si>
  <si>
    <t>251. Messung</t>
  </si>
  <si>
    <t>252. Messung</t>
  </si>
  <si>
    <t>253. Messung</t>
  </si>
  <si>
    <t>254. Messung</t>
  </si>
  <si>
    <t>255. Messung</t>
  </si>
  <si>
    <t>256. Messung</t>
  </si>
  <si>
    <t>257. Messung</t>
  </si>
  <si>
    <t>258. Messung</t>
  </si>
  <si>
    <t>259. Messung</t>
  </si>
  <si>
    <t>260. Messung</t>
  </si>
  <si>
    <t>261. Messung</t>
  </si>
  <si>
    <t>262. Messung</t>
  </si>
  <si>
    <t>263. Messung</t>
  </si>
  <si>
    <t>264. Messung</t>
  </si>
  <si>
    <t>265. Messung</t>
  </si>
  <si>
    <t>266. Messung</t>
  </si>
  <si>
    <t>267. Messung</t>
  </si>
  <si>
    <t>268. Messung</t>
  </si>
  <si>
    <t>269. Messung</t>
  </si>
  <si>
    <t>270. Messung</t>
  </si>
  <si>
    <t>271. Messung</t>
  </si>
  <si>
    <t>272. Messung</t>
  </si>
  <si>
    <t>273. Messung</t>
  </si>
  <si>
    <t>274. Messung</t>
  </si>
  <si>
    <t>275. Messung</t>
  </si>
  <si>
    <t>276. Messung</t>
  </si>
  <si>
    <t>277. Messung</t>
  </si>
  <si>
    <t>278. Messung</t>
  </si>
  <si>
    <t>279. Messung</t>
  </si>
  <si>
    <t>280. Messung</t>
  </si>
  <si>
    <t>281. Messung</t>
  </si>
  <si>
    <t>282. Messung</t>
  </si>
  <si>
    <t>283. Messung</t>
  </si>
  <si>
    <t>284. Messung</t>
  </si>
  <si>
    <t>285. Messung</t>
  </si>
  <si>
    <t>286. Messung</t>
  </si>
  <si>
    <t>287. Messung</t>
  </si>
  <si>
    <t>288. Messung</t>
  </si>
  <si>
    <t>289. Messung</t>
  </si>
  <si>
    <t>290. Messung</t>
  </si>
  <si>
    <t>291. Messung</t>
  </si>
  <si>
    <t>292. Messung</t>
  </si>
  <si>
    <t>293. Messung</t>
  </si>
  <si>
    <t>294. Messung</t>
  </si>
  <si>
    <t>295. Messung</t>
  </si>
  <si>
    <t>296. Messung</t>
  </si>
  <si>
    <t>Mittelwert Rs</t>
  </si>
  <si>
    <t>Varianz Rs</t>
  </si>
  <si>
    <r>
      <t>Varianz R</t>
    </r>
    <r>
      <rPr>
        <sz val="10"/>
        <color theme="1"/>
        <rFont val="Calibri"/>
        <family val="2"/>
        <scheme val="minor"/>
      </rPr>
      <t>s</t>
    </r>
  </si>
  <si>
    <r>
      <t>Standabw. R</t>
    </r>
    <r>
      <rPr>
        <sz val="10"/>
        <color theme="1"/>
        <rFont val="Calibri"/>
        <family val="2"/>
        <scheme val="minor"/>
      </rPr>
      <t>s</t>
    </r>
  </si>
  <si>
    <r>
      <t>Mittelwert R</t>
    </r>
    <r>
      <rPr>
        <sz val="10"/>
        <color theme="1"/>
        <rFont val="Calibri"/>
        <family val="2"/>
        <scheme val="minor"/>
      </rPr>
      <t>s</t>
    </r>
  </si>
  <si>
    <r>
      <t xml:space="preserve">Varianz zu Mittelwert in </t>
    </r>
    <r>
      <rPr>
        <sz val="11"/>
        <color theme="1"/>
        <rFont val="Harlow Solid Italic"/>
        <family val="5"/>
      </rPr>
      <t>‰</t>
    </r>
  </si>
  <si>
    <r>
      <t xml:space="preserve">Standabw. zu Mittelwert in </t>
    </r>
    <r>
      <rPr>
        <sz val="11"/>
        <color theme="1"/>
        <rFont val="Harlow Solid Italic"/>
        <family val="5"/>
      </rPr>
      <t>‰</t>
    </r>
  </si>
  <si>
    <t>Standardabweichung Rs</t>
  </si>
  <si>
    <t>Volumenkompression [%]</t>
  </si>
  <si>
    <r>
      <t>Standabw. zu           Mittelwert [</t>
    </r>
    <r>
      <rPr>
        <sz val="11"/>
        <color theme="1"/>
        <rFont val="Harlow Solid Italic"/>
        <family val="5"/>
      </rPr>
      <t>‰]</t>
    </r>
  </si>
  <si>
    <r>
      <t>Varianz zu                   Mittelwert [</t>
    </r>
    <r>
      <rPr>
        <sz val="11"/>
        <color theme="1"/>
        <rFont val="Harlow Solid Italic"/>
        <family val="5"/>
      </rPr>
      <t>‰]</t>
    </r>
  </si>
  <si>
    <t>Zustellung [mm]</t>
  </si>
  <si>
    <r>
      <t>Varianz zu                Mittelwert [</t>
    </r>
    <r>
      <rPr>
        <sz val="11"/>
        <color theme="1"/>
        <rFont val="Harlow Solid Italic"/>
        <family val="5"/>
      </rPr>
      <t>‰]</t>
    </r>
  </si>
  <si>
    <t>Standabw. zu           Mittelwert [‰]</t>
  </si>
  <si>
    <t>Volumenzunahme [%]</t>
  </si>
  <si>
    <t>Volumenstrom</t>
  </si>
  <si>
    <t>Strömungswiderstand</t>
  </si>
  <si>
    <t>Zeitwert x</t>
  </si>
  <si>
    <t>0.000000</t>
  </si>
  <si>
    <t>Längen. R</t>
  </si>
  <si>
    <t>Dicke [mm]</t>
  </si>
  <si>
    <t>0.620000</t>
  </si>
  <si>
    <t>Durchmesser [mm]</t>
  </si>
  <si>
    <t>Name</t>
  </si>
  <si>
    <t>Daten aus programm</t>
  </si>
  <si>
    <t>Daten bearbeitet</t>
  </si>
  <si>
    <t>Mittelwerte</t>
  </si>
  <si>
    <t>0.560000</t>
  </si>
  <si>
    <t>0.600000</t>
  </si>
  <si>
    <t>Lochscheibe 2 mm</t>
  </si>
  <si>
    <t xml:space="preserve">VOLUMENSTROM </t>
  </si>
  <si>
    <t xml:space="preserve">Lochscheibe 2,3  mm </t>
  </si>
  <si>
    <t>s</t>
  </si>
  <si>
    <t xml:space="preserve">Lochscheibe 2,6 mm </t>
  </si>
  <si>
    <t>0.640000</t>
  </si>
  <si>
    <t>0.630000</t>
  </si>
  <si>
    <t>Dichte</t>
  </si>
  <si>
    <t>Längenbezogener r</t>
  </si>
  <si>
    <t>Längenbezoegner r</t>
  </si>
  <si>
    <t>Irgendwas</t>
  </si>
  <si>
    <t>Proz Irgendwas</t>
  </si>
  <si>
    <t>irgendwas</t>
  </si>
  <si>
    <t>Proz irgenwas</t>
  </si>
  <si>
    <t>Lochscheibe 3,3 mm</t>
  </si>
  <si>
    <t>Std / Mittelwert</t>
  </si>
  <si>
    <t>Bearbeitete Werte</t>
  </si>
  <si>
    <t>Std / Mittelwert [%]</t>
  </si>
  <si>
    <t>Zeitwert x [s]</t>
  </si>
  <si>
    <t>Mittelwerte Rs</t>
  </si>
  <si>
    <t>Schw. Vlies</t>
  </si>
  <si>
    <t>Überarbeitete Daten</t>
  </si>
  <si>
    <t>Gr. Vlies</t>
  </si>
  <si>
    <t>Bearbeitete Daten</t>
  </si>
  <si>
    <t>Lochsccheibe 3 mm</t>
  </si>
  <si>
    <t>Berbeitete Daten</t>
  </si>
  <si>
    <t>Sawasorb</t>
  </si>
  <si>
    <t xml:space="preserve">Poröses Aluminium </t>
  </si>
  <si>
    <t>Gleichstromverfahren</t>
  </si>
  <si>
    <t>Wechselstromverfahren</t>
  </si>
  <si>
    <t>Descriptive statistics (Quantitative data):</t>
  </si>
  <si>
    <t>Statistic</t>
  </si>
  <si>
    <t>Nbr. of observations</t>
  </si>
  <si>
    <t>Minimum</t>
  </si>
  <si>
    <t>Maximum</t>
  </si>
  <si>
    <t>1st Quartile</t>
  </si>
  <si>
    <t>Median</t>
  </si>
  <si>
    <t>3rd Quartile</t>
  </si>
  <si>
    <t>Mean</t>
  </si>
  <si>
    <t>Variance (n-1)</t>
  </si>
  <si>
    <t>Standard deviation (n-1)</t>
  </si>
  <si>
    <t xml:space="preserve"> </t>
  </si>
  <si>
    <t>Spezifischer Strömungswiderstand Rs in [Pa * s / m]</t>
  </si>
  <si>
    <t>Schwarzes Vlies</t>
  </si>
  <si>
    <t>Poröses Aluminium</t>
  </si>
  <si>
    <t>Verfahren</t>
  </si>
  <si>
    <t>Spezifischer Strömungswiderstand Rs [Pa * s / m]</t>
  </si>
  <si>
    <t>Anzahl der Messungen</t>
  </si>
  <si>
    <t xml:space="preserve">Freiheitsgrad </t>
  </si>
  <si>
    <t>Prüfgröße t</t>
  </si>
  <si>
    <t>Vergleichsindikator</t>
  </si>
  <si>
    <t>Prozentuale Sicherheit</t>
  </si>
  <si>
    <t>#</t>
  </si>
  <si>
    <t>Mittelwertdif</t>
  </si>
  <si>
    <t>Faktor 1</t>
  </si>
  <si>
    <t>Faktor 2</t>
  </si>
  <si>
    <t>Wurzel</t>
  </si>
  <si>
    <t>&lt; 25 %</t>
  </si>
  <si>
    <t>r / Dichte</t>
  </si>
  <si>
    <t>Längenbezogener Str. r</t>
  </si>
  <si>
    <t xml:space="preserve">Dichte </t>
  </si>
  <si>
    <t>Prozentuale Zunahme r / Dichte [%]</t>
  </si>
  <si>
    <t>Lochabstand</t>
  </si>
  <si>
    <t>Gesamte Werte</t>
  </si>
  <si>
    <t>Normiert Standabweichung [%]</t>
  </si>
  <si>
    <t>Daten zur Auswertung der Ausrichtung der Faser</t>
  </si>
  <si>
    <t>Nr. der Messung</t>
  </si>
  <si>
    <t>Standardabweichung des spez. Strömungswiderstand</t>
  </si>
  <si>
    <t>Varianz des spezifischen Strömungswiderstands</t>
  </si>
  <si>
    <t>Probenpaar</t>
  </si>
  <si>
    <t>Probenpaar 1</t>
  </si>
  <si>
    <t>Probenpaar 2</t>
  </si>
  <si>
    <t>Probenpaar 3</t>
  </si>
  <si>
    <t>Probenpaar 4</t>
  </si>
  <si>
    <t>Std. / Mittelwert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</si>
</sst>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00000E+00"/>
  </numFmts>
  <fonts count="15" x14ac:knownFonts="1">
    <font>
      <sz val="11"/>
      <color theme="1"/>
      <name val="Calibri"/>
      <family val="2"/>
      <scheme val="minor"/>
    </font>
    <font>
      <b/>
      <sz val="11"/>
      <color theme="1"/>
      <name val="Calibri"/>
      <family val="2"/>
      <scheme val="minor"/>
    </font>
    <font>
      <b/>
      <sz val="11"/>
      <name val="Calibri"/>
      <family val="2"/>
      <scheme val="minor"/>
    </font>
    <font>
      <sz val="11"/>
      <color theme="0"/>
      <name val="Calibri"/>
      <family val="2"/>
      <scheme val="minor"/>
    </font>
    <font>
      <b/>
      <sz val="14"/>
      <color theme="1"/>
      <name val="Calibri"/>
      <family val="2"/>
      <scheme val="minor"/>
    </font>
    <font>
      <sz val="11"/>
      <name val="Calibri"/>
      <family val="2"/>
      <scheme val="minor"/>
    </font>
    <font>
      <b/>
      <sz val="11"/>
      <color rgb="FFFF0000"/>
      <name val="Calibri"/>
      <family val="2"/>
      <scheme val="minor"/>
    </font>
    <font>
      <u/>
      <sz val="11"/>
      <color theme="1"/>
      <name val="Calibri"/>
      <family val="2"/>
      <scheme val="minor"/>
    </font>
    <font>
      <b/>
      <u/>
      <sz val="11"/>
      <color theme="1"/>
      <name val="Calibri"/>
      <family val="2"/>
      <scheme val="minor"/>
    </font>
    <font>
      <sz val="10"/>
      <color theme="1"/>
      <name val="Calibri"/>
      <family val="2"/>
      <scheme val="minor"/>
    </font>
    <font>
      <sz val="11"/>
      <color theme="1"/>
      <name val="Harlow Solid Italic"/>
      <family val="5"/>
    </font>
    <font>
      <sz val="9"/>
      <color theme="1"/>
      <name val="Calibri"/>
      <family val="2"/>
      <scheme val="minor"/>
    </font>
    <font>
      <u/>
      <sz val="18"/>
      <color theme="1"/>
      <name val="Calibri"/>
      <family val="2"/>
      <scheme val="minor"/>
    </font>
    <font>
      <sz val="11"/>
      <color rgb="FFFF0000"/>
      <name val="Calibri"/>
      <family val="2"/>
      <scheme val="minor"/>
    </font>
    <font>
      <sz val="14"/>
      <color theme="1"/>
      <name val="Calibri"/>
      <family val="2"/>
      <scheme val="minor"/>
    </font>
  </fonts>
  <fills count="42">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theme="1"/>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8"/>
        <bgColor indexed="64"/>
      </patternFill>
    </fill>
    <fill>
      <patternFill patternType="solid">
        <fgColor theme="1" tint="0.499984740745262"/>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rgb="FF00B050"/>
        <bgColor indexed="64"/>
      </patternFill>
    </fill>
    <fill>
      <patternFill patternType="solid">
        <fgColor rgb="FFE67DFF"/>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4"/>
        <bgColor indexed="64"/>
      </patternFill>
    </fill>
    <fill>
      <patternFill patternType="solid">
        <fgColor rgb="FFFF0000"/>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rgb="FFFF9F9F"/>
        <bgColor indexed="64"/>
      </patternFill>
    </fill>
    <fill>
      <patternFill patternType="solid">
        <fgColor theme="7" tint="0.39997558519241921"/>
        <bgColor indexed="64"/>
      </patternFill>
    </fill>
    <fill>
      <patternFill patternType="solid">
        <fgColor rgb="FFFF00FF"/>
        <bgColor indexed="64"/>
      </patternFill>
    </fill>
    <fill>
      <patternFill patternType="solid">
        <fgColor rgb="FFFFC000"/>
        <bgColor indexed="64"/>
      </patternFill>
    </fill>
    <fill>
      <patternFill patternType="solid">
        <fgColor rgb="FF0070C0"/>
        <bgColor indexed="64"/>
      </patternFill>
    </fill>
    <fill>
      <patternFill patternType="solid">
        <fgColor rgb="FF7030A0"/>
        <bgColor indexed="64"/>
      </patternFill>
    </fill>
    <fill>
      <patternFill patternType="solid">
        <fgColor theme="0"/>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2" tint="-0.89999084444715716"/>
        <bgColor indexed="64"/>
      </patternFill>
    </fill>
    <fill>
      <patternFill patternType="solid">
        <fgColor theme="5"/>
        <bgColor indexed="64"/>
      </patternFill>
    </fill>
    <fill>
      <patternFill patternType="solid">
        <fgColor rgb="FFFF9933"/>
        <bgColor indexed="64"/>
      </patternFill>
    </fill>
  </fills>
  <borders count="40">
    <border>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medium">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3">
    <xf numFmtId="0" fontId="0" fillId="0" borderId="0" xfId="0"/>
    <xf numFmtId="0" fontId="0" fillId="0" borderId="1" xfId="0" applyBorder="1" applyAlignment="1">
      <alignment horizontal="center"/>
    </xf>
    <xf numFmtId="0" fontId="0" fillId="0" borderId="0" xfId="0" applyBorder="1"/>
    <xf numFmtId="0" fontId="1" fillId="0" borderId="0" xfId="0" applyFont="1" applyBorder="1"/>
    <xf numFmtId="0" fontId="1" fillId="0" borderId="0" xfId="0" applyFont="1" applyFill="1" applyBorder="1"/>
    <xf numFmtId="0" fontId="0" fillId="6" borderId="0" xfId="0" applyFill="1" applyBorder="1"/>
    <xf numFmtId="0" fontId="1" fillId="6" borderId="0" xfId="0" applyFont="1" applyFill="1" applyBorder="1"/>
    <xf numFmtId="49" fontId="0" fillId="3" borderId="4" xfId="0" applyNumberFormat="1" applyFill="1" applyBorder="1" applyAlignment="1">
      <alignment horizontal="right"/>
    </xf>
    <xf numFmtId="16" fontId="0" fillId="0" borderId="5" xfId="0" applyNumberFormat="1" applyBorder="1" applyAlignment="1">
      <alignment horizontal="left"/>
    </xf>
    <xf numFmtId="0" fontId="0" fillId="0" borderId="5" xfId="0" applyBorder="1" applyAlignment="1">
      <alignment horizontal="left"/>
    </xf>
    <xf numFmtId="16" fontId="0" fillId="0" borderId="5" xfId="0" applyNumberFormat="1" applyBorder="1" applyAlignment="1">
      <alignment horizontal="left"/>
    </xf>
    <xf numFmtId="0" fontId="0" fillId="10" borderId="5" xfId="0" applyFill="1" applyBorder="1" applyAlignment="1">
      <alignment horizontal="left"/>
    </xf>
    <xf numFmtId="0" fontId="3" fillId="4" borderId="5" xfId="0" applyFont="1" applyFill="1" applyBorder="1" applyAlignment="1">
      <alignment horizontal="left"/>
    </xf>
    <xf numFmtId="0" fontId="0" fillId="2" borderId="5" xfId="0" applyFill="1" applyBorder="1" applyAlignment="1">
      <alignment horizontal="left"/>
    </xf>
    <xf numFmtId="0" fontId="0" fillId="6" borderId="5" xfId="0" applyFill="1" applyBorder="1" applyAlignment="1">
      <alignment horizontal="left"/>
    </xf>
    <xf numFmtId="16" fontId="0" fillId="0" borderId="6" xfId="0" applyNumberFormat="1" applyBorder="1" applyAlignment="1">
      <alignment horizontal="left"/>
    </xf>
    <xf numFmtId="0" fontId="0" fillId="10" borderId="6" xfId="0" applyFill="1" applyBorder="1" applyAlignment="1">
      <alignment horizontal="left"/>
    </xf>
    <xf numFmtId="0" fontId="0" fillId="2" borderId="6" xfId="0" applyFill="1" applyBorder="1" applyAlignment="1">
      <alignment horizontal="left"/>
    </xf>
    <xf numFmtId="0" fontId="0" fillId="0" borderId="6" xfId="0" applyBorder="1" applyAlignment="1">
      <alignment horizontal="left"/>
    </xf>
    <xf numFmtId="0" fontId="0" fillId="6" borderId="6" xfId="0" applyFill="1" applyBorder="1" applyAlignment="1">
      <alignment horizontal="left"/>
    </xf>
    <xf numFmtId="49" fontId="4" fillId="3" borderId="7" xfId="0" applyNumberFormat="1" applyFont="1" applyFill="1" applyBorder="1" applyAlignment="1">
      <alignment horizontal="left"/>
    </xf>
    <xf numFmtId="0" fontId="0" fillId="0" borderId="9" xfId="0" applyBorder="1"/>
    <xf numFmtId="0" fontId="0" fillId="0" borderId="9" xfId="0" applyBorder="1" applyAlignment="1">
      <alignment wrapText="1"/>
    </xf>
    <xf numFmtId="0" fontId="0" fillId="6" borderId="3" xfId="0" applyFont="1" applyFill="1" applyBorder="1"/>
    <xf numFmtId="0" fontId="5" fillId="0" borderId="3" xfId="0" applyFont="1" applyBorder="1"/>
    <xf numFmtId="0" fontId="5" fillId="6" borderId="3" xfId="0" applyFont="1" applyFill="1" applyBorder="1"/>
    <xf numFmtId="0" fontId="0" fillId="0" borderId="3" xfId="0" applyFont="1" applyBorder="1"/>
    <xf numFmtId="49" fontId="4" fillId="3" borderId="7" xfId="0" applyNumberFormat="1" applyFont="1" applyFill="1" applyBorder="1" applyAlignment="1">
      <alignment horizontal="left" wrapText="1"/>
    </xf>
    <xf numFmtId="0" fontId="5" fillId="4" borderId="5" xfId="0" applyFont="1" applyFill="1" applyBorder="1" applyAlignment="1">
      <alignment horizontal="left"/>
    </xf>
    <xf numFmtId="0" fontId="0" fillId="7" borderId="5" xfId="0" applyFill="1" applyBorder="1" applyAlignment="1">
      <alignment horizontal="left"/>
    </xf>
    <xf numFmtId="0" fontId="0" fillId="11" borderId="5" xfId="0" applyFill="1" applyBorder="1" applyAlignment="1">
      <alignment horizontal="left"/>
    </xf>
    <xf numFmtId="0" fontId="0" fillId="5" borderId="6" xfId="0" applyFill="1" applyBorder="1" applyAlignment="1">
      <alignment horizontal="left"/>
    </xf>
    <xf numFmtId="0" fontId="3" fillId="4" borderId="6" xfId="0" applyFont="1" applyFill="1" applyBorder="1" applyAlignment="1">
      <alignment horizontal="left"/>
    </xf>
    <xf numFmtId="0" fontId="0" fillId="5" borderId="5" xfId="0" applyFill="1" applyBorder="1" applyAlignment="1">
      <alignment horizontal="left"/>
    </xf>
    <xf numFmtId="0" fontId="1" fillId="13" borderId="6" xfId="0" applyFont="1" applyFill="1" applyBorder="1" applyAlignment="1">
      <alignment horizontal="left"/>
    </xf>
    <xf numFmtId="0" fontId="1" fillId="13" borderId="5" xfId="0" applyFont="1" applyFill="1" applyBorder="1" applyAlignment="1">
      <alignment horizontal="left"/>
    </xf>
    <xf numFmtId="0" fontId="1" fillId="6" borderId="11" xfId="0" applyFont="1" applyFill="1" applyBorder="1"/>
    <xf numFmtId="0" fontId="2" fillId="0" borderId="11" xfId="0" applyFont="1" applyBorder="1"/>
    <xf numFmtId="0" fontId="2" fillId="6" borderId="11" xfId="0" applyFont="1" applyFill="1" applyBorder="1"/>
    <xf numFmtId="0" fontId="1" fillId="0" borderId="11" xfId="0" applyFont="1" applyBorder="1"/>
    <xf numFmtId="0" fontId="0" fillId="0" borderId="11" xfId="0" applyBorder="1"/>
    <xf numFmtId="0" fontId="0" fillId="6" borderId="11" xfId="0" applyFill="1" applyBorder="1"/>
    <xf numFmtId="0" fontId="0" fillId="0" borderId="12" xfId="0" applyBorder="1" applyAlignment="1">
      <alignment wrapText="1"/>
    </xf>
    <xf numFmtId="0" fontId="0" fillId="0" borderId="13" xfId="0" applyBorder="1" applyAlignment="1">
      <alignment wrapText="1"/>
    </xf>
    <xf numFmtId="0" fontId="0" fillId="6" borderId="1" xfId="0" applyFill="1" applyBorder="1" applyAlignment="1">
      <alignment horizontal="center"/>
    </xf>
    <xf numFmtId="0" fontId="0" fillId="0" borderId="1" xfId="0" applyBorder="1"/>
    <xf numFmtId="0" fontId="0" fillId="6" borderId="1" xfId="0" applyFill="1" applyBorder="1"/>
    <xf numFmtId="0" fontId="1" fillId="6" borderId="1" xfId="0" applyFont="1" applyFill="1" applyBorder="1"/>
    <xf numFmtId="0" fontId="1" fillId="0" borderId="1" xfId="0" applyFont="1" applyBorder="1"/>
    <xf numFmtId="0" fontId="0" fillId="6" borderId="1" xfId="0" applyFont="1" applyFill="1" applyBorder="1"/>
    <xf numFmtId="0" fontId="0" fillId="0" borderId="1" xfId="0" applyFont="1" applyBorder="1"/>
    <xf numFmtId="0" fontId="0" fillId="0" borderId="1" xfId="0" applyFill="1" applyBorder="1"/>
    <xf numFmtId="0" fontId="1" fillId="0" borderId="1" xfId="0" applyFont="1" applyFill="1" applyBorder="1"/>
    <xf numFmtId="0" fontId="0" fillId="12" borderId="6" xfId="0" applyFill="1" applyBorder="1" applyAlignment="1">
      <alignment horizontal="left"/>
    </xf>
    <xf numFmtId="0" fontId="0" fillId="0" borderId="1" xfId="0" applyFont="1" applyFill="1" applyBorder="1"/>
    <xf numFmtId="0" fontId="2" fillId="0" borderId="1" xfId="0" applyFont="1" applyBorder="1"/>
    <xf numFmtId="0" fontId="2" fillId="6" borderId="1" xfId="0" applyFont="1" applyFill="1" applyBorder="1"/>
    <xf numFmtId="0" fontId="0" fillId="0" borderId="5" xfId="0" applyBorder="1" applyAlignment="1">
      <alignment horizontal="left"/>
    </xf>
    <xf numFmtId="0" fontId="0" fillId="0" borderId="6" xfId="0" applyBorder="1" applyAlignment="1">
      <alignment horizontal="left"/>
    </xf>
    <xf numFmtId="0" fontId="0" fillId="6" borderId="5" xfId="0" applyFill="1" applyBorder="1" applyAlignment="1">
      <alignment horizontal="left"/>
    </xf>
    <xf numFmtId="0" fontId="0" fillId="6" borderId="6" xfId="0" applyFill="1" applyBorder="1" applyAlignment="1">
      <alignment horizontal="left"/>
    </xf>
    <xf numFmtId="0" fontId="0" fillId="0" borderId="5" xfId="0" applyBorder="1" applyAlignment="1">
      <alignment horizontal="left"/>
    </xf>
    <xf numFmtId="16" fontId="0" fillId="0" borderId="5" xfId="0" applyNumberFormat="1" applyBorder="1" applyAlignment="1">
      <alignment horizontal="left"/>
    </xf>
    <xf numFmtId="0" fontId="0" fillId="18" borderId="5" xfId="0" applyFill="1" applyBorder="1" applyAlignment="1">
      <alignment horizontal="left"/>
    </xf>
    <xf numFmtId="0" fontId="0" fillId="6" borderId="5" xfId="0" applyFill="1" applyBorder="1" applyAlignment="1">
      <alignment horizontal="left"/>
    </xf>
    <xf numFmtId="0" fontId="0" fillId="19" borderId="5" xfId="0" applyFill="1" applyBorder="1" applyAlignment="1">
      <alignment horizontal="left"/>
    </xf>
    <xf numFmtId="0" fontId="0" fillId="21" borderId="5" xfId="0" applyFill="1" applyBorder="1" applyAlignment="1">
      <alignment horizontal="left"/>
    </xf>
    <xf numFmtId="0" fontId="0" fillId="14" borderId="5" xfId="0" applyFill="1" applyBorder="1" applyAlignment="1">
      <alignment horizontal="left"/>
    </xf>
    <xf numFmtId="0" fontId="0" fillId="10" borderId="5" xfId="0" applyFill="1" applyBorder="1" applyAlignment="1">
      <alignment horizontal="left"/>
    </xf>
    <xf numFmtId="0" fontId="0" fillId="7" borderId="5" xfId="0" applyFill="1" applyBorder="1" applyAlignment="1">
      <alignment horizontal="left"/>
    </xf>
    <xf numFmtId="0" fontId="0" fillId="7" borderId="6" xfId="0" applyFill="1" applyBorder="1" applyAlignment="1">
      <alignment horizontal="left"/>
    </xf>
    <xf numFmtId="49" fontId="4" fillId="3" borderId="8" xfId="0" applyNumberFormat="1" applyFont="1" applyFill="1" applyBorder="1" applyAlignment="1">
      <alignment horizontal="left" wrapText="1"/>
    </xf>
    <xf numFmtId="0" fontId="6" fillId="0" borderId="2" xfId="0" applyFont="1" applyBorder="1" applyAlignment="1">
      <alignment wrapText="1"/>
    </xf>
    <xf numFmtId="49" fontId="4" fillId="3" borderId="14" xfId="0" applyNumberFormat="1" applyFont="1" applyFill="1" applyBorder="1" applyAlignment="1">
      <alignment wrapText="1"/>
    </xf>
    <xf numFmtId="0" fontId="6" fillId="0" borderId="5" xfId="0" applyFont="1" applyBorder="1" applyAlignment="1">
      <alignment horizontal="left" wrapText="1"/>
    </xf>
    <xf numFmtId="0" fontId="0" fillId="0" borderId="5" xfId="0" applyBorder="1" applyAlignment="1">
      <alignment horizontal="left"/>
    </xf>
    <xf numFmtId="0" fontId="0" fillId="6" borderId="5" xfId="0" applyFill="1" applyBorder="1" applyAlignment="1">
      <alignment horizontal="left"/>
    </xf>
    <xf numFmtId="0" fontId="1" fillId="13" borderId="5" xfId="0" applyFont="1" applyFill="1" applyBorder="1" applyAlignment="1">
      <alignment horizontal="left"/>
    </xf>
    <xf numFmtId="0" fontId="0" fillId="0" borderId="6" xfId="0" applyBorder="1" applyAlignment="1">
      <alignment horizontal="left"/>
    </xf>
    <xf numFmtId="16" fontId="0" fillId="0" borderId="5" xfId="0" applyNumberFormat="1" applyBorder="1" applyAlignment="1">
      <alignment horizontal="left"/>
    </xf>
    <xf numFmtId="0" fontId="0" fillId="10" borderId="6" xfId="0" applyFill="1" applyBorder="1" applyAlignment="1">
      <alignment horizontal="left"/>
    </xf>
    <xf numFmtId="0" fontId="3" fillId="4" borderId="6" xfId="0" applyFont="1" applyFill="1" applyBorder="1" applyAlignment="1">
      <alignment horizontal="left"/>
    </xf>
    <xf numFmtId="0" fontId="0" fillId="6" borderId="6" xfId="0" applyFill="1" applyBorder="1" applyAlignment="1">
      <alignment horizontal="left"/>
    </xf>
    <xf numFmtId="0" fontId="0" fillId="22" borderId="5" xfId="0" applyFill="1" applyBorder="1" applyAlignment="1">
      <alignment horizontal="left"/>
    </xf>
    <xf numFmtId="0" fontId="1" fillId="13" borderId="5" xfId="0" applyFont="1" applyFill="1" applyBorder="1" applyAlignment="1">
      <alignment horizontal="left"/>
    </xf>
    <xf numFmtId="0" fontId="0" fillId="0" borderId="5" xfId="0" applyBorder="1" applyAlignment="1">
      <alignment horizontal="left"/>
    </xf>
    <xf numFmtId="0" fontId="0" fillId="6" borderId="5" xfId="0" applyFill="1" applyBorder="1" applyAlignment="1">
      <alignment horizontal="left"/>
    </xf>
    <xf numFmtId="0" fontId="0" fillId="0" borderId="6" xfId="0" applyBorder="1" applyAlignment="1">
      <alignment horizontal="left"/>
    </xf>
    <xf numFmtId="0" fontId="0" fillId="6" borderId="6" xfId="0" applyFill="1" applyBorder="1" applyAlignment="1">
      <alignment horizontal="left"/>
    </xf>
    <xf numFmtId="0" fontId="5" fillId="24" borderId="5" xfId="0" applyFont="1" applyFill="1" applyBorder="1" applyAlignment="1">
      <alignment horizontal="left"/>
    </xf>
    <xf numFmtId="0" fontId="0" fillId="25" borderId="5" xfId="0" applyFill="1" applyBorder="1" applyAlignment="1">
      <alignment horizontal="left"/>
    </xf>
    <xf numFmtId="0" fontId="0" fillId="26" borderId="5" xfId="0" applyFill="1" applyBorder="1" applyAlignment="1">
      <alignment horizontal="left"/>
    </xf>
    <xf numFmtId="0" fontId="0" fillId="27" borderId="5" xfId="0" applyFill="1" applyBorder="1" applyAlignment="1">
      <alignment horizontal="left"/>
    </xf>
    <xf numFmtId="0" fontId="0" fillId="11" borderId="6" xfId="0" applyFill="1" applyBorder="1" applyAlignment="1">
      <alignment horizontal="left"/>
    </xf>
    <xf numFmtId="0" fontId="0" fillId="0" borderId="5" xfId="0" applyBorder="1" applyAlignment="1">
      <alignment horizontal="left"/>
    </xf>
    <xf numFmtId="0" fontId="0" fillId="8" borderId="5" xfId="0" applyFill="1" applyBorder="1" applyAlignment="1">
      <alignment horizontal="left"/>
    </xf>
    <xf numFmtId="0" fontId="1" fillId="13" borderId="6" xfId="0" applyFont="1" applyFill="1" applyBorder="1" applyAlignment="1">
      <alignment horizontal="left"/>
    </xf>
    <xf numFmtId="0" fontId="4" fillId="3" borderId="5" xfId="0" applyFont="1" applyFill="1" applyBorder="1" applyAlignment="1">
      <alignment horizontal="center"/>
    </xf>
    <xf numFmtId="0" fontId="4" fillId="3" borderId="6" xfId="0" applyFont="1" applyFill="1" applyBorder="1" applyAlignment="1">
      <alignment horizontal="center"/>
    </xf>
    <xf numFmtId="0" fontId="0" fillId="29" borderId="6" xfId="0" applyFill="1" applyBorder="1" applyAlignment="1">
      <alignment horizontal="left"/>
    </xf>
    <xf numFmtId="0" fontId="0" fillId="18" borderId="6" xfId="0" applyFill="1" applyBorder="1" applyAlignment="1">
      <alignment horizontal="left"/>
    </xf>
    <xf numFmtId="0" fontId="0" fillId="13" borderId="6" xfId="0" applyFill="1" applyBorder="1" applyAlignment="1">
      <alignment horizontal="left"/>
    </xf>
    <xf numFmtId="0" fontId="0" fillId="30" borderId="6" xfId="0" applyFill="1" applyBorder="1" applyAlignment="1">
      <alignment horizontal="left"/>
    </xf>
    <xf numFmtId="0" fontId="0" fillId="31" borderId="6" xfId="0" applyFill="1" applyBorder="1" applyAlignment="1">
      <alignment horizontal="left"/>
    </xf>
    <xf numFmtId="0" fontId="0" fillId="23" borderId="6" xfId="0" applyFill="1" applyBorder="1" applyAlignment="1">
      <alignment horizontal="left"/>
    </xf>
    <xf numFmtId="0" fontId="0" fillId="28" borderId="6" xfId="0" applyFill="1" applyBorder="1" applyAlignment="1">
      <alignment horizontal="left"/>
    </xf>
    <xf numFmtId="0" fontId="0" fillId="0" borderId="5" xfId="0" applyBorder="1" applyAlignment="1">
      <alignment horizontal="left"/>
    </xf>
    <xf numFmtId="0" fontId="1" fillId="13" borderId="5" xfId="0" applyFont="1" applyFill="1" applyBorder="1" applyAlignment="1">
      <alignment horizontal="left"/>
    </xf>
    <xf numFmtId="0" fontId="4" fillId="3" borderId="5" xfId="0" applyFont="1" applyFill="1" applyBorder="1" applyAlignment="1">
      <alignment horizontal="center"/>
    </xf>
    <xf numFmtId="0" fontId="4" fillId="3" borderId="6" xfId="0" applyFont="1" applyFill="1" applyBorder="1" applyAlignment="1">
      <alignment horizontal="center"/>
    </xf>
    <xf numFmtId="0" fontId="0" fillId="23" borderId="5" xfId="0" applyFill="1" applyBorder="1" applyAlignment="1">
      <alignment horizontal="left"/>
    </xf>
    <xf numFmtId="0" fontId="0" fillId="0" borderId="5" xfId="0" applyBorder="1" applyAlignment="1">
      <alignment horizontal="left"/>
    </xf>
    <xf numFmtId="0" fontId="0" fillId="6" borderId="5" xfId="0" applyFill="1" applyBorder="1" applyAlignment="1">
      <alignment horizontal="left"/>
    </xf>
    <xf numFmtId="0" fontId="1" fillId="13" borderId="5" xfId="0" applyFont="1" applyFill="1" applyBorder="1" applyAlignment="1">
      <alignment horizontal="left"/>
    </xf>
    <xf numFmtId="0" fontId="4" fillId="3" borderId="6" xfId="0" applyFont="1" applyFill="1" applyBorder="1" applyAlignment="1">
      <alignment horizontal="center"/>
    </xf>
    <xf numFmtId="0" fontId="0" fillId="10" borderId="6" xfId="0" applyFill="1" applyBorder="1" applyAlignment="1">
      <alignment horizontal="left"/>
    </xf>
    <xf numFmtId="0" fontId="0" fillId="0" borderId="6" xfId="0" applyBorder="1" applyAlignment="1">
      <alignment horizontal="left"/>
    </xf>
    <xf numFmtId="0" fontId="0" fillId="6" borderId="6" xfId="0" applyFill="1" applyBorder="1" applyAlignment="1">
      <alignment horizontal="left"/>
    </xf>
    <xf numFmtId="0" fontId="0" fillId="10" borderId="5" xfId="0" applyFill="1" applyBorder="1" applyAlignment="1">
      <alignment horizontal="left"/>
    </xf>
    <xf numFmtId="0" fontId="4" fillId="23" borderId="6" xfId="0" applyFont="1" applyFill="1" applyBorder="1" applyAlignment="1">
      <alignment horizontal="center"/>
    </xf>
    <xf numFmtId="16" fontId="0" fillId="23" borderId="6" xfId="0" applyNumberFormat="1" applyFill="1" applyBorder="1" applyAlignment="1">
      <alignment horizontal="left"/>
    </xf>
    <xf numFmtId="0" fontId="1" fillId="23" borderId="5" xfId="0" applyFont="1" applyFill="1" applyBorder="1" applyAlignment="1">
      <alignment horizontal="left"/>
    </xf>
    <xf numFmtId="0" fontId="6" fillId="23" borderId="5" xfId="0" applyFont="1" applyFill="1" applyBorder="1" applyAlignment="1">
      <alignment horizontal="left" wrapText="1"/>
    </xf>
    <xf numFmtId="0" fontId="6" fillId="23" borderId="2" xfId="0" applyFont="1" applyFill="1" applyBorder="1" applyAlignment="1">
      <alignment wrapText="1"/>
    </xf>
    <xf numFmtId="0" fontId="0" fillId="23" borderId="13" xfId="0" applyFill="1" applyBorder="1" applyAlignment="1">
      <alignment wrapText="1"/>
    </xf>
    <xf numFmtId="0" fontId="1" fillId="23" borderId="1" xfId="0" applyFont="1" applyFill="1" applyBorder="1"/>
    <xf numFmtId="0" fontId="0" fillId="23" borderId="1" xfId="0" applyFill="1" applyBorder="1"/>
    <xf numFmtId="0" fontId="0" fillId="23" borderId="0" xfId="0" applyFill="1" applyBorder="1"/>
    <xf numFmtId="0" fontId="0" fillId="22" borderId="6" xfId="0" applyFill="1" applyBorder="1" applyAlignment="1">
      <alignment horizontal="left"/>
    </xf>
    <xf numFmtId="0" fontId="0" fillId="23" borderId="9" xfId="0" applyFill="1" applyBorder="1" applyAlignment="1">
      <alignment wrapText="1"/>
    </xf>
    <xf numFmtId="0" fontId="1" fillId="23" borderId="0" xfId="0" applyFont="1" applyFill="1" applyBorder="1"/>
    <xf numFmtId="0" fontId="0" fillId="23" borderId="1" xfId="0" applyFill="1" applyBorder="1" applyAlignment="1">
      <alignment horizontal="center"/>
    </xf>
    <xf numFmtId="0" fontId="0" fillId="23" borderId="1" xfId="0" applyFont="1" applyFill="1" applyBorder="1"/>
    <xf numFmtId="0" fontId="0" fillId="0" borderId="0" xfId="0" applyFill="1"/>
    <xf numFmtId="0" fontId="1" fillId="33" borderId="0" xfId="0" applyFont="1" applyFill="1" applyBorder="1"/>
    <xf numFmtId="0" fontId="0" fillId="34" borderId="1" xfId="0" applyFill="1" applyBorder="1"/>
    <xf numFmtId="0" fontId="0" fillId="34" borderId="5" xfId="0" applyFont="1" applyFill="1" applyBorder="1"/>
    <xf numFmtId="0" fontId="0" fillId="0" borderId="5" xfId="0" applyBorder="1" applyAlignment="1">
      <alignment horizontal="left"/>
    </xf>
    <xf numFmtId="0" fontId="1" fillId="3" borderId="0" xfId="0" applyFont="1" applyFill="1" applyBorder="1"/>
    <xf numFmtId="0" fontId="1" fillId="24" borderId="0" xfId="0" applyFont="1" applyFill="1" applyBorder="1"/>
    <xf numFmtId="0" fontId="1" fillId="35" borderId="0" xfId="0" applyFont="1" applyFill="1" applyBorder="1"/>
    <xf numFmtId="0" fontId="1" fillId="36" borderId="0" xfId="0" applyFont="1" applyFill="1" applyBorder="1"/>
    <xf numFmtId="0" fontId="0" fillId="0" borderId="5" xfId="0" applyBorder="1" applyAlignment="1">
      <alignment horizontal="left"/>
    </xf>
    <xf numFmtId="0" fontId="0" fillId="23" borderId="5" xfId="0" applyFill="1" applyBorder="1" applyAlignment="1">
      <alignment horizontal="left"/>
    </xf>
    <xf numFmtId="0" fontId="1" fillId="23" borderId="5" xfId="0" applyFont="1" applyFill="1" applyBorder="1" applyAlignment="1">
      <alignment horizontal="left"/>
    </xf>
    <xf numFmtId="16" fontId="0" fillId="23" borderId="5" xfId="0" applyNumberFormat="1" applyFill="1" applyBorder="1" applyAlignment="1">
      <alignment horizontal="left"/>
    </xf>
    <xf numFmtId="0" fontId="0" fillId="0" borderId="5" xfId="0" applyBorder="1" applyAlignment="1">
      <alignment horizontal="left"/>
    </xf>
    <xf numFmtId="0" fontId="4" fillId="23" borderId="10" xfId="0" applyFont="1" applyFill="1" applyBorder="1" applyAlignment="1">
      <alignment horizontal="center"/>
    </xf>
    <xf numFmtId="0" fontId="3" fillId="23" borderId="10" xfId="0" applyFont="1" applyFill="1" applyBorder="1" applyAlignment="1">
      <alignment horizontal="left"/>
    </xf>
    <xf numFmtId="0" fontId="3" fillId="23" borderId="6" xfId="0" applyFont="1" applyFill="1" applyBorder="1" applyAlignment="1">
      <alignment horizontal="left"/>
    </xf>
    <xf numFmtId="0" fontId="0" fillId="23" borderId="9" xfId="0" applyFill="1" applyBorder="1"/>
    <xf numFmtId="0" fontId="1" fillId="37" borderId="0" xfId="0" applyFont="1" applyFill="1" applyBorder="1"/>
    <xf numFmtId="0" fontId="1" fillId="38" borderId="0" xfId="0" applyFont="1" applyFill="1" applyBorder="1"/>
    <xf numFmtId="0" fontId="0" fillId="0" borderId="5" xfId="0" applyBorder="1" applyAlignment="1">
      <alignment horizontal="left"/>
    </xf>
    <xf numFmtId="0" fontId="0" fillId="6" borderId="5" xfId="0" applyFill="1" applyBorder="1" applyAlignment="1">
      <alignment horizontal="left"/>
    </xf>
    <xf numFmtId="0" fontId="1" fillId="13" borderId="5" xfId="0" applyFont="1" applyFill="1" applyBorder="1" applyAlignment="1">
      <alignment horizontal="left"/>
    </xf>
    <xf numFmtId="0" fontId="0" fillId="0" borderId="6" xfId="0" applyBorder="1" applyAlignment="1">
      <alignment horizontal="left"/>
    </xf>
    <xf numFmtId="0" fontId="0" fillId="6" borderId="6" xfId="0" applyFill="1" applyBorder="1" applyAlignment="1">
      <alignment horizontal="left"/>
    </xf>
    <xf numFmtId="0" fontId="4" fillId="3" borderId="6" xfId="0" applyFont="1" applyFill="1" applyBorder="1" applyAlignment="1">
      <alignment horizontal="center"/>
    </xf>
    <xf numFmtId="0" fontId="0" fillId="10" borderId="5" xfId="0" applyFill="1" applyBorder="1" applyAlignment="1">
      <alignment horizontal="left"/>
    </xf>
    <xf numFmtId="0" fontId="3" fillId="39" borderId="0" xfId="0" applyFont="1" applyFill="1"/>
    <xf numFmtId="0" fontId="0" fillId="0" borderId="10" xfId="0" applyFill="1" applyBorder="1" applyAlignment="1"/>
    <xf numFmtId="0" fontId="1" fillId="13" borderId="5" xfId="0" applyFont="1" applyFill="1" applyBorder="1" applyAlignment="1">
      <alignment horizontal="left"/>
    </xf>
    <xf numFmtId="0" fontId="0" fillId="0" borderId="5" xfId="0" applyBorder="1" applyAlignment="1">
      <alignment horizontal="left"/>
    </xf>
    <xf numFmtId="0" fontId="0" fillId="6" borderId="5" xfId="0" applyFill="1" applyBorder="1" applyAlignment="1">
      <alignment horizontal="left"/>
    </xf>
    <xf numFmtId="0" fontId="0" fillId="6" borderId="6" xfId="0" applyFill="1" applyBorder="1" applyAlignment="1">
      <alignment horizontal="left"/>
    </xf>
    <xf numFmtId="0" fontId="0" fillId="0" borderId="6" xfId="0" applyBorder="1" applyAlignment="1">
      <alignment horizontal="left"/>
    </xf>
    <xf numFmtId="0" fontId="0" fillId="10" borderId="5" xfId="0" applyFill="1" applyBorder="1" applyAlignment="1">
      <alignment horizontal="left"/>
    </xf>
    <xf numFmtId="16" fontId="0" fillId="0" borderId="6" xfId="0" applyNumberFormat="1" applyBorder="1" applyAlignment="1">
      <alignment horizontal="left"/>
    </xf>
    <xf numFmtId="0" fontId="3" fillId="0" borderId="0" xfId="0" applyFont="1" applyFill="1"/>
    <xf numFmtId="0" fontId="0" fillId="0" borderId="0" xfId="0" applyFill="1" applyBorder="1" applyAlignment="1"/>
    <xf numFmtId="0" fontId="0" fillId="0" borderId="5" xfId="0" applyBorder="1" applyAlignment="1">
      <alignment horizontal="left"/>
    </xf>
    <xf numFmtId="0" fontId="3" fillId="4" borderId="6" xfId="0" applyFont="1" applyFill="1" applyBorder="1" applyAlignment="1">
      <alignment horizontal="left"/>
    </xf>
    <xf numFmtId="0" fontId="6" fillId="0" borderId="6" xfId="0" applyFont="1" applyBorder="1" applyAlignment="1">
      <alignment horizontal="left"/>
    </xf>
    <xf numFmtId="0" fontId="2" fillId="32" borderId="0" xfId="0" applyFont="1" applyFill="1" applyBorder="1"/>
    <xf numFmtId="0" fontId="0" fillId="32" borderId="0" xfId="0" applyFill="1"/>
    <xf numFmtId="0" fontId="1" fillId="32" borderId="0" xfId="0" applyFont="1" applyFill="1" applyBorder="1"/>
    <xf numFmtId="0" fontId="0" fillId="0" borderId="0" xfId="0" applyFill="1" applyBorder="1"/>
    <xf numFmtId="0" fontId="4" fillId="3" borderId="6" xfId="0" applyFont="1" applyFill="1" applyBorder="1" applyAlignment="1">
      <alignment horizontal="center"/>
    </xf>
    <xf numFmtId="0" fontId="7" fillId="34" borderId="1" xfId="0" applyFont="1" applyFill="1" applyBorder="1"/>
    <xf numFmtId="0" fontId="8" fillId="34" borderId="1" xfId="0" applyFont="1" applyFill="1" applyBorder="1"/>
    <xf numFmtId="0" fontId="8" fillId="3" borderId="1" xfId="0" applyFont="1" applyFill="1" applyBorder="1"/>
    <xf numFmtId="0" fontId="0" fillId="3" borderId="1" xfId="0" applyFill="1" applyBorder="1"/>
    <xf numFmtId="0" fontId="0" fillId="3" borderId="0" xfId="0" applyFill="1"/>
    <xf numFmtId="0" fontId="0" fillId="34" borderId="0" xfId="0" applyFill="1" applyBorder="1"/>
    <xf numFmtId="0" fontId="0" fillId="0" borderId="0" xfId="0" applyFont="1"/>
    <xf numFmtId="0" fontId="7" fillId="24" borderId="1" xfId="0" applyFont="1" applyFill="1" applyBorder="1"/>
    <xf numFmtId="0" fontId="0" fillId="24" borderId="10" xfId="0" applyFill="1" applyBorder="1" applyAlignment="1"/>
    <xf numFmtId="0" fontId="0" fillId="24" borderId="0" xfId="0" applyFill="1"/>
    <xf numFmtId="0" fontId="0" fillId="32" borderId="10" xfId="0" applyFill="1" applyBorder="1" applyAlignment="1"/>
    <xf numFmtId="0" fontId="3" fillId="4" borderId="0" xfId="0" applyFont="1" applyFill="1"/>
    <xf numFmtId="0" fontId="3" fillId="4" borderId="0" xfId="0" applyFont="1" applyFill="1" applyBorder="1"/>
    <xf numFmtId="0" fontId="3" fillId="0" borderId="0" xfId="0" applyFont="1" applyFill="1" applyBorder="1"/>
    <xf numFmtId="0" fontId="3" fillId="4" borderId="10" xfId="0" applyFont="1" applyFill="1" applyBorder="1" applyAlignment="1">
      <alignment horizontal="left"/>
    </xf>
    <xf numFmtId="0" fontId="4" fillId="3" borderId="6" xfId="0" applyFont="1" applyFill="1" applyBorder="1" applyAlignment="1">
      <alignment horizontal="center"/>
    </xf>
    <xf numFmtId="0" fontId="0" fillId="6" borderId="6" xfId="0" applyFill="1" applyBorder="1" applyAlignment="1">
      <alignment horizontal="left"/>
    </xf>
    <xf numFmtId="0" fontId="0" fillId="0" borderId="10" xfId="0" applyBorder="1" applyAlignment="1">
      <alignment horizontal="left"/>
    </xf>
    <xf numFmtId="0" fontId="0" fillId="0" borderId="6" xfId="0" applyBorder="1" applyAlignment="1">
      <alignment horizontal="left"/>
    </xf>
    <xf numFmtId="0" fontId="1" fillId="13" borderId="6" xfId="0" applyFont="1" applyFill="1" applyBorder="1" applyAlignment="1">
      <alignment horizontal="left"/>
    </xf>
    <xf numFmtId="0" fontId="4" fillId="0" borderId="0" xfId="0" applyFont="1" applyFill="1" applyBorder="1" applyAlignment="1">
      <alignment horizontal="center"/>
    </xf>
    <xf numFmtId="16" fontId="0" fillId="0" borderId="0" xfId="0" applyNumberFormat="1" applyFill="1" applyBorder="1" applyAlignment="1">
      <alignment horizontal="left"/>
    </xf>
    <xf numFmtId="0" fontId="0" fillId="0" borderId="0" xfId="0" applyFill="1" applyBorder="1" applyAlignment="1">
      <alignment horizontal="left"/>
    </xf>
    <xf numFmtId="0" fontId="1" fillId="0" borderId="0" xfId="0" applyFont="1" applyFill="1" applyBorder="1" applyAlignment="1">
      <alignment horizontal="left"/>
    </xf>
    <xf numFmtId="0" fontId="0" fillId="0" borderId="0" xfId="0" applyFill="1" applyBorder="1" applyAlignment="1">
      <alignment wrapText="1"/>
    </xf>
    <xf numFmtId="0" fontId="5" fillId="0" borderId="0" xfId="0" applyFont="1" applyFill="1" applyBorder="1"/>
    <xf numFmtId="0" fontId="3" fillId="24" borderId="0" xfId="0" applyFont="1" applyFill="1"/>
    <xf numFmtId="0" fontId="0" fillId="0" borderId="0" xfId="0" applyAlignment="1">
      <alignment horizontal="center" vertical="center"/>
    </xf>
    <xf numFmtId="0" fontId="11" fillId="0" borderId="0" xfId="0" applyFont="1" applyAlignment="1">
      <alignment horizontal="center" wrapText="1"/>
    </xf>
    <xf numFmtId="0" fontId="0" fillId="24" borderId="5" xfId="0" applyFill="1" applyBorder="1"/>
    <xf numFmtId="0" fontId="11" fillId="24" borderId="5" xfId="0" applyFont="1" applyFill="1" applyBorder="1" applyAlignment="1">
      <alignment horizontal="left" wrapText="1"/>
    </xf>
    <xf numFmtId="164" fontId="0" fillId="0" borderId="5" xfId="0" applyNumberFormat="1" applyBorder="1" applyAlignment="1">
      <alignment horizontal="center" vertical="center"/>
    </xf>
    <xf numFmtId="164" fontId="0" fillId="0" borderId="5" xfId="0" applyNumberFormat="1" applyBorder="1" applyAlignment="1">
      <alignment horizontal="center"/>
    </xf>
    <xf numFmtId="0" fontId="5" fillId="24" borderId="5" xfId="0" applyFont="1" applyFill="1" applyBorder="1" applyAlignment="1">
      <alignment horizontal="center"/>
    </xf>
    <xf numFmtId="0" fontId="0" fillId="24" borderId="5" xfId="0" applyFont="1" applyFill="1" applyBorder="1" applyAlignment="1">
      <alignment horizontal="left" wrapText="1"/>
    </xf>
    <xf numFmtId="0" fontId="0" fillId="0" borderId="0" xfId="0" applyAlignment="1"/>
    <xf numFmtId="0" fontId="0" fillId="24" borderId="5" xfId="0" applyFont="1" applyFill="1" applyBorder="1"/>
    <xf numFmtId="164" fontId="0" fillId="32" borderId="5" xfId="0" applyNumberFormat="1" applyFill="1" applyBorder="1" applyAlignment="1">
      <alignment horizontal="center" vertical="center"/>
    </xf>
    <xf numFmtId="164" fontId="5" fillId="32" borderId="5" xfId="0" applyNumberFormat="1" applyFont="1" applyFill="1" applyBorder="1" applyAlignment="1">
      <alignment horizontal="center" vertical="center"/>
    </xf>
    <xf numFmtId="0" fontId="7" fillId="0" borderId="1" xfId="0" applyFont="1" applyFill="1" applyBorder="1"/>
    <xf numFmtId="0" fontId="8" fillId="24" borderId="1" xfId="0" applyFont="1" applyFill="1" applyBorder="1"/>
    <xf numFmtId="0" fontId="0" fillId="0" borderId="0" xfId="0" applyFont="1" applyFill="1" applyBorder="1"/>
    <xf numFmtId="0" fontId="5" fillId="0" borderId="0" xfId="0" applyFont="1" applyFill="1" applyBorder="1" applyAlignment="1">
      <alignment horizontal="center"/>
    </xf>
    <xf numFmtId="164" fontId="0" fillId="0" borderId="0" xfId="0" applyNumberFormat="1" applyFill="1" applyBorder="1" applyAlignment="1">
      <alignment horizontal="center"/>
    </xf>
    <xf numFmtId="0" fontId="0" fillId="24" borderId="1" xfId="0" applyFont="1" applyFill="1" applyBorder="1"/>
    <xf numFmtId="0" fontId="5" fillId="24" borderId="5" xfId="0" applyFont="1" applyFill="1" applyBorder="1"/>
    <xf numFmtId="0" fontId="5" fillId="24" borderId="5" xfId="0" applyFont="1" applyFill="1" applyBorder="1" applyAlignment="1">
      <alignment horizontal="left" wrapText="1"/>
    </xf>
    <xf numFmtId="164" fontId="5" fillId="0" borderId="5" xfId="0" applyNumberFormat="1" applyFont="1" applyBorder="1" applyAlignment="1">
      <alignment horizontal="center"/>
    </xf>
    <xf numFmtId="1" fontId="5" fillId="0" borderId="5" xfId="0" applyNumberFormat="1" applyFont="1" applyBorder="1" applyAlignment="1">
      <alignment horizontal="center"/>
    </xf>
    <xf numFmtId="0" fontId="0" fillId="24" borderId="0" xfId="0" applyFont="1" applyFill="1" applyBorder="1"/>
    <xf numFmtId="0" fontId="0" fillId="32" borderId="0" xfId="0" applyFill="1" applyBorder="1" applyAlignment="1"/>
    <xf numFmtId="164" fontId="0" fillId="0" borderId="5" xfId="0" applyNumberFormat="1" applyFill="1" applyBorder="1" applyAlignment="1">
      <alignment horizontal="center"/>
    </xf>
    <xf numFmtId="1" fontId="5" fillId="0" borderId="5" xfId="0" applyNumberFormat="1" applyFont="1" applyFill="1" applyBorder="1" applyAlignment="1">
      <alignment horizontal="center"/>
    </xf>
    <xf numFmtId="0" fontId="0" fillId="34" borderId="0" xfId="0" applyFont="1" applyFill="1" applyBorder="1"/>
    <xf numFmtId="0" fontId="8" fillId="34" borderId="0" xfId="0" applyFont="1" applyFill="1" applyBorder="1"/>
    <xf numFmtId="0" fontId="0" fillId="24" borderId="5" xfId="0" applyFont="1" applyFill="1" applyBorder="1" applyAlignment="1">
      <alignment horizontal="center"/>
    </xf>
    <xf numFmtId="3" fontId="0" fillId="0" borderId="0" xfId="0" applyNumberFormat="1"/>
    <xf numFmtId="3" fontId="0" fillId="0" borderId="0" xfId="0" applyNumberFormat="1" applyAlignment="1">
      <alignment horizontal="right"/>
    </xf>
    <xf numFmtId="4" fontId="0" fillId="0" borderId="0" xfId="0" applyNumberFormat="1" applyAlignment="1">
      <alignment horizontal="right"/>
    </xf>
    <xf numFmtId="0" fontId="5" fillId="0" borderId="0" xfId="0" applyFont="1"/>
    <xf numFmtId="0" fontId="0" fillId="0" borderId="5" xfId="0" applyBorder="1" applyAlignment="1">
      <alignment horizontal="left"/>
    </xf>
    <xf numFmtId="0" fontId="5" fillId="24" borderId="11" xfId="0" applyFont="1" applyFill="1" applyBorder="1"/>
    <xf numFmtId="0" fontId="0" fillId="0" borderId="5" xfId="0" applyBorder="1"/>
    <xf numFmtId="0" fontId="0" fillId="0" borderId="5" xfId="0" applyBorder="1" applyAlignment="1">
      <alignment horizontal="center"/>
    </xf>
    <xf numFmtId="0" fontId="0" fillId="0" borderId="5" xfId="0" applyBorder="1" applyAlignment="1">
      <alignment horizontal="left"/>
    </xf>
    <xf numFmtId="0" fontId="0" fillId="6" borderId="5" xfId="0" applyFill="1" applyBorder="1" applyAlignment="1">
      <alignment horizontal="left"/>
    </xf>
    <xf numFmtId="0" fontId="4" fillId="3" borderId="6" xfId="0" applyFont="1" applyFill="1" applyBorder="1" applyAlignment="1">
      <alignment horizontal="center"/>
    </xf>
    <xf numFmtId="16" fontId="0" fillId="0" borderId="5" xfId="0" applyNumberFormat="1" applyBorder="1" applyAlignment="1">
      <alignment horizontal="left"/>
    </xf>
    <xf numFmtId="0" fontId="4" fillId="3" borderId="5" xfId="0" applyFont="1" applyFill="1" applyBorder="1" applyAlignment="1">
      <alignment horizontal="center"/>
    </xf>
    <xf numFmtId="0" fontId="0" fillId="27" borderId="5" xfId="0" applyFill="1" applyBorder="1" applyAlignment="1">
      <alignment horizontal="left"/>
    </xf>
    <xf numFmtId="0" fontId="1" fillId="13" borderId="6" xfId="0" applyFont="1" applyFill="1" applyBorder="1" applyAlignment="1">
      <alignment horizontal="left"/>
    </xf>
    <xf numFmtId="0" fontId="7" fillId="3" borderId="0" xfId="0" applyFont="1" applyFill="1"/>
    <xf numFmtId="0" fontId="5" fillId="3" borderId="0" xfId="0" applyFont="1" applyFill="1"/>
    <xf numFmtId="3" fontId="0" fillId="3" borderId="0" xfId="0" applyNumberFormat="1" applyFill="1"/>
    <xf numFmtId="0" fontId="0" fillId="0" borderId="0" xfId="0" applyNumberFormat="1"/>
    <xf numFmtId="0" fontId="0" fillId="0" borderId="0" xfId="0" applyNumberFormat="1" applyAlignment="1">
      <alignment horizontal="right"/>
    </xf>
    <xf numFmtId="0" fontId="5" fillId="0" borderId="0" xfId="0" applyNumberFormat="1" applyFont="1"/>
    <xf numFmtId="0" fontId="0" fillId="3" borderId="0" xfId="0" applyNumberFormat="1" applyFill="1"/>
    <xf numFmtId="0" fontId="7" fillId="3" borderId="0" xfId="0" applyNumberFormat="1" applyFont="1" applyFill="1"/>
    <xf numFmtId="0" fontId="5" fillId="3" borderId="0" xfId="0" applyNumberFormat="1" applyFont="1" applyFill="1"/>
    <xf numFmtId="165" fontId="5" fillId="0" borderId="0" xfId="0" applyNumberFormat="1" applyFont="1"/>
    <xf numFmtId="164" fontId="0" fillId="0" borderId="0" xfId="0" applyNumberFormat="1"/>
    <xf numFmtId="164" fontId="0" fillId="0" borderId="0" xfId="0" applyNumberFormat="1" applyFont="1"/>
    <xf numFmtId="0" fontId="7" fillId="3" borderId="0" xfId="0" applyNumberFormat="1" applyFont="1" applyFill="1" applyAlignment="1">
      <alignment wrapText="1"/>
    </xf>
    <xf numFmtId="0" fontId="0" fillId="3" borderId="17" xfId="0" applyNumberFormat="1" applyFill="1" applyBorder="1"/>
    <xf numFmtId="0" fontId="5" fillId="0" borderId="17" xfId="0" applyNumberFormat="1" applyFont="1" applyBorder="1"/>
    <xf numFmtId="165" fontId="5" fillId="0" borderId="17" xfId="0" applyNumberFormat="1" applyFont="1" applyBorder="1"/>
    <xf numFmtId="0" fontId="0" fillId="0" borderId="0" xfId="0" applyNumberFormat="1" applyFill="1" applyBorder="1"/>
    <xf numFmtId="0" fontId="7" fillId="0" borderId="0" xfId="0" applyFont="1" applyFill="1" applyBorder="1"/>
    <xf numFmtId="0" fontId="0" fillId="0" borderId="0" xfId="0" applyNumberFormat="1" applyFill="1" applyBorder="1" applyAlignment="1">
      <alignment horizontal="right"/>
    </xf>
    <xf numFmtId="0" fontId="7" fillId="0" borderId="0" xfId="0" applyNumberFormat="1" applyFont="1" applyFill="1" applyBorder="1"/>
    <xf numFmtId="0" fontId="5" fillId="0" borderId="0" xfId="0" applyNumberFormat="1" applyFont="1" applyFill="1" applyBorder="1"/>
    <xf numFmtId="165" fontId="5" fillId="0" borderId="0" xfId="0" applyNumberFormat="1" applyFont="1" applyFill="1" applyBorder="1"/>
    <xf numFmtId="164" fontId="0" fillId="0" borderId="0" xfId="0" applyNumberFormat="1" applyFill="1" applyBorder="1"/>
    <xf numFmtId="164" fontId="0" fillId="0" borderId="0" xfId="0" applyNumberFormat="1" applyFont="1" applyFill="1" applyBorder="1"/>
    <xf numFmtId="0" fontId="0" fillId="0" borderId="5" xfId="0" applyBorder="1" applyAlignment="1">
      <alignment horizontal="left"/>
    </xf>
    <xf numFmtId="0" fontId="3" fillId="4" borderId="6" xfId="0" applyFont="1" applyFill="1" applyBorder="1" applyAlignment="1">
      <alignment horizontal="left"/>
    </xf>
    <xf numFmtId="0" fontId="0" fillId="0" borderId="5" xfId="0" applyBorder="1" applyAlignment="1">
      <alignment horizontal="left"/>
    </xf>
    <xf numFmtId="0" fontId="0" fillId="6" borderId="5" xfId="0" applyFill="1" applyBorder="1" applyAlignment="1">
      <alignment horizontal="left"/>
    </xf>
    <xf numFmtId="16" fontId="0" fillId="0" borderId="5" xfId="0" applyNumberFormat="1" applyBorder="1" applyAlignment="1">
      <alignment horizontal="left"/>
    </xf>
    <xf numFmtId="0" fontId="0" fillId="0" borderId="6" xfId="0" applyBorder="1" applyAlignment="1">
      <alignment horizontal="left"/>
    </xf>
    <xf numFmtId="0" fontId="1" fillId="13" borderId="6" xfId="0" applyFont="1" applyFill="1" applyBorder="1" applyAlignment="1">
      <alignment horizontal="left"/>
    </xf>
    <xf numFmtId="0" fontId="4" fillId="3" borderId="5" xfId="0" applyFont="1" applyFill="1" applyBorder="1" applyAlignment="1">
      <alignment horizontal="center"/>
    </xf>
    <xf numFmtId="0" fontId="0" fillId="0" borderId="0" xfId="0" applyNumberFormat="1" applyFill="1"/>
    <xf numFmtId="0" fontId="0" fillId="6" borderId="11" xfId="0" applyFont="1" applyFill="1" applyBorder="1"/>
    <xf numFmtId="0" fontId="0" fillId="0" borderId="11" xfId="0" applyFont="1" applyBorder="1"/>
    <xf numFmtId="1" fontId="0" fillId="6" borderId="11" xfId="0" applyNumberFormat="1" applyFont="1" applyFill="1" applyBorder="1"/>
    <xf numFmtId="1" fontId="0" fillId="0" borderId="11" xfId="0" applyNumberFormat="1" applyFont="1" applyBorder="1"/>
    <xf numFmtId="49" fontId="0" fillId="0" borderId="0" xfId="0" applyNumberFormat="1" applyAlignment="1"/>
    <xf numFmtId="0" fontId="0" fillId="0" borderId="18" xfId="0" applyFont="1" applyBorder="1" applyAlignment="1">
      <alignment horizontal="center"/>
    </xf>
    <xf numFmtId="49" fontId="0" fillId="0" borderId="18" xfId="0" applyNumberFormat="1" applyFont="1" applyBorder="1" applyAlignment="1">
      <alignment horizontal="center"/>
    </xf>
    <xf numFmtId="49" fontId="0" fillId="0" borderId="19" xfId="0" applyNumberFormat="1" applyBorder="1" applyAlignment="1"/>
    <xf numFmtId="49" fontId="0" fillId="0" borderId="9" xfId="0" applyNumberFormat="1" applyBorder="1" applyAlignment="1"/>
    <xf numFmtId="0" fontId="0" fillId="0" borderId="19" xfId="0" applyNumberFormat="1" applyBorder="1" applyAlignment="1"/>
    <xf numFmtId="164" fontId="0" fillId="0" borderId="0" xfId="0" applyNumberFormat="1" applyAlignment="1"/>
    <xf numFmtId="164" fontId="0" fillId="0" borderId="9" xfId="0" applyNumberFormat="1" applyBorder="1" applyAlignment="1"/>
    <xf numFmtId="0" fontId="0" fillId="22" borderId="2" xfId="0" applyFont="1" applyFill="1" applyBorder="1" applyAlignment="1"/>
    <xf numFmtId="0" fontId="0" fillId="22" borderId="0" xfId="0" applyFont="1" applyFill="1" applyBorder="1" applyAlignment="1"/>
    <xf numFmtId="0" fontId="0" fillId="22" borderId="20" xfId="0" applyFont="1" applyFill="1" applyBorder="1" applyAlignment="1"/>
    <xf numFmtId="0" fontId="0" fillId="22" borderId="17" xfId="0" applyFont="1" applyFill="1" applyBorder="1" applyAlignment="1"/>
    <xf numFmtId="166" fontId="0" fillId="0" borderId="0" xfId="0" applyNumberFormat="1"/>
    <xf numFmtId="164" fontId="0" fillId="0" borderId="0" xfId="0" applyNumberFormat="1" applyBorder="1" applyAlignment="1"/>
    <xf numFmtId="0" fontId="0" fillId="0" borderId="0" xfId="0" applyFont="1" applyBorder="1" applyAlignment="1">
      <alignment horizontal="center"/>
    </xf>
    <xf numFmtId="49" fontId="0" fillId="0" borderId="0" xfId="0" applyNumberFormat="1" applyFont="1" applyBorder="1" applyAlignment="1">
      <alignment horizontal="center"/>
    </xf>
    <xf numFmtId="49" fontId="0" fillId="0" borderId="0" xfId="0" applyNumberFormat="1" applyBorder="1" applyAlignment="1"/>
    <xf numFmtId="0" fontId="0" fillId="0" borderId="0" xfId="0" applyNumberFormat="1" applyBorder="1" applyAlignment="1"/>
    <xf numFmtId="1" fontId="5" fillId="40" borderId="0" xfId="0" applyNumberFormat="1" applyFont="1" applyFill="1" applyBorder="1" applyAlignment="1"/>
    <xf numFmtId="1" fontId="5" fillId="40" borderId="1" xfId="0" applyNumberFormat="1" applyFont="1" applyFill="1" applyBorder="1" applyAlignment="1"/>
    <xf numFmtId="1" fontId="5" fillId="40" borderId="17" xfId="0" applyNumberFormat="1" applyFont="1" applyFill="1" applyBorder="1" applyAlignment="1"/>
    <xf numFmtId="1" fontId="5" fillId="40" borderId="21" xfId="0" applyNumberFormat="1" applyFont="1" applyFill="1" applyBorder="1" applyAlignment="1"/>
    <xf numFmtId="0" fontId="0" fillId="0" borderId="0" xfId="0" applyFont="1" applyFill="1" applyBorder="1" applyAlignment="1"/>
    <xf numFmtId="1" fontId="5" fillId="0" borderId="0" xfId="0" applyNumberFormat="1" applyFont="1" applyFill="1" applyBorder="1" applyAlignment="1"/>
    <xf numFmtId="0" fontId="0" fillId="0" borderId="0" xfId="0" applyFont="1" applyBorder="1"/>
    <xf numFmtId="49" fontId="0" fillId="0" borderId="9" xfId="0" applyNumberFormat="1" applyFont="1" applyBorder="1" applyAlignment="1">
      <alignment horizontal="center"/>
    </xf>
    <xf numFmtId="49" fontId="0" fillId="0" borderId="3" xfId="0" applyNumberFormat="1" applyBorder="1" applyAlignment="1"/>
    <xf numFmtId="0" fontId="0" fillId="0" borderId="3" xfId="0" applyBorder="1"/>
    <xf numFmtId="0" fontId="0" fillId="0" borderId="3" xfId="0" applyNumberFormat="1" applyBorder="1" applyAlignment="1"/>
    <xf numFmtId="164" fontId="0" fillId="0" borderId="24" xfId="0" applyNumberFormat="1" applyBorder="1" applyAlignment="1"/>
    <xf numFmtId="0" fontId="0" fillId="0" borderId="23" xfId="0" applyBorder="1"/>
    <xf numFmtId="0" fontId="0" fillId="0" borderId="24" xfId="0" applyBorder="1"/>
    <xf numFmtId="0" fontId="0" fillId="0" borderId="35" xfId="0" applyBorder="1"/>
    <xf numFmtId="0" fontId="0" fillId="0" borderId="34" xfId="0" applyBorder="1"/>
    <xf numFmtId="0" fontId="0" fillId="0" borderId="0" xfId="0" applyFill="1" applyBorder="1" applyAlignment="1">
      <alignment horizontal="center"/>
    </xf>
    <xf numFmtId="0" fontId="0" fillId="6" borderId="6" xfId="0" applyFill="1" applyBorder="1" applyAlignment="1">
      <alignment horizontal="left"/>
    </xf>
    <xf numFmtId="0" fontId="0" fillId="0" borderId="6" xfId="0" applyBorder="1" applyAlignment="1">
      <alignment horizontal="left"/>
    </xf>
    <xf numFmtId="164" fontId="0" fillId="0" borderId="0" xfId="0" applyNumberFormat="1" applyFill="1" applyBorder="1" applyAlignment="1">
      <alignment horizontal="center" vertical="center"/>
    </xf>
    <xf numFmtId="0" fontId="0" fillId="0" borderId="0" xfId="0" applyFont="1" applyFill="1" applyBorder="1" applyAlignment="1">
      <alignment horizontal="center"/>
    </xf>
    <xf numFmtId="1" fontId="5" fillId="0" borderId="0" xfId="0" applyNumberFormat="1" applyFont="1" applyFill="1" applyBorder="1" applyAlignment="1">
      <alignment horizontal="center"/>
    </xf>
    <xf numFmtId="0" fontId="5" fillId="0" borderId="0" xfId="0" applyFont="1" applyFill="1" applyBorder="1" applyAlignment="1">
      <alignment horizontal="center" vertical="center"/>
    </xf>
    <xf numFmtId="164" fontId="5" fillId="0" borderId="0" xfId="0" applyNumberFormat="1" applyFont="1" applyFill="1" applyBorder="1" applyAlignment="1">
      <alignment horizontal="center" vertical="center"/>
    </xf>
    <xf numFmtId="0" fontId="5" fillId="0" borderId="0" xfId="0" applyFont="1" applyFill="1" applyBorder="1" applyAlignment="1">
      <alignment horizontal="left" wrapText="1"/>
    </xf>
    <xf numFmtId="164" fontId="5" fillId="0" borderId="0" xfId="0" applyNumberFormat="1" applyFont="1" applyFill="1" applyBorder="1" applyAlignment="1">
      <alignment horizontal="center"/>
    </xf>
    <xf numFmtId="0" fontId="0" fillId="0" borderId="0" xfId="0" applyFont="1" applyFill="1" applyBorder="1" applyAlignment="1">
      <alignment horizontal="left" wrapText="1"/>
    </xf>
    <xf numFmtId="0" fontId="5" fillId="24" borderId="2" xfId="0" applyFont="1" applyFill="1" applyBorder="1" applyAlignment="1">
      <alignment horizontal="center"/>
    </xf>
    <xf numFmtId="16" fontId="0" fillId="0" borderId="0" xfId="0" applyNumberFormat="1"/>
    <xf numFmtId="0" fontId="0" fillId="33" borderId="5" xfId="0" applyFont="1" applyFill="1" applyBorder="1"/>
    <xf numFmtId="0" fontId="0" fillId="33" borderId="5" xfId="0" applyFont="1" applyFill="1" applyBorder="1" applyAlignment="1">
      <alignment horizontal="left" wrapText="1"/>
    </xf>
    <xf numFmtId="0" fontId="5" fillId="33" borderId="5" xfId="0" applyFont="1" applyFill="1" applyBorder="1" applyAlignment="1">
      <alignment horizontal="center" vertical="center"/>
    </xf>
    <xf numFmtId="0" fontId="0" fillId="0" borderId="5" xfId="0" applyBorder="1" applyAlignment="1">
      <alignment horizontal="left"/>
    </xf>
    <xf numFmtId="0" fontId="0" fillId="6" borderId="5" xfId="0" applyFill="1" applyBorder="1" applyAlignment="1">
      <alignment horizontal="left"/>
    </xf>
    <xf numFmtId="0" fontId="4" fillId="3" borderId="6" xfId="0" applyFont="1" applyFill="1" applyBorder="1" applyAlignment="1">
      <alignment horizontal="center"/>
    </xf>
    <xf numFmtId="0" fontId="0" fillId="6" borderId="6" xfId="0" applyFill="1" applyBorder="1" applyAlignment="1">
      <alignment horizontal="left"/>
    </xf>
    <xf numFmtId="0" fontId="0" fillId="0" borderId="6" xfId="0" applyBorder="1" applyAlignment="1">
      <alignment horizontal="left"/>
    </xf>
    <xf numFmtId="0" fontId="4" fillId="3" borderId="5" xfId="0" applyFont="1" applyFill="1" applyBorder="1" applyAlignment="1">
      <alignment horizontal="center"/>
    </xf>
    <xf numFmtId="0" fontId="0" fillId="0" borderId="5" xfId="0" applyBorder="1" applyAlignment="1">
      <alignment horizontal="left"/>
    </xf>
    <xf numFmtId="0" fontId="0" fillId="6" borderId="5" xfId="0" applyFill="1" applyBorder="1" applyAlignment="1">
      <alignment horizontal="left"/>
    </xf>
    <xf numFmtId="0" fontId="4" fillId="3" borderId="6" xfId="0" applyFont="1" applyFill="1" applyBorder="1" applyAlignment="1">
      <alignment horizontal="center"/>
    </xf>
    <xf numFmtId="0" fontId="0" fillId="6" borderId="6" xfId="0" applyFill="1" applyBorder="1" applyAlignment="1">
      <alignment horizontal="left"/>
    </xf>
    <xf numFmtId="0" fontId="0" fillId="0" borderId="6" xfId="0" applyBorder="1" applyAlignment="1">
      <alignment horizontal="left"/>
    </xf>
    <xf numFmtId="0" fontId="1" fillId="13" borderId="5" xfId="0" applyFont="1" applyFill="1" applyBorder="1" applyAlignment="1">
      <alignment horizontal="left"/>
    </xf>
    <xf numFmtId="0" fontId="0" fillId="22" borderId="6" xfId="0" applyFill="1" applyBorder="1" applyAlignment="1">
      <alignment horizontal="left"/>
    </xf>
    <xf numFmtId="0" fontId="0" fillId="11" borderId="6" xfId="0" applyFill="1" applyBorder="1" applyAlignment="1">
      <alignment horizontal="left"/>
    </xf>
    <xf numFmtId="0" fontId="0" fillId="21" borderId="5" xfId="0" applyFill="1" applyBorder="1" applyAlignment="1">
      <alignment horizontal="left"/>
    </xf>
    <xf numFmtId="0" fontId="0" fillId="10" borderId="6" xfId="0" applyFill="1" applyBorder="1" applyAlignment="1">
      <alignment horizontal="left"/>
    </xf>
    <xf numFmtId="0" fontId="4" fillId="3" borderId="5" xfId="0" applyFont="1" applyFill="1" applyBorder="1" applyAlignment="1">
      <alignment horizontal="center"/>
    </xf>
    <xf numFmtId="0" fontId="0" fillId="10" borderId="5" xfId="0" applyFill="1" applyBorder="1" applyAlignment="1">
      <alignment horizontal="left"/>
    </xf>
    <xf numFmtId="0" fontId="0" fillId="26" borderId="5" xfId="0" applyFill="1" applyBorder="1" applyAlignment="1">
      <alignment horizontal="left"/>
    </xf>
    <xf numFmtId="0" fontId="0" fillId="22" borderId="5" xfId="0" applyFill="1" applyBorder="1" applyAlignment="1">
      <alignment horizontal="left"/>
    </xf>
    <xf numFmtId="0" fontId="1" fillId="13" borderId="6" xfId="0" applyFont="1" applyFill="1" applyBorder="1" applyAlignment="1">
      <alignment horizontal="left"/>
    </xf>
    <xf numFmtId="16" fontId="0" fillId="6" borderId="6" xfId="0" applyNumberFormat="1" applyFill="1" applyBorder="1" applyAlignment="1">
      <alignment horizontal="left"/>
    </xf>
    <xf numFmtId="0" fontId="1" fillId="41" borderId="5" xfId="0" applyFont="1" applyFill="1" applyBorder="1" applyAlignment="1">
      <alignment horizontal="left"/>
    </xf>
    <xf numFmtId="0" fontId="1" fillId="33" borderId="5" xfId="0" applyFont="1" applyFill="1" applyBorder="1" applyAlignment="1">
      <alignment horizontal="left"/>
    </xf>
    <xf numFmtId="0" fontId="5" fillId="0" borderId="5" xfId="0" applyFont="1" applyBorder="1" applyAlignment="1">
      <alignment horizontal="left" wrapText="1"/>
    </xf>
    <xf numFmtId="2" fontId="0" fillId="0" borderId="0" xfId="0" applyNumberFormat="1"/>
    <xf numFmtId="2" fontId="1" fillId="33" borderId="5" xfId="0" applyNumberFormat="1" applyFont="1" applyFill="1" applyBorder="1" applyAlignment="1">
      <alignment horizontal="left"/>
    </xf>
    <xf numFmtId="2" fontId="1" fillId="41" borderId="5" xfId="0" applyNumberFormat="1" applyFont="1" applyFill="1" applyBorder="1" applyAlignment="1">
      <alignment horizontal="left"/>
    </xf>
    <xf numFmtId="49" fontId="4" fillId="3" borderId="10" xfId="0" applyNumberFormat="1" applyFont="1" applyFill="1" applyBorder="1" applyAlignment="1">
      <alignment horizontal="left"/>
    </xf>
    <xf numFmtId="49" fontId="4" fillId="3" borderId="10" xfId="0" applyNumberFormat="1" applyFont="1" applyFill="1" applyBorder="1" applyAlignment="1">
      <alignment horizontal="left" wrapText="1"/>
    </xf>
    <xf numFmtId="49" fontId="4" fillId="3" borderId="20" xfId="0" applyNumberFormat="1" applyFont="1" applyFill="1" applyBorder="1" applyAlignment="1">
      <alignment wrapText="1"/>
    </xf>
    <xf numFmtId="49" fontId="4" fillId="3" borderId="33" xfId="0" applyNumberFormat="1" applyFont="1" applyFill="1" applyBorder="1" applyAlignment="1">
      <alignment horizontal="left" wrapText="1"/>
    </xf>
    <xf numFmtId="0" fontId="0" fillId="6" borderId="0" xfId="0" applyFont="1" applyFill="1" applyBorder="1"/>
    <xf numFmtId="0" fontId="5" fillId="0" borderId="0" xfId="0" applyFont="1" applyBorder="1"/>
    <xf numFmtId="0" fontId="5" fillId="6" borderId="0" xfId="0" applyFont="1" applyFill="1" applyBorder="1"/>
    <xf numFmtId="16" fontId="0" fillId="6" borderId="5" xfId="0" applyNumberFormat="1" applyFill="1" applyBorder="1" applyAlignment="1">
      <alignment horizontal="left"/>
    </xf>
    <xf numFmtId="0" fontId="1" fillId="6" borderId="16" xfId="0" applyFont="1" applyFill="1" applyBorder="1"/>
    <xf numFmtId="0" fontId="1" fillId="6" borderId="21" xfId="0" applyFont="1" applyFill="1" applyBorder="1"/>
    <xf numFmtId="16" fontId="0" fillId="18" borderId="6" xfId="0" applyNumberFormat="1" applyFill="1" applyBorder="1" applyAlignment="1">
      <alignment horizontal="left"/>
    </xf>
    <xf numFmtId="49" fontId="4" fillId="0" borderId="7" xfId="0" applyNumberFormat="1" applyFont="1" applyFill="1" applyBorder="1" applyAlignment="1">
      <alignment horizontal="left"/>
    </xf>
    <xf numFmtId="16" fontId="0" fillId="0" borderId="6" xfId="0" applyNumberFormat="1" applyFill="1" applyBorder="1" applyAlignment="1">
      <alignment horizontal="left"/>
    </xf>
    <xf numFmtId="16" fontId="0" fillId="0" borderId="5" xfId="0" applyNumberFormat="1" applyFill="1" applyBorder="1" applyAlignment="1">
      <alignment horizontal="left"/>
    </xf>
    <xf numFmtId="0" fontId="5" fillId="40" borderId="10" xfId="0" applyFont="1" applyFill="1" applyBorder="1"/>
    <xf numFmtId="0" fontId="5" fillId="40" borderId="22" xfId="0" applyFont="1" applyFill="1" applyBorder="1"/>
    <xf numFmtId="0" fontId="7" fillId="34" borderId="21" xfId="0" applyFont="1" applyFill="1" applyBorder="1"/>
    <xf numFmtId="0" fontId="5" fillId="40" borderId="5" xfId="0" applyFont="1" applyFill="1" applyBorder="1"/>
    <xf numFmtId="0" fontId="2" fillId="32" borderId="5" xfId="0" applyFont="1" applyFill="1" applyBorder="1"/>
    <xf numFmtId="0" fontId="7" fillId="34" borderId="5" xfId="0" applyFont="1" applyFill="1" applyBorder="1"/>
    <xf numFmtId="0" fontId="2" fillId="0" borderId="0" xfId="0" applyFont="1" applyFill="1" applyBorder="1"/>
    <xf numFmtId="49" fontId="14" fillId="0" borderId="0" xfId="0" applyNumberFormat="1" applyFont="1" applyFill="1" applyBorder="1" applyAlignment="1">
      <alignment horizontal="left"/>
    </xf>
    <xf numFmtId="0" fontId="14" fillId="0" borderId="0" xfId="0" applyFont="1" applyFill="1" applyBorder="1" applyAlignment="1">
      <alignment horizontal="center"/>
    </xf>
    <xf numFmtId="16" fontId="0" fillId="0" borderId="0" xfId="0" applyNumberFormat="1" applyFont="1" applyFill="1" applyBorder="1" applyAlignment="1">
      <alignment horizontal="left"/>
    </xf>
    <xf numFmtId="0" fontId="0" fillId="0" borderId="0" xfId="0" applyFont="1" applyFill="1" applyBorder="1" applyAlignment="1">
      <alignment horizontal="left"/>
    </xf>
    <xf numFmtId="49" fontId="14" fillId="0" borderId="0" xfId="0" applyNumberFormat="1" applyFont="1" applyFill="1" applyBorder="1" applyAlignment="1">
      <alignment horizontal="left" wrapText="1"/>
    </xf>
    <xf numFmtId="2" fontId="0" fillId="0" borderId="0" xfId="0" applyNumberFormat="1" applyFont="1" applyFill="1" applyBorder="1" applyAlignment="1">
      <alignment horizontal="left"/>
    </xf>
    <xf numFmtId="2" fontId="0" fillId="0" borderId="0" xfId="0" applyNumberFormat="1" applyFont="1" applyFill="1" applyBorder="1"/>
    <xf numFmtId="49" fontId="14" fillId="0" borderId="0" xfId="0" applyNumberFormat="1" applyFont="1" applyFill="1" applyBorder="1" applyAlignment="1">
      <alignment wrapText="1"/>
    </xf>
    <xf numFmtId="0" fontId="13" fillId="0" borderId="0" xfId="0" applyFont="1" applyFill="1" applyBorder="1" applyAlignment="1">
      <alignment wrapText="1"/>
    </xf>
    <xf numFmtId="0" fontId="0" fillId="0" borderId="0" xfId="0" applyFont="1" applyFill="1" applyBorder="1" applyAlignment="1">
      <alignment wrapText="1"/>
    </xf>
    <xf numFmtId="0" fontId="0" fillId="0" borderId="0" xfId="0" applyFill="1" applyBorder="1" applyAlignment="1">
      <alignment horizontal="left"/>
    </xf>
    <xf numFmtId="0" fontId="3" fillId="0" borderId="0" xfId="0" applyFont="1" applyFill="1" applyBorder="1" applyAlignment="1">
      <alignment horizontal="left"/>
    </xf>
    <xf numFmtId="0" fontId="0" fillId="0" borderId="0" xfId="0" applyFill="1" applyBorder="1" applyAlignment="1">
      <alignment horizontal="center"/>
    </xf>
    <xf numFmtId="0" fontId="4" fillId="0" borderId="0" xfId="0" applyFont="1" applyFill="1" applyBorder="1" applyAlignment="1">
      <alignment horizontal="center"/>
    </xf>
    <xf numFmtId="16" fontId="0" fillId="0" borderId="0" xfId="0" applyNumberFormat="1" applyFill="1" applyBorder="1" applyAlignment="1">
      <alignment horizontal="left"/>
    </xf>
    <xf numFmtId="0" fontId="1" fillId="0" borderId="0" xfId="0" applyFont="1" applyFill="1" applyBorder="1" applyAlignment="1">
      <alignment horizontal="left"/>
    </xf>
    <xf numFmtId="0" fontId="1" fillId="13" borderId="5" xfId="0" applyFont="1" applyFill="1" applyBorder="1" applyAlignment="1">
      <alignment horizontal="left"/>
    </xf>
    <xf numFmtId="0" fontId="0" fillId="0" borderId="5" xfId="0" applyBorder="1" applyAlignment="1">
      <alignment horizontal="left"/>
    </xf>
    <xf numFmtId="0" fontId="0" fillId="6" borderId="5" xfId="0" applyFill="1" applyBorder="1" applyAlignment="1">
      <alignment horizontal="left"/>
    </xf>
    <xf numFmtId="0" fontId="4" fillId="3" borderId="10" xfId="0" applyFont="1" applyFill="1" applyBorder="1" applyAlignment="1">
      <alignment horizontal="center"/>
    </xf>
    <xf numFmtId="0" fontId="4" fillId="3" borderId="6" xfId="0" applyFont="1" applyFill="1" applyBorder="1" applyAlignment="1">
      <alignment horizontal="center"/>
    </xf>
    <xf numFmtId="16" fontId="0" fillId="0" borderId="5" xfId="0" applyNumberFormat="1" applyBorder="1" applyAlignment="1">
      <alignment horizontal="left"/>
    </xf>
    <xf numFmtId="0" fontId="3" fillId="4" borderId="10" xfId="0" applyFont="1" applyFill="1" applyBorder="1" applyAlignment="1">
      <alignment horizontal="left"/>
    </xf>
    <xf numFmtId="0" fontId="3" fillId="4" borderId="6" xfId="0" applyFont="1" applyFill="1" applyBorder="1" applyAlignment="1">
      <alignment horizontal="left"/>
    </xf>
    <xf numFmtId="0" fontId="0" fillId="11" borderId="5" xfId="0" applyFill="1" applyBorder="1" applyAlignment="1">
      <alignment horizontal="left"/>
    </xf>
    <xf numFmtId="0" fontId="0" fillId="6" borderId="10" xfId="0" applyFill="1" applyBorder="1" applyAlignment="1">
      <alignment horizontal="left"/>
    </xf>
    <xf numFmtId="0" fontId="0" fillId="6" borderId="6" xfId="0" applyFill="1" applyBorder="1" applyAlignment="1">
      <alignment horizontal="left"/>
    </xf>
    <xf numFmtId="0" fontId="0" fillId="0" borderId="10" xfId="0" applyBorder="1" applyAlignment="1">
      <alignment horizontal="left"/>
    </xf>
    <xf numFmtId="0" fontId="0" fillId="0" borderId="6" xfId="0" applyBorder="1" applyAlignment="1">
      <alignment horizontal="left"/>
    </xf>
    <xf numFmtId="0" fontId="0" fillId="17" borderId="5" xfId="0" applyFill="1" applyBorder="1" applyAlignment="1">
      <alignment horizontal="left"/>
    </xf>
    <xf numFmtId="0" fontId="1" fillId="13" borderId="10" xfId="0" applyFont="1" applyFill="1" applyBorder="1" applyAlignment="1">
      <alignment horizontal="left"/>
    </xf>
    <xf numFmtId="0" fontId="1" fillId="13" borderId="6" xfId="0" applyFont="1" applyFill="1" applyBorder="1" applyAlignment="1">
      <alignment horizontal="left"/>
    </xf>
    <xf numFmtId="0" fontId="3" fillId="12" borderId="5" xfId="0" applyFont="1" applyFill="1" applyBorder="1" applyAlignment="1">
      <alignment horizontal="left"/>
    </xf>
    <xf numFmtId="0" fontId="3" fillId="32" borderId="10" xfId="0" applyFont="1" applyFill="1" applyBorder="1" applyAlignment="1">
      <alignment horizontal="left"/>
    </xf>
    <xf numFmtId="0" fontId="3" fillId="32" borderId="6" xfId="0" applyFont="1" applyFill="1" applyBorder="1" applyAlignment="1">
      <alignment horizontal="left"/>
    </xf>
    <xf numFmtId="0" fontId="0" fillId="20" borderId="5" xfId="0" applyFill="1" applyBorder="1" applyAlignment="1">
      <alignment horizontal="left"/>
    </xf>
    <xf numFmtId="0" fontId="0" fillId="9" borderId="5" xfId="0" applyFill="1" applyBorder="1" applyAlignment="1">
      <alignment horizontal="left"/>
    </xf>
    <xf numFmtId="0" fontId="0" fillId="10" borderId="10" xfId="0" applyFill="1" applyBorder="1" applyAlignment="1">
      <alignment horizontal="left"/>
    </xf>
    <xf numFmtId="0" fontId="0" fillId="10" borderId="6" xfId="0" applyFill="1" applyBorder="1" applyAlignment="1">
      <alignment horizontal="left"/>
    </xf>
    <xf numFmtId="0" fontId="0" fillId="22" borderId="5" xfId="0" applyFill="1" applyBorder="1" applyAlignment="1">
      <alignment horizontal="left"/>
    </xf>
    <xf numFmtId="0" fontId="4" fillId="3" borderId="5" xfId="0" applyFont="1" applyFill="1" applyBorder="1" applyAlignment="1">
      <alignment horizontal="center"/>
    </xf>
    <xf numFmtId="0" fontId="0" fillId="26" borderId="5" xfId="0" applyFill="1" applyBorder="1" applyAlignment="1">
      <alignment horizontal="left"/>
    </xf>
    <xf numFmtId="0" fontId="0" fillId="10" borderId="5" xfId="0" applyFill="1" applyBorder="1" applyAlignment="1">
      <alignment horizontal="left"/>
    </xf>
    <xf numFmtId="0" fontId="0" fillId="27" borderId="5" xfId="0" applyFill="1" applyBorder="1" applyAlignment="1">
      <alignment horizontal="left"/>
    </xf>
    <xf numFmtId="0" fontId="0" fillId="23" borderId="5" xfId="0" applyFill="1" applyBorder="1" applyAlignment="1">
      <alignment horizontal="left"/>
    </xf>
    <xf numFmtId="0" fontId="1" fillId="23" borderId="10" xfId="0" applyFont="1" applyFill="1" applyBorder="1" applyAlignment="1">
      <alignment horizontal="left"/>
    </xf>
    <xf numFmtId="0" fontId="1" fillId="23" borderId="6" xfId="0" applyFont="1" applyFill="1" applyBorder="1" applyAlignment="1">
      <alignment horizontal="left"/>
    </xf>
    <xf numFmtId="0" fontId="1" fillId="23" borderId="5" xfId="0" applyFont="1" applyFill="1" applyBorder="1" applyAlignment="1">
      <alignment horizontal="left"/>
    </xf>
    <xf numFmtId="0" fontId="0" fillId="12" borderId="5" xfId="0" applyFill="1" applyBorder="1" applyAlignment="1">
      <alignment horizontal="left"/>
    </xf>
    <xf numFmtId="0" fontId="4" fillId="23" borderId="5" xfId="0" applyFont="1" applyFill="1" applyBorder="1" applyAlignment="1">
      <alignment horizontal="center"/>
    </xf>
    <xf numFmtId="16" fontId="0" fillId="23" borderId="5" xfId="0" applyNumberFormat="1" applyFill="1" applyBorder="1" applyAlignment="1">
      <alignment horizontal="left"/>
    </xf>
    <xf numFmtId="0" fontId="0" fillId="18" borderId="5" xfId="0" applyFill="1" applyBorder="1" applyAlignment="1">
      <alignment horizontal="left"/>
    </xf>
    <xf numFmtId="0" fontId="0" fillId="19" borderId="5" xfId="0" applyFill="1" applyBorder="1" applyAlignment="1">
      <alignment horizontal="left"/>
    </xf>
    <xf numFmtId="0" fontId="0" fillId="16" borderId="5" xfId="0" applyFill="1" applyBorder="1" applyAlignment="1">
      <alignment horizontal="left"/>
    </xf>
    <xf numFmtId="0" fontId="0" fillId="21" borderId="5" xfId="0" applyFill="1" applyBorder="1" applyAlignment="1">
      <alignment horizontal="left"/>
    </xf>
    <xf numFmtId="0" fontId="0" fillId="15" borderId="5" xfId="0" applyFill="1" applyBorder="1" applyAlignment="1">
      <alignment horizontal="left"/>
    </xf>
    <xf numFmtId="0" fontId="0" fillId="14" borderId="5" xfId="0" applyFill="1" applyBorder="1" applyAlignment="1">
      <alignment horizontal="left"/>
    </xf>
    <xf numFmtId="0" fontId="0" fillId="4" borderId="10" xfId="0" applyFont="1" applyFill="1" applyBorder="1" applyAlignment="1">
      <alignment horizontal="left"/>
    </xf>
    <xf numFmtId="0" fontId="0" fillId="4" borderId="6" xfId="0" applyFont="1" applyFill="1" applyBorder="1" applyAlignment="1">
      <alignment horizontal="left"/>
    </xf>
    <xf numFmtId="0" fontId="0" fillId="13" borderId="5" xfId="0" applyFill="1" applyBorder="1" applyAlignment="1">
      <alignment horizontal="left"/>
    </xf>
    <xf numFmtId="0" fontId="0" fillId="28" borderId="5" xfId="0" applyFill="1" applyBorder="1" applyAlignment="1">
      <alignment horizontal="left"/>
    </xf>
    <xf numFmtId="16" fontId="0" fillId="0" borderId="10" xfId="0" applyNumberFormat="1" applyBorder="1" applyAlignment="1">
      <alignment horizontal="left"/>
    </xf>
    <xf numFmtId="16" fontId="0" fillId="0" borderId="6" xfId="0" applyNumberFormat="1" applyBorder="1" applyAlignment="1">
      <alignment horizontal="left"/>
    </xf>
    <xf numFmtId="0" fontId="0" fillId="11" borderId="10" xfId="0" applyFill="1" applyBorder="1" applyAlignment="1">
      <alignment horizontal="left"/>
    </xf>
    <xf numFmtId="0" fontId="0" fillId="11" borderId="6" xfId="0" applyFill="1" applyBorder="1" applyAlignment="1">
      <alignment horizontal="left"/>
    </xf>
    <xf numFmtId="0" fontId="0" fillId="22" borderId="10" xfId="0" applyFill="1" applyBorder="1" applyAlignment="1">
      <alignment horizontal="left"/>
    </xf>
    <xf numFmtId="0" fontId="0" fillId="22" borderId="6" xfId="0" applyFill="1" applyBorder="1" applyAlignment="1">
      <alignment horizontal="left"/>
    </xf>
    <xf numFmtId="0" fontId="12" fillId="0" borderId="0" xfId="0" applyFont="1" applyFill="1" applyBorder="1" applyAlignment="1">
      <alignment horizontal="center" vertical="center"/>
    </xf>
    <xf numFmtId="49" fontId="14" fillId="0" borderId="0" xfId="0" applyNumberFormat="1" applyFont="1" applyFill="1" applyBorder="1" applyAlignment="1">
      <alignment horizontal="center"/>
    </xf>
    <xf numFmtId="0" fontId="12" fillId="0" borderId="0" xfId="0" applyFont="1" applyAlignment="1">
      <alignment horizontal="center" vertical="center"/>
    </xf>
    <xf numFmtId="49" fontId="4" fillId="3" borderId="10" xfId="0" applyNumberFormat="1" applyFont="1" applyFill="1" applyBorder="1" applyAlignment="1">
      <alignment horizontal="center"/>
    </xf>
    <xf numFmtId="49" fontId="4" fillId="3" borderId="6" xfId="0" applyNumberFormat="1" applyFont="1" applyFill="1" applyBorder="1"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33" borderId="15" xfId="0" applyFont="1" applyFill="1" applyBorder="1" applyAlignment="1">
      <alignment horizontal="left" vertical="center" wrapText="1"/>
    </xf>
    <xf numFmtId="0" fontId="0" fillId="33" borderId="16" xfId="0" applyFont="1" applyFill="1" applyBorder="1" applyAlignment="1">
      <alignment horizontal="left" vertical="center" wrapText="1"/>
    </xf>
    <xf numFmtId="164" fontId="0" fillId="32" borderId="5" xfId="0" applyNumberFormat="1" applyFill="1" applyBorder="1" applyAlignment="1">
      <alignment horizontal="center" vertical="center"/>
    </xf>
    <xf numFmtId="0" fontId="0" fillId="0" borderId="0" xfId="0" applyFont="1" applyFill="1" applyBorder="1" applyAlignment="1">
      <alignment horizontal="left" vertical="center" wrapText="1"/>
    </xf>
    <xf numFmtId="164" fontId="0" fillId="0" borderId="0" xfId="0" applyNumberFormat="1" applyFill="1" applyBorder="1" applyAlignment="1">
      <alignment horizontal="center" vertical="center"/>
    </xf>
    <xf numFmtId="0" fontId="5" fillId="0" borderId="0" xfId="0" applyFont="1" applyFill="1" applyBorder="1" applyAlignment="1">
      <alignment horizontal="center"/>
    </xf>
    <xf numFmtId="164"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xf>
    <xf numFmtId="1" fontId="0" fillId="40" borderId="0" xfId="0" applyNumberFormat="1" applyFont="1" applyFill="1" applyBorder="1" applyAlignment="1">
      <alignment horizontal="center"/>
    </xf>
    <xf numFmtId="1" fontId="0" fillId="40" borderId="1" xfId="0" applyNumberFormat="1" applyFont="1" applyFill="1" applyBorder="1" applyAlignment="1">
      <alignment horizontal="center"/>
    </xf>
    <xf numFmtId="1" fontId="0" fillId="40" borderId="17" xfId="0" applyNumberFormat="1" applyFont="1" applyFill="1" applyBorder="1" applyAlignment="1">
      <alignment horizontal="center"/>
    </xf>
    <xf numFmtId="1" fontId="0" fillId="40" borderId="21" xfId="0" applyNumberFormat="1" applyFont="1" applyFill="1" applyBorder="1" applyAlignment="1">
      <alignment horizontal="center"/>
    </xf>
    <xf numFmtId="0" fontId="0" fillId="0" borderId="15" xfId="0" applyBorder="1" applyAlignment="1">
      <alignment horizontal="center"/>
    </xf>
    <xf numFmtId="0" fontId="0" fillId="0" borderId="5" xfId="0" applyFont="1" applyBorder="1" applyAlignment="1">
      <alignment horizontal="center"/>
    </xf>
    <xf numFmtId="0" fontId="0" fillId="22" borderId="2" xfId="0" applyFont="1" applyFill="1" applyBorder="1" applyAlignment="1">
      <alignment horizontal="center"/>
    </xf>
    <xf numFmtId="0" fontId="0" fillId="22" borderId="0" xfId="0" applyFont="1" applyFill="1" applyBorder="1" applyAlignment="1">
      <alignment horizontal="center"/>
    </xf>
    <xf numFmtId="0" fontId="0" fillId="22" borderId="20" xfId="0" applyFont="1" applyFill="1" applyBorder="1" applyAlignment="1">
      <alignment horizontal="center"/>
    </xf>
    <xf numFmtId="0" fontId="0" fillId="22" borderId="17"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36" xfId="0" applyBorder="1" applyAlignment="1">
      <alignment horizontal="center"/>
    </xf>
    <xf numFmtId="0" fontId="0" fillId="0" borderId="19" xfId="0" applyBorder="1" applyAlignment="1">
      <alignment horizontal="center"/>
    </xf>
    <xf numFmtId="0" fontId="0" fillId="0" borderId="35"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16" xfId="0" applyBorder="1" applyAlignment="1">
      <alignment horizontal="center"/>
    </xf>
    <xf numFmtId="0" fontId="0" fillId="0" borderId="14" xfId="0" applyBorder="1" applyAlignment="1">
      <alignment horizontal="center"/>
    </xf>
    <xf numFmtId="164" fontId="0" fillId="0" borderId="3" xfId="0" applyNumberFormat="1" applyBorder="1" applyAlignment="1">
      <alignment horizontal="left" vertical="top" wrapText="1"/>
    </xf>
    <xf numFmtId="164" fontId="0" fillId="0" borderId="32" xfId="0" applyNumberFormat="1" applyBorder="1" applyAlignment="1">
      <alignment horizontal="left" vertical="top" wrapText="1"/>
    </xf>
    <xf numFmtId="0" fontId="0" fillId="0" borderId="21" xfId="0" applyBorder="1" applyAlignment="1">
      <alignment horizontal="center"/>
    </xf>
    <xf numFmtId="0" fontId="0" fillId="0" borderId="28" xfId="0" applyBorder="1" applyAlignment="1">
      <alignment horizontal="center"/>
    </xf>
    <xf numFmtId="0" fontId="0" fillId="22" borderId="26" xfId="0" applyFont="1" applyFill="1" applyBorder="1" applyAlignment="1">
      <alignment horizontal="center"/>
    </xf>
    <xf numFmtId="1" fontId="5" fillId="40" borderId="0" xfId="0" applyNumberFormat="1" applyFont="1" applyFill="1" applyBorder="1" applyAlignment="1">
      <alignment horizontal="center"/>
    </xf>
    <xf numFmtId="1" fontId="5" fillId="40" borderId="3" xfId="0" applyNumberFormat="1" applyFont="1" applyFill="1" applyBorder="1" applyAlignment="1">
      <alignment horizontal="center"/>
    </xf>
    <xf numFmtId="0" fontId="0" fillId="22" borderId="33" xfId="0" applyFont="1" applyFill="1" applyBorder="1" applyAlignment="1">
      <alignment horizontal="center"/>
    </xf>
    <xf numFmtId="0" fontId="0" fillId="22" borderId="9" xfId="0" applyFont="1" applyFill="1" applyBorder="1" applyAlignment="1">
      <alignment horizontal="center"/>
    </xf>
    <xf numFmtId="1" fontId="5" fillId="40" borderId="9" xfId="0" applyNumberFormat="1" applyFont="1" applyFill="1" applyBorder="1" applyAlignment="1">
      <alignment horizontal="center"/>
    </xf>
    <xf numFmtId="1" fontId="5" fillId="40" borderId="32" xfId="0" applyNumberFormat="1" applyFont="1" applyFill="1" applyBorder="1" applyAlignment="1">
      <alignment horizontal="center"/>
    </xf>
    <xf numFmtId="0" fontId="0" fillId="0" borderId="0" xfId="0" applyBorder="1" applyAlignment="1">
      <alignment horizontal="center"/>
    </xf>
    <xf numFmtId="0" fontId="0" fillId="0" borderId="0" xfId="0" applyFont="1" applyFill="1" applyBorder="1" applyAlignment="1">
      <alignment horizontal="center"/>
    </xf>
    <xf numFmtId="0" fontId="0" fillId="0" borderId="9" xfId="0" applyBorder="1" applyAlignment="1">
      <alignment horizontal="center"/>
    </xf>
    <xf numFmtId="0" fontId="0" fillId="0" borderId="29" xfId="0" applyFont="1" applyBorder="1" applyAlignment="1">
      <alignment horizontal="center"/>
    </xf>
    <xf numFmtId="0" fontId="0" fillId="0" borderId="30" xfId="0" applyFont="1" applyBorder="1" applyAlignment="1">
      <alignment horizontal="center"/>
    </xf>
    <xf numFmtId="0" fontId="0" fillId="0" borderId="31" xfId="0" applyFont="1" applyBorder="1" applyAlignment="1">
      <alignment horizontal="center"/>
    </xf>
    <xf numFmtId="0" fontId="0" fillId="0" borderId="25" xfId="0" applyBorder="1" applyAlignment="1">
      <alignment horizontal="center"/>
    </xf>
    <xf numFmtId="0" fontId="0" fillId="0" borderId="7" xfId="0" applyBorder="1" applyAlignment="1">
      <alignment horizontal="center"/>
    </xf>
    <xf numFmtId="1" fontId="0" fillId="40" borderId="3" xfId="0" applyNumberFormat="1" applyFont="1" applyFill="1" applyBorder="1" applyAlignment="1">
      <alignment horizontal="center"/>
    </xf>
    <xf numFmtId="1" fontId="0" fillId="40" borderId="9" xfId="0" applyNumberFormat="1" applyFont="1" applyFill="1" applyBorder="1" applyAlignment="1">
      <alignment horizontal="center"/>
    </xf>
    <xf numFmtId="1" fontId="0" fillId="40" borderId="32" xfId="0" applyNumberFormat="1" applyFont="1" applyFill="1" applyBorder="1" applyAlignment="1">
      <alignment horizontal="center"/>
    </xf>
    <xf numFmtId="0" fontId="0" fillId="0" borderId="28" xfId="0" applyFont="1" applyBorder="1" applyAlignment="1">
      <alignment horizontal="center"/>
    </xf>
    <xf numFmtId="0" fontId="0" fillId="0" borderId="16" xfId="0" applyFont="1" applyBorder="1" applyAlignment="1">
      <alignment horizontal="center"/>
    </xf>
    <xf numFmtId="0" fontId="0" fillId="0" borderId="14" xfId="0" applyFont="1" applyBorder="1" applyAlignment="1">
      <alignment horizontal="center"/>
    </xf>
    <xf numFmtId="0" fontId="0" fillId="0" borderId="21" xfId="0" applyFont="1" applyBorder="1" applyAlignment="1">
      <alignment horizontal="center"/>
    </xf>
    <xf numFmtId="1" fontId="5" fillId="40" borderId="1" xfId="0" applyNumberFormat="1" applyFont="1" applyFill="1" applyBorder="1" applyAlignment="1">
      <alignment horizontal="center"/>
    </xf>
    <xf numFmtId="1" fontId="5" fillId="40" borderId="17" xfId="0" applyNumberFormat="1" applyFont="1" applyFill="1" applyBorder="1" applyAlignment="1">
      <alignment horizontal="center"/>
    </xf>
    <xf numFmtId="1" fontId="5" fillId="40" borderId="21" xfId="0" applyNumberFormat="1" applyFont="1" applyFill="1" applyBorder="1" applyAlignment="1">
      <alignment horizontal="center"/>
    </xf>
    <xf numFmtId="1" fontId="5" fillId="0" borderId="0" xfId="0" applyNumberFormat="1" applyFont="1" applyFill="1" applyBorder="1" applyAlignment="1">
      <alignment horizontal="center"/>
    </xf>
  </cellXfs>
  <cellStyles count="1">
    <cellStyle name="Standard" xfId="0" builtinId="0"/>
  </cellStyles>
  <dxfs count="1330">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theme="4"/>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00FF"/>
        </patternFill>
      </fill>
    </dxf>
    <dxf>
      <fill>
        <patternFill>
          <bgColor rgb="FFFF00FF"/>
        </patternFill>
      </fill>
    </dxf>
    <dxf>
      <fill>
        <patternFill>
          <bgColor rgb="FFFF00FF"/>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FFFF00"/>
        </patternFill>
      </fill>
    </dxf>
    <dxf>
      <fill>
        <patternFill>
          <bgColor rgb="FF00B0F0"/>
        </patternFill>
      </fill>
    </dxf>
    <dxf>
      <fill>
        <patternFill>
          <bgColor rgb="FF92D050"/>
        </patternFill>
      </fill>
    </dxf>
    <dxf>
      <fill>
        <patternFill>
          <bgColor theme="5"/>
        </patternFill>
      </fill>
    </dxf>
    <dxf>
      <fill>
        <patternFill>
          <bgColor rgb="FFFF0000"/>
        </patternFill>
      </fill>
    </dxf>
    <dxf>
      <fill>
        <patternFill>
          <bgColor rgb="FF7030A0"/>
        </patternFill>
      </fill>
    </dxf>
    <dxf>
      <fill>
        <patternFill>
          <bgColor theme="7" tint="0.59996337778862885"/>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theme="5" tint="-0.24994659260841701"/>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00B0F0"/>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theme="5" tint="-0.24994659260841701"/>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
      <fill>
        <patternFill>
          <bgColor rgb="FFFF0000"/>
        </patternFill>
      </fill>
    </dxf>
    <dxf>
      <fill>
        <patternFill>
          <bgColor rgb="FF00B050"/>
        </patternFill>
      </fill>
    </dxf>
    <dxf>
      <fill>
        <patternFill>
          <bgColor rgb="FFFFFF00"/>
        </patternFill>
      </fill>
    </dxf>
    <dxf>
      <fill>
        <patternFill>
          <bgColor rgb="FFFF00FF"/>
        </patternFill>
      </fill>
    </dxf>
  </dxfs>
  <tableStyles count="0" defaultTableStyle="TableStyleMedium2" defaultPivotStyle="PivotStyleLight16"/>
  <colors>
    <mruColors>
      <color rgb="FFFF9933"/>
      <color rgb="FFFF00FF"/>
      <color rgb="FFFFFF00"/>
      <color rgb="FFE67DFF"/>
      <color rgb="FFFF9F9F"/>
      <color rgb="FFAE84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7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7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21. September</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Wiederholabhängigkeit!$B$18</c:f>
              <c:numCache>
                <c:formatCode>General</c:formatCode>
                <c:ptCount val="1"/>
                <c:pt idx="0">
                  <c:v>2329.7137083255311</c:v>
                </c:pt>
              </c:numCache>
            </c:numRef>
          </c:val>
          <c:extLst>
            <c:ext xmlns:c16="http://schemas.microsoft.com/office/drawing/2014/chart" uri="{C3380CC4-5D6E-409C-BE32-E72D297353CC}">
              <c16:uniqueId val="{00000000-581D-4C1F-853F-3DBC8205D4A7}"/>
            </c:ext>
          </c:extLst>
        </c:ser>
        <c:ser>
          <c:idx val="1"/>
          <c:order val="1"/>
          <c:tx>
            <c:v>14. September</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(Wiederholabhängigkeit!$C$18,Wiederholabhängigkeit!$E$18,Wiederholabhängigkeit!$G$18)</c:f>
              <c:numCache>
                <c:formatCode>General</c:formatCode>
                <c:ptCount val="3"/>
                <c:pt idx="0">
                  <c:v>1835.8399571938337</c:v>
                </c:pt>
                <c:pt idx="1">
                  <c:v>2705.8671218476466</c:v>
                </c:pt>
                <c:pt idx="2">
                  <c:v>2645.3544758197577</c:v>
                </c:pt>
              </c:numCache>
            </c:numRef>
          </c:val>
          <c:extLst>
            <c:ext xmlns:c16="http://schemas.microsoft.com/office/drawing/2014/chart" uri="{C3380CC4-5D6E-409C-BE32-E72D297353CC}">
              <c16:uniqueId val="{00000001-581D-4C1F-853F-3DBC8205D4A7}"/>
            </c:ext>
          </c:extLst>
        </c:ser>
        <c:ser>
          <c:idx val="2"/>
          <c:order val="2"/>
          <c:tx>
            <c:v>28. September</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(Wiederholabhängigkeit!$D$18,Wiederholabhängigkeit!$F$18,Wiederholabhängigkeit!$H$18,Wiederholabhängigkeit!$J$18,Wiederholabhängigkeit!$L$18,Wiederholabhängigkeit!$N$18,Wiederholabhängigkeit!$P$18,Wiederholabhängigkeit!$R$18)</c:f>
              <c:numCache>
                <c:formatCode>General</c:formatCode>
                <c:ptCount val="8"/>
                <c:pt idx="0">
                  <c:v>2783.1863005784394</c:v>
                </c:pt>
                <c:pt idx="1">
                  <c:v>2806.6168035809733</c:v>
                </c:pt>
                <c:pt idx="2">
                  <c:v>1943.960582504156</c:v>
                </c:pt>
                <c:pt idx="3">
                  <c:v>2137.4160451723374</c:v>
                </c:pt>
                <c:pt idx="4">
                  <c:v>219.3</c:v>
                </c:pt>
                <c:pt idx="5">
                  <c:v>515.5</c:v>
                </c:pt>
                <c:pt idx="6">
                  <c:v>524.5</c:v>
                </c:pt>
                <c:pt idx="7">
                  <c:v>497.86666666666667</c:v>
                </c:pt>
              </c:numCache>
            </c:numRef>
          </c:val>
          <c:extLst>
            <c:ext xmlns:c16="http://schemas.microsoft.com/office/drawing/2014/chart" uri="{C3380CC4-5D6E-409C-BE32-E72D297353CC}">
              <c16:uniqueId val="{00000002-581D-4C1F-853F-3DBC8205D4A7}"/>
            </c:ext>
          </c:extLst>
        </c:ser>
        <c:ser>
          <c:idx val="3"/>
          <c:order val="3"/>
          <c:tx>
            <c:v>12. September</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(Wiederholabhängigkeit!$T$19,Wiederholabhängigkeit!$U$19,Wiederholabhängigkeit!$V$19,Wiederholabhängigkeit!$I$18,Wiederholabhängigkeit!$K$18)</c:f>
              <c:numCache>
                <c:formatCode>General</c:formatCode>
                <c:ptCount val="5"/>
                <c:pt idx="0">
                  <c:v>0</c:v>
                </c:pt>
                <c:pt idx="1">
                  <c:v>0</c:v>
                </c:pt>
                <c:pt idx="2">
                  <c:v>0</c:v>
                </c:pt>
                <c:pt idx="3">
                  <c:v>2515.4970487132277</c:v>
                </c:pt>
                <c:pt idx="4">
                  <c:v>147.33333333333334</c:v>
                </c:pt>
              </c:numCache>
            </c:numRef>
          </c:val>
          <c:extLst>
            <c:ext xmlns:c16="http://schemas.microsoft.com/office/drawing/2014/chart" uri="{C3380CC4-5D6E-409C-BE32-E72D297353CC}">
              <c16:uniqueId val="{00000003-581D-4C1F-853F-3DBC8205D4A7}"/>
            </c:ext>
          </c:extLst>
        </c:ser>
        <c:ser>
          <c:idx val="4"/>
          <c:order val="4"/>
          <c:tx>
            <c:v>27. September</c:v>
          </c:tx>
          <c:spPr>
            <a:solidFill>
              <a:schemeClr val="accent6"/>
            </a:solidFill>
            <a:ln>
              <a:noFill/>
            </a:ln>
            <a:effectLst>
              <a:outerShdw blurRad="57150" dist="19050" dir="5400000" algn="ctr" rotWithShape="0">
                <a:srgbClr val="000000">
                  <a:alpha val="63000"/>
                </a:srgbClr>
              </a:outerShdw>
            </a:effectLst>
          </c:spPr>
          <c:invertIfNegative val="0"/>
          <c:dPt>
            <c:idx val="7"/>
            <c:invertIfNegative val="0"/>
            <c:bubble3D val="0"/>
            <c:spPr>
              <a:solidFill>
                <a:schemeClr val="accent6"/>
              </a:solidFill>
              <a:ln>
                <a:solidFill>
                  <a:schemeClr val="accent6"/>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81D-4C1F-853F-3DBC8205D4A7}"/>
              </c:ext>
            </c:extLst>
          </c:dPt>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(Wiederholabhängigkeit!$T$19,Wiederholabhängigkeit!$T$19,Wiederholabhängigkeit!$T$19,Wiederholabhängigkeit!$T$19,Wiederholabhängigkeit!$T$19,Wiederholabhängigkeit!$T$19,Wiederholabhängigkeit!$T$19,Wiederholabhängigkeit!$Q$18)</c:f>
              <c:numCache>
                <c:formatCode>General</c:formatCode>
                <c:ptCount val="8"/>
                <c:pt idx="0">
                  <c:v>0</c:v>
                </c:pt>
                <c:pt idx="1">
                  <c:v>0</c:v>
                </c:pt>
                <c:pt idx="2">
                  <c:v>0</c:v>
                </c:pt>
                <c:pt idx="3">
                  <c:v>0</c:v>
                </c:pt>
                <c:pt idx="4">
                  <c:v>0</c:v>
                </c:pt>
                <c:pt idx="5">
                  <c:v>0</c:v>
                </c:pt>
                <c:pt idx="6">
                  <c:v>0</c:v>
                </c:pt>
                <c:pt idx="7">
                  <c:v>394.16666666666669</c:v>
                </c:pt>
              </c:numCache>
            </c:numRef>
          </c:val>
          <c:extLst>
            <c:ext xmlns:c16="http://schemas.microsoft.com/office/drawing/2014/chart" uri="{C3380CC4-5D6E-409C-BE32-E72D297353CC}">
              <c16:uniqueId val="{00000004-581D-4C1F-853F-3DBC8205D4A7}"/>
            </c:ext>
          </c:extLst>
        </c:ser>
        <c:ser>
          <c:idx val="5"/>
          <c:order val="5"/>
          <c:tx>
            <c:v>22. September</c:v>
          </c:tx>
          <c:spPr>
            <a:solidFill>
              <a:srgbClr val="00B0F0"/>
            </a:solidFill>
            <a:ln>
              <a:noFill/>
            </a:ln>
            <a:effectLst>
              <a:outerShdw blurRad="57150" dist="19050" dir="5400000" algn="ctr" rotWithShape="0">
                <a:srgbClr val="000000">
                  <a:alpha val="63000"/>
                </a:srgbClr>
              </a:outerShdw>
            </a:effectLst>
          </c:spPr>
          <c:invertIfNegative val="0"/>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(Wiederholabhängigkeit!$T$19,Wiederholabhängigkeit!$T$19,Wiederholabhängigkeit!$T$19,Wiederholabhängigkeit!$T$19,Wiederholabhängigkeit!$T$19,Wiederholabhängigkeit!$M$18,Wiederholabhängigkeit!$O$18)</c:f>
              <c:numCache>
                <c:formatCode>General</c:formatCode>
                <c:ptCount val="7"/>
                <c:pt idx="0">
                  <c:v>0</c:v>
                </c:pt>
                <c:pt idx="1">
                  <c:v>0</c:v>
                </c:pt>
                <c:pt idx="2">
                  <c:v>0</c:v>
                </c:pt>
                <c:pt idx="3">
                  <c:v>0</c:v>
                </c:pt>
                <c:pt idx="4">
                  <c:v>0</c:v>
                </c:pt>
                <c:pt idx="5">
                  <c:v>457.6</c:v>
                </c:pt>
                <c:pt idx="6">
                  <c:v>479.1</c:v>
                </c:pt>
              </c:numCache>
            </c:numRef>
          </c:val>
          <c:extLst>
            <c:ext xmlns:c16="http://schemas.microsoft.com/office/drawing/2014/chart" uri="{C3380CC4-5D6E-409C-BE32-E72D297353CC}">
              <c16:uniqueId val="{00000006-581D-4C1F-853F-3DBC8205D4A7}"/>
            </c:ext>
          </c:extLst>
        </c:ser>
        <c:ser>
          <c:idx val="6"/>
          <c:order val="6"/>
          <c:tx>
            <c:v>29. September</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(Wiederholabhängigkeit!$B$3,Wiederholabhängigkeit!$E$3,Wiederholabhängigkeit!$G$3,Wiederholabhängigkeit!$I$3,Wiederholabhängigkeit!$K$3,Wiederholabhängigkeit!$M$3,Wiederholabhängigkeit!$O$3,Wiederholabhängigkeit!$Q$3)</c:f>
              <c:strCache>
                <c:ptCount val="8"/>
                <c:pt idx="0">
                  <c:v>graue Faser (20er Dicke)</c:v>
                </c:pt>
                <c:pt idx="1">
                  <c:v>schw. Faser (20er Dicke)</c:v>
                </c:pt>
                <c:pt idx="2">
                  <c:v>schw. Faser (15er Dicke)</c:v>
                </c:pt>
                <c:pt idx="3">
                  <c:v>Basotect</c:v>
                </c:pt>
                <c:pt idx="4">
                  <c:v>Basotect</c:v>
                </c:pt>
                <c:pt idx="5">
                  <c:v>Basotect</c:v>
                </c:pt>
                <c:pt idx="6">
                  <c:v>Basotect</c:v>
                </c:pt>
                <c:pt idx="7">
                  <c:v>Steinwolle</c:v>
                </c:pt>
              </c:strCache>
            </c:strRef>
          </c:cat>
          <c:val>
            <c:numRef>
              <c:f>(Wiederholabhängigkeit!$T$19,Wiederholabhängigkeit!$T$19,Wiederholabhängigkeit!$T$19,Wiederholabhängigkeit!$T$19,Wiederholabhängigkeit!$T$19,Wiederholabhängigkeit!$T$19,Wiederholabhängigkeit!$T$19,Wiederholabhängigkeit!$S$18)</c:f>
              <c:numCache>
                <c:formatCode>General</c:formatCode>
                <c:ptCount val="8"/>
                <c:pt idx="0">
                  <c:v>0</c:v>
                </c:pt>
                <c:pt idx="1">
                  <c:v>0</c:v>
                </c:pt>
                <c:pt idx="2">
                  <c:v>0</c:v>
                </c:pt>
                <c:pt idx="3">
                  <c:v>0</c:v>
                </c:pt>
                <c:pt idx="4">
                  <c:v>0</c:v>
                </c:pt>
                <c:pt idx="5">
                  <c:v>0</c:v>
                </c:pt>
                <c:pt idx="6">
                  <c:v>0</c:v>
                </c:pt>
                <c:pt idx="7">
                  <c:v>551.26666666666665</c:v>
                </c:pt>
              </c:numCache>
            </c:numRef>
          </c:val>
          <c:extLst>
            <c:ext xmlns:c16="http://schemas.microsoft.com/office/drawing/2014/chart" uri="{C3380CC4-5D6E-409C-BE32-E72D297353CC}">
              <c16:uniqueId val="{00000007-581D-4C1F-853F-3DBC8205D4A7}"/>
            </c:ext>
          </c:extLst>
        </c:ser>
        <c:dLbls>
          <c:showLegendKey val="0"/>
          <c:showVal val="0"/>
          <c:showCatName val="0"/>
          <c:showSerName val="0"/>
          <c:showPercent val="0"/>
          <c:showBubbleSize val="0"/>
        </c:dLbls>
        <c:gapWidth val="150"/>
        <c:axId val="626515928"/>
        <c:axId val="626516912"/>
      </c:barChart>
      <c:catAx>
        <c:axId val="62651592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26516912"/>
        <c:crosses val="autoZero"/>
        <c:auto val="1"/>
        <c:lblAlgn val="ctr"/>
        <c:lblOffset val="100"/>
        <c:noMultiLvlLbl val="0"/>
      </c:catAx>
      <c:valAx>
        <c:axId val="626516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Spezifishcer Strömungswiderstand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26515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Faser senkrecht Zur Strömungsrichtung</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FaserAuswertung!$O$15:$R$15</c:f>
              <c:strCache>
                <c:ptCount val="4"/>
                <c:pt idx="0">
                  <c:v>Probenpaar 1</c:v>
                </c:pt>
                <c:pt idx="1">
                  <c:v>Probenpaar 2</c:v>
                </c:pt>
                <c:pt idx="2">
                  <c:v>Probenpaar 3</c:v>
                </c:pt>
                <c:pt idx="3">
                  <c:v>Probenpaar 4</c:v>
                </c:pt>
              </c:strCache>
            </c:strRef>
          </c:cat>
          <c:val>
            <c:numRef>
              <c:f>(FaserAuswertung!$B$20,FaserAuswertung!$E$20,FaserAuswertung!$H$20,FaserAuswertung!$K$20)</c:f>
              <c:numCache>
                <c:formatCode>0.00</c:formatCode>
                <c:ptCount val="4"/>
                <c:pt idx="0">
                  <c:v>290.91666666666669</c:v>
                </c:pt>
                <c:pt idx="1">
                  <c:v>295.08333333333331</c:v>
                </c:pt>
                <c:pt idx="2">
                  <c:v>818.4666666666667</c:v>
                </c:pt>
                <c:pt idx="3">
                  <c:v>802.6</c:v>
                </c:pt>
              </c:numCache>
            </c:numRef>
          </c:val>
          <c:extLst>
            <c:ext xmlns:c16="http://schemas.microsoft.com/office/drawing/2014/chart" uri="{C3380CC4-5D6E-409C-BE32-E72D297353CC}">
              <c16:uniqueId val="{00000000-BA1A-4FCF-9E77-8C4284937CB9}"/>
            </c:ext>
          </c:extLst>
        </c:ser>
        <c:ser>
          <c:idx val="1"/>
          <c:order val="1"/>
          <c:tx>
            <c:v>Faser entlang der Strömungsrichtung</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FaserAuswertung!$O$15:$R$15</c:f>
              <c:strCache>
                <c:ptCount val="4"/>
                <c:pt idx="0">
                  <c:v>Probenpaar 1</c:v>
                </c:pt>
                <c:pt idx="1">
                  <c:v>Probenpaar 2</c:v>
                </c:pt>
                <c:pt idx="2">
                  <c:v>Probenpaar 3</c:v>
                </c:pt>
                <c:pt idx="3">
                  <c:v>Probenpaar 4</c:v>
                </c:pt>
              </c:strCache>
            </c:strRef>
          </c:cat>
          <c:val>
            <c:numRef>
              <c:f>(FaserAuswertung!$C$20,FaserAuswertung!$F$20,FaserAuswertung!$I$20,FaserAuswertung!$L$20)</c:f>
              <c:numCache>
                <c:formatCode>0.00</c:formatCode>
                <c:ptCount val="4"/>
                <c:pt idx="0">
                  <c:v>190.25</c:v>
                </c:pt>
                <c:pt idx="1">
                  <c:v>197</c:v>
                </c:pt>
                <c:pt idx="2">
                  <c:v>764.6</c:v>
                </c:pt>
                <c:pt idx="3">
                  <c:v>747.4666666666667</c:v>
                </c:pt>
              </c:numCache>
            </c:numRef>
          </c:val>
          <c:extLst>
            <c:ext xmlns:c16="http://schemas.microsoft.com/office/drawing/2014/chart" uri="{C3380CC4-5D6E-409C-BE32-E72D297353CC}">
              <c16:uniqueId val="{00000001-BA1A-4FCF-9E77-8C4284937CB9}"/>
            </c:ext>
          </c:extLst>
        </c:ser>
        <c:dLbls>
          <c:dLblPos val="outEnd"/>
          <c:showLegendKey val="0"/>
          <c:showVal val="1"/>
          <c:showCatName val="0"/>
          <c:showSerName val="0"/>
          <c:showPercent val="0"/>
          <c:showBubbleSize val="0"/>
        </c:dLbls>
        <c:gapWidth val="100"/>
        <c:overlap val="-24"/>
        <c:axId val="576944136"/>
        <c:axId val="576944464"/>
      </c:barChart>
      <c:catAx>
        <c:axId val="5769441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Nummer des Probenpaares</a:t>
                </a:r>
                <a:r>
                  <a:rPr lang="de-DE" sz="1400" baseline="0"/>
                  <a:t> gleicher Dichte</a:t>
                </a:r>
                <a:endParaRPr lang="de-DE" sz="1400"/>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6944464"/>
        <c:crosses val="autoZero"/>
        <c:auto val="1"/>
        <c:lblAlgn val="ctr"/>
        <c:lblOffset val="100"/>
        <c:noMultiLvlLbl val="0"/>
      </c:catAx>
      <c:valAx>
        <c:axId val="57694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Spezifischer Strömunsgwiderstand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6944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de-DE" sz="1800" b="1" i="0" baseline="0">
                <a:effectLst/>
              </a:rPr>
              <a:t>Untersuchung der Abhängigkeit des Strömungswiderstandes in Bezug zur Ausrichtung der Faser zum Luftvolumenstrom</a:t>
            </a:r>
            <a:endParaRPr lang="de-DE">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de-DE"/>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de-DE"/>
        </a:p>
      </c:txPr>
    </c:title>
    <c:autoTitleDeleted val="0"/>
    <c:plotArea>
      <c:layout/>
      <c:lineChart>
        <c:grouping val="standard"/>
        <c:varyColors val="0"/>
        <c:ser>
          <c:idx val="0"/>
          <c:order val="0"/>
          <c:tx>
            <c:v>Faser senkrecht Zur Strömungsrichtung</c:v>
          </c:tx>
          <c:spPr>
            <a:ln w="34925" cap="rnd">
              <a:solidFill>
                <a:schemeClr val="accent1"/>
              </a:solidFill>
              <a:round/>
            </a:ln>
            <a:effectLst>
              <a:outerShdw blurRad="57150" dist="19050" dir="5400000" algn="ctr" rotWithShape="0">
                <a:srgbClr val="000000">
                  <a:alpha val="63000"/>
                </a:srgbClr>
              </a:outerShdw>
            </a:effectLst>
          </c:spPr>
          <c:marker>
            <c:symbol val="none"/>
          </c:marker>
          <c:dLbls>
            <c:dLbl>
              <c:idx val="0"/>
              <c:layout>
                <c:manualLayout>
                  <c:x val="1.1432813125332468E-2"/>
                  <c:y val="-2.650789545131899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98-4BF1-A7F6-FBBE17139EDC}"/>
                </c:ext>
              </c:extLst>
            </c:dLbl>
            <c:dLbl>
              <c:idx val="2"/>
              <c:layout>
                <c:manualLayout>
                  <c:x val="0"/>
                  <c:y val="-2.24297576895776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98-4BF1-A7F6-FBBE17139E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0"/>
            <c:plus>
              <c:numRef>
                <c:f>(FaserAuswertung!$B$22,FaserAuswertung!$E$22,FaserAuswertung!$H$22,FaserAuswertung!$K$22)</c:f>
                <c:numCache>
                  <c:formatCode>General</c:formatCode>
                  <c:ptCount val="4"/>
                  <c:pt idx="0">
                    <c:v>0.95379359518829965</c:v>
                  </c:pt>
                  <c:pt idx="1">
                    <c:v>0.64009547898905061</c:v>
                  </c:pt>
                  <c:pt idx="2">
                    <c:v>2.1868292622475636</c:v>
                  </c:pt>
                  <c:pt idx="3">
                    <c:v>1.5405626677721793</c:v>
                  </c:pt>
                </c:numCache>
              </c:numRef>
            </c:plus>
            <c:minus>
              <c:numRef>
                <c:f>(FaserAuswertung!$B$22,FaserAuswertung!$E$22,FaserAuswertung!$H$22,FaserAuswertung!$K$22)</c:f>
                <c:numCache>
                  <c:formatCode>General</c:formatCode>
                  <c:ptCount val="4"/>
                  <c:pt idx="0">
                    <c:v>0.95379359518829965</c:v>
                  </c:pt>
                  <c:pt idx="1">
                    <c:v>0.64009547898905061</c:v>
                  </c:pt>
                  <c:pt idx="2">
                    <c:v>2.1868292622475636</c:v>
                  </c:pt>
                  <c:pt idx="3">
                    <c:v>1.5405626677721793</c:v>
                  </c:pt>
                </c:numCache>
              </c:numRef>
            </c:minus>
            <c:spPr>
              <a:noFill/>
              <a:ln w="9525" cap="flat" cmpd="sng" algn="ctr">
                <a:solidFill>
                  <a:schemeClr val="tx1">
                    <a:lumMod val="65000"/>
                    <a:lumOff val="35000"/>
                  </a:schemeClr>
                </a:solidFill>
                <a:round/>
              </a:ln>
              <a:effectLst/>
            </c:spPr>
          </c:errBars>
          <c:cat>
            <c:strRef>
              <c:f>FaserAuswertung!$O$15:$R$15</c:f>
              <c:strCache>
                <c:ptCount val="4"/>
                <c:pt idx="0">
                  <c:v>Probenpaar 1</c:v>
                </c:pt>
                <c:pt idx="1">
                  <c:v>Probenpaar 2</c:v>
                </c:pt>
                <c:pt idx="2">
                  <c:v>Probenpaar 3</c:v>
                </c:pt>
                <c:pt idx="3">
                  <c:v>Probenpaar 4</c:v>
                </c:pt>
              </c:strCache>
            </c:strRef>
          </c:cat>
          <c:val>
            <c:numRef>
              <c:f>(FaserAuswertung!$B$20,FaserAuswertung!$E$20,FaserAuswertung!$H$20,FaserAuswertung!$K$20)</c:f>
              <c:numCache>
                <c:formatCode>0.00</c:formatCode>
                <c:ptCount val="4"/>
                <c:pt idx="0">
                  <c:v>290.91666666666669</c:v>
                </c:pt>
                <c:pt idx="1">
                  <c:v>295.08333333333331</c:v>
                </c:pt>
                <c:pt idx="2">
                  <c:v>818.4666666666667</c:v>
                </c:pt>
                <c:pt idx="3">
                  <c:v>802.6</c:v>
                </c:pt>
              </c:numCache>
            </c:numRef>
          </c:val>
          <c:smooth val="0"/>
          <c:extLst>
            <c:ext xmlns:c16="http://schemas.microsoft.com/office/drawing/2014/chart" uri="{C3380CC4-5D6E-409C-BE32-E72D297353CC}">
              <c16:uniqueId val="{00000000-5C98-4BF1-A7F6-FBBE17139EDC}"/>
            </c:ext>
          </c:extLst>
        </c:ser>
        <c:ser>
          <c:idx val="1"/>
          <c:order val="1"/>
          <c:tx>
            <c:v>Faser entlang der Strömungsrichtung</c:v>
          </c:tx>
          <c:spPr>
            <a:ln w="34925" cap="rnd">
              <a:solidFill>
                <a:schemeClr val="accent2"/>
              </a:solidFill>
              <a:round/>
            </a:ln>
            <a:effectLst>
              <a:outerShdw blurRad="57150" dist="19050" dir="5400000" algn="ctr" rotWithShape="0">
                <a:srgbClr val="000000">
                  <a:alpha val="63000"/>
                </a:srgbClr>
              </a:outerShdw>
            </a:effectLst>
          </c:spPr>
          <c:marker>
            <c:symbol val="none"/>
          </c:marker>
          <c:dLbls>
            <c:dLbl>
              <c:idx val="0"/>
              <c:layout>
                <c:manualLayout>
                  <c:x val="1.4699331161141707E-2"/>
                  <c:y val="-2.44688265704484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98-4BF1-A7F6-FBBE17139EDC}"/>
                </c:ext>
              </c:extLst>
            </c:dLbl>
            <c:dLbl>
              <c:idx val="2"/>
              <c:layout>
                <c:manualLayout>
                  <c:x val="8.1662950895230509E-3"/>
                  <c:y val="3.26251020939310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C98-4BF1-A7F6-FBBE17139E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0"/>
            <c:plus>
              <c:numRef>
                <c:f>(FaserAuswertung!$C$22,FaserAuswertung!$F$22,FaserAuswertung!$I$22,FaserAuswertung!$L$22)</c:f>
                <c:numCache>
                  <c:formatCode>General</c:formatCode>
                  <c:ptCount val="4"/>
                  <c:pt idx="0">
                    <c:v>65.532707210107802</c:v>
                  </c:pt>
                  <c:pt idx="1">
                    <c:v>4.3969686527576393</c:v>
                  </c:pt>
                  <c:pt idx="2">
                    <c:v>23.725654188381544</c:v>
                  </c:pt>
                  <c:pt idx="3">
                    <c:v>1.7074997966487595</c:v>
                  </c:pt>
                </c:numCache>
              </c:numRef>
            </c:plus>
            <c:minus>
              <c:numRef>
                <c:f>(FaserAuswertung!$C$22,FaserAuswertung!$F$22,FaserAuswertung!$I$22,FaserAuswertung!$L$22)</c:f>
                <c:numCache>
                  <c:formatCode>General</c:formatCode>
                  <c:ptCount val="4"/>
                  <c:pt idx="0">
                    <c:v>65.532707210107802</c:v>
                  </c:pt>
                  <c:pt idx="1">
                    <c:v>4.3969686527576393</c:v>
                  </c:pt>
                  <c:pt idx="2">
                    <c:v>23.725654188381544</c:v>
                  </c:pt>
                  <c:pt idx="3">
                    <c:v>1.7074997966487595</c:v>
                  </c:pt>
                </c:numCache>
              </c:numRef>
            </c:minus>
            <c:spPr>
              <a:noFill/>
              <a:ln w="9525" cap="flat" cmpd="sng" algn="ctr">
                <a:solidFill>
                  <a:schemeClr val="tx1">
                    <a:lumMod val="65000"/>
                    <a:lumOff val="35000"/>
                  </a:schemeClr>
                </a:solidFill>
                <a:round/>
              </a:ln>
              <a:effectLst/>
            </c:spPr>
          </c:errBars>
          <c:cat>
            <c:strRef>
              <c:f>FaserAuswertung!$O$15:$R$15</c:f>
              <c:strCache>
                <c:ptCount val="4"/>
                <c:pt idx="0">
                  <c:v>Probenpaar 1</c:v>
                </c:pt>
                <c:pt idx="1">
                  <c:v>Probenpaar 2</c:v>
                </c:pt>
                <c:pt idx="2">
                  <c:v>Probenpaar 3</c:v>
                </c:pt>
                <c:pt idx="3">
                  <c:v>Probenpaar 4</c:v>
                </c:pt>
              </c:strCache>
            </c:strRef>
          </c:cat>
          <c:val>
            <c:numRef>
              <c:f>(FaserAuswertung!$C$20,FaserAuswertung!$F$20,FaserAuswertung!$I$20,FaserAuswertung!$L$20)</c:f>
              <c:numCache>
                <c:formatCode>0.00</c:formatCode>
                <c:ptCount val="4"/>
                <c:pt idx="0">
                  <c:v>190.25</c:v>
                </c:pt>
                <c:pt idx="1">
                  <c:v>197</c:v>
                </c:pt>
                <c:pt idx="2">
                  <c:v>764.6</c:v>
                </c:pt>
                <c:pt idx="3">
                  <c:v>747.4666666666667</c:v>
                </c:pt>
              </c:numCache>
            </c:numRef>
          </c:val>
          <c:smooth val="0"/>
          <c:extLst>
            <c:ext xmlns:c16="http://schemas.microsoft.com/office/drawing/2014/chart" uri="{C3380CC4-5D6E-409C-BE32-E72D297353CC}">
              <c16:uniqueId val="{00000001-5C98-4BF1-A7F6-FBBE17139EDC}"/>
            </c:ext>
          </c:extLst>
        </c:ser>
        <c:dLbls>
          <c:dLblPos val="r"/>
          <c:showLegendKey val="0"/>
          <c:showVal val="1"/>
          <c:showCatName val="0"/>
          <c:showSerName val="0"/>
          <c:showPercent val="0"/>
          <c:showBubbleSize val="0"/>
        </c:dLbls>
        <c:smooth val="0"/>
        <c:axId val="576944136"/>
        <c:axId val="576944464"/>
      </c:lineChart>
      <c:catAx>
        <c:axId val="5769441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Nummer des Probenpaares</a:t>
                </a:r>
                <a:r>
                  <a:rPr lang="de-DE" sz="1400" baseline="0"/>
                  <a:t> gleicher Dichte</a:t>
                </a:r>
                <a:endParaRPr lang="de-DE" sz="1400"/>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6944464"/>
        <c:crosses val="autoZero"/>
        <c:auto val="1"/>
        <c:lblAlgn val="ctr"/>
        <c:lblOffset val="100"/>
        <c:noMultiLvlLbl val="0"/>
      </c:catAx>
      <c:valAx>
        <c:axId val="57694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Spezifischer Strömunsgwiderstand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6944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Untersuchung</a:t>
            </a:r>
            <a:r>
              <a:rPr lang="de-DE" sz="1800" baseline="0"/>
              <a:t> der Abhängigkeit des Strömungswiderstandes in Bezug zur Ausrichtung der Faser zum Luftvolumenstrom</a:t>
            </a:r>
            <a:endParaRPr lang="de-DE" sz="18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2729103768431886E-2"/>
          <c:y val="0.11188929970632014"/>
          <c:w val="0.903103666507864"/>
          <c:h val="0.76995827578414311"/>
        </c:manualLayout>
      </c:layout>
      <c:barChart>
        <c:barDir val="col"/>
        <c:grouping val="clustered"/>
        <c:varyColors val="0"/>
        <c:ser>
          <c:idx val="0"/>
          <c:order val="0"/>
          <c:tx>
            <c:v>Faser senkrecht zur Strömungsrichtung</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FaserAuswertung!$O$15:$R$15</c:f>
              <c:strCache>
                <c:ptCount val="4"/>
                <c:pt idx="0">
                  <c:v>Probenpaar 1</c:v>
                </c:pt>
                <c:pt idx="1">
                  <c:v>Probenpaar 2</c:v>
                </c:pt>
                <c:pt idx="2">
                  <c:v>Probenpaar 3</c:v>
                </c:pt>
                <c:pt idx="3">
                  <c:v>Probenpaar 4</c:v>
                </c:pt>
              </c:strCache>
            </c:strRef>
          </c:cat>
          <c:val>
            <c:numRef>
              <c:f>(FaserAuswertung!$O$17,FaserAuswertung!$R$17,FaserAuswertung!$U$17,FaserAuswertung!$X$17)</c:f>
              <c:numCache>
                <c:formatCode>0.00</c:formatCode>
                <c:ptCount val="4"/>
                <c:pt idx="0">
                  <c:v>3.2785801037695776</c:v>
                </c:pt>
                <c:pt idx="1">
                  <c:v>2.1692024139702366</c:v>
                </c:pt>
                <c:pt idx="2">
                  <c:v>2.6718611170247986</c:v>
                </c:pt>
                <c:pt idx="3">
                  <c:v>1.9194650732272356</c:v>
                </c:pt>
              </c:numCache>
            </c:numRef>
          </c:val>
          <c:extLst>
            <c:ext xmlns:c16="http://schemas.microsoft.com/office/drawing/2014/chart" uri="{C3380CC4-5D6E-409C-BE32-E72D297353CC}">
              <c16:uniqueId val="{00000003-58B5-481C-8EDD-4D886F56A213}"/>
            </c:ext>
          </c:extLst>
        </c:ser>
        <c:ser>
          <c:idx val="1"/>
          <c:order val="1"/>
          <c:tx>
            <c:v>Faser entlang der Strömunsgrichtung</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FaserAuswertung!$O$15:$R$15</c:f>
              <c:strCache>
                <c:ptCount val="4"/>
                <c:pt idx="0">
                  <c:v>Probenpaar 1</c:v>
                </c:pt>
                <c:pt idx="1">
                  <c:v>Probenpaar 2</c:v>
                </c:pt>
                <c:pt idx="2">
                  <c:v>Probenpaar 3</c:v>
                </c:pt>
                <c:pt idx="3">
                  <c:v>Probenpaar 4</c:v>
                </c:pt>
              </c:strCache>
            </c:strRef>
          </c:cat>
          <c:val>
            <c:numRef>
              <c:f>(FaserAuswertung!$P$17,FaserAuswertung!$S$17,FaserAuswertung!$V$17,FaserAuswertung!$Y$17)</c:f>
              <c:numCache>
                <c:formatCode>0.00</c:formatCode>
                <c:ptCount val="4"/>
                <c:pt idx="0">
                  <c:v>344.45575406101341</c:v>
                </c:pt>
                <c:pt idx="1">
                  <c:v>22.319637831257051</c:v>
                </c:pt>
                <c:pt idx="2">
                  <c:v>31.030151959693359</c:v>
                </c:pt>
                <c:pt idx="3">
                  <c:v>2.2843825320844982</c:v>
                </c:pt>
              </c:numCache>
            </c:numRef>
          </c:val>
          <c:extLst>
            <c:ext xmlns:c16="http://schemas.microsoft.com/office/drawing/2014/chart" uri="{C3380CC4-5D6E-409C-BE32-E72D297353CC}">
              <c16:uniqueId val="{00000004-58B5-481C-8EDD-4D886F56A213}"/>
            </c:ext>
          </c:extLst>
        </c:ser>
        <c:dLbls>
          <c:dLblPos val="outEnd"/>
          <c:showLegendKey val="0"/>
          <c:showVal val="1"/>
          <c:showCatName val="0"/>
          <c:showSerName val="0"/>
          <c:showPercent val="0"/>
          <c:showBubbleSize val="0"/>
        </c:dLbls>
        <c:gapWidth val="150"/>
        <c:axId val="133560960"/>
        <c:axId val="136909952"/>
      </c:barChart>
      <c:catAx>
        <c:axId val="133560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Nummer des Probenpaares</a:t>
                </a:r>
                <a:r>
                  <a:rPr lang="en-US" sz="1400" baseline="0"/>
                  <a:t> gleicher Dichte</a:t>
                </a:r>
                <a:endParaRPr lang="en-US" sz="1200"/>
              </a:p>
            </c:rich>
          </c:tx>
          <c:layout>
            <c:manualLayout>
              <c:xMode val="edge"/>
              <c:yMode val="edge"/>
              <c:x val="0.38623041586450824"/>
              <c:y val="0.912225794503724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6909952"/>
        <c:crosses val="autoZero"/>
        <c:auto val="1"/>
        <c:lblAlgn val="ctr"/>
        <c:lblOffset val="100"/>
        <c:noMultiLvlLbl val="0"/>
      </c:catAx>
      <c:valAx>
        <c:axId val="136909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 Mittelwert  [‰]</a:t>
                </a:r>
                <a:endParaRPr lang="de-DE" sz="1400"/>
              </a:p>
            </c:rich>
          </c:tx>
          <c:layout>
            <c:manualLayout>
              <c:xMode val="edge"/>
              <c:yMode val="edge"/>
              <c:x val="2.3333452015860099E-2"/>
              <c:y val="0.3603180386068303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56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Messzeitabhängigkeit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0355423094084388E-2"/>
          <c:y val="0.11188929970632014"/>
          <c:w val="0.903103666507864"/>
          <c:h val="0.81481212496836619"/>
        </c:manualLayout>
      </c:layout>
      <c:scatterChart>
        <c:scatterStyle val="lineMarker"/>
        <c:varyColors val="0"/>
        <c:ser>
          <c:idx val="0"/>
          <c:order val="0"/>
          <c:tx>
            <c:v>Zeitabhängigkeit</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MESSZEITABHÄNGIGKEIT!$V$4:$AB$4</c:f>
                <c:numCache>
                  <c:formatCode>General</c:formatCode>
                  <c:ptCount val="7"/>
                  <c:pt idx="0">
                    <c:v>2.4985005245165426</c:v>
                  </c:pt>
                  <c:pt idx="1">
                    <c:v>2.28296693301548</c:v>
                  </c:pt>
                  <c:pt idx="2">
                    <c:v>2.29067230844064</c:v>
                  </c:pt>
                  <c:pt idx="3">
                    <c:v>2.2568723785731826</c:v>
                  </c:pt>
                  <c:pt idx="4">
                    <c:v>1.6043794156384952</c:v>
                  </c:pt>
                  <c:pt idx="5">
                    <c:v>1.5624534948581903</c:v>
                  </c:pt>
                  <c:pt idx="6">
                    <c:v>1.2425944332180932</c:v>
                  </c:pt>
                </c:numCache>
              </c:numRef>
            </c:plus>
            <c:minus>
              <c:numRef>
                <c:f>MESSZEITABHÄNGIGKEIT!$V$4:$AB$4</c:f>
                <c:numCache>
                  <c:formatCode>General</c:formatCode>
                  <c:ptCount val="7"/>
                  <c:pt idx="0">
                    <c:v>2.4985005245165426</c:v>
                  </c:pt>
                  <c:pt idx="1">
                    <c:v>2.28296693301548</c:v>
                  </c:pt>
                  <c:pt idx="2">
                    <c:v>2.29067230844064</c:v>
                  </c:pt>
                  <c:pt idx="3">
                    <c:v>2.2568723785731826</c:v>
                  </c:pt>
                  <c:pt idx="4">
                    <c:v>1.6043794156384952</c:v>
                  </c:pt>
                  <c:pt idx="5">
                    <c:v>1.5624534948581903</c:v>
                  </c:pt>
                  <c:pt idx="6">
                    <c:v>1.2425944332180932</c:v>
                  </c:pt>
                </c:numCache>
              </c:numRef>
            </c:minus>
            <c:spPr>
              <a:noFill/>
              <a:ln w="9525" cap="flat" cmpd="sng" algn="ctr">
                <a:solidFill>
                  <a:schemeClr val="tx1">
                    <a:lumMod val="65000"/>
                    <a:lumOff val="35000"/>
                  </a:schemeClr>
                </a:solidFill>
                <a:round/>
              </a:ln>
              <a:effectLst/>
            </c:spPr>
          </c:errBars>
          <c:xVal>
            <c:numRef>
              <c:f>MESSZEITABHÄNGIGKEIT!$L$1:$R$1</c:f>
              <c:numCache>
                <c:formatCode>General</c:formatCode>
                <c:ptCount val="7"/>
                <c:pt idx="0">
                  <c:v>2</c:v>
                </c:pt>
                <c:pt idx="1">
                  <c:v>4</c:v>
                </c:pt>
                <c:pt idx="2">
                  <c:v>6</c:v>
                </c:pt>
                <c:pt idx="3">
                  <c:v>8</c:v>
                </c:pt>
                <c:pt idx="4">
                  <c:v>10</c:v>
                </c:pt>
                <c:pt idx="5">
                  <c:v>12</c:v>
                </c:pt>
                <c:pt idx="6">
                  <c:v>15</c:v>
                </c:pt>
              </c:numCache>
            </c:numRef>
          </c:xVal>
          <c:yVal>
            <c:numRef>
              <c:f>MESSZEITABHÄNGIGKEIT!$L$2:$R$2</c:f>
              <c:numCache>
                <c:formatCode>General</c:formatCode>
                <c:ptCount val="7"/>
                <c:pt idx="0">
                  <c:v>719.98749999999995</c:v>
                </c:pt>
                <c:pt idx="1">
                  <c:v>719.3125</c:v>
                </c:pt>
                <c:pt idx="2">
                  <c:v>719.01249999999993</c:v>
                </c:pt>
                <c:pt idx="3">
                  <c:v>719.1</c:v>
                </c:pt>
                <c:pt idx="4">
                  <c:v>719.33749999999998</c:v>
                </c:pt>
                <c:pt idx="5">
                  <c:v>719.38749999999993</c:v>
                </c:pt>
                <c:pt idx="6">
                  <c:v>718.98750000000007</c:v>
                </c:pt>
              </c:numCache>
            </c:numRef>
          </c:yVal>
          <c:smooth val="0"/>
          <c:extLst>
            <c:ext xmlns:c16="http://schemas.microsoft.com/office/drawing/2014/chart" uri="{C3380CC4-5D6E-409C-BE32-E72D297353CC}">
              <c16:uniqueId val="{00000000-BF54-4CC5-94B1-BD8958404860}"/>
            </c:ext>
          </c:extLst>
        </c:ser>
        <c:dLbls>
          <c:showLegendKey val="0"/>
          <c:showVal val="0"/>
          <c:showCatName val="0"/>
          <c:showSerName val="0"/>
          <c:showPercent val="0"/>
          <c:showBubbleSize val="0"/>
        </c:dLbls>
        <c:axId val="132459904"/>
        <c:axId val="132488192"/>
      </c:scatterChart>
      <c:valAx>
        <c:axId val="132459904"/>
        <c:scaling>
          <c:orientation val="minMax"/>
          <c:max val="16"/>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Messdauer eines Durchgangs [s]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2488192"/>
        <c:crosses val="autoZero"/>
        <c:crossBetween val="midCat"/>
      </c:valAx>
      <c:valAx>
        <c:axId val="132488192"/>
        <c:scaling>
          <c:orientation val="minMax"/>
          <c:max val="730"/>
          <c:min val="7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Spez. Strömungswiderstand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24599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Messzeitabhängigkeit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164916237221706E-2"/>
          <c:y val="0.11188929970632014"/>
          <c:w val="0.903103666507864"/>
          <c:h val="0.81670606407986401"/>
        </c:manualLayout>
      </c:layout>
      <c:scatterChart>
        <c:scatterStyle val="lineMarker"/>
        <c:varyColors val="0"/>
        <c:ser>
          <c:idx val="0"/>
          <c:order val="0"/>
          <c:tx>
            <c:v>Zeitabhängigkeit</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1"/>
            <c:trendlineLbl>
              <c:layout>
                <c:manualLayout>
                  <c:x val="3.3737173062134175E-2"/>
                  <c:y val="-9.6101154840557909E-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trendlineLbl>
          </c:trendline>
          <c:xVal>
            <c:numRef>
              <c:f>MESSZEITABHÄNGIGKEIT!$L$1:$R$1</c:f>
              <c:numCache>
                <c:formatCode>General</c:formatCode>
                <c:ptCount val="7"/>
                <c:pt idx="0">
                  <c:v>2</c:v>
                </c:pt>
                <c:pt idx="1">
                  <c:v>4</c:v>
                </c:pt>
                <c:pt idx="2">
                  <c:v>6</c:v>
                </c:pt>
                <c:pt idx="3">
                  <c:v>8</c:v>
                </c:pt>
                <c:pt idx="4">
                  <c:v>10</c:v>
                </c:pt>
                <c:pt idx="5">
                  <c:v>12</c:v>
                </c:pt>
                <c:pt idx="6">
                  <c:v>15</c:v>
                </c:pt>
              </c:numCache>
            </c:numRef>
          </c:xVal>
          <c:yVal>
            <c:numRef>
              <c:f>MESSZEITABHÄNGIGKEIT!$V$6:$AB$6</c:f>
              <c:numCache>
                <c:formatCode>0.000</c:formatCode>
                <c:ptCount val="7"/>
                <c:pt idx="0">
                  <c:v>3.4701998639095022</c:v>
                </c:pt>
                <c:pt idx="1">
                  <c:v>3.1738179623119023</c:v>
                </c:pt>
                <c:pt idx="2">
                  <c:v>3.1858588111342154</c:v>
                </c:pt>
                <c:pt idx="3">
                  <c:v>3.1384680553096684</c:v>
                </c:pt>
                <c:pt idx="4">
                  <c:v>2.230356982137724</c:v>
                </c:pt>
                <c:pt idx="5">
                  <c:v>2.1719219403425698</c:v>
                </c:pt>
                <c:pt idx="6">
                  <c:v>1.7282559616378492</c:v>
                </c:pt>
              </c:numCache>
            </c:numRef>
          </c:yVal>
          <c:smooth val="0"/>
          <c:extLst>
            <c:ext xmlns:c16="http://schemas.microsoft.com/office/drawing/2014/chart" uri="{C3380CC4-5D6E-409C-BE32-E72D297353CC}">
              <c16:uniqueId val="{00000001-4240-4043-B95A-09C71B237BF3}"/>
            </c:ext>
          </c:extLst>
        </c:ser>
        <c:dLbls>
          <c:showLegendKey val="0"/>
          <c:showVal val="0"/>
          <c:showCatName val="0"/>
          <c:showSerName val="0"/>
          <c:showPercent val="0"/>
          <c:showBubbleSize val="0"/>
        </c:dLbls>
        <c:axId val="132748800"/>
        <c:axId val="132780032"/>
      </c:scatterChart>
      <c:valAx>
        <c:axId val="132748800"/>
        <c:scaling>
          <c:orientation val="minMax"/>
          <c:max val="16"/>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Messdauer eines Durchgangs [s]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2780032"/>
        <c:crosses val="autoZero"/>
        <c:crossBetween val="midCat"/>
      </c:valAx>
      <c:valAx>
        <c:axId val="132780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a:t>
                </a:r>
              </a:p>
              <a:p>
                <a:pPr>
                  <a:defRPr/>
                </a:pPr>
                <a:r>
                  <a:rPr lang="en-US" sz="1400"/>
                  <a:t> Mittelwert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27488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Axiale Belastung Basotect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7.2047676359664872E-2"/>
          <c:y val="9.8631725925834246E-2"/>
          <c:w val="0.903103666507864"/>
          <c:h val="0.8015545511878801"/>
        </c:manualLayout>
      </c:layout>
      <c:scatterChart>
        <c:scatterStyle val="lineMarker"/>
        <c:varyColors val="0"/>
        <c:ser>
          <c:idx val="0"/>
          <c:order val="0"/>
          <c:tx>
            <c:strRef>
              <c:f>'AXIAL Basotect 50 dick'!$L$2:$N$2</c:f>
              <c:strCache>
                <c:ptCount val="3"/>
                <c:pt idx="0">
                  <c:v>846,28</c:v>
                </c:pt>
                <c:pt idx="2">
                  <c:v>Mittelwert</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'AXIAL Basotect 50 dick'!$B$3:$L$3</c:f>
                <c:numCache>
                  <c:formatCode>General</c:formatCode>
                  <c:ptCount val="11"/>
                  <c:pt idx="0">
                    <c:v>7.3809145774761493</c:v>
                  </c:pt>
                  <c:pt idx="1">
                    <c:v>5.0371718255386133</c:v>
                  </c:pt>
                  <c:pt idx="2">
                    <c:v>5.1428007933420909</c:v>
                  </c:pt>
                  <c:pt idx="3">
                    <c:v>5.2173844021693467</c:v>
                  </c:pt>
                  <c:pt idx="4">
                    <c:v>4.0932138961945244</c:v>
                  </c:pt>
                  <c:pt idx="5">
                    <c:v>3.8999999999999946</c:v>
                  </c:pt>
                  <c:pt idx="6">
                    <c:v>3.3507461855533065</c:v>
                  </c:pt>
                  <c:pt idx="7">
                    <c:v>3.2024365723617412</c:v>
                  </c:pt>
                  <c:pt idx="8">
                    <c:v>2.8082734909548979</c:v>
                  </c:pt>
                  <c:pt idx="9">
                    <c:v>2.7265179258534156</c:v>
                  </c:pt>
                  <c:pt idx="10">
                    <c:v>2.7425535546275119</c:v>
                  </c:pt>
                </c:numCache>
              </c:numRef>
            </c:plus>
            <c:minus>
              <c:numRef>
                <c:f>'AXIAL Basotect 50 dick'!$B$3:$L$3</c:f>
                <c:numCache>
                  <c:formatCode>General</c:formatCode>
                  <c:ptCount val="11"/>
                  <c:pt idx="0">
                    <c:v>7.3809145774761493</c:v>
                  </c:pt>
                  <c:pt idx="1">
                    <c:v>5.0371718255386133</c:v>
                  </c:pt>
                  <c:pt idx="2">
                    <c:v>5.1428007933420909</c:v>
                  </c:pt>
                  <c:pt idx="3">
                    <c:v>5.2173844021693467</c:v>
                  </c:pt>
                  <c:pt idx="4">
                    <c:v>4.0932138961945244</c:v>
                  </c:pt>
                  <c:pt idx="5">
                    <c:v>3.8999999999999946</c:v>
                  </c:pt>
                  <c:pt idx="6">
                    <c:v>3.3507461855533065</c:v>
                  </c:pt>
                  <c:pt idx="7">
                    <c:v>3.2024365723617412</c:v>
                  </c:pt>
                  <c:pt idx="8">
                    <c:v>2.8082734909548979</c:v>
                  </c:pt>
                  <c:pt idx="9">
                    <c:v>2.7265179258534156</c:v>
                  </c:pt>
                  <c:pt idx="10">
                    <c:v>2.7425535546275119</c:v>
                  </c:pt>
                </c:numCache>
              </c:numRef>
            </c:minus>
            <c:spPr>
              <a:noFill/>
              <a:ln w="9525" cap="flat" cmpd="sng" algn="ctr">
                <a:solidFill>
                  <a:schemeClr val="tx1">
                    <a:lumMod val="65000"/>
                    <a:lumOff val="35000"/>
                  </a:schemeClr>
                </a:solidFill>
                <a:round/>
              </a:ln>
              <a:effectLst/>
            </c:spPr>
          </c:errBars>
          <c:xVal>
            <c:numRef>
              <c:f>'AXIAL Basotect 50 dick'!$O$5:$Y$5</c:f>
              <c:numCache>
                <c:formatCode>General</c:formatCode>
                <c:ptCount val="11"/>
                <c:pt idx="0">
                  <c:v>0</c:v>
                </c:pt>
                <c:pt idx="1">
                  <c:v>4</c:v>
                </c:pt>
                <c:pt idx="2">
                  <c:v>8</c:v>
                </c:pt>
                <c:pt idx="3">
                  <c:v>12</c:v>
                </c:pt>
                <c:pt idx="4">
                  <c:v>16</c:v>
                </c:pt>
                <c:pt idx="5">
                  <c:v>20</c:v>
                </c:pt>
                <c:pt idx="6">
                  <c:v>24</c:v>
                </c:pt>
                <c:pt idx="7">
                  <c:v>28.000000000000004</c:v>
                </c:pt>
                <c:pt idx="8">
                  <c:v>32</c:v>
                </c:pt>
                <c:pt idx="9">
                  <c:v>36</c:v>
                </c:pt>
                <c:pt idx="10">
                  <c:v>40</c:v>
                </c:pt>
              </c:numCache>
            </c:numRef>
          </c:xVal>
          <c:yVal>
            <c:numRef>
              <c:f>'AXIAL Basotect 50 dick'!$O$2:$Y$2</c:f>
              <c:numCache>
                <c:formatCode>General</c:formatCode>
                <c:ptCount val="11"/>
                <c:pt idx="0">
                  <c:v>650.39</c:v>
                </c:pt>
                <c:pt idx="1">
                  <c:v>664.87</c:v>
                </c:pt>
                <c:pt idx="2">
                  <c:v>685.46</c:v>
                </c:pt>
                <c:pt idx="3">
                  <c:v>704.67000000000007</c:v>
                </c:pt>
                <c:pt idx="4">
                  <c:v>723.16000000000008</c:v>
                </c:pt>
                <c:pt idx="5">
                  <c:v>741.3</c:v>
                </c:pt>
                <c:pt idx="6">
                  <c:v>759.85</c:v>
                </c:pt>
                <c:pt idx="7">
                  <c:v>779.62</c:v>
                </c:pt>
                <c:pt idx="8">
                  <c:v>801.56</c:v>
                </c:pt>
                <c:pt idx="9">
                  <c:v>824.31000000000006</c:v>
                </c:pt>
                <c:pt idx="10">
                  <c:v>846.28000000000009</c:v>
                </c:pt>
              </c:numCache>
            </c:numRef>
          </c:yVal>
          <c:smooth val="0"/>
          <c:extLst>
            <c:ext xmlns:c16="http://schemas.microsoft.com/office/drawing/2014/chart" uri="{C3380CC4-5D6E-409C-BE32-E72D297353CC}">
              <c16:uniqueId val="{00000000-2CE3-40BC-941A-CF4389367DC4}"/>
            </c:ext>
          </c:extLst>
        </c:ser>
        <c:dLbls>
          <c:showLegendKey val="0"/>
          <c:showVal val="0"/>
          <c:showCatName val="0"/>
          <c:showSerName val="0"/>
          <c:showPercent val="0"/>
          <c:showBubbleSize val="0"/>
        </c:dLbls>
        <c:axId val="132913408"/>
        <c:axId val="132923776"/>
      </c:scatterChart>
      <c:valAx>
        <c:axId val="132913408"/>
        <c:scaling>
          <c:orientation val="minMax"/>
          <c:max val="4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2923776"/>
        <c:crosses val="autoZero"/>
        <c:crossBetween val="midCat"/>
      </c:valAx>
      <c:valAx>
        <c:axId val="132923776"/>
        <c:scaling>
          <c:orientation val="minMax"/>
          <c:max val="850"/>
          <c:min val="6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Spez. Strömungswiderstand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29134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Axiale Belastung Basotect</a:t>
            </a:r>
          </a:p>
        </c:rich>
      </c:tx>
      <c:layout>
        <c:manualLayout>
          <c:xMode val="edge"/>
          <c:yMode val="edge"/>
          <c:x val="0.39300176799584557"/>
          <c:y val="3.21969648954657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2729103768431886E-2"/>
          <c:y val="0.11188929970632014"/>
          <c:w val="0.903103666507864"/>
          <c:h val="0.78829697740739424"/>
        </c:manualLayout>
      </c:layout>
      <c:scatterChart>
        <c:scatterStyle val="lineMarker"/>
        <c:varyColors val="0"/>
        <c:ser>
          <c:idx val="0"/>
          <c:order val="0"/>
          <c:tx>
            <c:strRef>
              <c:f>'AXIAL Basotect 50 dick'!$L$2:$N$2</c:f>
              <c:strCache>
                <c:ptCount val="3"/>
                <c:pt idx="0">
                  <c:v>846,28</c:v>
                </c:pt>
                <c:pt idx="2">
                  <c:v>Mittelwert</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6">
                    <a:lumMod val="75000"/>
                  </a:schemeClr>
                </a:solidFill>
              </a:ln>
              <a:effectLst/>
            </c:spPr>
            <c:trendlineType val="linear"/>
            <c:dispRSqr val="0"/>
            <c:dispEq val="1"/>
            <c:trendlineLbl>
              <c:layout>
                <c:manualLayout>
                  <c:x val="-3.6102850838398599E-3"/>
                  <c:y val="-0.14259676351157785"/>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-0,0533x + 3,6405</a:t>
                    </a:r>
                    <a:endParaRPr lang="en-US" sz="14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'AXIAL Basotect 50 dick'!$O$5:$Y$5</c:f>
              <c:numCache>
                <c:formatCode>General</c:formatCode>
                <c:ptCount val="11"/>
                <c:pt idx="0">
                  <c:v>0</c:v>
                </c:pt>
                <c:pt idx="1">
                  <c:v>4</c:v>
                </c:pt>
                <c:pt idx="2">
                  <c:v>8</c:v>
                </c:pt>
                <c:pt idx="3">
                  <c:v>12</c:v>
                </c:pt>
                <c:pt idx="4">
                  <c:v>16</c:v>
                </c:pt>
                <c:pt idx="5">
                  <c:v>20</c:v>
                </c:pt>
                <c:pt idx="6">
                  <c:v>24</c:v>
                </c:pt>
                <c:pt idx="7">
                  <c:v>28.000000000000004</c:v>
                </c:pt>
                <c:pt idx="8">
                  <c:v>32</c:v>
                </c:pt>
                <c:pt idx="9">
                  <c:v>36</c:v>
                </c:pt>
                <c:pt idx="10">
                  <c:v>40</c:v>
                </c:pt>
              </c:numCache>
            </c:numRef>
          </c:xVal>
          <c:yVal>
            <c:numRef>
              <c:f>'AXIAL Basotect 50 dick'!$AB$6:$AL$6</c:f>
              <c:numCache>
                <c:formatCode>0.000</c:formatCode>
                <c:ptCount val="11"/>
                <c:pt idx="0">
                  <c:v>3.5748329479809344</c:v>
                </c:pt>
                <c:pt idx="1">
                  <c:v>3.9916299227134795</c:v>
                </c:pt>
                <c:pt idx="2">
                  <c:v>3.2739176709732107</c:v>
                </c:pt>
                <c:pt idx="3">
                  <c:v>2.4292557880069299</c:v>
                </c:pt>
                <c:pt idx="4">
                  <c:v>3.1978228019341008</c:v>
                </c:pt>
                <c:pt idx="5">
                  <c:v>2.2064623373774888</c:v>
                </c:pt>
                <c:pt idx="6">
                  <c:v>1.9342924680906197</c:v>
                </c:pt>
                <c:pt idx="7">
                  <c:v>2.0947908448464516</c:v>
                </c:pt>
                <c:pt idx="8">
                  <c:v>2.0216166457101274</c:v>
                </c:pt>
                <c:pt idx="9">
                  <c:v>1.8730986442582944</c:v>
                </c:pt>
                <c:pt idx="10">
                  <c:v>1.7143246207858649</c:v>
                </c:pt>
              </c:numCache>
            </c:numRef>
          </c:yVal>
          <c:smooth val="0"/>
          <c:extLst>
            <c:ext xmlns:c16="http://schemas.microsoft.com/office/drawing/2014/chart" uri="{C3380CC4-5D6E-409C-BE32-E72D297353CC}">
              <c16:uniqueId val="{00000001-31E0-44C3-8F43-0CEEAFB03A54}"/>
            </c:ext>
          </c:extLst>
        </c:ser>
        <c:dLbls>
          <c:showLegendKey val="0"/>
          <c:showVal val="0"/>
          <c:showCatName val="0"/>
          <c:showSerName val="0"/>
          <c:showPercent val="0"/>
          <c:showBubbleSize val="0"/>
        </c:dLbls>
        <c:axId val="133083520"/>
        <c:axId val="133085440"/>
      </c:scatterChart>
      <c:valAx>
        <c:axId val="133083520"/>
        <c:scaling>
          <c:orientation val="minMax"/>
          <c:max val="4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085440"/>
        <c:crosses val="autoZero"/>
        <c:crossBetween val="midCat"/>
      </c:valAx>
      <c:valAx>
        <c:axId val="13308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a:t>
                </a:r>
                <a:endParaRPr lang="de-DE" sz="1400"/>
              </a:p>
              <a:p>
                <a:pPr>
                  <a:defRPr/>
                </a:pPr>
                <a:r>
                  <a:rPr lang="en-US" sz="1400"/>
                  <a:t> Mittelwert  [‰]</a:t>
                </a:r>
                <a:endParaRPr lang="de-DE" sz="1400"/>
              </a:p>
            </c:rich>
          </c:tx>
          <c:layout>
            <c:manualLayout>
              <c:xMode val="edge"/>
              <c:yMode val="edge"/>
              <c:x val="1.9705971983260719E-3"/>
              <c:y val="0.362211977718328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0835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Vergleich</a:t>
            </a:r>
            <a:r>
              <a:rPr lang="de-DE" baseline="0"/>
              <a:t> der Kompression aller Stoffe</a:t>
            </a:r>
            <a:endParaRPr lang="de-DE"/>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tx>
            <c:v>Basotect axial</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'AXIAL Basotect 50 dick'!$AB$1:$AL$1</c:f>
              <c:numCache>
                <c:formatCode>General</c:formatCode>
                <c:ptCount val="11"/>
                <c:pt idx="0">
                  <c:v>0</c:v>
                </c:pt>
                <c:pt idx="1">
                  <c:v>4</c:v>
                </c:pt>
                <c:pt idx="2">
                  <c:v>8</c:v>
                </c:pt>
                <c:pt idx="3">
                  <c:v>12</c:v>
                </c:pt>
                <c:pt idx="4">
                  <c:v>16</c:v>
                </c:pt>
                <c:pt idx="5">
                  <c:v>20</c:v>
                </c:pt>
                <c:pt idx="6">
                  <c:v>24</c:v>
                </c:pt>
                <c:pt idx="7">
                  <c:v>28</c:v>
                </c:pt>
                <c:pt idx="8">
                  <c:v>32</c:v>
                </c:pt>
                <c:pt idx="9">
                  <c:v>36</c:v>
                </c:pt>
                <c:pt idx="10">
                  <c:v>40</c:v>
                </c:pt>
              </c:numCache>
            </c:numRef>
          </c:xVal>
          <c:yVal>
            <c:numRef>
              <c:f>'AXIAL Basotect 50 dick'!$AB$11:$AL$11</c:f>
              <c:numCache>
                <c:formatCode>General</c:formatCode>
                <c:ptCount val="11"/>
                <c:pt idx="0">
                  <c:v>0</c:v>
                </c:pt>
                <c:pt idx="1">
                  <c:v>2.2263341746652827</c:v>
                </c:pt>
                <c:pt idx="2">
                  <c:v>5.3921263154692838</c:v>
                </c:pt>
                <c:pt idx="3">
                  <c:v>8.3457381185215098</c:v>
                </c:pt>
                <c:pt idx="4">
                  <c:v>11.188647136659696</c:v>
                </c:pt>
                <c:pt idx="5">
                  <c:v>13.977742301020285</c:v>
                </c:pt>
                <c:pt idx="6">
                  <c:v>16.82987655123469</c:v>
                </c:pt>
                <c:pt idx="7">
                  <c:v>19.869590520331101</c:v>
                </c:pt>
                <c:pt idx="8">
                  <c:v>23.242950382848804</c:v>
                </c:pt>
                <c:pt idx="9">
                  <c:v>26.740850878394795</c:v>
                </c:pt>
                <c:pt idx="10">
                  <c:v>30.1188233569506</c:v>
                </c:pt>
              </c:numCache>
            </c:numRef>
          </c:yVal>
          <c:smooth val="0"/>
          <c:extLst>
            <c:ext xmlns:c16="http://schemas.microsoft.com/office/drawing/2014/chart" uri="{C3380CC4-5D6E-409C-BE32-E72D297353CC}">
              <c16:uniqueId val="{00000002-BE71-4CDF-9923-CA492191E49A}"/>
            </c:ext>
          </c:extLst>
        </c:ser>
        <c:ser>
          <c:idx val="1"/>
          <c:order val="1"/>
          <c:tx>
            <c:v>schwarze Faser 15 dick</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'AXIAL schw. Faser 15 dick(1)'!$W$11:$AD$11</c:f>
              <c:numCache>
                <c:formatCode>General</c:formatCode>
                <c:ptCount val="8"/>
                <c:pt idx="0">
                  <c:v>0</c:v>
                </c:pt>
                <c:pt idx="1">
                  <c:v>6.666666666666667</c:v>
                </c:pt>
                <c:pt idx="2">
                  <c:v>13.333333333333334</c:v>
                </c:pt>
                <c:pt idx="3">
                  <c:v>20</c:v>
                </c:pt>
                <c:pt idx="4">
                  <c:v>26.666666666666668</c:v>
                </c:pt>
                <c:pt idx="5">
                  <c:v>33.333333333333329</c:v>
                </c:pt>
                <c:pt idx="6">
                  <c:v>40</c:v>
                </c:pt>
                <c:pt idx="7">
                  <c:v>46.666666666666664</c:v>
                </c:pt>
              </c:numCache>
            </c:numRef>
          </c:xVal>
          <c:yVal>
            <c:numRef>
              <c:f>'AXIAL schw. Faser 15 dick(1)'!$W$10:$AD$10</c:f>
              <c:numCache>
                <c:formatCode>General</c:formatCode>
                <c:ptCount val="8"/>
                <c:pt idx="0">
                  <c:v>0</c:v>
                </c:pt>
                <c:pt idx="1">
                  <c:v>4.3061394991711381</c:v>
                </c:pt>
                <c:pt idx="2">
                  <c:v>8.699628639414513</c:v>
                </c:pt>
                <c:pt idx="3">
                  <c:v>13.273564655060781</c:v>
                </c:pt>
                <c:pt idx="4">
                  <c:v>18.584979204962139</c:v>
                </c:pt>
                <c:pt idx="5">
                  <c:v>24.720172968659156</c:v>
                </c:pt>
                <c:pt idx="6">
                  <c:v>30.949512928218581</c:v>
                </c:pt>
                <c:pt idx="7">
                  <c:v>40.042466345257992</c:v>
                </c:pt>
              </c:numCache>
            </c:numRef>
          </c:yVal>
          <c:smooth val="0"/>
          <c:extLst>
            <c:ext xmlns:c16="http://schemas.microsoft.com/office/drawing/2014/chart" uri="{C3380CC4-5D6E-409C-BE32-E72D297353CC}">
              <c16:uniqueId val="{00000007-BE71-4CDF-9923-CA492191E49A}"/>
            </c:ext>
          </c:extLst>
        </c:ser>
        <c:ser>
          <c:idx val="2"/>
          <c:order val="2"/>
          <c:tx>
            <c:v>schwarze Faser 20 dick</c:v>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'AXIAL schw. Faser 20 dick(1)'!$X$11:$AF$11</c:f>
              <c:numCache>
                <c:formatCode>General</c:formatCode>
                <c:ptCount val="9"/>
                <c:pt idx="0">
                  <c:v>0</c:v>
                </c:pt>
                <c:pt idx="1">
                  <c:v>5</c:v>
                </c:pt>
                <c:pt idx="2">
                  <c:v>10</c:v>
                </c:pt>
                <c:pt idx="3">
                  <c:v>15</c:v>
                </c:pt>
                <c:pt idx="4">
                  <c:v>20</c:v>
                </c:pt>
                <c:pt idx="5">
                  <c:v>25</c:v>
                </c:pt>
                <c:pt idx="6">
                  <c:v>30</c:v>
                </c:pt>
                <c:pt idx="7">
                  <c:v>35</c:v>
                </c:pt>
                <c:pt idx="8">
                  <c:v>40</c:v>
                </c:pt>
              </c:numCache>
            </c:numRef>
          </c:xVal>
          <c:yVal>
            <c:numRef>
              <c:f>'AXIAL schw. Faser 20 dick(1)'!$X$10:$AF$10</c:f>
              <c:numCache>
                <c:formatCode>General</c:formatCode>
                <c:ptCount val="9"/>
                <c:pt idx="0">
                  <c:v>0</c:v>
                </c:pt>
                <c:pt idx="1">
                  <c:v>3.646314729986571</c:v>
                </c:pt>
                <c:pt idx="2">
                  <c:v>7.0740667133166113</c:v>
                </c:pt>
                <c:pt idx="3">
                  <c:v>10.735965248699415</c:v>
                </c:pt>
                <c:pt idx="4">
                  <c:v>14.394025316015842</c:v>
                </c:pt>
                <c:pt idx="5">
                  <c:v>18.862002145350857</c:v>
                </c:pt>
                <c:pt idx="6">
                  <c:v>23.740695057794852</c:v>
                </c:pt>
                <c:pt idx="7">
                  <c:v>29.325666094463628</c:v>
                </c:pt>
                <c:pt idx="8">
                  <c:v>35.559338234360638</c:v>
                </c:pt>
              </c:numCache>
            </c:numRef>
          </c:yVal>
          <c:smooth val="0"/>
          <c:extLst>
            <c:ext xmlns:c16="http://schemas.microsoft.com/office/drawing/2014/chart" uri="{C3380CC4-5D6E-409C-BE32-E72D297353CC}">
              <c16:uniqueId val="{00000008-BE71-4CDF-9923-CA492191E49A}"/>
            </c:ext>
          </c:extLst>
        </c:ser>
        <c:ser>
          <c:idx val="3"/>
          <c:order val="3"/>
          <c:tx>
            <c:v>Steinwolle</c:v>
          </c:tx>
          <c:spPr>
            <a:ln w="95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'AXIAL Steinwolle senkrecht'!$T$11:$Y$11</c:f>
              <c:numCache>
                <c:formatCode>General</c:formatCode>
                <c:ptCount val="6"/>
                <c:pt idx="0">
                  <c:v>0</c:v>
                </c:pt>
                <c:pt idx="1">
                  <c:v>8</c:v>
                </c:pt>
                <c:pt idx="2">
                  <c:v>16</c:v>
                </c:pt>
                <c:pt idx="3">
                  <c:v>24</c:v>
                </c:pt>
                <c:pt idx="4">
                  <c:v>32</c:v>
                </c:pt>
                <c:pt idx="5">
                  <c:v>40</c:v>
                </c:pt>
              </c:numCache>
            </c:numRef>
          </c:xVal>
          <c:yVal>
            <c:numRef>
              <c:f>'AXIAL Steinwolle senkrecht'!$T$10:$Y$10</c:f>
              <c:numCache>
                <c:formatCode>General</c:formatCode>
                <c:ptCount val="6"/>
                <c:pt idx="0">
                  <c:v>0</c:v>
                </c:pt>
                <c:pt idx="1">
                  <c:v>4.7689087853838714</c:v>
                </c:pt>
                <c:pt idx="2">
                  <c:v>10.613204998298457</c:v>
                </c:pt>
                <c:pt idx="3">
                  <c:v>16.518086288577521</c:v>
                </c:pt>
                <c:pt idx="4">
                  <c:v>24.253502416370722</c:v>
                </c:pt>
                <c:pt idx="5">
                  <c:v>33.62904313853241</c:v>
                </c:pt>
              </c:numCache>
            </c:numRef>
          </c:yVal>
          <c:smooth val="0"/>
          <c:extLst>
            <c:ext xmlns:c16="http://schemas.microsoft.com/office/drawing/2014/chart" uri="{C3380CC4-5D6E-409C-BE32-E72D297353CC}">
              <c16:uniqueId val="{00000009-BE71-4CDF-9923-CA492191E49A}"/>
            </c:ext>
          </c:extLst>
        </c:ser>
        <c:dLbls>
          <c:showLegendKey val="0"/>
          <c:showVal val="0"/>
          <c:showCatName val="0"/>
          <c:showSerName val="0"/>
          <c:showPercent val="0"/>
          <c:showBubbleSize val="0"/>
        </c:dLbls>
        <c:axId val="133083520"/>
        <c:axId val="133085440"/>
      </c:scatterChart>
      <c:valAx>
        <c:axId val="133083520"/>
        <c:scaling>
          <c:orientation val="minMax"/>
          <c:max val="5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085440"/>
        <c:crosses val="autoZero"/>
        <c:crossBetween val="midCat"/>
      </c:valAx>
      <c:valAx>
        <c:axId val="133085440"/>
        <c:scaling>
          <c:orientation val="minMax"/>
          <c:max val="4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Vergleichsgröße V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083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Axiale Belastung des Vlieses (d = 15 mm)</a:t>
            </a:r>
          </a:p>
        </c:rich>
      </c:tx>
      <c:layout>
        <c:manualLayout>
          <c:xMode val="edge"/>
          <c:yMode val="edge"/>
          <c:x val="0.31273518444704346"/>
          <c:y val="1.5151512891983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Axial Vlies</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'AXIAL schw. Faser 15 dick(1)'!$W$3:$AD$3</c:f>
                <c:numCache>
                  <c:formatCode>General</c:formatCode>
                  <c:ptCount val="8"/>
                  <c:pt idx="0">
                    <c:v>2.092619001446574</c:v>
                  </c:pt>
                  <c:pt idx="1">
                    <c:v>1.5863276181062183</c:v>
                  </c:pt>
                  <c:pt idx="2">
                    <c:v>1.5524051947236943</c:v>
                  </c:pt>
                  <c:pt idx="3">
                    <c:v>1.6707239047544615</c:v>
                  </c:pt>
                  <c:pt idx="4">
                    <c:v>1.4654187589248495</c:v>
                  </c:pt>
                  <c:pt idx="5">
                    <c:v>1.5463783583990276</c:v>
                  </c:pt>
                  <c:pt idx="6">
                    <c:v>1.4245468201684561</c:v>
                  </c:pt>
                  <c:pt idx="7">
                    <c:v>1.1633524359621321</c:v>
                  </c:pt>
                </c:numCache>
              </c:numRef>
            </c:plus>
            <c:minus>
              <c:numRef>
                <c:f>'AXIAL schw. Faser 15 dick(1)'!$W$3:$AD$3</c:f>
                <c:numCache>
                  <c:formatCode>General</c:formatCode>
                  <c:ptCount val="8"/>
                  <c:pt idx="0">
                    <c:v>2.092619001446574</c:v>
                  </c:pt>
                  <c:pt idx="1">
                    <c:v>1.5863276181062183</c:v>
                  </c:pt>
                  <c:pt idx="2">
                    <c:v>1.5524051947236943</c:v>
                  </c:pt>
                  <c:pt idx="3">
                    <c:v>1.6707239047544615</c:v>
                  </c:pt>
                  <c:pt idx="4">
                    <c:v>1.4654187589248495</c:v>
                  </c:pt>
                  <c:pt idx="5">
                    <c:v>1.5463783583990276</c:v>
                  </c:pt>
                  <c:pt idx="6">
                    <c:v>1.4245468201684561</c:v>
                  </c:pt>
                  <c:pt idx="7">
                    <c:v>1.1633524359621321</c:v>
                  </c:pt>
                </c:numCache>
              </c:numRef>
            </c:minus>
            <c:spPr>
              <a:noFill/>
              <a:ln w="9525" cap="flat" cmpd="sng" algn="ctr">
                <a:solidFill>
                  <a:schemeClr val="tx1">
                    <a:lumMod val="65000"/>
                    <a:lumOff val="35000"/>
                  </a:schemeClr>
                </a:solidFill>
                <a:round/>
              </a:ln>
              <a:effectLst/>
            </c:spPr>
          </c:errBars>
          <c:xVal>
            <c:numRef>
              <c:f>'AXIAL schw. Faser 15 dick(1)'!$W$5:$AD$5</c:f>
              <c:numCache>
                <c:formatCode>0.000</c:formatCode>
                <c:ptCount val="8"/>
                <c:pt idx="0">
                  <c:v>0</c:v>
                </c:pt>
                <c:pt idx="1">
                  <c:v>6.666666666666667</c:v>
                </c:pt>
                <c:pt idx="2">
                  <c:v>13.333333333333334</c:v>
                </c:pt>
                <c:pt idx="3">
                  <c:v>20</c:v>
                </c:pt>
                <c:pt idx="4">
                  <c:v>26.666666666666668</c:v>
                </c:pt>
                <c:pt idx="5">
                  <c:v>33.333333333333329</c:v>
                </c:pt>
                <c:pt idx="6">
                  <c:v>40</c:v>
                </c:pt>
                <c:pt idx="7">
                  <c:v>46.666666666666664</c:v>
                </c:pt>
              </c:numCache>
            </c:numRef>
          </c:xVal>
          <c:yVal>
            <c:numRef>
              <c:f>'AXIAL schw. Faser 15 dick(1)'!$W$2:$AD$2</c:f>
              <c:numCache>
                <c:formatCode>0.000</c:formatCode>
                <c:ptCount val="8"/>
                <c:pt idx="0">
                  <c:v>141.64444444444445</c:v>
                </c:pt>
                <c:pt idx="1">
                  <c:v>147.7222222222222</c:v>
                </c:pt>
                <c:pt idx="2">
                  <c:v>153.94444444444443</c:v>
                </c:pt>
                <c:pt idx="3">
                  <c:v>160.42222222222222</c:v>
                </c:pt>
                <c:pt idx="4">
                  <c:v>167.94444444444443</c:v>
                </c:pt>
                <c:pt idx="5">
                  <c:v>176.63333333333333</c:v>
                </c:pt>
                <c:pt idx="6">
                  <c:v>185.45555555555558</c:v>
                </c:pt>
                <c:pt idx="7">
                  <c:v>198.33333333333334</c:v>
                </c:pt>
              </c:numCache>
            </c:numRef>
          </c:yVal>
          <c:smooth val="0"/>
          <c:extLst>
            <c:ext xmlns:c16="http://schemas.microsoft.com/office/drawing/2014/chart" uri="{C3380CC4-5D6E-409C-BE32-E72D297353CC}">
              <c16:uniqueId val="{00000000-73F4-4893-9806-E3B758DCB0D0}"/>
            </c:ext>
          </c:extLst>
        </c:ser>
        <c:dLbls>
          <c:showLegendKey val="0"/>
          <c:showVal val="0"/>
          <c:showCatName val="0"/>
          <c:showSerName val="0"/>
          <c:showPercent val="0"/>
          <c:showBubbleSize val="0"/>
        </c:dLbls>
        <c:axId val="133203456"/>
        <c:axId val="133205376"/>
      </c:scatterChart>
      <c:valAx>
        <c:axId val="1332034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a:t>
                </a:r>
                <a:r>
                  <a:rPr lang="en-US" sz="1200"/>
                  <a:t>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205376"/>
        <c:crosses val="autoZero"/>
        <c:crossBetween val="midCat"/>
      </c:valAx>
      <c:valAx>
        <c:axId val="133205376"/>
        <c:scaling>
          <c:orientation val="minMax"/>
          <c:max val="200"/>
          <c:min val="1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600"/>
                  <a:t>Spez. Strömungswiderstand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2034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Axiale Belastung des Vlieses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2729103768431886E-2"/>
          <c:y val="0.11188929970632014"/>
          <c:w val="0.903103666507864"/>
          <c:h val="0.78829697740739424"/>
        </c:manualLayout>
      </c:layout>
      <c:scatterChart>
        <c:scatterStyle val="lineMarker"/>
        <c:varyColors val="0"/>
        <c:ser>
          <c:idx val="0"/>
          <c:order val="0"/>
          <c:tx>
            <c:strRef>
              <c:f>'AXIAL schw. Faser 15 dick(1)'!$L$2:$N$2</c:f>
              <c:strCache>
                <c:ptCount val="3"/>
                <c:pt idx="0">
                  <c:v>141,6444444</c:v>
                </c:pt>
                <c:pt idx="1">
                  <c:v>147,7222222</c:v>
                </c:pt>
                <c:pt idx="2">
                  <c:v>153,9444444</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6"/>
                </a:solidFill>
              </a:ln>
              <a:effectLst/>
            </c:spPr>
            <c:trendlineType val="linear"/>
            <c:dispRSqr val="0"/>
            <c:dispEq val="1"/>
            <c:trendlineLbl>
              <c:layout>
                <c:manualLayout>
                  <c:x val="2.0155190019603177E-2"/>
                  <c:y val="-0.1425705167963319"/>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trendlineLbl>
          </c:trendline>
          <c:xVal>
            <c:numRef>
              <c:f>'AXIAL schw. Faser 15 dick(1)'!$W$5:$AD$5</c:f>
              <c:numCache>
                <c:formatCode>0.000</c:formatCode>
                <c:ptCount val="8"/>
                <c:pt idx="0">
                  <c:v>0</c:v>
                </c:pt>
                <c:pt idx="1">
                  <c:v>6.666666666666667</c:v>
                </c:pt>
                <c:pt idx="2">
                  <c:v>13.333333333333334</c:v>
                </c:pt>
                <c:pt idx="3">
                  <c:v>20</c:v>
                </c:pt>
                <c:pt idx="4">
                  <c:v>26.666666666666668</c:v>
                </c:pt>
                <c:pt idx="5">
                  <c:v>33.333333333333329</c:v>
                </c:pt>
                <c:pt idx="6">
                  <c:v>40</c:v>
                </c:pt>
                <c:pt idx="7">
                  <c:v>46.666666666666664</c:v>
                </c:pt>
              </c:numCache>
            </c:numRef>
          </c:xVal>
          <c:yVal>
            <c:numRef>
              <c:f>'AXIAL schw. Faser 15 dick(1)'!$W$6:$AD$6</c:f>
              <c:numCache>
                <c:formatCode>0.000</c:formatCode>
                <c:ptCount val="8"/>
                <c:pt idx="0">
                  <c:v>14.773745695810454</c:v>
                </c:pt>
                <c:pt idx="1">
                  <c:v>10.738584853671281</c:v>
                </c:pt>
                <c:pt idx="2">
                  <c:v>10.084191088064419</c:v>
                </c:pt>
                <c:pt idx="3">
                  <c:v>10.41454158663953</c:v>
                </c:pt>
                <c:pt idx="4">
                  <c:v>8.7256161629663556</c:v>
                </c:pt>
                <c:pt idx="5">
                  <c:v>8.75473688468972</c:v>
                </c:pt>
                <c:pt idx="6">
                  <c:v>7.6813380753196956</c:v>
                </c:pt>
                <c:pt idx="7">
                  <c:v>5.8656425342628511</c:v>
                </c:pt>
              </c:numCache>
            </c:numRef>
          </c:yVal>
          <c:smooth val="0"/>
          <c:extLst>
            <c:ext xmlns:c16="http://schemas.microsoft.com/office/drawing/2014/chart" uri="{C3380CC4-5D6E-409C-BE32-E72D297353CC}">
              <c16:uniqueId val="{00000001-4321-4B77-B65A-752D240CCEE3}"/>
            </c:ext>
          </c:extLst>
        </c:ser>
        <c:dLbls>
          <c:showLegendKey val="0"/>
          <c:showVal val="0"/>
          <c:showCatName val="0"/>
          <c:showSerName val="0"/>
          <c:showPercent val="0"/>
          <c:showBubbleSize val="0"/>
        </c:dLbls>
        <c:axId val="133560960"/>
        <c:axId val="136909952"/>
      </c:scatterChart>
      <c:valAx>
        <c:axId val="133560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6909952"/>
        <c:crosses val="autoZero"/>
        <c:crossBetween val="midCat"/>
      </c:valAx>
      <c:valAx>
        <c:axId val="136909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a:t>Standardabweichung / Mittelwert  [‰]</a:t>
                </a:r>
                <a:endParaRPr lang="de-DE" sz="1200"/>
              </a:p>
            </c:rich>
          </c:tx>
          <c:layout>
            <c:manualLayout>
              <c:xMode val="edge"/>
              <c:yMode val="edge"/>
              <c:x val="2.3333452015860099E-2"/>
              <c:y val="0.3603180386068303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35609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Axiale Belastung des Vlieses (d = 20 mm)</a:t>
            </a:r>
          </a:p>
        </c:rich>
      </c:tx>
      <c:layout>
        <c:manualLayout>
          <c:xMode val="edge"/>
          <c:yMode val="edge"/>
          <c:x val="0.32911962441470938"/>
          <c:y val="1.136363466898790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Axial Vlies</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'AXIAL schw. Faser 20 dick(1)'!$X$3:$AF$3</c:f>
                <c:numCache>
                  <c:formatCode>General</c:formatCode>
                  <c:ptCount val="9"/>
                  <c:pt idx="0">
                    <c:v>2.9475195520043704</c:v>
                  </c:pt>
                  <c:pt idx="1">
                    <c:v>2.7705684485444531</c:v>
                  </c:pt>
                  <c:pt idx="2">
                    <c:v>5.0931971587545792</c:v>
                  </c:pt>
                  <c:pt idx="3">
                    <c:v>2.4505662721262098</c:v>
                  </c:pt>
                  <c:pt idx="4">
                    <c:v>2.3611642969213467</c:v>
                  </c:pt>
                  <c:pt idx="5">
                    <c:v>3.6107577985460741</c:v>
                  </c:pt>
                  <c:pt idx="6">
                    <c:v>2.2339431221711763</c:v>
                  </c:pt>
                  <c:pt idx="7">
                    <c:v>1.8284301352623633</c:v>
                  </c:pt>
                  <c:pt idx="8">
                    <c:v>1.5692166712003086</c:v>
                  </c:pt>
                </c:numCache>
              </c:numRef>
            </c:plus>
            <c:minus>
              <c:numRef>
                <c:f>'AXIAL schw. Faser 20 dick(1)'!$X$3:$AF$3</c:f>
                <c:numCache>
                  <c:formatCode>General</c:formatCode>
                  <c:ptCount val="9"/>
                  <c:pt idx="0">
                    <c:v>2.9475195520043704</c:v>
                  </c:pt>
                  <c:pt idx="1">
                    <c:v>2.7705684485444531</c:v>
                  </c:pt>
                  <c:pt idx="2">
                    <c:v>5.0931971587545792</c:v>
                  </c:pt>
                  <c:pt idx="3">
                    <c:v>2.4505662721262098</c:v>
                  </c:pt>
                  <c:pt idx="4">
                    <c:v>2.3611642969213467</c:v>
                  </c:pt>
                  <c:pt idx="5">
                    <c:v>3.6107577985460741</c:v>
                  </c:pt>
                  <c:pt idx="6">
                    <c:v>2.2339431221711763</c:v>
                  </c:pt>
                  <c:pt idx="7">
                    <c:v>1.8284301352623633</c:v>
                  </c:pt>
                  <c:pt idx="8">
                    <c:v>1.5692166712003086</c:v>
                  </c:pt>
                </c:numCache>
              </c:numRef>
            </c:minus>
            <c:spPr>
              <a:noFill/>
              <a:ln w="9525" cap="flat" cmpd="sng" algn="ctr">
                <a:solidFill>
                  <a:schemeClr val="tx1">
                    <a:lumMod val="65000"/>
                    <a:lumOff val="35000"/>
                  </a:schemeClr>
                </a:solidFill>
                <a:round/>
              </a:ln>
              <a:effectLst/>
            </c:spPr>
          </c:errBars>
          <c:xVal>
            <c:numRef>
              <c:f>'AXIAL schw. Faser 20 dick(1)'!$X$5:$AF$5</c:f>
              <c:numCache>
                <c:formatCode>0</c:formatCode>
                <c:ptCount val="9"/>
                <c:pt idx="0">
                  <c:v>0</c:v>
                </c:pt>
                <c:pt idx="1">
                  <c:v>5</c:v>
                </c:pt>
                <c:pt idx="2">
                  <c:v>10</c:v>
                </c:pt>
                <c:pt idx="3">
                  <c:v>15</c:v>
                </c:pt>
                <c:pt idx="4">
                  <c:v>20</c:v>
                </c:pt>
                <c:pt idx="5">
                  <c:v>25</c:v>
                </c:pt>
                <c:pt idx="6">
                  <c:v>30</c:v>
                </c:pt>
                <c:pt idx="7">
                  <c:v>35</c:v>
                </c:pt>
                <c:pt idx="8">
                  <c:v>40</c:v>
                </c:pt>
              </c:numCache>
            </c:numRef>
          </c:xVal>
          <c:yVal>
            <c:numRef>
              <c:f>'AXIAL schw. Faser 20 dick(1)'!$X$2:$AF$2</c:f>
              <c:numCache>
                <c:formatCode>0.000</c:formatCode>
                <c:ptCount val="9"/>
                <c:pt idx="0">
                  <c:v>651.1</c:v>
                </c:pt>
                <c:pt idx="1">
                  <c:v>675.05000000000007</c:v>
                </c:pt>
                <c:pt idx="2">
                  <c:v>697.375</c:v>
                </c:pt>
                <c:pt idx="3">
                  <c:v>721.22499999999991</c:v>
                </c:pt>
                <c:pt idx="4">
                  <c:v>745.05000000000007</c:v>
                </c:pt>
                <c:pt idx="5">
                  <c:v>774.15</c:v>
                </c:pt>
                <c:pt idx="6">
                  <c:v>805.92499999999995</c:v>
                </c:pt>
                <c:pt idx="7">
                  <c:v>842.3</c:v>
                </c:pt>
                <c:pt idx="8">
                  <c:v>882.9</c:v>
                </c:pt>
              </c:numCache>
            </c:numRef>
          </c:yVal>
          <c:smooth val="0"/>
          <c:extLst>
            <c:ext xmlns:c16="http://schemas.microsoft.com/office/drawing/2014/chart" uri="{C3380CC4-5D6E-409C-BE32-E72D297353CC}">
              <c16:uniqueId val="{00000000-CD84-4960-B610-1EFF38B68051}"/>
            </c:ext>
          </c:extLst>
        </c:ser>
        <c:dLbls>
          <c:showLegendKey val="0"/>
          <c:showVal val="0"/>
          <c:showCatName val="0"/>
          <c:showSerName val="0"/>
          <c:showPercent val="0"/>
          <c:showBubbleSize val="0"/>
        </c:dLbls>
        <c:axId val="138103040"/>
        <c:axId val="138121600"/>
      </c:scatterChart>
      <c:valAx>
        <c:axId val="1381030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8121600"/>
        <c:crosses val="autoZero"/>
        <c:crossBetween val="midCat"/>
      </c:valAx>
      <c:valAx>
        <c:axId val="138121600"/>
        <c:scaling>
          <c:orientation val="minMax"/>
          <c:max val="900"/>
          <c:min val="6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Spez. Strömungswiderstand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8103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Axiale Belastung des Vlieses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2729103768431886E-2"/>
          <c:y val="0.11188929970632014"/>
          <c:w val="0.903103666507864"/>
          <c:h val="0.78829697740739424"/>
        </c:manualLayout>
      </c:layout>
      <c:scatterChart>
        <c:scatterStyle val="lineMarker"/>
        <c:varyColors val="0"/>
        <c:ser>
          <c:idx val="0"/>
          <c:order val="0"/>
          <c:tx>
            <c:strRef>
              <c:f>'AXIAL schw. Faser 20 dick(1)'!$L$2:$N$2</c:f>
              <c:strCache>
                <c:ptCount val="3"/>
                <c:pt idx="0">
                  <c:v>651,1</c:v>
                </c:pt>
                <c:pt idx="1">
                  <c:v>675,05</c:v>
                </c:pt>
                <c:pt idx="2">
                  <c:v>697,375</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6"/>
                </a:solidFill>
              </a:ln>
              <a:effectLst/>
            </c:spPr>
            <c:trendlineType val="linear"/>
            <c:dispRSqr val="0"/>
            <c:dispEq val="1"/>
            <c:trendlineLbl>
              <c:layout>
                <c:manualLayout>
                  <c:x val="7.6396970436931064E-3"/>
                  <c:y val="-0.13090534316014329"/>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aseline="0"/>
                      <a:t>y = -0,082x + 5,4048</a:t>
                    </a:r>
                    <a:endParaRPr lang="en-US" sz="11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'AXIAL schw. Faser 20 dick(1)'!$X$5:$AF$5</c:f>
              <c:numCache>
                <c:formatCode>0</c:formatCode>
                <c:ptCount val="9"/>
                <c:pt idx="0">
                  <c:v>0</c:v>
                </c:pt>
                <c:pt idx="1">
                  <c:v>5</c:v>
                </c:pt>
                <c:pt idx="2">
                  <c:v>10</c:v>
                </c:pt>
                <c:pt idx="3">
                  <c:v>15</c:v>
                </c:pt>
                <c:pt idx="4">
                  <c:v>20</c:v>
                </c:pt>
                <c:pt idx="5">
                  <c:v>25</c:v>
                </c:pt>
                <c:pt idx="6">
                  <c:v>30</c:v>
                </c:pt>
                <c:pt idx="7">
                  <c:v>35</c:v>
                </c:pt>
                <c:pt idx="8">
                  <c:v>40</c:v>
                </c:pt>
              </c:numCache>
            </c:numRef>
          </c:xVal>
          <c:yVal>
            <c:numRef>
              <c:f>'AXIAL schw. Faser 20 dick(1)'!$X$6:$AF$6</c:f>
              <c:numCache>
                <c:formatCode>0.000</c:formatCode>
                <c:ptCount val="9"/>
                <c:pt idx="0">
                  <c:v>4.526984414075212</c:v>
                </c:pt>
                <c:pt idx="1">
                  <c:v>4.1042418317820211</c:v>
                </c:pt>
                <c:pt idx="2">
                  <c:v>7.3033836296893053</c:v>
                </c:pt>
                <c:pt idx="3">
                  <c:v>3.3977833160611599</c:v>
                </c:pt>
                <c:pt idx="4">
                  <c:v>3.1691353559108064</c:v>
                </c:pt>
                <c:pt idx="5">
                  <c:v>4.6641578486676671</c:v>
                </c:pt>
                <c:pt idx="6">
                  <c:v>2.7718995218800466</c:v>
                </c:pt>
                <c:pt idx="7">
                  <c:v>2.1707587976520992</c:v>
                </c:pt>
                <c:pt idx="8">
                  <c:v>1.7773436076569358</c:v>
                </c:pt>
              </c:numCache>
            </c:numRef>
          </c:yVal>
          <c:smooth val="0"/>
          <c:extLst>
            <c:ext xmlns:c16="http://schemas.microsoft.com/office/drawing/2014/chart" uri="{C3380CC4-5D6E-409C-BE32-E72D297353CC}">
              <c16:uniqueId val="{00000000-1B2D-4922-B91A-B0C985B63FA5}"/>
            </c:ext>
          </c:extLst>
        </c:ser>
        <c:dLbls>
          <c:showLegendKey val="0"/>
          <c:showVal val="0"/>
          <c:showCatName val="0"/>
          <c:showSerName val="0"/>
          <c:showPercent val="0"/>
          <c:showBubbleSize val="0"/>
        </c:dLbls>
        <c:axId val="139667328"/>
        <c:axId val="139677056"/>
      </c:scatterChart>
      <c:valAx>
        <c:axId val="139667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9677056"/>
        <c:crosses val="autoZero"/>
        <c:crossBetween val="midCat"/>
      </c:valAx>
      <c:valAx>
        <c:axId val="139677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a:t>Standardabweichung / Mittelwert  [‰]</a:t>
                </a:r>
                <a:endParaRPr lang="de-DE" sz="1200"/>
              </a:p>
            </c:rich>
          </c:tx>
          <c:layout>
            <c:manualLayout>
              <c:xMode val="edge"/>
              <c:yMode val="edge"/>
              <c:x val="1.1465199339452307E-2"/>
              <c:y val="0.24289381369395524"/>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39667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Vergleich der Kompression von Vlies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1"/>
          <c:order val="1"/>
          <c:tx>
            <c:v>Vlies d = 20 mm</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bg2">
                    <a:lumMod val="25000"/>
                  </a:schemeClr>
                </a:solidFill>
              </a:ln>
              <a:effectLst/>
            </c:spPr>
            <c:trendlineType val="linear"/>
            <c:dispRSqr val="0"/>
            <c:dispEq val="1"/>
            <c:trendlineLbl>
              <c:layout>
                <c:manualLayout>
                  <c:x val="0.11150214044404273"/>
                  <c:y val="-2.4314002577844999E-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trendlineLbl>
          </c:trendline>
          <c:xVal>
            <c:numRef>
              <c:f>'AXIAL schw. Faser 20 dick(1)'!$X$5:$AF$5</c:f>
              <c:numCache>
                <c:formatCode>0</c:formatCode>
                <c:ptCount val="9"/>
                <c:pt idx="0">
                  <c:v>0</c:v>
                </c:pt>
                <c:pt idx="1">
                  <c:v>5</c:v>
                </c:pt>
                <c:pt idx="2">
                  <c:v>10</c:v>
                </c:pt>
                <c:pt idx="3">
                  <c:v>15</c:v>
                </c:pt>
                <c:pt idx="4">
                  <c:v>20</c:v>
                </c:pt>
                <c:pt idx="5">
                  <c:v>25</c:v>
                </c:pt>
                <c:pt idx="6">
                  <c:v>30</c:v>
                </c:pt>
                <c:pt idx="7">
                  <c:v>35</c:v>
                </c:pt>
                <c:pt idx="8">
                  <c:v>40</c:v>
                </c:pt>
              </c:numCache>
            </c:numRef>
          </c:xVal>
          <c:yVal>
            <c:numRef>
              <c:f>'AXIAL schw. Faser 20 dick(1)'!$X$6:$AF$6</c:f>
              <c:numCache>
                <c:formatCode>0.000</c:formatCode>
                <c:ptCount val="9"/>
                <c:pt idx="0">
                  <c:v>4.526984414075212</c:v>
                </c:pt>
                <c:pt idx="1">
                  <c:v>4.1042418317820211</c:v>
                </c:pt>
                <c:pt idx="2">
                  <c:v>7.3033836296893053</c:v>
                </c:pt>
                <c:pt idx="3">
                  <c:v>3.3977833160611599</c:v>
                </c:pt>
                <c:pt idx="4">
                  <c:v>3.1691353559108064</c:v>
                </c:pt>
                <c:pt idx="5">
                  <c:v>4.6641578486676671</c:v>
                </c:pt>
                <c:pt idx="6">
                  <c:v>2.7718995218800466</c:v>
                </c:pt>
                <c:pt idx="7">
                  <c:v>2.1707587976520992</c:v>
                </c:pt>
                <c:pt idx="8">
                  <c:v>1.7773436076569358</c:v>
                </c:pt>
              </c:numCache>
            </c:numRef>
          </c:yVal>
          <c:smooth val="0"/>
          <c:extLst>
            <c:ext xmlns:c16="http://schemas.microsoft.com/office/drawing/2014/chart" uri="{C3380CC4-5D6E-409C-BE32-E72D297353CC}">
              <c16:uniqueId val="{00000001-EED4-4F95-9196-F70EE2B264FA}"/>
            </c:ext>
          </c:extLst>
        </c:ser>
        <c:ser>
          <c:idx val="0"/>
          <c:order val="0"/>
          <c:tx>
            <c:v>Vlies d = 15 mm</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6"/>
                </a:solidFill>
              </a:ln>
              <a:effectLst/>
            </c:spPr>
            <c:trendlineType val="linear"/>
            <c:dispRSqr val="0"/>
            <c:dispEq val="1"/>
            <c:trendlineLbl>
              <c:layout>
                <c:manualLayout>
                  <c:x val="-3.4410456696904543E-3"/>
                  <c:y val="6.1798785820987627E-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trendlineLbl>
          </c:trendline>
          <c:xVal>
            <c:numRef>
              <c:f>'AXIAL schw. Faser 15 dick(1)'!$W$5:$AD$5</c:f>
              <c:numCache>
                <c:formatCode>0.000</c:formatCode>
                <c:ptCount val="8"/>
                <c:pt idx="0">
                  <c:v>0</c:v>
                </c:pt>
                <c:pt idx="1">
                  <c:v>6.666666666666667</c:v>
                </c:pt>
                <c:pt idx="2">
                  <c:v>13.333333333333334</c:v>
                </c:pt>
                <c:pt idx="3">
                  <c:v>20</c:v>
                </c:pt>
                <c:pt idx="4">
                  <c:v>26.666666666666668</c:v>
                </c:pt>
                <c:pt idx="5">
                  <c:v>33.333333333333329</c:v>
                </c:pt>
                <c:pt idx="6">
                  <c:v>40</c:v>
                </c:pt>
                <c:pt idx="7">
                  <c:v>46.666666666666664</c:v>
                </c:pt>
              </c:numCache>
            </c:numRef>
          </c:xVal>
          <c:yVal>
            <c:numRef>
              <c:f>'AXIAL schw. Faser 15 dick(1)'!$W$6:$AD$6</c:f>
              <c:numCache>
                <c:formatCode>0.000</c:formatCode>
                <c:ptCount val="8"/>
                <c:pt idx="0">
                  <c:v>14.773745695810454</c:v>
                </c:pt>
                <c:pt idx="1">
                  <c:v>10.738584853671281</c:v>
                </c:pt>
                <c:pt idx="2">
                  <c:v>10.084191088064419</c:v>
                </c:pt>
                <c:pt idx="3">
                  <c:v>10.41454158663953</c:v>
                </c:pt>
                <c:pt idx="4">
                  <c:v>8.7256161629663556</c:v>
                </c:pt>
                <c:pt idx="5">
                  <c:v>8.75473688468972</c:v>
                </c:pt>
                <c:pt idx="6">
                  <c:v>7.6813380753196956</c:v>
                </c:pt>
                <c:pt idx="7">
                  <c:v>5.8656425342628511</c:v>
                </c:pt>
              </c:numCache>
            </c:numRef>
          </c:yVal>
          <c:smooth val="0"/>
          <c:extLst>
            <c:ext xmlns:c16="http://schemas.microsoft.com/office/drawing/2014/chart" uri="{C3380CC4-5D6E-409C-BE32-E72D297353CC}">
              <c16:uniqueId val="{00000003-EED4-4F95-9196-F70EE2B264FA}"/>
            </c:ext>
          </c:extLst>
        </c:ser>
        <c:dLbls>
          <c:showLegendKey val="0"/>
          <c:showVal val="0"/>
          <c:showCatName val="0"/>
          <c:showSerName val="0"/>
          <c:showPercent val="0"/>
          <c:showBubbleSize val="0"/>
        </c:dLbls>
        <c:axId val="140168192"/>
        <c:axId val="140387456"/>
      </c:scatterChart>
      <c:valAx>
        <c:axId val="1401681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0387456"/>
        <c:crosses val="autoZero"/>
        <c:crossBetween val="midCat"/>
      </c:valAx>
      <c:valAx>
        <c:axId val="140387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 Mittelwert  von Rs [‰]</a:t>
                </a:r>
                <a:endParaRPr lang="de-DE" sz="1400"/>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0168192"/>
        <c:crosses val="autoZero"/>
        <c:crossBetween val="midCat"/>
      </c:valAx>
      <c:spPr>
        <a:noFill/>
        <a:ln>
          <a:noFill/>
        </a:ln>
        <a:effectLst/>
      </c:spPr>
    </c:plotArea>
    <c:legend>
      <c:legendPos val="b"/>
      <c:layout>
        <c:manualLayout>
          <c:xMode val="edge"/>
          <c:yMode val="edge"/>
          <c:x val="6.0861801486746289E-2"/>
          <c:y val="0.93584258890440986"/>
          <c:w val="0.91981518794312622"/>
          <c:h val="5.279377642660217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Axiale Belastung von Steinwolle</a:t>
            </a:r>
          </a:p>
        </c:rich>
      </c:tx>
      <c:layout>
        <c:manualLayout>
          <c:xMode val="edge"/>
          <c:yMode val="edge"/>
          <c:x val="0.35703613449840149"/>
          <c:y val="3.030302578396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Axial Vlies</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'AXIAL Steinwolle senkrecht'!$T$3:$Y$3</c:f>
                <c:numCache>
                  <c:formatCode>General</c:formatCode>
                  <c:ptCount val="6"/>
                  <c:pt idx="0">
                    <c:v>3.6346744746486346</c:v>
                  </c:pt>
                  <c:pt idx="1">
                    <c:v>2.7717973152225905</c:v>
                  </c:pt>
                  <c:pt idx="2">
                    <c:v>1.866730080695284</c:v>
                  </c:pt>
                  <c:pt idx="3">
                    <c:v>1.9638399380805396</c:v>
                  </c:pt>
                  <c:pt idx="4">
                    <c:v>1.7621392625506338</c:v>
                  </c:pt>
                  <c:pt idx="5">
                    <c:v>1.4660865293473924</c:v>
                  </c:pt>
                </c:numCache>
              </c:numRef>
            </c:plus>
            <c:minus>
              <c:numRef>
                <c:f>'AXIAL Steinwolle senkrecht'!$T$3:$Y$3</c:f>
                <c:numCache>
                  <c:formatCode>General</c:formatCode>
                  <c:ptCount val="6"/>
                  <c:pt idx="0">
                    <c:v>3.6346744746486346</c:v>
                  </c:pt>
                  <c:pt idx="1">
                    <c:v>2.7717973152225905</c:v>
                  </c:pt>
                  <c:pt idx="2">
                    <c:v>1.866730080695284</c:v>
                  </c:pt>
                  <c:pt idx="3">
                    <c:v>1.9638399380805396</c:v>
                  </c:pt>
                  <c:pt idx="4">
                    <c:v>1.7621392625506338</c:v>
                  </c:pt>
                  <c:pt idx="5">
                    <c:v>1.4660865293473924</c:v>
                  </c:pt>
                </c:numCache>
              </c:numRef>
            </c:minus>
            <c:spPr>
              <a:noFill/>
              <a:ln w="9525" cap="flat" cmpd="sng" algn="ctr">
                <a:solidFill>
                  <a:schemeClr val="tx1">
                    <a:lumMod val="65000"/>
                    <a:lumOff val="35000"/>
                  </a:schemeClr>
                </a:solidFill>
                <a:round/>
              </a:ln>
              <a:effectLst/>
            </c:spPr>
          </c:errBars>
          <c:xVal>
            <c:numRef>
              <c:f>'AXIAL Steinwolle senkrecht'!$T$5:$Y$5</c:f>
              <c:numCache>
                <c:formatCode>0</c:formatCode>
                <c:ptCount val="6"/>
                <c:pt idx="0">
                  <c:v>0</c:v>
                </c:pt>
                <c:pt idx="1">
                  <c:v>8</c:v>
                </c:pt>
                <c:pt idx="2">
                  <c:v>16</c:v>
                </c:pt>
                <c:pt idx="3">
                  <c:v>24</c:v>
                </c:pt>
                <c:pt idx="4">
                  <c:v>32</c:v>
                </c:pt>
                <c:pt idx="5">
                  <c:v>40</c:v>
                </c:pt>
              </c:numCache>
            </c:numRef>
          </c:xVal>
          <c:yVal>
            <c:numRef>
              <c:f>'AXIAL Steinwolle senkrecht'!$T$2:$Y$2</c:f>
              <c:numCache>
                <c:formatCode>0.000</c:formatCode>
                <c:ptCount val="6"/>
                <c:pt idx="0">
                  <c:v>577.69999999999993</c:v>
                </c:pt>
                <c:pt idx="1">
                  <c:v>605.24999999999989</c:v>
                </c:pt>
                <c:pt idx="2">
                  <c:v>639.01250000000005</c:v>
                </c:pt>
                <c:pt idx="3">
                  <c:v>673.125</c:v>
                </c:pt>
                <c:pt idx="4">
                  <c:v>717.8125</c:v>
                </c:pt>
                <c:pt idx="5">
                  <c:v>771.97500000000002</c:v>
                </c:pt>
              </c:numCache>
            </c:numRef>
          </c:yVal>
          <c:smooth val="0"/>
          <c:extLst>
            <c:ext xmlns:c16="http://schemas.microsoft.com/office/drawing/2014/chart" uri="{C3380CC4-5D6E-409C-BE32-E72D297353CC}">
              <c16:uniqueId val="{00000000-3CD3-4A8C-9513-848A6FA0FC92}"/>
            </c:ext>
          </c:extLst>
        </c:ser>
        <c:dLbls>
          <c:showLegendKey val="0"/>
          <c:showVal val="0"/>
          <c:showCatName val="0"/>
          <c:showSerName val="0"/>
          <c:showPercent val="0"/>
          <c:showBubbleSize val="0"/>
        </c:dLbls>
        <c:axId val="140791168"/>
        <c:axId val="141412992"/>
      </c:scatterChart>
      <c:valAx>
        <c:axId val="140791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layout>
            <c:manualLayout>
              <c:xMode val="edge"/>
              <c:yMode val="edge"/>
              <c:x val="0.40761761970627874"/>
              <c:y val="0.938440566326567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1412992"/>
        <c:crosses val="autoZero"/>
        <c:crossBetween val="midCat"/>
      </c:valAx>
      <c:valAx>
        <c:axId val="141412992"/>
        <c:scaling>
          <c:orientation val="minMax"/>
          <c:max val="800"/>
          <c:min val="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Spez. Strömungswiderstand Rs [Pa * s / m]</a:t>
                </a:r>
              </a:p>
            </c:rich>
          </c:tx>
          <c:layout>
            <c:manualLayout>
              <c:xMode val="edge"/>
              <c:yMode val="edge"/>
              <c:x val="2.7835295388438094E-2"/>
              <c:y val="0.2549298713120569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0791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Axiale Belastung von Steinwolle</a:t>
            </a:r>
          </a:p>
        </c:rich>
      </c:tx>
      <c:layout>
        <c:manualLayout>
          <c:xMode val="edge"/>
          <c:yMode val="edge"/>
          <c:x val="0.38171505970058173"/>
          <c:y val="4.166666045295567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2729103768431886E-2"/>
          <c:y val="0.11188929970632014"/>
          <c:w val="0.903103666507864"/>
          <c:h val="0.78829697740739424"/>
        </c:manualLayout>
      </c:layout>
      <c:scatterChart>
        <c:scatterStyle val="lineMarker"/>
        <c:varyColors val="0"/>
        <c:ser>
          <c:idx val="0"/>
          <c:order val="0"/>
          <c:tx>
            <c:strRef>
              <c:f>'AXIAL Steinwolle senkrecht'!$L$2:$N$2</c:f>
              <c:strCache>
                <c:ptCount val="3"/>
                <c:pt idx="0">
                  <c:v>577,7</c:v>
                </c:pt>
                <c:pt idx="1">
                  <c:v>605,25</c:v>
                </c:pt>
                <c:pt idx="2">
                  <c:v>639,0125</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tx1"/>
                </a:solidFill>
              </a:ln>
              <a:effectLst/>
            </c:spPr>
            <c:trendlineType val="linear"/>
            <c:dispRSqr val="0"/>
            <c:dispEq val="1"/>
            <c:trendlineLbl>
              <c:layout>
                <c:manualLayout>
                  <c:x val="1.2386998114256136E-2"/>
                  <c:y val="-0.21840368969164733"/>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rendlineLbl>
          </c:trendline>
          <c:xVal>
            <c:numRef>
              <c:f>'AXIAL Steinwolle senkrecht'!$T$5:$Y$5</c:f>
              <c:numCache>
                <c:formatCode>0</c:formatCode>
                <c:ptCount val="6"/>
                <c:pt idx="0">
                  <c:v>0</c:v>
                </c:pt>
                <c:pt idx="1">
                  <c:v>8</c:v>
                </c:pt>
                <c:pt idx="2">
                  <c:v>16</c:v>
                </c:pt>
                <c:pt idx="3">
                  <c:v>24</c:v>
                </c:pt>
                <c:pt idx="4">
                  <c:v>32</c:v>
                </c:pt>
                <c:pt idx="5">
                  <c:v>40</c:v>
                </c:pt>
              </c:numCache>
            </c:numRef>
          </c:xVal>
          <c:yVal>
            <c:numRef>
              <c:f>'AXIAL Steinwolle senkrecht'!$T$6:$Y$6</c:f>
              <c:numCache>
                <c:formatCode>0.000</c:formatCode>
                <c:ptCount val="6"/>
                <c:pt idx="0">
                  <c:v>6.2916296947353905</c:v>
                </c:pt>
                <c:pt idx="1">
                  <c:v>4.5795907727758633</c:v>
                </c:pt>
                <c:pt idx="2">
                  <c:v>2.9212731843199995</c:v>
                </c:pt>
                <c:pt idx="3">
                  <c:v>2.9174966582440698</c:v>
                </c:pt>
                <c:pt idx="4">
                  <c:v>2.4548740270622673</c:v>
                </c:pt>
                <c:pt idx="5">
                  <c:v>1.8991373157775735</c:v>
                </c:pt>
              </c:numCache>
            </c:numRef>
          </c:yVal>
          <c:smooth val="0"/>
          <c:extLst>
            <c:ext xmlns:c16="http://schemas.microsoft.com/office/drawing/2014/chart" uri="{C3380CC4-5D6E-409C-BE32-E72D297353CC}">
              <c16:uniqueId val="{00000001-AF80-4DC1-BE7C-C193DBE20B33}"/>
            </c:ext>
          </c:extLst>
        </c:ser>
        <c:dLbls>
          <c:showLegendKey val="0"/>
          <c:showVal val="0"/>
          <c:showCatName val="0"/>
          <c:showSerName val="0"/>
          <c:showPercent val="0"/>
          <c:showBubbleSize val="0"/>
        </c:dLbls>
        <c:axId val="160749440"/>
        <c:axId val="161009664"/>
      </c:scatterChart>
      <c:valAx>
        <c:axId val="160749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layout>
            <c:manualLayout>
              <c:xMode val="edge"/>
              <c:yMode val="edge"/>
              <c:x val="0.42452029597366259"/>
              <c:y val="0.932758748992073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1009664"/>
        <c:crosses val="autoZero"/>
        <c:crossBetween val="midCat"/>
      </c:valAx>
      <c:valAx>
        <c:axId val="161009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 Mittelwert  Rs [‰]</a:t>
                </a:r>
                <a:endParaRPr lang="de-DE" sz="1400"/>
              </a:p>
            </c:rich>
          </c:tx>
          <c:layout>
            <c:manualLayout>
              <c:xMode val="edge"/>
              <c:yMode val="edge"/>
              <c:x val="2.0959801480578539E-2"/>
              <c:y val="0.35084834304934037"/>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0749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Radiale Belastung von Basotect</a:t>
            </a:r>
          </a:p>
        </c:rich>
      </c:tx>
      <c:layout>
        <c:manualLayout>
          <c:xMode val="edge"/>
          <c:yMode val="edge"/>
          <c:x val="0.34778265996673091"/>
          <c:y val="1.136363466898790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Axial Vlies</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'RADIAL Basotect'!$U$3:$AA$3</c:f>
                <c:numCache>
                  <c:formatCode>General</c:formatCode>
                  <c:ptCount val="7"/>
                  <c:pt idx="0">
                    <c:v>4.3954196163701171</c:v>
                  </c:pt>
                  <c:pt idx="1">
                    <c:v>6.093187170093735</c:v>
                  </c:pt>
                  <c:pt idx="2">
                    <c:v>9.8505632287398814</c:v>
                  </c:pt>
                  <c:pt idx="3">
                    <c:v>7.1422494828966254</c:v>
                  </c:pt>
                  <c:pt idx="4">
                    <c:v>3.5520632704673298</c:v>
                  </c:pt>
                  <c:pt idx="5">
                    <c:v>3.7933777626201741</c:v>
                  </c:pt>
                  <c:pt idx="6">
                    <c:v>4.0900407054560404</c:v>
                  </c:pt>
                </c:numCache>
              </c:numRef>
            </c:plus>
            <c:minus>
              <c:numRef>
                <c:f>'RADIAL Basotect'!$U$3:$AA$3</c:f>
                <c:numCache>
                  <c:formatCode>General</c:formatCode>
                  <c:ptCount val="7"/>
                  <c:pt idx="0">
                    <c:v>4.3954196163701171</c:v>
                  </c:pt>
                  <c:pt idx="1">
                    <c:v>6.093187170093735</c:v>
                  </c:pt>
                  <c:pt idx="2">
                    <c:v>9.8505632287398814</c:v>
                  </c:pt>
                  <c:pt idx="3">
                    <c:v>7.1422494828966254</c:v>
                  </c:pt>
                  <c:pt idx="4">
                    <c:v>3.5520632704673298</c:v>
                  </c:pt>
                  <c:pt idx="5">
                    <c:v>3.7933777626201741</c:v>
                  </c:pt>
                  <c:pt idx="6">
                    <c:v>4.0900407054560404</c:v>
                  </c:pt>
                </c:numCache>
              </c:numRef>
            </c:minus>
            <c:spPr>
              <a:noFill/>
              <a:ln w="9525" cap="flat" cmpd="sng" algn="ctr">
                <a:solidFill>
                  <a:schemeClr val="tx1">
                    <a:lumMod val="65000"/>
                    <a:lumOff val="35000"/>
                  </a:schemeClr>
                </a:solidFill>
                <a:round/>
              </a:ln>
              <a:effectLst/>
            </c:spPr>
          </c:errBars>
          <c:xVal>
            <c:numRef>
              <c:f>'RADIAL Basotect'!$U$1:$AA$1</c:f>
              <c:numCache>
                <c:formatCode>General</c:formatCode>
                <c:ptCount val="7"/>
                <c:pt idx="0">
                  <c:v>0</c:v>
                </c:pt>
                <c:pt idx="1">
                  <c:v>1.99</c:v>
                </c:pt>
                <c:pt idx="2">
                  <c:v>3.96</c:v>
                </c:pt>
                <c:pt idx="3">
                  <c:v>5.91</c:v>
                </c:pt>
                <c:pt idx="4">
                  <c:v>7.84</c:v>
                </c:pt>
                <c:pt idx="5">
                  <c:v>9.75</c:v>
                </c:pt>
                <c:pt idx="6">
                  <c:v>11.64</c:v>
                </c:pt>
              </c:numCache>
            </c:numRef>
          </c:xVal>
          <c:yVal>
            <c:numRef>
              <c:f>'RADIAL Basotect'!$U$2:$AA$2</c:f>
              <c:numCache>
                <c:formatCode>0.000</c:formatCode>
                <c:ptCount val="7"/>
                <c:pt idx="0">
                  <c:v>621.44705882352946</c:v>
                </c:pt>
                <c:pt idx="1">
                  <c:v>656.04705882352937</c:v>
                </c:pt>
                <c:pt idx="2">
                  <c:v>673.8</c:v>
                </c:pt>
                <c:pt idx="3">
                  <c:v>710.99999999999989</c:v>
                </c:pt>
                <c:pt idx="4">
                  <c:v>735.11764705882342</c:v>
                </c:pt>
                <c:pt idx="5">
                  <c:v>766.14117647058822</c:v>
                </c:pt>
                <c:pt idx="6">
                  <c:v>805.43529411764689</c:v>
                </c:pt>
              </c:numCache>
            </c:numRef>
          </c:yVal>
          <c:smooth val="0"/>
          <c:extLst>
            <c:ext xmlns:c16="http://schemas.microsoft.com/office/drawing/2014/chart" uri="{C3380CC4-5D6E-409C-BE32-E72D297353CC}">
              <c16:uniqueId val="{00000000-3381-417D-9A75-02C011D2DA1F}"/>
            </c:ext>
          </c:extLst>
        </c:ser>
        <c:dLbls>
          <c:showLegendKey val="0"/>
          <c:showVal val="0"/>
          <c:showCatName val="0"/>
          <c:showSerName val="0"/>
          <c:showPercent val="0"/>
          <c:showBubbleSize val="0"/>
        </c:dLbls>
        <c:axId val="167336576"/>
        <c:axId val="199120000"/>
      </c:scatterChart>
      <c:valAx>
        <c:axId val="167336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99120000"/>
        <c:crosses val="autoZero"/>
        <c:crossBetween val="midCat"/>
      </c:valAx>
      <c:valAx>
        <c:axId val="199120000"/>
        <c:scaling>
          <c:orientation val="minMax"/>
          <c:max val="825"/>
          <c:min val="6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Spez. Strömungswiderstand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73365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Radiale Belastung von Basotect</a:t>
            </a:r>
          </a:p>
        </c:rich>
      </c:tx>
      <c:layout>
        <c:manualLayout>
          <c:xMode val="edge"/>
          <c:yMode val="edge"/>
          <c:x val="0.35783613531564928"/>
          <c:y val="2.651514756097178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2729103768431886E-2"/>
          <c:y val="0.11188929970632014"/>
          <c:w val="0.903103666507864"/>
          <c:h val="0.78829697740739424"/>
        </c:manualLayout>
      </c:layout>
      <c:scatterChart>
        <c:scatterStyle val="lineMarker"/>
        <c:varyColors val="0"/>
        <c:ser>
          <c:idx val="0"/>
          <c:order val="0"/>
          <c:tx>
            <c:strRef>
              <c:f>'RADIAL Basotect'!$L$2:$N$2</c:f>
              <c:strCache>
                <c:ptCount val="3"/>
                <c:pt idx="0">
                  <c:v>621,4470588</c:v>
                </c:pt>
                <c:pt idx="1">
                  <c:v>656,0470588</c:v>
                </c:pt>
                <c:pt idx="2">
                  <c:v>673,8</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'RADIAL Basotect'!$U$1:$AA$1</c:f>
              <c:numCache>
                <c:formatCode>General</c:formatCode>
                <c:ptCount val="7"/>
                <c:pt idx="0">
                  <c:v>0</c:v>
                </c:pt>
                <c:pt idx="1">
                  <c:v>1.99</c:v>
                </c:pt>
                <c:pt idx="2">
                  <c:v>3.96</c:v>
                </c:pt>
                <c:pt idx="3">
                  <c:v>5.91</c:v>
                </c:pt>
                <c:pt idx="4">
                  <c:v>7.84</c:v>
                </c:pt>
                <c:pt idx="5">
                  <c:v>9.75</c:v>
                </c:pt>
                <c:pt idx="6">
                  <c:v>11.64</c:v>
                </c:pt>
              </c:numCache>
            </c:numRef>
          </c:xVal>
          <c:yVal>
            <c:numRef>
              <c:f>'RADIAL Basotect'!$U$5:$AA$5</c:f>
              <c:numCache>
                <c:formatCode>0.000</c:formatCode>
                <c:ptCount val="7"/>
                <c:pt idx="0">
                  <c:v>7.0728786208935484</c:v>
                </c:pt>
                <c:pt idx="1">
                  <c:v>9.2877288117417613</c:v>
                </c:pt>
                <c:pt idx="2">
                  <c:v>14.619417080350079</c:v>
                </c:pt>
                <c:pt idx="3">
                  <c:v>10.045357922498772</c:v>
                </c:pt>
                <c:pt idx="4">
                  <c:v>4.8319657196082755</c:v>
                </c:pt>
                <c:pt idx="5">
                  <c:v>4.951277752874832</c:v>
                </c:pt>
                <c:pt idx="6">
                  <c:v>5.0780500126166856</c:v>
                </c:pt>
              </c:numCache>
            </c:numRef>
          </c:yVal>
          <c:smooth val="0"/>
          <c:extLst>
            <c:ext xmlns:c16="http://schemas.microsoft.com/office/drawing/2014/chart" uri="{C3380CC4-5D6E-409C-BE32-E72D297353CC}">
              <c16:uniqueId val="{00000000-4181-4216-B090-6A68541683C8}"/>
            </c:ext>
          </c:extLst>
        </c:ser>
        <c:dLbls>
          <c:showLegendKey val="0"/>
          <c:showVal val="0"/>
          <c:showCatName val="0"/>
          <c:showSerName val="0"/>
          <c:showPercent val="0"/>
          <c:showBubbleSize val="0"/>
        </c:dLbls>
        <c:axId val="217650304"/>
        <c:axId val="217652224"/>
      </c:scatterChart>
      <c:valAx>
        <c:axId val="2176503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Volumenkompression [%]</a:t>
                </a:r>
              </a:p>
            </c:rich>
          </c:tx>
          <c:layout>
            <c:manualLayout>
              <c:xMode val="edge"/>
              <c:yMode val="edge"/>
              <c:x val="0.43401489811478888"/>
              <c:y val="0.942228444549563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17652224"/>
        <c:crosses val="autoZero"/>
        <c:crossBetween val="midCat"/>
      </c:valAx>
      <c:valAx>
        <c:axId val="217652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 Mittelwert  [‰]</a:t>
                </a:r>
                <a:endParaRPr lang="de-DE" sz="1400"/>
              </a:p>
            </c:rich>
          </c:tx>
          <c:layout>
            <c:manualLayout>
              <c:xMode val="edge"/>
              <c:yMode val="edge"/>
              <c:x val="2.3333452015860099E-2"/>
              <c:y val="0.36789379505282227"/>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17650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t>Messungen der Lochscheiben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6.3506108499027547E-2"/>
          <c:y val="7.6862650911473235E-2"/>
          <c:w val="0.91685122453218537"/>
          <c:h val="0.84599516379105466"/>
        </c:manualLayout>
      </c:layout>
      <c:scatterChart>
        <c:scatterStyle val="lineMarker"/>
        <c:varyColors val="0"/>
        <c:ser>
          <c:idx val="0"/>
          <c:order val="0"/>
          <c:tx>
            <c:v>Lochscheiben</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'Daten des Wechselstrom'!$Z$20:$AD$20</c:f>
                <c:numCache>
                  <c:formatCode>General</c:formatCode>
                  <c:ptCount val="5"/>
                  <c:pt idx="0">
                    <c:v>28.773903106808433</c:v>
                  </c:pt>
                  <c:pt idx="1">
                    <c:v>23.542514733987108</c:v>
                  </c:pt>
                  <c:pt idx="2">
                    <c:v>87.283213592305358</c:v>
                  </c:pt>
                  <c:pt idx="3">
                    <c:v>33.203915431767982</c:v>
                  </c:pt>
                  <c:pt idx="4">
                    <c:v>51.441562719264276</c:v>
                  </c:pt>
                </c:numCache>
              </c:numRef>
            </c:plus>
            <c:minus>
              <c:numRef>
                <c:f>'Daten des Wechselstrom'!$Z$20:$AD$20</c:f>
                <c:numCache>
                  <c:formatCode>General</c:formatCode>
                  <c:ptCount val="5"/>
                  <c:pt idx="0">
                    <c:v>28.773903106808433</c:v>
                  </c:pt>
                  <c:pt idx="1">
                    <c:v>23.542514733987108</c:v>
                  </c:pt>
                  <c:pt idx="2">
                    <c:v>87.283213592305358</c:v>
                  </c:pt>
                  <c:pt idx="3">
                    <c:v>33.203915431767982</c:v>
                  </c:pt>
                  <c:pt idx="4">
                    <c:v>51.441562719264276</c:v>
                  </c:pt>
                </c:numCache>
              </c:numRef>
            </c:minus>
            <c:spPr>
              <a:noFill/>
              <a:ln w="9525" cap="flat" cmpd="sng" algn="ctr">
                <a:solidFill>
                  <a:schemeClr val="tx1">
                    <a:lumMod val="65000"/>
                    <a:lumOff val="35000"/>
                  </a:schemeClr>
                </a:solidFill>
                <a:round/>
              </a:ln>
              <a:effectLst/>
            </c:spPr>
          </c:errBars>
          <c:xVal>
            <c:numLit>
              <c:formatCode>General</c:formatCode>
              <c:ptCount val="5"/>
              <c:pt idx="0">
                <c:v>2</c:v>
              </c:pt>
              <c:pt idx="1">
                <c:v>2.2999999999999998</c:v>
              </c:pt>
              <c:pt idx="2">
                <c:v>2.6</c:v>
              </c:pt>
              <c:pt idx="3">
                <c:v>3</c:v>
              </c:pt>
              <c:pt idx="4">
                <c:v>3.2</c:v>
              </c:pt>
            </c:numLit>
          </c:xVal>
          <c:yVal>
            <c:numRef>
              <c:f>('Daten des Wechselstrom'!$Z$18,'Daten des Wechselstrom'!$AA$18,'Daten des Wechselstrom'!$AB$18,'Daten des Wechselstrom'!$AC$18,'Daten des Wechselstrom'!$AD$18)</c:f>
              <c:numCache>
                <c:formatCode>General</c:formatCode>
                <c:ptCount val="5"/>
                <c:pt idx="0">
                  <c:v>897.25</c:v>
                </c:pt>
                <c:pt idx="1">
                  <c:v>881.5</c:v>
                </c:pt>
                <c:pt idx="2">
                  <c:v>862.875</c:v>
                </c:pt>
                <c:pt idx="3">
                  <c:v>841</c:v>
                </c:pt>
                <c:pt idx="4">
                  <c:v>832.625</c:v>
                </c:pt>
              </c:numCache>
            </c:numRef>
          </c:yVal>
          <c:smooth val="0"/>
          <c:extLst>
            <c:ext xmlns:c16="http://schemas.microsoft.com/office/drawing/2014/chart" uri="{C3380CC4-5D6E-409C-BE32-E72D297353CC}">
              <c16:uniqueId val="{00000000-6EB9-4022-855D-BD5DCD9C3CC4}"/>
            </c:ext>
          </c:extLst>
        </c:ser>
        <c:dLbls>
          <c:showLegendKey val="0"/>
          <c:showVal val="0"/>
          <c:showCatName val="0"/>
          <c:showSerName val="0"/>
          <c:showPercent val="0"/>
          <c:showBubbleSize val="0"/>
        </c:dLbls>
        <c:axId val="227861248"/>
        <c:axId val="227863168"/>
      </c:scatterChart>
      <c:valAx>
        <c:axId val="227861248"/>
        <c:scaling>
          <c:orientation val="minMax"/>
          <c:min val="1.900000000000000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Abstand der Löcher [mm]</a:t>
                </a:r>
              </a:p>
            </c:rich>
          </c:tx>
          <c:layout>
            <c:manualLayout>
              <c:xMode val="edge"/>
              <c:yMode val="edge"/>
              <c:x val="0.44486459336467832"/>
              <c:y val="0.953517065681149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27863168"/>
        <c:crosses val="autoZero"/>
        <c:crossBetween val="midCat"/>
      </c:valAx>
      <c:valAx>
        <c:axId val="227863168"/>
        <c:scaling>
          <c:orientation val="minMax"/>
          <c:max val="975"/>
          <c:min val="7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Spez. Strömungswiderstand Rs [Pa*s/m]</a:t>
                </a:r>
              </a:p>
            </c:rich>
          </c:tx>
          <c:layout>
            <c:manualLayout>
              <c:xMode val="edge"/>
              <c:yMode val="edge"/>
              <c:x val="1.7828282256084897E-2"/>
              <c:y val="0.30182269497303366"/>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278612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t>Messungen der Lochscheiben</a:t>
            </a:r>
            <a:endParaRPr lang="de-DE" sz="18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tx>
            <c:v>Lochscheiben 04.10</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'Daten des Wechselstrom'!$MA$20:$ME$20</c:f>
                <c:numCache>
                  <c:formatCode>General</c:formatCode>
                  <c:ptCount val="5"/>
                  <c:pt idx="0">
                    <c:v>7.0206837273872393</c:v>
                  </c:pt>
                  <c:pt idx="1">
                    <c:v>12.234684303242156</c:v>
                  </c:pt>
                  <c:pt idx="2">
                    <c:v>10.83270510998984</c:v>
                  </c:pt>
                  <c:pt idx="3">
                    <c:v>17.741124541584163</c:v>
                  </c:pt>
                  <c:pt idx="4">
                    <c:v>15.531500249492964</c:v>
                  </c:pt>
                </c:numCache>
              </c:numRef>
            </c:plus>
            <c:minus>
              <c:numRef>
                <c:f>'Daten des Wechselstrom'!$MA$20:$ME$20</c:f>
                <c:numCache>
                  <c:formatCode>General</c:formatCode>
                  <c:ptCount val="5"/>
                  <c:pt idx="0">
                    <c:v>7.0206837273872393</c:v>
                  </c:pt>
                  <c:pt idx="1">
                    <c:v>12.234684303242156</c:v>
                  </c:pt>
                  <c:pt idx="2">
                    <c:v>10.83270510998984</c:v>
                  </c:pt>
                  <c:pt idx="3">
                    <c:v>17.741124541584163</c:v>
                  </c:pt>
                  <c:pt idx="4">
                    <c:v>15.531500249492964</c:v>
                  </c:pt>
                </c:numCache>
              </c:numRef>
            </c:minus>
            <c:spPr>
              <a:noFill/>
              <a:ln w="9525" cap="flat" cmpd="sng" algn="ctr">
                <a:solidFill>
                  <a:schemeClr val="tx1">
                    <a:lumMod val="65000"/>
                    <a:lumOff val="35000"/>
                  </a:schemeClr>
                </a:solidFill>
                <a:round/>
              </a:ln>
              <a:effectLst/>
            </c:spPr>
          </c:errBars>
          <c:xVal>
            <c:numLit>
              <c:formatCode>General</c:formatCode>
              <c:ptCount val="5"/>
              <c:pt idx="0">
                <c:v>2</c:v>
              </c:pt>
              <c:pt idx="1">
                <c:v>2.2999999999999998</c:v>
              </c:pt>
              <c:pt idx="2">
                <c:v>2.6</c:v>
              </c:pt>
              <c:pt idx="3">
                <c:v>3</c:v>
              </c:pt>
              <c:pt idx="4">
                <c:v>3.2</c:v>
              </c:pt>
            </c:numLit>
          </c:xVal>
          <c:yVal>
            <c:numRef>
              <c:f>('Daten des Wechselstrom'!$MA$18,'Daten des Wechselstrom'!$MB$18,'Daten des Wechselstrom'!$MC$18,'Daten des Wechselstrom'!$MD$18,'Daten des Wechselstrom'!$ME$18)</c:f>
              <c:numCache>
                <c:formatCode>General</c:formatCode>
                <c:ptCount val="5"/>
                <c:pt idx="0">
                  <c:v>952.1</c:v>
                </c:pt>
                <c:pt idx="1">
                  <c:v>898.25</c:v>
                </c:pt>
                <c:pt idx="2">
                  <c:v>873.95</c:v>
                </c:pt>
                <c:pt idx="3">
                  <c:v>842.45</c:v>
                </c:pt>
                <c:pt idx="4">
                  <c:v>810.35</c:v>
                </c:pt>
              </c:numCache>
            </c:numRef>
          </c:yVal>
          <c:smooth val="0"/>
          <c:extLst>
            <c:ext xmlns:c16="http://schemas.microsoft.com/office/drawing/2014/chart" uri="{C3380CC4-5D6E-409C-BE32-E72D297353CC}">
              <c16:uniqueId val="{00000000-5B9D-41D8-98CF-6D26524848FE}"/>
            </c:ext>
          </c:extLst>
        </c:ser>
        <c:dLbls>
          <c:showLegendKey val="0"/>
          <c:showVal val="0"/>
          <c:showCatName val="0"/>
          <c:showSerName val="0"/>
          <c:showPercent val="0"/>
          <c:showBubbleSize val="0"/>
        </c:dLbls>
        <c:axId val="230543744"/>
        <c:axId val="230737024"/>
      </c:scatterChart>
      <c:valAx>
        <c:axId val="230543744"/>
        <c:scaling>
          <c:orientation val="minMax"/>
          <c:min val="1.900000000000000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Abstand der Löcher [mm]</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30737024"/>
        <c:crosses val="autoZero"/>
        <c:crossBetween val="midCat"/>
      </c:valAx>
      <c:valAx>
        <c:axId val="230737024"/>
        <c:scaling>
          <c:orientation val="minMax"/>
          <c:min val="7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sz="1400"/>
                  <a:t>Spez. Strömungswiderstand Rs [Pa*s/m]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305437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Steinwolle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v>27. Sep</c:v>
          </c:tx>
          <c:invertIfNegative val="0"/>
          <c:cat>
            <c:strLit>
              <c:ptCount val="1"/>
              <c:pt idx="0">
                <c:v>Probe 1</c:v>
              </c:pt>
            </c:strLit>
          </c:cat>
          <c:val>
            <c:numRef>
              <c:f>'Daten des Wechselstrom'!$AE$18</c:f>
              <c:numCache>
                <c:formatCode>General</c:formatCode>
                <c:ptCount val="1"/>
                <c:pt idx="0">
                  <c:v>394.16666666666669</c:v>
                </c:pt>
              </c:numCache>
            </c:numRef>
          </c:val>
          <c:extLst>
            <c:ext xmlns:c16="http://schemas.microsoft.com/office/drawing/2014/chart" uri="{C3380CC4-5D6E-409C-BE32-E72D297353CC}">
              <c16:uniqueId val="{00000000-BF24-4412-BFA9-967288427FFD}"/>
            </c:ext>
          </c:extLst>
        </c:ser>
        <c:ser>
          <c:idx val="1"/>
          <c:order val="1"/>
          <c:tx>
            <c:v>28. Sep</c:v>
          </c:tx>
          <c:invertIfNegative val="0"/>
          <c:cat>
            <c:strLit>
              <c:ptCount val="1"/>
              <c:pt idx="0">
                <c:v>Probe 1</c:v>
              </c:pt>
            </c:strLit>
          </c:cat>
          <c:val>
            <c:numRef>
              <c:f>'Daten des Wechselstrom'!$AF$18</c:f>
              <c:numCache>
                <c:formatCode>General</c:formatCode>
                <c:ptCount val="1"/>
                <c:pt idx="0">
                  <c:v>497.86666666666667</c:v>
                </c:pt>
              </c:numCache>
            </c:numRef>
          </c:val>
          <c:extLst>
            <c:ext xmlns:c16="http://schemas.microsoft.com/office/drawing/2014/chart" uri="{C3380CC4-5D6E-409C-BE32-E72D297353CC}">
              <c16:uniqueId val="{00000001-BF24-4412-BFA9-967288427FFD}"/>
            </c:ext>
          </c:extLst>
        </c:ser>
        <c:ser>
          <c:idx val="2"/>
          <c:order val="2"/>
          <c:tx>
            <c:v>29. Sep</c:v>
          </c:tx>
          <c:invertIfNegative val="0"/>
          <c:cat>
            <c:strLit>
              <c:ptCount val="1"/>
              <c:pt idx="0">
                <c:v>Probe 1</c:v>
              </c:pt>
            </c:strLit>
          </c:cat>
          <c:val>
            <c:numRef>
              <c:f>'Daten des Wechselstrom'!$AG$18</c:f>
              <c:numCache>
                <c:formatCode>General</c:formatCode>
                <c:ptCount val="1"/>
                <c:pt idx="0">
                  <c:v>551.26666666666665</c:v>
                </c:pt>
              </c:numCache>
            </c:numRef>
          </c:val>
          <c:extLst>
            <c:ext xmlns:c16="http://schemas.microsoft.com/office/drawing/2014/chart" uri="{C3380CC4-5D6E-409C-BE32-E72D297353CC}">
              <c16:uniqueId val="{00000002-BF24-4412-BFA9-967288427FFD}"/>
            </c:ext>
          </c:extLst>
        </c:ser>
        <c:dLbls>
          <c:showLegendKey val="0"/>
          <c:showVal val="0"/>
          <c:showCatName val="0"/>
          <c:showSerName val="0"/>
          <c:showPercent val="0"/>
          <c:showBubbleSize val="0"/>
        </c:dLbls>
        <c:gapWidth val="150"/>
        <c:shape val="box"/>
        <c:axId val="244497792"/>
        <c:axId val="246654464"/>
        <c:axId val="0"/>
      </c:bar3DChart>
      <c:catAx>
        <c:axId val="244497792"/>
        <c:scaling>
          <c:orientation val="minMax"/>
        </c:scaling>
        <c:delete val="0"/>
        <c:axPos val="b"/>
        <c:numFmt formatCode="General" sourceLinked="0"/>
        <c:majorTickMark val="out"/>
        <c:minorTickMark val="none"/>
        <c:tickLblPos val="nextTo"/>
        <c:txPr>
          <a:bodyPr/>
          <a:lstStyle/>
          <a:p>
            <a:pPr>
              <a:defRPr sz="2400"/>
            </a:pPr>
            <a:endParaRPr lang="de-DE"/>
          </a:p>
        </c:txPr>
        <c:crossAx val="246654464"/>
        <c:crosses val="autoZero"/>
        <c:auto val="1"/>
        <c:lblAlgn val="ctr"/>
        <c:lblOffset val="100"/>
        <c:noMultiLvlLbl val="0"/>
      </c:catAx>
      <c:valAx>
        <c:axId val="246654464"/>
        <c:scaling>
          <c:orientation val="minMax"/>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44497792"/>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Steinwolle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v>27. Sep</c:v>
          </c:tx>
          <c:invertIfNegative val="0"/>
          <c:cat>
            <c:strLit>
              <c:ptCount val="1"/>
              <c:pt idx="0">
                <c:v>Probe 2</c:v>
              </c:pt>
            </c:strLit>
          </c:cat>
          <c:val>
            <c:numRef>
              <c:f>'Daten des Wechselstrom'!$AH$18</c:f>
              <c:numCache>
                <c:formatCode>General</c:formatCode>
                <c:ptCount val="1"/>
                <c:pt idx="0">
                  <c:v>241.5</c:v>
                </c:pt>
              </c:numCache>
            </c:numRef>
          </c:val>
          <c:extLst>
            <c:ext xmlns:c16="http://schemas.microsoft.com/office/drawing/2014/chart" uri="{C3380CC4-5D6E-409C-BE32-E72D297353CC}">
              <c16:uniqueId val="{00000000-5105-41C7-9C7B-E4DFB5C0FE69}"/>
            </c:ext>
          </c:extLst>
        </c:ser>
        <c:ser>
          <c:idx val="1"/>
          <c:order val="1"/>
          <c:tx>
            <c:v>28. Sep</c:v>
          </c:tx>
          <c:invertIfNegative val="0"/>
          <c:cat>
            <c:strLit>
              <c:ptCount val="1"/>
              <c:pt idx="0">
                <c:v>Probe 2</c:v>
              </c:pt>
            </c:strLit>
          </c:cat>
          <c:val>
            <c:numRef>
              <c:f>'Daten des Wechselstrom'!$AI$18</c:f>
              <c:numCache>
                <c:formatCode>General</c:formatCode>
                <c:ptCount val="1"/>
                <c:pt idx="0">
                  <c:v>450.06666666666666</c:v>
                </c:pt>
              </c:numCache>
            </c:numRef>
          </c:val>
          <c:extLst>
            <c:ext xmlns:c16="http://schemas.microsoft.com/office/drawing/2014/chart" uri="{C3380CC4-5D6E-409C-BE32-E72D297353CC}">
              <c16:uniqueId val="{00000001-5105-41C7-9C7B-E4DFB5C0FE69}"/>
            </c:ext>
          </c:extLst>
        </c:ser>
        <c:ser>
          <c:idx val="2"/>
          <c:order val="2"/>
          <c:tx>
            <c:v>29. Sep</c:v>
          </c:tx>
          <c:invertIfNegative val="0"/>
          <c:cat>
            <c:strLit>
              <c:ptCount val="1"/>
              <c:pt idx="0">
                <c:v>Probe 2</c:v>
              </c:pt>
            </c:strLit>
          </c:cat>
          <c:val>
            <c:numRef>
              <c:f>'Daten des Wechselstrom'!$AJ$18</c:f>
              <c:numCache>
                <c:formatCode>General</c:formatCode>
                <c:ptCount val="1"/>
                <c:pt idx="0">
                  <c:v>463.8</c:v>
                </c:pt>
              </c:numCache>
            </c:numRef>
          </c:val>
          <c:extLst>
            <c:ext xmlns:c16="http://schemas.microsoft.com/office/drawing/2014/chart" uri="{C3380CC4-5D6E-409C-BE32-E72D297353CC}">
              <c16:uniqueId val="{00000002-5105-41C7-9C7B-E4DFB5C0FE69}"/>
            </c:ext>
          </c:extLst>
        </c:ser>
        <c:dLbls>
          <c:showLegendKey val="0"/>
          <c:showVal val="0"/>
          <c:showCatName val="0"/>
          <c:showSerName val="0"/>
          <c:showPercent val="0"/>
          <c:showBubbleSize val="0"/>
        </c:dLbls>
        <c:gapWidth val="150"/>
        <c:shape val="box"/>
        <c:axId val="269907072"/>
        <c:axId val="269914112"/>
        <c:axId val="0"/>
      </c:bar3DChart>
      <c:catAx>
        <c:axId val="269907072"/>
        <c:scaling>
          <c:orientation val="minMax"/>
        </c:scaling>
        <c:delete val="0"/>
        <c:axPos val="b"/>
        <c:numFmt formatCode="General" sourceLinked="0"/>
        <c:majorTickMark val="out"/>
        <c:minorTickMark val="none"/>
        <c:tickLblPos val="nextTo"/>
        <c:txPr>
          <a:bodyPr/>
          <a:lstStyle/>
          <a:p>
            <a:pPr>
              <a:defRPr sz="2400"/>
            </a:pPr>
            <a:endParaRPr lang="de-DE"/>
          </a:p>
        </c:txPr>
        <c:crossAx val="269914112"/>
        <c:crosses val="autoZero"/>
        <c:auto val="1"/>
        <c:lblAlgn val="ctr"/>
        <c:lblOffset val="100"/>
        <c:noMultiLvlLbl val="0"/>
      </c:catAx>
      <c:valAx>
        <c:axId val="269914112"/>
        <c:scaling>
          <c:orientation val="minMax"/>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69907072"/>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Steinwolle</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2563591343534888"/>
          <c:y val="4.0033712879263265E-2"/>
          <c:w val="0.72921431455683428"/>
          <c:h val="0.87975552829988557"/>
        </c:manualLayout>
      </c:layout>
      <c:bar3DChart>
        <c:barDir val="col"/>
        <c:grouping val="clustered"/>
        <c:varyColors val="0"/>
        <c:ser>
          <c:idx val="0"/>
          <c:order val="0"/>
          <c:tx>
            <c:v>27. Sep</c:v>
          </c:tx>
          <c:invertIfNegative val="0"/>
          <c:cat>
            <c:strLit>
              <c:ptCount val="1"/>
              <c:pt idx="0">
                <c:v>Probe 4</c:v>
              </c:pt>
            </c:strLit>
          </c:cat>
          <c:val>
            <c:numRef>
              <c:f>'Daten des Wechselstrom'!$AK$18</c:f>
              <c:numCache>
                <c:formatCode>General</c:formatCode>
                <c:ptCount val="1"/>
                <c:pt idx="0">
                  <c:v>820.08333333333337</c:v>
                </c:pt>
              </c:numCache>
            </c:numRef>
          </c:val>
          <c:extLst>
            <c:ext xmlns:c16="http://schemas.microsoft.com/office/drawing/2014/chart" uri="{C3380CC4-5D6E-409C-BE32-E72D297353CC}">
              <c16:uniqueId val="{00000000-0F07-4CF1-8DE4-513495D01A2E}"/>
            </c:ext>
          </c:extLst>
        </c:ser>
        <c:ser>
          <c:idx val="1"/>
          <c:order val="1"/>
          <c:tx>
            <c:v>28. Sep</c:v>
          </c:tx>
          <c:invertIfNegative val="0"/>
          <c:cat>
            <c:strLit>
              <c:ptCount val="1"/>
              <c:pt idx="0">
                <c:v>Probe 4</c:v>
              </c:pt>
            </c:strLit>
          </c:cat>
          <c:val>
            <c:numRef>
              <c:f>'Daten des Wechselstrom'!$AL$18</c:f>
              <c:numCache>
                <c:formatCode>General</c:formatCode>
                <c:ptCount val="1"/>
                <c:pt idx="0">
                  <c:v>802.6</c:v>
                </c:pt>
              </c:numCache>
            </c:numRef>
          </c:val>
          <c:extLst>
            <c:ext xmlns:c16="http://schemas.microsoft.com/office/drawing/2014/chart" uri="{C3380CC4-5D6E-409C-BE32-E72D297353CC}">
              <c16:uniqueId val="{00000001-0F07-4CF1-8DE4-513495D01A2E}"/>
            </c:ext>
          </c:extLst>
        </c:ser>
        <c:ser>
          <c:idx val="2"/>
          <c:order val="2"/>
          <c:tx>
            <c:v>29. Sep</c:v>
          </c:tx>
          <c:invertIfNegative val="0"/>
          <c:cat>
            <c:strLit>
              <c:ptCount val="1"/>
              <c:pt idx="0">
                <c:v>Probe 4</c:v>
              </c:pt>
            </c:strLit>
          </c:cat>
          <c:val>
            <c:numRef>
              <c:f>'Daten des Wechselstrom'!$AM$18</c:f>
              <c:numCache>
                <c:formatCode>General</c:formatCode>
                <c:ptCount val="1"/>
                <c:pt idx="0">
                  <c:v>818.4666666666667</c:v>
                </c:pt>
              </c:numCache>
            </c:numRef>
          </c:val>
          <c:extLst>
            <c:ext xmlns:c16="http://schemas.microsoft.com/office/drawing/2014/chart" uri="{C3380CC4-5D6E-409C-BE32-E72D297353CC}">
              <c16:uniqueId val="{00000002-0F07-4CF1-8DE4-513495D01A2E}"/>
            </c:ext>
          </c:extLst>
        </c:ser>
        <c:dLbls>
          <c:showLegendKey val="0"/>
          <c:showVal val="0"/>
          <c:showCatName val="0"/>
          <c:showSerName val="0"/>
          <c:showPercent val="0"/>
          <c:showBubbleSize val="0"/>
        </c:dLbls>
        <c:gapWidth val="150"/>
        <c:shape val="box"/>
        <c:axId val="270743040"/>
        <c:axId val="270744576"/>
        <c:axId val="0"/>
      </c:bar3DChart>
      <c:catAx>
        <c:axId val="270743040"/>
        <c:scaling>
          <c:orientation val="minMax"/>
        </c:scaling>
        <c:delete val="0"/>
        <c:axPos val="b"/>
        <c:numFmt formatCode="General" sourceLinked="0"/>
        <c:majorTickMark val="out"/>
        <c:minorTickMark val="none"/>
        <c:tickLblPos val="nextTo"/>
        <c:txPr>
          <a:bodyPr/>
          <a:lstStyle/>
          <a:p>
            <a:pPr>
              <a:defRPr sz="2400"/>
            </a:pPr>
            <a:endParaRPr lang="de-DE"/>
          </a:p>
        </c:txPr>
        <c:crossAx val="270744576"/>
        <c:crosses val="autoZero"/>
        <c:auto val="1"/>
        <c:lblAlgn val="ctr"/>
        <c:lblOffset val="100"/>
        <c:noMultiLvlLbl val="0"/>
      </c:catAx>
      <c:valAx>
        <c:axId val="270744576"/>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0743040"/>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Steinwolle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v>27. Sep</c:v>
          </c:tx>
          <c:invertIfNegative val="0"/>
          <c:cat>
            <c:strLit>
              <c:ptCount val="1"/>
              <c:pt idx="0">
                <c:v>Probe 3</c:v>
              </c:pt>
            </c:strLit>
          </c:cat>
          <c:val>
            <c:numRef>
              <c:f>'Daten des Wechselstrom'!$AN$18</c:f>
              <c:numCache>
                <c:formatCode>General</c:formatCode>
                <c:ptCount val="1"/>
                <c:pt idx="0">
                  <c:v>764.16666666666663</c:v>
                </c:pt>
              </c:numCache>
            </c:numRef>
          </c:val>
          <c:extLst>
            <c:ext xmlns:c16="http://schemas.microsoft.com/office/drawing/2014/chart" uri="{C3380CC4-5D6E-409C-BE32-E72D297353CC}">
              <c16:uniqueId val="{00000000-5D38-440B-BAB1-C4E65FCF4980}"/>
            </c:ext>
          </c:extLst>
        </c:ser>
        <c:ser>
          <c:idx val="1"/>
          <c:order val="1"/>
          <c:tx>
            <c:v>28. Sep</c:v>
          </c:tx>
          <c:invertIfNegative val="0"/>
          <c:cat>
            <c:strLit>
              <c:ptCount val="1"/>
              <c:pt idx="0">
                <c:v>Probe 3</c:v>
              </c:pt>
            </c:strLit>
          </c:cat>
          <c:val>
            <c:numRef>
              <c:f>'Daten des Wechselstrom'!$AO$18</c:f>
              <c:numCache>
                <c:formatCode>General</c:formatCode>
                <c:ptCount val="1"/>
                <c:pt idx="0">
                  <c:v>747.4666666666667</c:v>
                </c:pt>
              </c:numCache>
            </c:numRef>
          </c:val>
          <c:extLst>
            <c:ext xmlns:c16="http://schemas.microsoft.com/office/drawing/2014/chart" uri="{C3380CC4-5D6E-409C-BE32-E72D297353CC}">
              <c16:uniqueId val="{00000001-5D38-440B-BAB1-C4E65FCF4980}"/>
            </c:ext>
          </c:extLst>
        </c:ser>
        <c:ser>
          <c:idx val="2"/>
          <c:order val="2"/>
          <c:tx>
            <c:v>29. Sep</c:v>
          </c:tx>
          <c:invertIfNegative val="0"/>
          <c:cat>
            <c:strLit>
              <c:ptCount val="1"/>
              <c:pt idx="0">
                <c:v>Probe 3</c:v>
              </c:pt>
            </c:strLit>
          </c:cat>
          <c:val>
            <c:numRef>
              <c:f>'Daten des Wechselstrom'!$AP$18</c:f>
              <c:numCache>
                <c:formatCode>General</c:formatCode>
                <c:ptCount val="1"/>
                <c:pt idx="0">
                  <c:v>764.6</c:v>
                </c:pt>
              </c:numCache>
            </c:numRef>
          </c:val>
          <c:extLst>
            <c:ext xmlns:c16="http://schemas.microsoft.com/office/drawing/2014/chart" uri="{C3380CC4-5D6E-409C-BE32-E72D297353CC}">
              <c16:uniqueId val="{00000002-5D38-440B-BAB1-C4E65FCF4980}"/>
            </c:ext>
          </c:extLst>
        </c:ser>
        <c:dLbls>
          <c:showLegendKey val="0"/>
          <c:showVal val="0"/>
          <c:showCatName val="0"/>
          <c:showSerName val="0"/>
          <c:showPercent val="0"/>
          <c:showBubbleSize val="0"/>
        </c:dLbls>
        <c:gapWidth val="150"/>
        <c:shape val="box"/>
        <c:axId val="272767232"/>
        <c:axId val="272769024"/>
        <c:axId val="0"/>
      </c:bar3DChart>
      <c:catAx>
        <c:axId val="272767232"/>
        <c:scaling>
          <c:orientation val="minMax"/>
        </c:scaling>
        <c:delete val="0"/>
        <c:axPos val="b"/>
        <c:numFmt formatCode="General" sourceLinked="0"/>
        <c:majorTickMark val="out"/>
        <c:minorTickMark val="none"/>
        <c:tickLblPos val="nextTo"/>
        <c:txPr>
          <a:bodyPr/>
          <a:lstStyle/>
          <a:p>
            <a:pPr>
              <a:defRPr sz="2400"/>
            </a:pPr>
            <a:endParaRPr lang="de-DE"/>
          </a:p>
        </c:txPr>
        <c:crossAx val="272769024"/>
        <c:crosses val="autoZero"/>
        <c:auto val="1"/>
        <c:lblAlgn val="ctr"/>
        <c:lblOffset val="100"/>
        <c:noMultiLvlLbl val="0"/>
      </c:catAx>
      <c:valAx>
        <c:axId val="272769024"/>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2767232"/>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baseline="0"/>
              <a:t>Wiederholungsmessungen (21. zu 28. September)</a:t>
            </a:r>
          </a:p>
        </c:rich>
      </c:tx>
      <c:overlay val="0"/>
    </c:title>
    <c:autoTitleDeleted val="0"/>
    <c:plotArea>
      <c:layout>
        <c:manualLayout>
          <c:layoutTarget val="inner"/>
          <c:xMode val="edge"/>
          <c:yMode val="edge"/>
          <c:x val="5.8574954877527896E-2"/>
          <c:y val="2.9988109530045489E-2"/>
          <c:w val="0.79037534837068502"/>
          <c:h val="0.89939115437980788"/>
        </c:manualLayout>
      </c:layout>
      <c:scatterChart>
        <c:scatterStyle val="smoothMarker"/>
        <c:varyColors val="0"/>
        <c:ser>
          <c:idx val="0"/>
          <c:order val="0"/>
          <c:tx>
            <c:v>graue Faser 20er Dicke (21. Sept)</c:v>
          </c:tx>
          <c:spPr>
            <a:ln>
              <a:solidFill>
                <a:schemeClr val="accent1"/>
              </a:solidFill>
            </a:ln>
          </c:spPr>
          <c:marker>
            <c:symbol val="square"/>
            <c:size val="15"/>
            <c:spPr>
              <a:solidFill>
                <a:schemeClr val="accent1"/>
              </a:solidFill>
            </c:spPr>
          </c:marker>
          <c:xVal>
            <c:numRef>
              <c:f>('Daten des Wechselstrom'!$CJ$25,'Daten des Wechselstrom'!$CL$25,'Daten des Wechselstrom'!$CN$25,'Daten des Wechselstrom'!$CP$25,'Daten des Wechselstrom'!$CR$25,'Daten des Wechselstrom'!$CT$25,'Daten des Wechselstrom'!$CV$25,'Daten des Wechselstrom'!$CX$25,'Daten des Wechselstrom'!$CZ$25)</c:f>
              <c:numCache>
                <c:formatCode>General</c:formatCode>
                <c:ptCount val="9"/>
                <c:pt idx="0">
                  <c:v>0</c:v>
                </c:pt>
                <c:pt idx="1">
                  <c:v>1</c:v>
                </c:pt>
                <c:pt idx="2">
                  <c:v>2</c:v>
                </c:pt>
                <c:pt idx="3">
                  <c:v>3</c:v>
                </c:pt>
                <c:pt idx="4">
                  <c:v>4</c:v>
                </c:pt>
                <c:pt idx="5">
                  <c:v>5</c:v>
                </c:pt>
                <c:pt idx="6">
                  <c:v>6</c:v>
                </c:pt>
                <c:pt idx="7">
                  <c:v>7</c:v>
                </c:pt>
                <c:pt idx="8">
                  <c:v>8</c:v>
                </c:pt>
              </c:numCache>
            </c:numRef>
          </c:xVal>
          <c:yVal>
            <c:numRef>
              <c:f>('Daten des Wechselstrom'!$CI$18,'Daten des Wechselstrom'!$CK$18,'Daten des Wechselstrom'!$CM$18,'Daten des Wechselstrom'!$CO$18,'Daten des Wechselstrom'!$CQ$18,'Daten des Wechselstrom'!$CS$18,'Daten des Wechselstrom'!$CU$18,'Daten des Wechselstrom'!$CW$18,'Daten des Wechselstrom'!$CY$18)</c:f>
              <c:numCache>
                <c:formatCode>General</c:formatCode>
                <c:ptCount val="9"/>
                <c:pt idx="0">
                  <c:v>782.6</c:v>
                </c:pt>
                <c:pt idx="1">
                  <c:v>872.2</c:v>
                </c:pt>
                <c:pt idx="2">
                  <c:v>903.4</c:v>
                </c:pt>
                <c:pt idx="3">
                  <c:v>938.8</c:v>
                </c:pt>
                <c:pt idx="4">
                  <c:v>938.6</c:v>
                </c:pt>
                <c:pt idx="5">
                  <c:v>1005.6</c:v>
                </c:pt>
                <c:pt idx="6">
                  <c:v>1080</c:v>
                </c:pt>
                <c:pt idx="7">
                  <c:v>1160</c:v>
                </c:pt>
                <c:pt idx="8">
                  <c:v>1270</c:v>
                </c:pt>
              </c:numCache>
            </c:numRef>
          </c:yVal>
          <c:smooth val="1"/>
          <c:extLst>
            <c:ext xmlns:c16="http://schemas.microsoft.com/office/drawing/2014/chart" uri="{C3380CC4-5D6E-409C-BE32-E72D297353CC}">
              <c16:uniqueId val="{00000000-4829-4D9D-B978-FF8CF931F670}"/>
            </c:ext>
          </c:extLst>
        </c:ser>
        <c:ser>
          <c:idx val="1"/>
          <c:order val="1"/>
          <c:tx>
            <c:v>graue Faser 20er Dicke (28. Sept)</c:v>
          </c:tx>
          <c:spPr>
            <a:ln>
              <a:solidFill>
                <a:srgbClr val="FF0000"/>
              </a:solidFill>
            </a:ln>
          </c:spPr>
          <c:marker>
            <c:symbol val="square"/>
            <c:size val="15"/>
            <c:spPr>
              <a:solidFill>
                <a:srgbClr val="FF0000"/>
              </a:solidFill>
            </c:spPr>
          </c:marker>
          <c:xVal>
            <c:numLit>
              <c:formatCode>General</c:formatCode>
              <c:ptCount val="9"/>
              <c:pt idx="0">
                <c:v>0</c:v>
              </c:pt>
              <c:pt idx="1">
                <c:v>1</c:v>
              </c:pt>
              <c:pt idx="2">
                <c:v>2</c:v>
              </c:pt>
              <c:pt idx="3">
                <c:v>3</c:v>
              </c:pt>
              <c:pt idx="4">
                <c:v>4</c:v>
              </c:pt>
              <c:pt idx="5">
                <c:v>5</c:v>
              </c:pt>
              <c:pt idx="6">
                <c:v>6</c:v>
              </c:pt>
              <c:pt idx="7">
                <c:v>7</c:v>
              </c:pt>
              <c:pt idx="8">
                <c:v>8</c:v>
              </c:pt>
            </c:numLit>
          </c:xVal>
          <c:yVal>
            <c:numRef>
              <c:f>('Daten des Wechselstrom'!$DA$18,'Daten des Wechselstrom'!$DC$18,'Daten des Wechselstrom'!$DE$18,'Daten des Wechselstrom'!$DG$18,'Daten des Wechselstrom'!$DI$18,'Daten des Wechselstrom'!$DK$18,'Daten des Wechselstrom'!$DM$18,'Daten des Wechselstrom'!$DO$18,'Daten des Wechselstrom'!$DQ$18)</c:f>
              <c:numCache>
                <c:formatCode>General</c:formatCode>
                <c:ptCount val="9"/>
                <c:pt idx="0">
                  <c:v>752.06666666666672</c:v>
                </c:pt>
                <c:pt idx="1">
                  <c:v>802.4666666666667</c:v>
                </c:pt>
                <c:pt idx="2">
                  <c:v>848.33333333333337</c:v>
                </c:pt>
                <c:pt idx="3">
                  <c:v>875.13333333333333</c:v>
                </c:pt>
                <c:pt idx="4">
                  <c:v>927.6</c:v>
                </c:pt>
                <c:pt idx="5">
                  <c:v>1007.8</c:v>
                </c:pt>
                <c:pt idx="6">
                  <c:v>1068.6666666666667</c:v>
                </c:pt>
                <c:pt idx="7">
                  <c:v>1158.6666666666667</c:v>
                </c:pt>
                <c:pt idx="8">
                  <c:v>1268</c:v>
                </c:pt>
              </c:numCache>
            </c:numRef>
          </c:yVal>
          <c:smooth val="1"/>
          <c:extLst>
            <c:ext xmlns:c16="http://schemas.microsoft.com/office/drawing/2014/chart" uri="{C3380CC4-5D6E-409C-BE32-E72D297353CC}">
              <c16:uniqueId val="{00000001-4829-4D9D-B978-FF8CF931F670}"/>
            </c:ext>
          </c:extLst>
        </c:ser>
        <c:ser>
          <c:idx val="3"/>
          <c:order val="2"/>
          <c:tx>
            <c:v>schw. Faser 20er Dicke (21. Sept)</c:v>
          </c:tx>
          <c:spPr>
            <a:ln>
              <a:solidFill>
                <a:schemeClr val="accent1"/>
              </a:solidFill>
            </a:ln>
          </c:spPr>
          <c:marker>
            <c:symbol val="triangle"/>
            <c:size val="15"/>
            <c:spPr>
              <a:solidFill>
                <a:schemeClr val="accent1"/>
              </a:solidFill>
              <a:ln>
                <a:solidFill>
                  <a:schemeClr val="accent1"/>
                </a:solidFill>
              </a:ln>
            </c:spPr>
          </c:marker>
          <c:xVal>
            <c:numRef>
              <c:f>('Daten des Wechselstrom'!$FD$25,'Daten des Wechselstrom'!$FF$25,'Daten des Wechselstrom'!$FH$25,'Daten des Wechselstrom'!$FJ$25,'Daten des Wechselstrom'!$FL$25,'Daten des Wechselstrom'!$FN$25,'Daten des Wechselstrom'!$FP$25,'Daten des Wechselstrom'!$FR$25,'Daten des Wechselstrom'!$FT$25)</c:f>
              <c:numCache>
                <c:formatCode>General</c:formatCode>
                <c:ptCount val="9"/>
                <c:pt idx="0">
                  <c:v>0</c:v>
                </c:pt>
                <c:pt idx="1">
                  <c:v>1</c:v>
                </c:pt>
                <c:pt idx="2">
                  <c:v>2</c:v>
                </c:pt>
                <c:pt idx="3">
                  <c:v>3</c:v>
                </c:pt>
                <c:pt idx="4">
                  <c:v>4</c:v>
                </c:pt>
                <c:pt idx="5">
                  <c:v>5</c:v>
                </c:pt>
                <c:pt idx="6">
                  <c:v>6</c:v>
                </c:pt>
                <c:pt idx="7">
                  <c:v>7</c:v>
                </c:pt>
                <c:pt idx="8">
                  <c:v>8</c:v>
                </c:pt>
              </c:numCache>
            </c:numRef>
          </c:xVal>
          <c:yVal>
            <c:numRef>
              <c:f>('Daten des Wechselstrom'!$FC$18,'Daten des Wechselstrom'!$FE$18,'Daten des Wechselstrom'!$FG$18,'Daten des Wechselstrom'!$FI$18,'Daten des Wechselstrom'!$FK$18,'Daten des Wechselstrom'!$FM$18,'Daten des Wechselstrom'!$FO$18,'Daten des Wechselstrom'!$FQ$18,'Daten des Wechselstrom'!$FS$18)</c:f>
              <c:numCache>
                <c:formatCode>General</c:formatCode>
                <c:ptCount val="9"/>
                <c:pt idx="0">
                  <c:v>678</c:v>
                </c:pt>
                <c:pt idx="1">
                  <c:v>719</c:v>
                </c:pt>
                <c:pt idx="2">
                  <c:v>739</c:v>
                </c:pt>
                <c:pt idx="3">
                  <c:v>761</c:v>
                </c:pt>
                <c:pt idx="4">
                  <c:v>791.66666666666663</c:v>
                </c:pt>
                <c:pt idx="5">
                  <c:v>827.66666666666663</c:v>
                </c:pt>
                <c:pt idx="6">
                  <c:v>860</c:v>
                </c:pt>
                <c:pt idx="7">
                  <c:v>905</c:v>
                </c:pt>
                <c:pt idx="8">
                  <c:v>957</c:v>
                </c:pt>
              </c:numCache>
            </c:numRef>
          </c:yVal>
          <c:smooth val="1"/>
          <c:extLst>
            <c:ext xmlns:c16="http://schemas.microsoft.com/office/drawing/2014/chart" uri="{C3380CC4-5D6E-409C-BE32-E72D297353CC}">
              <c16:uniqueId val="{00000002-4829-4D9D-B978-FF8CF931F670}"/>
            </c:ext>
          </c:extLst>
        </c:ser>
        <c:ser>
          <c:idx val="2"/>
          <c:order val="3"/>
          <c:tx>
            <c:v>schw. Faser 20er Dicke (28. Sept)</c:v>
          </c:tx>
          <c:spPr>
            <a:ln>
              <a:solidFill>
                <a:srgbClr val="FF0000"/>
              </a:solidFill>
            </a:ln>
          </c:spPr>
          <c:marker>
            <c:symbol val="triangle"/>
            <c:size val="15"/>
            <c:spPr>
              <a:solidFill>
                <a:srgbClr val="FF0000"/>
              </a:solidFill>
            </c:spPr>
          </c:marker>
          <c:xVal>
            <c:numLit>
              <c:formatCode>General</c:formatCode>
              <c:ptCount val="9"/>
              <c:pt idx="0">
                <c:v>0</c:v>
              </c:pt>
              <c:pt idx="1">
                <c:v>1</c:v>
              </c:pt>
              <c:pt idx="2">
                <c:v>2</c:v>
              </c:pt>
              <c:pt idx="3">
                <c:v>3</c:v>
              </c:pt>
              <c:pt idx="4">
                <c:v>4</c:v>
              </c:pt>
              <c:pt idx="5">
                <c:v>5</c:v>
              </c:pt>
              <c:pt idx="6">
                <c:v>6</c:v>
              </c:pt>
              <c:pt idx="7">
                <c:v>7</c:v>
              </c:pt>
              <c:pt idx="8">
                <c:v>8</c:v>
              </c:pt>
            </c:numLit>
          </c:xVal>
          <c:yVal>
            <c:numRef>
              <c:f>('Daten des Wechselstrom'!$FU$18,'Daten des Wechselstrom'!$FW$18,'Daten des Wechselstrom'!$FY$18,'Daten des Wechselstrom'!$GA$18,'Daten des Wechselstrom'!$GC$18,'Daten des Wechselstrom'!$GE$18,'Daten des Wechselstrom'!$GG$18,'Daten des Wechselstrom'!$GI$18,'Daten des Wechselstrom'!$GK$18)</c:f>
              <c:numCache>
                <c:formatCode>General</c:formatCode>
                <c:ptCount val="9"/>
                <c:pt idx="0">
                  <c:v>689.13333333333333</c:v>
                </c:pt>
                <c:pt idx="1">
                  <c:v>720.2</c:v>
                </c:pt>
                <c:pt idx="2">
                  <c:v>764.06666666666672</c:v>
                </c:pt>
                <c:pt idx="3">
                  <c:v>778.4666666666667</c:v>
                </c:pt>
                <c:pt idx="4">
                  <c:v>802.8</c:v>
                </c:pt>
                <c:pt idx="5">
                  <c:v>836.4666666666667</c:v>
                </c:pt>
                <c:pt idx="6">
                  <c:v>872.6</c:v>
                </c:pt>
                <c:pt idx="7">
                  <c:v>862.86666666666667</c:v>
                </c:pt>
                <c:pt idx="8">
                  <c:v>958.26666666666665</c:v>
                </c:pt>
              </c:numCache>
            </c:numRef>
          </c:yVal>
          <c:smooth val="1"/>
          <c:extLst>
            <c:ext xmlns:c16="http://schemas.microsoft.com/office/drawing/2014/chart" uri="{C3380CC4-5D6E-409C-BE32-E72D297353CC}">
              <c16:uniqueId val="{00000003-4829-4D9D-B978-FF8CF931F670}"/>
            </c:ext>
          </c:extLst>
        </c:ser>
        <c:ser>
          <c:idx val="6"/>
          <c:order val="4"/>
          <c:tx>
            <c:v>schw. Faser 15er Dicke (21. Sept)</c:v>
          </c:tx>
          <c:spPr>
            <a:ln>
              <a:solidFill>
                <a:schemeClr val="accent1"/>
              </a:solidFill>
            </a:ln>
          </c:spPr>
          <c:marker>
            <c:symbol val="x"/>
            <c:size val="15"/>
            <c:spPr>
              <a:solidFill>
                <a:schemeClr val="accent1"/>
              </a:solidFill>
              <a:ln>
                <a:solidFill>
                  <a:schemeClr val="accent1"/>
                </a:solidFill>
              </a:ln>
            </c:spPr>
          </c:marker>
          <c:xVal>
            <c:numRef>
              <c:f>('Daten des Wechselstrom'!$HX$27,'Daten des Wechselstrom'!$HZ$27,'Daten des Wechselstrom'!$IB$27,'Daten des Wechselstrom'!$ID$27,'Daten des Wechselstrom'!$IF$27,'Daten des Wechselstrom'!$IH$27,'Daten des Wechselstrom'!$IJ$27,'Daten des Wechselstrom'!$IL$27,'Daten des Wechselstrom'!$JD$27,'Daten des Wechselstrom'!$JD$27)</c:f>
              <c:numCache>
                <c:formatCode>General</c:formatCode>
                <c:ptCount val="10"/>
                <c:pt idx="0">
                  <c:v>0</c:v>
                </c:pt>
                <c:pt idx="1">
                  <c:v>1</c:v>
                </c:pt>
                <c:pt idx="2">
                  <c:v>2</c:v>
                </c:pt>
                <c:pt idx="3">
                  <c:v>3</c:v>
                </c:pt>
                <c:pt idx="4">
                  <c:v>4</c:v>
                </c:pt>
                <c:pt idx="5">
                  <c:v>5</c:v>
                </c:pt>
                <c:pt idx="6">
                  <c:v>6</c:v>
                </c:pt>
                <c:pt idx="7">
                  <c:v>7</c:v>
                </c:pt>
                <c:pt idx="8">
                  <c:v>0</c:v>
                </c:pt>
                <c:pt idx="9">
                  <c:v>0</c:v>
                </c:pt>
              </c:numCache>
            </c:numRef>
          </c:xVal>
          <c:yVal>
            <c:numRef>
              <c:f>('Daten des Wechselstrom'!$HW$18,'Daten des Wechselstrom'!$HY$18,'Daten des Wechselstrom'!$IA$18,'Daten des Wechselstrom'!$IC$18,'Daten des Wechselstrom'!$IE$18,'Daten des Wechselstrom'!$IG$18,'Daten des Wechselstrom'!$II$18,'Daten des Wechselstrom'!$IK$18)</c:f>
              <c:numCache>
                <c:formatCode>General</c:formatCode>
                <c:ptCount val="8"/>
                <c:pt idx="0">
                  <c:v>150.66666666666666</c:v>
                </c:pt>
                <c:pt idx="1">
                  <c:v>159.33333333333334</c:v>
                </c:pt>
                <c:pt idx="2">
                  <c:v>162.66666666666666</c:v>
                </c:pt>
                <c:pt idx="3">
                  <c:v>169.33333333333334</c:v>
                </c:pt>
                <c:pt idx="4">
                  <c:v>177.66666666666666</c:v>
                </c:pt>
                <c:pt idx="5">
                  <c:v>189.33333333333334</c:v>
                </c:pt>
                <c:pt idx="6">
                  <c:v>206.66666666666666</c:v>
                </c:pt>
                <c:pt idx="7">
                  <c:v>222.33333333333334</c:v>
                </c:pt>
              </c:numCache>
            </c:numRef>
          </c:yVal>
          <c:smooth val="1"/>
          <c:extLst>
            <c:ext xmlns:c16="http://schemas.microsoft.com/office/drawing/2014/chart" uri="{C3380CC4-5D6E-409C-BE32-E72D297353CC}">
              <c16:uniqueId val="{00000004-4829-4D9D-B978-FF8CF931F670}"/>
            </c:ext>
          </c:extLst>
        </c:ser>
        <c:ser>
          <c:idx val="4"/>
          <c:order val="5"/>
          <c:tx>
            <c:v>schw. Faser 15er Dicke (28. Sept)</c:v>
          </c:tx>
          <c:spPr>
            <a:ln>
              <a:solidFill>
                <a:srgbClr val="FF0000"/>
              </a:solidFill>
            </a:ln>
          </c:spPr>
          <c:marker>
            <c:symbol val="star"/>
            <c:size val="15"/>
            <c:spPr>
              <a:solidFill>
                <a:srgbClr val="FF0000"/>
              </a:solidFill>
              <a:ln>
                <a:solidFill>
                  <a:srgbClr val="FF0000"/>
                </a:solidFill>
              </a:ln>
            </c:spPr>
          </c:marker>
          <c:xVal>
            <c:numLit>
              <c:formatCode>General</c:formatCode>
              <c:ptCount val="8"/>
              <c:pt idx="0">
                <c:v>0</c:v>
              </c:pt>
              <c:pt idx="1">
                <c:v>1</c:v>
              </c:pt>
              <c:pt idx="2">
                <c:v>2</c:v>
              </c:pt>
              <c:pt idx="3">
                <c:v>3</c:v>
              </c:pt>
              <c:pt idx="4">
                <c:v>4</c:v>
              </c:pt>
              <c:pt idx="5">
                <c:v>5</c:v>
              </c:pt>
              <c:pt idx="6">
                <c:v>6</c:v>
              </c:pt>
              <c:pt idx="7">
                <c:v>7</c:v>
              </c:pt>
            </c:numLit>
          </c:xVal>
          <c:yVal>
            <c:numRef>
              <c:f>('Daten des Wechselstrom'!$IM$18,'Daten des Wechselstrom'!$IO$18,'Daten des Wechselstrom'!$IQ$18,'Daten des Wechselstrom'!$IS$18,'Daten des Wechselstrom'!$IU$18,'Daten des Wechselstrom'!$IW$18,'Daten des Wechselstrom'!$IY$18,'Daten des Wechselstrom'!$JA$18)</c:f>
              <c:numCache>
                <c:formatCode>General</c:formatCode>
                <c:ptCount val="8"/>
                <c:pt idx="0">
                  <c:v>153.66666666666666</c:v>
                </c:pt>
                <c:pt idx="1">
                  <c:v>162.19999999999999</c:v>
                </c:pt>
                <c:pt idx="2">
                  <c:v>167.33333333333334</c:v>
                </c:pt>
                <c:pt idx="3">
                  <c:v>174.66666666666666</c:v>
                </c:pt>
                <c:pt idx="4">
                  <c:v>182.53333333333333</c:v>
                </c:pt>
                <c:pt idx="5">
                  <c:v>193.2</c:v>
                </c:pt>
                <c:pt idx="6">
                  <c:v>213.93333333333334</c:v>
                </c:pt>
                <c:pt idx="7">
                  <c:v>227.26666666666668</c:v>
                </c:pt>
              </c:numCache>
            </c:numRef>
          </c:yVal>
          <c:smooth val="1"/>
          <c:extLst>
            <c:ext xmlns:c16="http://schemas.microsoft.com/office/drawing/2014/chart" uri="{C3380CC4-5D6E-409C-BE32-E72D297353CC}">
              <c16:uniqueId val="{00000005-4829-4D9D-B978-FF8CF931F670}"/>
            </c:ext>
          </c:extLst>
        </c:ser>
        <c:dLbls>
          <c:showLegendKey val="0"/>
          <c:showVal val="0"/>
          <c:showCatName val="0"/>
          <c:showSerName val="0"/>
          <c:showPercent val="0"/>
          <c:showBubbleSize val="0"/>
        </c:dLbls>
        <c:axId val="272785408"/>
        <c:axId val="272787712"/>
      </c:scatterChart>
      <c:valAx>
        <c:axId val="272785408"/>
        <c:scaling>
          <c:orientation val="minMax"/>
        </c:scaling>
        <c:delete val="0"/>
        <c:axPos val="b"/>
        <c:title>
          <c:tx>
            <c:rich>
              <a:bodyPr/>
              <a:lstStyle/>
              <a:p>
                <a:pPr>
                  <a:defRPr/>
                </a:pPr>
                <a:r>
                  <a:rPr lang="de-DE"/>
                  <a:t>Axiale Zustellung [mm]</a:t>
                </a:r>
              </a:p>
            </c:rich>
          </c:tx>
          <c:overlay val="0"/>
        </c:title>
        <c:numFmt formatCode="General" sourceLinked="1"/>
        <c:majorTickMark val="none"/>
        <c:minorTickMark val="none"/>
        <c:tickLblPos val="nextTo"/>
        <c:crossAx val="272787712"/>
        <c:crosses val="autoZero"/>
        <c:crossBetween val="midCat"/>
      </c:valAx>
      <c:valAx>
        <c:axId val="272787712"/>
        <c:scaling>
          <c:orientation val="minMax"/>
        </c:scaling>
        <c:delete val="0"/>
        <c:axPos val="l"/>
        <c:majorGridlines/>
        <c:title>
          <c:tx>
            <c:rich>
              <a:bodyPr/>
              <a:lstStyle/>
              <a:p>
                <a:pPr>
                  <a:defRPr/>
                </a:pPr>
                <a:r>
                  <a:rPr lang="de-DE"/>
                  <a:t>Spezifischrer Strömungswiderstand Rs [Pa*s/m]</a:t>
                </a:r>
              </a:p>
            </c:rich>
          </c:tx>
          <c:overlay val="0"/>
        </c:title>
        <c:numFmt formatCode="General" sourceLinked="1"/>
        <c:majorTickMark val="none"/>
        <c:minorTickMark val="none"/>
        <c:tickLblPos val="nextTo"/>
        <c:crossAx val="272785408"/>
        <c:crosses val="autoZero"/>
        <c:crossBetween val="midCat"/>
      </c:valAx>
    </c:plotArea>
    <c:legend>
      <c:legendPos val="r"/>
      <c:overlay val="0"/>
    </c:legend>
    <c:plotVisOnly val="1"/>
    <c:dispBlanksAs val="gap"/>
    <c:showDLblsOverMax val="0"/>
  </c:chart>
  <c:txPr>
    <a:bodyPr/>
    <a:lstStyle/>
    <a:p>
      <a:pPr>
        <a:defRPr sz="2000" baseline="0"/>
      </a:pPr>
      <a:endParaRPr lang="de-DE"/>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Graue Faser 20er Dicke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v>21. Sep</c:v>
          </c:tx>
          <c:invertIfNegative val="0"/>
          <c:cat>
            <c:strLit>
              <c:ptCount val="1"/>
              <c:pt idx="0">
                <c:v>Probe 1</c:v>
              </c:pt>
            </c:strLit>
          </c:cat>
          <c:val>
            <c:numRef>
              <c:f>'Daten des Wechselstrom'!$B$18</c:f>
              <c:numCache>
                <c:formatCode>General</c:formatCode>
                <c:ptCount val="1"/>
                <c:pt idx="0">
                  <c:v>725.5</c:v>
                </c:pt>
              </c:numCache>
            </c:numRef>
          </c:val>
          <c:extLst>
            <c:ext xmlns:c16="http://schemas.microsoft.com/office/drawing/2014/chart" uri="{C3380CC4-5D6E-409C-BE32-E72D297353CC}">
              <c16:uniqueId val="{00000000-F5DF-4709-92B5-61843F7080E9}"/>
            </c:ext>
          </c:extLst>
        </c:ser>
        <c:ser>
          <c:idx val="1"/>
          <c:order val="1"/>
          <c:tx>
            <c:v>14. Sep</c:v>
          </c:tx>
          <c:invertIfNegative val="0"/>
          <c:cat>
            <c:strLit>
              <c:ptCount val="1"/>
              <c:pt idx="0">
                <c:v>Probe 1</c:v>
              </c:pt>
            </c:strLit>
          </c:cat>
          <c:val>
            <c:numRef>
              <c:f>'Daten des Wechselstrom'!$C$18</c:f>
              <c:numCache>
                <c:formatCode>General</c:formatCode>
                <c:ptCount val="1"/>
                <c:pt idx="0">
                  <c:v>731.55555555555554</c:v>
                </c:pt>
              </c:numCache>
            </c:numRef>
          </c:val>
          <c:extLst>
            <c:ext xmlns:c16="http://schemas.microsoft.com/office/drawing/2014/chart" uri="{C3380CC4-5D6E-409C-BE32-E72D297353CC}">
              <c16:uniqueId val="{00000001-F5DF-4709-92B5-61843F7080E9}"/>
            </c:ext>
          </c:extLst>
        </c:ser>
        <c:ser>
          <c:idx val="2"/>
          <c:order val="2"/>
          <c:tx>
            <c:v>28. Sep</c:v>
          </c:tx>
          <c:invertIfNegative val="0"/>
          <c:cat>
            <c:strLit>
              <c:ptCount val="1"/>
              <c:pt idx="0">
                <c:v>Probe 1</c:v>
              </c:pt>
            </c:strLit>
          </c:cat>
          <c:val>
            <c:numRef>
              <c:f>'Daten des Wechselstrom'!$D$18</c:f>
              <c:numCache>
                <c:formatCode>General</c:formatCode>
                <c:ptCount val="1"/>
                <c:pt idx="0">
                  <c:v>735.86666666666667</c:v>
                </c:pt>
              </c:numCache>
            </c:numRef>
          </c:val>
          <c:extLst>
            <c:ext xmlns:c16="http://schemas.microsoft.com/office/drawing/2014/chart" uri="{C3380CC4-5D6E-409C-BE32-E72D297353CC}">
              <c16:uniqueId val="{00000002-F5DF-4709-92B5-61843F7080E9}"/>
            </c:ext>
          </c:extLst>
        </c:ser>
        <c:dLbls>
          <c:showLegendKey val="0"/>
          <c:showVal val="0"/>
          <c:showCatName val="0"/>
          <c:showSerName val="0"/>
          <c:showPercent val="0"/>
          <c:showBubbleSize val="0"/>
        </c:dLbls>
        <c:gapWidth val="150"/>
        <c:shape val="box"/>
        <c:axId val="272802560"/>
        <c:axId val="272804096"/>
        <c:axId val="0"/>
      </c:bar3DChart>
      <c:catAx>
        <c:axId val="272802560"/>
        <c:scaling>
          <c:orientation val="minMax"/>
        </c:scaling>
        <c:delete val="0"/>
        <c:axPos val="b"/>
        <c:numFmt formatCode="General" sourceLinked="0"/>
        <c:majorTickMark val="out"/>
        <c:minorTickMark val="none"/>
        <c:tickLblPos val="nextTo"/>
        <c:txPr>
          <a:bodyPr/>
          <a:lstStyle/>
          <a:p>
            <a:pPr>
              <a:defRPr sz="2400"/>
            </a:pPr>
            <a:endParaRPr lang="de-DE"/>
          </a:p>
        </c:txPr>
        <c:crossAx val="272804096"/>
        <c:crosses val="autoZero"/>
        <c:auto val="1"/>
        <c:lblAlgn val="ctr"/>
        <c:lblOffset val="100"/>
        <c:noMultiLvlLbl val="0"/>
      </c:catAx>
      <c:valAx>
        <c:axId val="272804096"/>
        <c:scaling>
          <c:orientation val="minMax"/>
          <c:max val="750"/>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2802560"/>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Graue Faser 20er Dicke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Wechselstrom'!$E$2</c:f>
              <c:strCache>
                <c:ptCount val="1"/>
                <c:pt idx="0">
                  <c:v>21. Sep</c:v>
                </c:pt>
              </c:strCache>
            </c:strRef>
          </c:tx>
          <c:invertIfNegative val="0"/>
          <c:cat>
            <c:strLit>
              <c:ptCount val="1"/>
              <c:pt idx="0">
                <c:v>Probe 2</c:v>
              </c:pt>
            </c:strLit>
          </c:cat>
          <c:val>
            <c:numRef>
              <c:f>'Daten des Wechselstrom'!$E$18</c:f>
              <c:numCache>
                <c:formatCode>General</c:formatCode>
                <c:ptCount val="1"/>
                <c:pt idx="0">
                  <c:v>796.11111111111109</c:v>
                </c:pt>
              </c:numCache>
            </c:numRef>
          </c:val>
          <c:extLst>
            <c:ext xmlns:c16="http://schemas.microsoft.com/office/drawing/2014/chart" uri="{C3380CC4-5D6E-409C-BE32-E72D297353CC}">
              <c16:uniqueId val="{00000000-DFCD-45DE-B02B-8393F3E3FB87}"/>
            </c:ext>
          </c:extLst>
        </c:ser>
        <c:ser>
          <c:idx val="1"/>
          <c:order val="1"/>
          <c:tx>
            <c:strRef>
              <c:f>'Daten des Wechselstrom'!$F$2</c:f>
              <c:strCache>
                <c:ptCount val="1"/>
                <c:pt idx="0">
                  <c:v>14. Sep</c:v>
                </c:pt>
              </c:strCache>
            </c:strRef>
          </c:tx>
          <c:invertIfNegative val="0"/>
          <c:cat>
            <c:strLit>
              <c:ptCount val="1"/>
              <c:pt idx="0">
                <c:v>Probe 2</c:v>
              </c:pt>
            </c:strLit>
          </c:cat>
          <c:val>
            <c:numRef>
              <c:f>'Daten des Wechselstrom'!$F$18</c:f>
              <c:numCache>
                <c:formatCode>General</c:formatCode>
                <c:ptCount val="1"/>
                <c:pt idx="0">
                  <c:v>807.33333333333337</c:v>
                </c:pt>
              </c:numCache>
            </c:numRef>
          </c:val>
          <c:extLst>
            <c:ext xmlns:c16="http://schemas.microsoft.com/office/drawing/2014/chart" uri="{C3380CC4-5D6E-409C-BE32-E72D297353CC}">
              <c16:uniqueId val="{00000001-DFCD-45DE-B02B-8393F3E3FB87}"/>
            </c:ext>
          </c:extLst>
        </c:ser>
        <c:ser>
          <c:idx val="2"/>
          <c:order val="2"/>
          <c:tx>
            <c:strRef>
              <c:f>'Daten des Wechselstrom'!$G$2</c:f>
              <c:strCache>
                <c:ptCount val="1"/>
                <c:pt idx="0">
                  <c:v>28. Sep</c:v>
                </c:pt>
              </c:strCache>
            </c:strRef>
          </c:tx>
          <c:invertIfNegative val="0"/>
          <c:cat>
            <c:strLit>
              <c:ptCount val="1"/>
              <c:pt idx="0">
                <c:v>Probe 2</c:v>
              </c:pt>
            </c:strLit>
          </c:cat>
          <c:val>
            <c:numRef>
              <c:f>'Daten des Wechselstrom'!$G$18</c:f>
              <c:numCache>
                <c:formatCode>General</c:formatCode>
                <c:ptCount val="1"/>
                <c:pt idx="0">
                  <c:v>802.86666666666667</c:v>
                </c:pt>
              </c:numCache>
            </c:numRef>
          </c:val>
          <c:extLst>
            <c:ext xmlns:c16="http://schemas.microsoft.com/office/drawing/2014/chart" uri="{C3380CC4-5D6E-409C-BE32-E72D297353CC}">
              <c16:uniqueId val="{00000002-DFCD-45DE-B02B-8393F3E3FB87}"/>
            </c:ext>
          </c:extLst>
        </c:ser>
        <c:dLbls>
          <c:showLegendKey val="0"/>
          <c:showVal val="0"/>
          <c:showCatName val="0"/>
          <c:showSerName val="0"/>
          <c:showPercent val="0"/>
          <c:showBubbleSize val="0"/>
        </c:dLbls>
        <c:gapWidth val="150"/>
        <c:shape val="box"/>
        <c:axId val="272823040"/>
        <c:axId val="272824576"/>
        <c:axId val="0"/>
      </c:bar3DChart>
      <c:catAx>
        <c:axId val="272823040"/>
        <c:scaling>
          <c:orientation val="minMax"/>
        </c:scaling>
        <c:delete val="0"/>
        <c:axPos val="b"/>
        <c:numFmt formatCode="General" sourceLinked="0"/>
        <c:majorTickMark val="out"/>
        <c:minorTickMark val="none"/>
        <c:tickLblPos val="nextTo"/>
        <c:txPr>
          <a:bodyPr/>
          <a:lstStyle/>
          <a:p>
            <a:pPr>
              <a:defRPr sz="2400"/>
            </a:pPr>
            <a:endParaRPr lang="de-DE"/>
          </a:p>
        </c:txPr>
        <c:crossAx val="272824576"/>
        <c:crosses val="autoZero"/>
        <c:auto val="1"/>
        <c:lblAlgn val="ctr"/>
        <c:lblOffset val="100"/>
        <c:noMultiLvlLbl val="0"/>
      </c:catAx>
      <c:valAx>
        <c:axId val="272824576"/>
        <c:scaling>
          <c:orientation val="minMax"/>
          <c:max val="850"/>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2823040"/>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Graue Faser 20er Dicke </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Wechselstrom'!$H$2</c:f>
              <c:strCache>
                <c:ptCount val="1"/>
                <c:pt idx="0">
                  <c:v>21. Sep</c:v>
                </c:pt>
              </c:strCache>
            </c:strRef>
          </c:tx>
          <c:invertIfNegative val="0"/>
          <c:cat>
            <c:strLit>
              <c:ptCount val="1"/>
              <c:pt idx="0">
                <c:v>Probe 3</c:v>
              </c:pt>
            </c:strLit>
          </c:cat>
          <c:val>
            <c:numRef>
              <c:f>'Daten des Wechselstrom'!$H$18</c:f>
              <c:numCache>
                <c:formatCode>General</c:formatCode>
                <c:ptCount val="1"/>
                <c:pt idx="0">
                  <c:v>844.16666666666663</c:v>
                </c:pt>
              </c:numCache>
            </c:numRef>
          </c:val>
          <c:extLst>
            <c:ext xmlns:c16="http://schemas.microsoft.com/office/drawing/2014/chart" uri="{C3380CC4-5D6E-409C-BE32-E72D297353CC}">
              <c16:uniqueId val="{00000000-284A-46C2-B2D3-0976BF39E3CF}"/>
            </c:ext>
          </c:extLst>
        </c:ser>
        <c:ser>
          <c:idx val="1"/>
          <c:order val="1"/>
          <c:tx>
            <c:strRef>
              <c:f>'Daten des Wechselstrom'!$I$2</c:f>
              <c:strCache>
                <c:ptCount val="1"/>
                <c:pt idx="0">
                  <c:v>14. Sep</c:v>
                </c:pt>
              </c:strCache>
            </c:strRef>
          </c:tx>
          <c:invertIfNegative val="0"/>
          <c:cat>
            <c:strLit>
              <c:ptCount val="1"/>
              <c:pt idx="0">
                <c:v>Probe 3</c:v>
              </c:pt>
            </c:strLit>
          </c:cat>
          <c:val>
            <c:numRef>
              <c:f>'Daten des Wechselstrom'!$I$18</c:f>
              <c:numCache>
                <c:formatCode>General</c:formatCode>
                <c:ptCount val="1"/>
                <c:pt idx="0">
                  <c:v>847</c:v>
                </c:pt>
              </c:numCache>
            </c:numRef>
          </c:val>
          <c:extLst>
            <c:ext xmlns:c16="http://schemas.microsoft.com/office/drawing/2014/chart" uri="{C3380CC4-5D6E-409C-BE32-E72D297353CC}">
              <c16:uniqueId val="{00000001-284A-46C2-B2D3-0976BF39E3CF}"/>
            </c:ext>
          </c:extLst>
        </c:ser>
        <c:ser>
          <c:idx val="2"/>
          <c:order val="2"/>
          <c:tx>
            <c:strRef>
              <c:f>'Daten des Wechselstrom'!$J$2</c:f>
              <c:strCache>
                <c:ptCount val="1"/>
                <c:pt idx="0">
                  <c:v>28. Sep</c:v>
                </c:pt>
              </c:strCache>
            </c:strRef>
          </c:tx>
          <c:invertIfNegative val="0"/>
          <c:cat>
            <c:strLit>
              <c:ptCount val="1"/>
              <c:pt idx="0">
                <c:v>Probe 3</c:v>
              </c:pt>
            </c:strLit>
          </c:cat>
          <c:val>
            <c:numRef>
              <c:f>'Daten des Wechselstrom'!$J$18</c:f>
              <c:numCache>
                <c:formatCode>General</c:formatCode>
                <c:ptCount val="1"/>
                <c:pt idx="0">
                  <c:v>828.26666666666665</c:v>
                </c:pt>
              </c:numCache>
            </c:numRef>
          </c:val>
          <c:extLst>
            <c:ext xmlns:c16="http://schemas.microsoft.com/office/drawing/2014/chart" uri="{C3380CC4-5D6E-409C-BE32-E72D297353CC}">
              <c16:uniqueId val="{00000002-284A-46C2-B2D3-0976BF39E3CF}"/>
            </c:ext>
          </c:extLst>
        </c:ser>
        <c:dLbls>
          <c:showLegendKey val="0"/>
          <c:showVal val="0"/>
          <c:showCatName val="0"/>
          <c:showSerName val="0"/>
          <c:showPercent val="0"/>
          <c:showBubbleSize val="0"/>
        </c:dLbls>
        <c:gapWidth val="150"/>
        <c:shape val="box"/>
        <c:axId val="272974592"/>
        <c:axId val="272976128"/>
        <c:axId val="0"/>
      </c:bar3DChart>
      <c:catAx>
        <c:axId val="272974592"/>
        <c:scaling>
          <c:orientation val="minMax"/>
        </c:scaling>
        <c:delete val="0"/>
        <c:axPos val="b"/>
        <c:numFmt formatCode="General" sourceLinked="0"/>
        <c:majorTickMark val="out"/>
        <c:minorTickMark val="none"/>
        <c:tickLblPos val="nextTo"/>
        <c:txPr>
          <a:bodyPr/>
          <a:lstStyle/>
          <a:p>
            <a:pPr>
              <a:defRPr sz="2400"/>
            </a:pPr>
            <a:endParaRPr lang="de-DE"/>
          </a:p>
        </c:txPr>
        <c:crossAx val="272976128"/>
        <c:crosses val="autoZero"/>
        <c:auto val="1"/>
        <c:lblAlgn val="ctr"/>
        <c:lblOffset val="100"/>
        <c:noMultiLvlLbl val="0"/>
      </c:catAx>
      <c:valAx>
        <c:axId val="272976128"/>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2974592"/>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Schwarze Faser 20er Dicke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Wechselstrom'!$K$2</c:f>
              <c:strCache>
                <c:ptCount val="1"/>
                <c:pt idx="0">
                  <c:v>14. Sep</c:v>
                </c:pt>
              </c:strCache>
            </c:strRef>
          </c:tx>
          <c:invertIfNegative val="0"/>
          <c:cat>
            <c:strLit>
              <c:ptCount val="1"/>
              <c:pt idx="0">
                <c:v>Probe 1</c:v>
              </c:pt>
            </c:strLit>
          </c:cat>
          <c:val>
            <c:numRef>
              <c:f>'Daten des Wechselstrom'!$K$18</c:f>
              <c:numCache>
                <c:formatCode>General</c:formatCode>
                <c:ptCount val="1"/>
                <c:pt idx="0">
                  <c:v>598.44444444444446</c:v>
                </c:pt>
              </c:numCache>
            </c:numRef>
          </c:val>
          <c:extLst>
            <c:ext xmlns:c16="http://schemas.microsoft.com/office/drawing/2014/chart" uri="{C3380CC4-5D6E-409C-BE32-E72D297353CC}">
              <c16:uniqueId val="{00000000-90CB-4B1A-ADC2-331614B96BF0}"/>
            </c:ext>
          </c:extLst>
        </c:ser>
        <c:ser>
          <c:idx val="1"/>
          <c:order val="1"/>
          <c:tx>
            <c:strRef>
              <c:f>'Daten des Wechselstrom'!$L$2</c:f>
              <c:strCache>
                <c:ptCount val="1"/>
                <c:pt idx="0">
                  <c:v>28. Sep</c:v>
                </c:pt>
              </c:strCache>
            </c:strRef>
          </c:tx>
          <c:invertIfNegative val="0"/>
          <c:val>
            <c:numRef>
              <c:f>'Daten des Wechselstrom'!$L$18</c:f>
              <c:numCache>
                <c:formatCode>General</c:formatCode>
                <c:ptCount val="1"/>
                <c:pt idx="0">
                  <c:v>604.5333333333333</c:v>
                </c:pt>
              </c:numCache>
            </c:numRef>
          </c:val>
          <c:extLst>
            <c:ext xmlns:c16="http://schemas.microsoft.com/office/drawing/2014/chart" uri="{C3380CC4-5D6E-409C-BE32-E72D297353CC}">
              <c16:uniqueId val="{00000001-90CB-4B1A-ADC2-331614B96BF0}"/>
            </c:ext>
          </c:extLst>
        </c:ser>
        <c:dLbls>
          <c:showLegendKey val="0"/>
          <c:showVal val="0"/>
          <c:showCatName val="0"/>
          <c:showSerName val="0"/>
          <c:showPercent val="0"/>
          <c:showBubbleSize val="0"/>
        </c:dLbls>
        <c:gapWidth val="150"/>
        <c:shape val="box"/>
        <c:axId val="272990208"/>
        <c:axId val="272991744"/>
        <c:axId val="0"/>
      </c:bar3DChart>
      <c:catAx>
        <c:axId val="272990208"/>
        <c:scaling>
          <c:orientation val="minMax"/>
        </c:scaling>
        <c:delete val="0"/>
        <c:axPos val="b"/>
        <c:numFmt formatCode="General" sourceLinked="0"/>
        <c:majorTickMark val="out"/>
        <c:minorTickMark val="none"/>
        <c:tickLblPos val="nextTo"/>
        <c:txPr>
          <a:bodyPr/>
          <a:lstStyle/>
          <a:p>
            <a:pPr>
              <a:defRPr sz="2400"/>
            </a:pPr>
            <a:endParaRPr lang="de-DE"/>
          </a:p>
        </c:txPr>
        <c:crossAx val="272991744"/>
        <c:crosses val="autoZero"/>
        <c:auto val="1"/>
        <c:lblAlgn val="ctr"/>
        <c:lblOffset val="100"/>
        <c:noMultiLvlLbl val="0"/>
      </c:catAx>
      <c:valAx>
        <c:axId val="272991744"/>
        <c:scaling>
          <c:orientation val="minMax"/>
          <c:max val="750"/>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2990208"/>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Schwarze Faser 20er Dicke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2"/>
          <c:order val="0"/>
          <c:tx>
            <c:strRef>
              <c:f>'Daten des Wechselstrom'!$M$2</c:f>
              <c:strCache>
                <c:ptCount val="1"/>
                <c:pt idx="0">
                  <c:v>14. Sep</c:v>
                </c:pt>
              </c:strCache>
            </c:strRef>
          </c:tx>
          <c:spPr>
            <a:solidFill>
              <a:schemeClr val="accent1"/>
            </a:solidFill>
          </c:spPr>
          <c:invertIfNegative val="0"/>
          <c:cat>
            <c:strLit>
              <c:ptCount val="1"/>
              <c:pt idx="0">
                <c:v>Probe 2</c:v>
              </c:pt>
            </c:strLit>
          </c:cat>
          <c:val>
            <c:numRef>
              <c:f>'Daten des Wechselstrom'!$M$18</c:f>
              <c:numCache>
                <c:formatCode>General</c:formatCode>
                <c:ptCount val="1"/>
                <c:pt idx="0">
                  <c:v>607.66666666666663</c:v>
                </c:pt>
              </c:numCache>
            </c:numRef>
          </c:val>
          <c:extLst>
            <c:ext xmlns:c16="http://schemas.microsoft.com/office/drawing/2014/chart" uri="{C3380CC4-5D6E-409C-BE32-E72D297353CC}">
              <c16:uniqueId val="{00000000-6FE3-495F-950F-26908B4227FF}"/>
            </c:ext>
          </c:extLst>
        </c:ser>
        <c:ser>
          <c:idx val="0"/>
          <c:order val="1"/>
          <c:tx>
            <c:strRef>
              <c:f>'Daten des Wechselstrom'!$N$2</c:f>
              <c:strCache>
                <c:ptCount val="1"/>
                <c:pt idx="0">
                  <c:v>28. Sep</c:v>
                </c:pt>
              </c:strCache>
            </c:strRef>
          </c:tx>
          <c:spPr>
            <a:solidFill>
              <a:schemeClr val="accent2"/>
            </a:solidFill>
          </c:spPr>
          <c:invertIfNegative val="0"/>
          <c:val>
            <c:numRef>
              <c:f>'Daten des Wechselstrom'!$N$18</c:f>
              <c:numCache>
                <c:formatCode>General</c:formatCode>
                <c:ptCount val="1"/>
                <c:pt idx="0">
                  <c:v>629</c:v>
                </c:pt>
              </c:numCache>
            </c:numRef>
          </c:val>
          <c:extLst>
            <c:ext xmlns:c16="http://schemas.microsoft.com/office/drawing/2014/chart" uri="{C3380CC4-5D6E-409C-BE32-E72D297353CC}">
              <c16:uniqueId val="{00000001-6FE3-495F-950F-26908B4227FF}"/>
            </c:ext>
          </c:extLst>
        </c:ser>
        <c:dLbls>
          <c:showLegendKey val="0"/>
          <c:showVal val="0"/>
          <c:showCatName val="0"/>
          <c:showSerName val="0"/>
          <c:showPercent val="0"/>
          <c:showBubbleSize val="0"/>
        </c:dLbls>
        <c:gapWidth val="150"/>
        <c:shape val="box"/>
        <c:axId val="273005568"/>
        <c:axId val="273007360"/>
        <c:axId val="0"/>
      </c:bar3DChart>
      <c:catAx>
        <c:axId val="273005568"/>
        <c:scaling>
          <c:orientation val="minMax"/>
        </c:scaling>
        <c:delete val="0"/>
        <c:axPos val="b"/>
        <c:numFmt formatCode="General" sourceLinked="0"/>
        <c:majorTickMark val="out"/>
        <c:minorTickMark val="none"/>
        <c:tickLblPos val="nextTo"/>
        <c:txPr>
          <a:bodyPr/>
          <a:lstStyle/>
          <a:p>
            <a:pPr>
              <a:defRPr sz="2400"/>
            </a:pPr>
            <a:endParaRPr lang="de-DE"/>
          </a:p>
        </c:txPr>
        <c:crossAx val="273007360"/>
        <c:crosses val="autoZero"/>
        <c:auto val="1"/>
        <c:lblAlgn val="ctr"/>
        <c:lblOffset val="100"/>
        <c:noMultiLvlLbl val="0"/>
      </c:catAx>
      <c:valAx>
        <c:axId val="273007360"/>
        <c:scaling>
          <c:orientation val="minMax"/>
          <c:max val="850"/>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005568"/>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Graue Faser 20er Dicke </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Wechselstrom'!$O$2</c:f>
              <c:strCache>
                <c:ptCount val="1"/>
                <c:pt idx="0">
                  <c:v>14. Sep</c:v>
                </c:pt>
              </c:strCache>
            </c:strRef>
          </c:tx>
          <c:invertIfNegative val="0"/>
          <c:cat>
            <c:strLit>
              <c:ptCount val="1"/>
              <c:pt idx="0">
                <c:v>Probe 3</c:v>
              </c:pt>
            </c:strLit>
          </c:cat>
          <c:val>
            <c:numRef>
              <c:f>'Daten des Wechselstrom'!$O$18</c:f>
              <c:numCache>
                <c:formatCode>General</c:formatCode>
                <c:ptCount val="1"/>
                <c:pt idx="0">
                  <c:v>597.11111111111109</c:v>
                </c:pt>
              </c:numCache>
            </c:numRef>
          </c:val>
          <c:extLst>
            <c:ext xmlns:c16="http://schemas.microsoft.com/office/drawing/2014/chart" uri="{C3380CC4-5D6E-409C-BE32-E72D297353CC}">
              <c16:uniqueId val="{00000000-F709-4C5D-AD93-BEF632A9254F}"/>
            </c:ext>
          </c:extLst>
        </c:ser>
        <c:ser>
          <c:idx val="1"/>
          <c:order val="1"/>
          <c:tx>
            <c:strRef>
              <c:f>'Daten des Wechselstrom'!$P$2</c:f>
              <c:strCache>
                <c:ptCount val="1"/>
                <c:pt idx="0">
                  <c:v>28. Sep</c:v>
                </c:pt>
              </c:strCache>
            </c:strRef>
          </c:tx>
          <c:invertIfNegative val="0"/>
          <c:val>
            <c:numRef>
              <c:f>'Daten des Wechselstrom'!$P$18</c:f>
              <c:numCache>
                <c:formatCode>General</c:formatCode>
                <c:ptCount val="1"/>
                <c:pt idx="0">
                  <c:v>584.20000000000005</c:v>
                </c:pt>
              </c:numCache>
            </c:numRef>
          </c:val>
          <c:extLst>
            <c:ext xmlns:c16="http://schemas.microsoft.com/office/drawing/2014/chart" uri="{C3380CC4-5D6E-409C-BE32-E72D297353CC}">
              <c16:uniqueId val="{00000001-F709-4C5D-AD93-BEF632A9254F}"/>
            </c:ext>
          </c:extLst>
        </c:ser>
        <c:dLbls>
          <c:showLegendKey val="0"/>
          <c:showVal val="0"/>
          <c:showCatName val="0"/>
          <c:showSerName val="0"/>
          <c:showPercent val="0"/>
          <c:showBubbleSize val="0"/>
        </c:dLbls>
        <c:gapWidth val="150"/>
        <c:shape val="box"/>
        <c:axId val="273017088"/>
        <c:axId val="273018880"/>
        <c:axId val="0"/>
      </c:bar3DChart>
      <c:catAx>
        <c:axId val="273017088"/>
        <c:scaling>
          <c:orientation val="minMax"/>
        </c:scaling>
        <c:delete val="0"/>
        <c:axPos val="b"/>
        <c:numFmt formatCode="General" sourceLinked="0"/>
        <c:majorTickMark val="out"/>
        <c:minorTickMark val="none"/>
        <c:tickLblPos val="nextTo"/>
        <c:txPr>
          <a:bodyPr/>
          <a:lstStyle/>
          <a:p>
            <a:pPr>
              <a:defRPr sz="2400"/>
            </a:pPr>
            <a:endParaRPr lang="de-DE"/>
          </a:p>
        </c:txPr>
        <c:crossAx val="273018880"/>
        <c:crosses val="autoZero"/>
        <c:auto val="1"/>
        <c:lblAlgn val="ctr"/>
        <c:lblOffset val="100"/>
        <c:noMultiLvlLbl val="0"/>
      </c:catAx>
      <c:valAx>
        <c:axId val="273018880"/>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017088"/>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Schwarze Faser 15er Dicke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Wechselstrom'!$Q$2</c:f>
              <c:strCache>
                <c:ptCount val="1"/>
                <c:pt idx="0">
                  <c:v>14. Sep</c:v>
                </c:pt>
              </c:strCache>
            </c:strRef>
          </c:tx>
          <c:invertIfNegative val="0"/>
          <c:cat>
            <c:strLit>
              <c:ptCount val="1"/>
              <c:pt idx="0">
                <c:v>Probe 1</c:v>
              </c:pt>
            </c:strLit>
          </c:cat>
          <c:val>
            <c:numRef>
              <c:f>'Daten des Wechselstrom'!$Q$18</c:f>
              <c:numCache>
                <c:formatCode>General</c:formatCode>
                <c:ptCount val="1"/>
                <c:pt idx="0">
                  <c:v>133.66666666666666</c:v>
                </c:pt>
              </c:numCache>
            </c:numRef>
          </c:val>
          <c:extLst>
            <c:ext xmlns:c16="http://schemas.microsoft.com/office/drawing/2014/chart" uri="{C3380CC4-5D6E-409C-BE32-E72D297353CC}">
              <c16:uniqueId val="{00000000-EE39-4960-8EAD-1C8693B8368C}"/>
            </c:ext>
          </c:extLst>
        </c:ser>
        <c:ser>
          <c:idx val="1"/>
          <c:order val="1"/>
          <c:tx>
            <c:strRef>
              <c:f>'Daten des Wechselstrom'!$R$2</c:f>
              <c:strCache>
                <c:ptCount val="1"/>
                <c:pt idx="0">
                  <c:v>28. Sep</c:v>
                </c:pt>
              </c:strCache>
            </c:strRef>
          </c:tx>
          <c:invertIfNegative val="0"/>
          <c:val>
            <c:numRef>
              <c:f>'Daten des Wechselstrom'!$R$18</c:f>
              <c:numCache>
                <c:formatCode>General</c:formatCode>
                <c:ptCount val="1"/>
                <c:pt idx="0">
                  <c:v>137.06666666666666</c:v>
                </c:pt>
              </c:numCache>
            </c:numRef>
          </c:val>
          <c:extLst>
            <c:ext xmlns:c16="http://schemas.microsoft.com/office/drawing/2014/chart" uri="{C3380CC4-5D6E-409C-BE32-E72D297353CC}">
              <c16:uniqueId val="{00000001-EE39-4960-8EAD-1C8693B8368C}"/>
            </c:ext>
          </c:extLst>
        </c:ser>
        <c:dLbls>
          <c:showLegendKey val="0"/>
          <c:showVal val="0"/>
          <c:showCatName val="0"/>
          <c:showSerName val="0"/>
          <c:showPercent val="0"/>
          <c:showBubbleSize val="0"/>
        </c:dLbls>
        <c:gapWidth val="150"/>
        <c:shape val="box"/>
        <c:axId val="273036800"/>
        <c:axId val="273038336"/>
        <c:axId val="0"/>
      </c:bar3DChart>
      <c:catAx>
        <c:axId val="273036800"/>
        <c:scaling>
          <c:orientation val="minMax"/>
        </c:scaling>
        <c:delete val="0"/>
        <c:axPos val="b"/>
        <c:numFmt formatCode="General" sourceLinked="0"/>
        <c:majorTickMark val="out"/>
        <c:minorTickMark val="none"/>
        <c:tickLblPos val="nextTo"/>
        <c:txPr>
          <a:bodyPr/>
          <a:lstStyle/>
          <a:p>
            <a:pPr>
              <a:defRPr sz="2400"/>
            </a:pPr>
            <a:endParaRPr lang="de-DE"/>
          </a:p>
        </c:txPr>
        <c:crossAx val="273038336"/>
        <c:crosses val="autoZero"/>
        <c:auto val="1"/>
        <c:lblAlgn val="ctr"/>
        <c:lblOffset val="100"/>
        <c:noMultiLvlLbl val="0"/>
      </c:catAx>
      <c:valAx>
        <c:axId val="273038336"/>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036800"/>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Schwarze Faser 15er Dicke</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2"/>
          <c:order val="0"/>
          <c:tx>
            <c:strRef>
              <c:f>'Daten des Wechselstrom'!$S$2</c:f>
              <c:strCache>
                <c:ptCount val="1"/>
                <c:pt idx="0">
                  <c:v>14. Sep</c:v>
                </c:pt>
              </c:strCache>
            </c:strRef>
          </c:tx>
          <c:spPr>
            <a:solidFill>
              <a:schemeClr val="accent1"/>
            </a:solidFill>
          </c:spPr>
          <c:invertIfNegative val="0"/>
          <c:cat>
            <c:strLit>
              <c:ptCount val="1"/>
              <c:pt idx="0">
                <c:v>Probe 2</c:v>
              </c:pt>
            </c:strLit>
          </c:cat>
          <c:val>
            <c:numRef>
              <c:f>'Daten des Wechselstrom'!$S$18</c:f>
              <c:numCache>
                <c:formatCode>General</c:formatCode>
                <c:ptCount val="1"/>
                <c:pt idx="0">
                  <c:v>142</c:v>
                </c:pt>
              </c:numCache>
            </c:numRef>
          </c:val>
          <c:extLst>
            <c:ext xmlns:c16="http://schemas.microsoft.com/office/drawing/2014/chart" uri="{C3380CC4-5D6E-409C-BE32-E72D297353CC}">
              <c16:uniqueId val="{00000000-D018-4870-9219-ED7EF6C51D71}"/>
            </c:ext>
          </c:extLst>
        </c:ser>
        <c:ser>
          <c:idx val="0"/>
          <c:order val="1"/>
          <c:tx>
            <c:strRef>
              <c:f>'Daten des Wechselstrom'!$T$2</c:f>
              <c:strCache>
                <c:ptCount val="1"/>
                <c:pt idx="0">
                  <c:v>28. Sep</c:v>
                </c:pt>
              </c:strCache>
            </c:strRef>
          </c:tx>
          <c:spPr>
            <a:solidFill>
              <a:schemeClr val="accent2"/>
            </a:solidFill>
          </c:spPr>
          <c:invertIfNegative val="0"/>
          <c:val>
            <c:numRef>
              <c:f>'Daten des Wechselstrom'!$T$18</c:f>
              <c:numCache>
                <c:formatCode>General</c:formatCode>
                <c:ptCount val="1"/>
                <c:pt idx="0">
                  <c:v>138.93333333333334</c:v>
                </c:pt>
              </c:numCache>
            </c:numRef>
          </c:val>
          <c:extLst>
            <c:ext xmlns:c16="http://schemas.microsoft.com/office/drawing/2014/chart" uri="{C3380CC4-5D6E-409C-BE32-E72D297353CC}">
              <c16:uniqueId val="{00000001-D018-4870-9219-ED7EF6C51D71}"/>
            </c:ext>
          </c:extLst>
        </c:ser>
        <c:dLbls>
          <c:showLegendKey val="0"/>
          <c:showVal val="0"/>
          <c:showCatName val="0"/>
          <c:showSerName val="0"/>
          <c:showPercent val="0"/>
          <c:showBubbleSize val="0"/>
        </c:dLbls>
        <c:gapWidth val="150"/>
        <c:shape val="box"/>
        <c:axId val="273052416"/>
        <c:axId val="273053952"/>
        <c:axId val="0"/>
      </c:bar3DChart>
      <c:catAx>
        <c:axId val="273052416"/>
        <c:scaling>
          <c:orientation val="minMax"/>
        </c:scaling>
        <c:delete val="0"/>
        <c:axPos val="b"/>
        <c:numFmt formatCode="General" sourceLinked="0"/>
        <c:majorTickMark val="out"/>
        <c:minorTickMark val="none"/>
        <c:tickLblPos val="nextTo"/>
        <c:txPr>
          <a:bodyPr/>
          <a:lstStyle/>
          <a:p>
            <a:pPr>
              <a:defRPr sz="2400"/>
            </a:pPr>
            <a:endParaRPr lang="de-DE"/>
          </a:p>
        </c:txPr>
        <c:crossAx val="273053952"/>
        <c:crosses val="autoZero"/>
        <c:auto val="1"/>
        <c:lblAlgn val="ctr"/>
        <c:lblOffset val="100"/>
        <c:noMultiLvlLbl val="0"/>
      </c:catAx>
      <c:valAx>
        <c:axId val="273053952"/>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052416"/>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Graue Faser 15er Dicke </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Wechselstrom'!$U$2</c:f>
              <c:strCache>
                <c:ptCount val="1"/>
                <c:pt idx="0">
                  <c:v>14. Sep</c:v>
                </c:pt>
              </c:strCache>
            </c:strRef>
          </c:tx>
          <c:invertIfNegative val="0"/>
          <c:cat>
            <c:strLit>
              <c:ptCount val="1"/>
              <c:pt idx="0">
                <c:v>Probe 3</c:v>
              </c:pt>
            </c:strLit>
          </c:cat>
          <c:val>
            <c:numRef>
              <c:f>'Daten des Wechselstrom'!$U$18</c:f>
              <c:numCache>
                <c:formatCode>General</c:formatCode>
                <c:ptCount val="1"/>
                <c:pt idx="0">
                  <c:v>140</c:v>
                </c:pt>
              </c:numCache>
            </c:numRef>
          </c:val>
          <c:extLst>
            <c:ext xmlns:c16="http://schemas.microsoft.com/office/drawing/2014/chart" uri="{C3380CC4-5D6E-409C-BE32-E72D297353CC}">
              <c16:uniqueId val="{00000000-D566-4ADB-AAEB-BD73BEA8A89C}"/>
            </c:ext>
          </c:extLst>
        </c:ser>
        <c:ser>
          <c:idx val="1"/>
          <c:order val="1"/>
          <c:tx>
            <c:strRef>
              <c:f>'Daten des Wechselstrom'!$V$2</c:f>
              <c:strCache>
                <c:ptCount val="1"/>
                <c:pt idx="0">
                  <c:v>28. Sep</c:v>
                </c:pt>
              </c:strCache>
            </c:strRef>
          </c:tx>
          <c:invertIfNegative val="0"/>
          <c:val>
            <c:numRef>
              <c:f>'Daten des Wechselstrom'!$V$18</c:f>
              <c:numCache>
                <c:formatCode>General</c:formatCode>
                <c:ptCount val="1"/>
                <c:pt idx="0">
                  <c:v>141.86666666666667</c:v>
                </c:pt>
              </c:numCache>
            </c:numRef>
          </c:val>
          <c:extLst>
            <c:ext xmlns:c16="http://schemas.microsoft.com/office/drawing/2014/chart" uri="{C3380CC4-5D6E-409C-BE32-E72D297353CC}">
              <c16:uniqueId val="{00000001-D566-4ADB-AAEB-BD73BEA8A89C}"/>
            </c:ext>
          </c:extLst>
        </c:ser>
        <c:dLbls>
          <c:showLegendKey val="0"/>
          <c:showVal val="0"/>
          <c:showCatName val="0"/>
          <c:showSerName val="0"/>
          <c:showPercent val="0"/>
          <c:showBubbleSize val="0"/>
        </c:dLbls>
        <c:gapWidth val="150"/>
        <c:shape val="box"/>
        <c:axId val="273068032"/>
        <c:axId val="273069568"/>
        <c:axId val="0"/>
      </c:bar3DChart>
      <c:catAx>
        <c:axId val="273068032"/>
        <c:scaling>
          <c:orientation val="minMax"/>
        </c:scaling>
        <c:delete val="0"/>
        <c:axPos val="b"/>
        <c:numFmt formatCode="General" sourceLinked="0"/>
        <c:majorTickMark val="out"/>
        <c:minorTickMark val="none"/>
        <c:tickLblPos val="nextTo"/>
        <c:txPr>
          <a:bodyPr/>
          <a:lstStyle/>
          <a:p>
            <a:pPr>
              <a:defRPr sz="2400"/>
            </a:pPr>
            <a:endParaRPr lang="de-DE"/>
          </a:p>
        </c:txPr>
        <c:crossAx val="273069568"/>
        <c:crosses val="autoZero"/>
        <c:auto val="1"/>
        <c:lblAlgn val="ctr"/>
        <c:lblOffset val="100"/>
        <c:noMultiLvlLbl val="0"/>
      </c:catAx>
      <c:valAx>
        <c:axId val="273069568"/>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068032"/>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48.</a:t>
            </a:r>
            <a:r>
              <a:rPr lang="de-DE" baseline="0"/>
              <a:t> und 49. Messung</a:t>
            </a:r>
            <a:endParaRPr lang="de-DE"/>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Wechselstrom'!$AW$2</c:f>
              <c:strCache>
                <c:ptCount val="1"/>
                <c:pt idx="0">
                  <c:v>12. Sep</c:v>
                </c:pt>
              </c:strCache>
            </c:strRef>
          </c:tx>
          <c:invertIfNegative val="0"/>
          <c:cat>
            <c:strLit>
              <c:ptCount val="1"/>
              <c:pt idx="0">
                <c:v>Probe 1</c:v>
              </c:pt>
            </c:strLit>
          </c:cat>
          <c:val>
            <c:numRef>
              <c:f>'Daten des Wechselstrom'!$AW$18</c:f>
              <c:numCache>
                <c:formatCode>General</c:formatCode>
                <c:ptCount val="1"/>
                <c:pt idx="0">
                  <c:v>507.28571428571428</c:v>
                </c:pt>
              </c:numCache>
            </c:numRef>
          </c:val>
          <c:extLst>
            <c:ext xmlns:c16="http://schemas.microsoft.com/office/drawing/2014/chart" uri="{C3380CC4-5D6E-409C-BE32-E72D297353CC}">
              <c16:uniqueId val="{00000000-B3BC-4E32-9FE5-EA366C6CA98D}"/>
            </c:ext>
          </c:extLst>
        </c:ser>
        <c:ser>
          <c:idx val="1"/>
          <c:order val="1"/>
          <c:tx>
            <c:strRef>
              <c:f>'Daten des Wechselstrom'!$AX$2</c:f>
              <c:strCache>
                <c:ptCount val="1"/>
                <c:pt idx="0">
                  <c:v>28. Sep</c:v>
                </c:pt>
              </c:strCache>
            </c:strRef>
          </c:tx>
          <c:invertIfNegative val="0"/>
          <c:val>
            <c:numRef>
              <c:f>'Daten des Wechselstrom'!$AX$18</c:f>
              <c:numCache>
                <c:formatCode>General</c:formatCode>
                <c:ptCount val="1"/>
                <c:pt idx="0">
                  <c:v>524.5</c:v>
                </c:pt>
              </c:numCache>
            </c:numRef>
          </c:val>
          <c:extLst>
            <c:ext xmlns:c16="http://schemas.microsoft.com/office/drawing/2014/chart" uri="{C3380CC4-5D6E-409C-BE32-E72D297353CC}">
              <c16:uniqueId val="{00000001-B3BC-4E32-9FE5-EA366C6CA98D}"/>
            </c:ext>
          </c:extLst>
        </c:ser>
        <c:dLbls>
          <c:showLegendKey val="0"/>
          <c:showVal val="0"/>
          <c:showCatName val="0"/>
          <c:showSerName val="0"/>
          <c:showPercent val="0"/>
          <c:showBubbleSize val="0"/>
        </c:dLbls>
        <c:gapWidth val="150"/>
        <c:shape val="box"/>
        <c:axId val="273079296"/>
        <c:axId val="273081088"/>
        <c:axId val="0"/>
      </c:bar3DChart>
      <c:catAx>
        <c:axId val="273079296"/>
        <c:scaling>
          <c:orientation val="minMax"/>
        </c:scaling>
        <c:delete val="0"/>
        <c:axPos val="b"/>
        <c:numFmt formatCode="General" sourceLinked="0"/>
        <c:majorTickMark val="out"/>
        <c:minorTickMark val="none"/>
        <c:tickLblPos val="nextTo"/>
        <c:txPr>
          <a:bodyPr/>
          <a:lstStyle/>
          <a:p>
            <a:pPr>
              <a:defRPr sz="2400"/>
            </a:pPr>
            <a:endParaRPr lang="de-DE"/>
          </a:p>
        </c:txPr>
        <c:crossAx val="273081088"/>
        <c:crosses val="autoZero"/>
        <c:auto val="1"/>
        <c:lblAlgn val="ctr"/>
        <c:lblOffset val="100"/>
        <c:noMultiLvlLbl val="0"/>
      </c:catAx>
      <c:valAx>
        <c:axId val="273081088"/>
        <c:scaling>
          <c:orientation val="minMax"/>
          <c:max val="750"/>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079296"/>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800" b="1" i="0" baseline="0">
                <a:effectLst/>
              </a:rPr>
              <a:t>50. und 51. Messung</a:t>
            </a:r>
            <a:endParaRPr lang="de-DE">
              <a:effectLst/>
            </a:endParaRP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Wechselstrom'!$AY$2</c:f>
              <c:strCache>
                <c:ptCount val="1"/>
                <c:pt idx="0">
                  <c:v>12. Sep</c:v>
                </c:pt>
              </c:strCache>
            </c:strRef>
          </c:tx>
          <c:invertIfNegative val="0"/>
          <c:val>
            <c:numRef>
              <c:f>'Daten des Wechselstrom'!$AY$18</c:f>
              <c:numCache>
                <c:formatCode>General</c:formatCode>
                <c:ptCount val="1"/>
                <c:pt idx="0">
                  <c:v>461.85714285714283</c:v>
                </c:pt>
              </c:numCache>
            </c:numRef>
          </c:val>
          <c:extLst>
            <c:ext xmlns:c16="http://schemas.microsoft.com/office/drawing/2014/chart" uri="{C3380CC4-5D6E-409C-BE32-E72D297353CC}">
              <c16:uniqueId val="{00000000-B86A-492D-9440-FA77754B8C09}"/>
            </c:ext>
          </c:extLst>
        </c:ser>
        <c:ser>
          <c:idx val="1"/>
          <c:order val="1"/>
          <c:tx>
            <c:strRef>
              <c:f>'Daten des Wechselstrom'!$AZ$2</c:f>
              <c:strCache>
                <c:ptCount val="1"/>
                <c:pt idx="0">
                  <c:v>28. Sep</c:v>
                </c:pt>
              </c:strCache>
            </c:strRef>
          </c:tx>
          <c:invertIfNegative val="0"/>
          <c:val>
            <c:numRef>
              <c:f>'Daten des Wechselstrom'!$AZ$18</c:f>
              <c:numCache>
                <c:formatCode>General</c:formatCode>
                <c:ptCount val="1"/>
                <c:pt idx="0">
                  <c:v>515.5</c:v>
                </c:pt>
              </c:numCache>
            </c:numRef>
          </c:val>
          <c:extLst>
            <c:ext xmlns:c16="http://schemas.microsoft.com/office/drawing/2014/chart" uri="{C3380CC4-5D6E-409C-BE32-E72D297353CC}">
              <c16:uniqueId val="{00000001-B86A-492D-9440-FA77754B8C09}"/>
            </c:ext>
          </c:extLst>
        </c:ser>
        <c:dLbls>
          <c:showLegendKey val="0"/>
          <c:showVal val="0"/>
          <c:showCatName val="0"/>
          <c:showSerName val="0"/>
          <c:showPercent val="0"/>
          <c:showBubbleSize val="0"/>
        </c:dLbls>
        <c:gapWidth val="150"/>
        <c:shape val="box"/>
        <c:axId val="273160448"/>
        <c:axId val="273162240"/>
        <c:axId val="0"/>
      </c:bar3DChart>
      <c:catAx>
        <c:axId val="273160448"/>
        <c:scaling>
          <c:orientation val="minMax"/>
        </c:scaling>
        <c:delete val="0"/>
        <c:axPos val="b"/>
        <c:majorTickMark val="out"/>
        <c:minorTickMark val="none"/>
        <c:tickLblPos val="nextTo"/>
        <c:txPr>
          <a:bodyPr/>
          <a:lstStyle/>
          <a:p>
            <a:pPr>
              <a:defRPr sz="2400"/>
            </a:pPr>
            <a:endParaRPr lang="de-DE"/>
          </a:p>
        </c:txPr>
        <c:crossAx val="273162240"/>
        <c:crosses val="autoZero"/>
        <c:auto val="1"/>
        <c:lblAlgn val="ctr"/>
        <c:lblOffset val="100"/>
        <c:noMultiLvlLbl val="0"/>
      </c:catAx>
      <c:valAx>
        <c:axId val="273162240"/>
        <c:scaling>
          <c:orientation val="minMax"/>
          <c:max val="850"/>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160448"/>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52. und 53. Messung</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Wechselstrom'!$BA$2</c:f>
              <c:strCache>
                <c:ptCount val="1"/>
                <c:pt idx="0">
                  <c:v>12. Sep</c:v>
                </c:pt>
              </c:strCache>
            </c:strRef>
          </c:tx>
          <c:invertIfNegative val="0"/>
          <c:val>
            <c:numRef>
              <c:f>'Daten des Wechselstrom'!$BA$18</c:f>
              <c:numCache>
                <c:formatCode>General</c:formatCode>
                <c:ptCount val="1"/>
                <c:pt idx="0">
                  <c:v>147.33333333333334</c:v>
                </c:pt>
              </c:numCache>
            </c:numRef>
          </c:val>
          <c:extLst>
            <c:ext xmlns:c16="http://schemas.microsoft.com/office/drawing/2014/chart" uri="{C3380CC4-5D6E-409C-BE32-E72D297353CC}">
              <c16:uniqueId val="{00000000-BF6E-4F11-A26C-3E160E01048A}"/>
            </c:ext>
          </c:extLst>
        </c:ser>
        <c:ser>
          <c:idx val="1"/>
          <c:order val="1"/>
          <c:tx>
            <c:strRef>
              <c:f>'Daten des Wechselstrom'!$BB$2</c:f>
              <c:strCache>
                <c:ptCount val="1"/>
                <c:pt idx="0">
                  <c:v>28. Sep</c:v>
                </c:pt>
              </c:strCache>
            </c:strRef>
          </c:tx>
          <c:invertIfNegative val="0"/>
          <c:val>
            <c:numRef>
              <c:f>'Daten des Wechselstrom'!$BB$18</c:f>
              <c:numCache>
                <c:formatCode>General</c:formatCode>
                <c:ptCount val="1"/>
                <c:pt idx="0">
                  <c:v>219.3</c:v>
                </c:pt>
              </c:numCache>
            </c:numRef>
          </c:val>
          <c:extLst>
            <c:ext xmlns:c16="http://schemas.microsoft.com/office/drawing/2014/chart" uri="{C3380CC4-5D6E-409C-BE32-E72D297353CC}">
              <c16:uniqueId val="{00000001-BF6E-4F11-A26C-3E160E01048A}"/>
            </c:ext>
          </c:extLst>
        </c:ser>
        <c:dLbls>
          <c:showLegendKey val="0"/>
          <c:showVal val="0"/>
          <c:showCatName val="0"/>
          <c:showSerName val="0"/>
          <c:showPercent val="0"/>
          <c:showBubbleSize val="0"/>
        </c:dLbls>
        <c:gapWidth val="150"/>
        <c:shape val="box"/>
        <c:axId val="273176064"/>
        <c:axId val="273177600"/>
        <c:axId val="0"/>
      </c:bar3DChart>
      <c:catAx>
        <c:axId val="273176064"/>
        <c:scaling>
          <c:orientation val="minMax"/>
        </c:scaling>
        <c:delete val="0"/>
        <c:axPos val="b"/>
        <c:majorTickMark val="out"/>
        <c:minorTickMark val="none"/>
        <c:tickLblPos val="nextTo"/>
        <c:txPr>
          <a:bodyPr/>
          <a:lstStyle/>
          <a:p>
            <a:pPr>
              <a:defRPr sz="2400"/>
            </a:pPr>
            <a:endParaRPr lang="de-DE"/>
          </a:p>
        </c:txPr>
        <c:crossAx val="273177600"/>
        <c:crosses val="autoZero"/>
        <c:auto val="1"/>
        <c:lblAlgn val="ctr"/>
        <c:lblOffset val="100"/>
        <c:noMultiLvlLbl val="0"/>
      </c:catAx>
      <c:valAx>
        <c:axId val="273177600"/>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176064"/>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52. und 53. Messung</a:t>
            </a:r>
          </a:p>
        </c:rich>
      </c:tx>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'Daten des Wechselstrom'!$BL$2</c:f>
              <c:strCache>
                <c:ptCount val="1"/>
                <c:pt idx="0">
                  <c:v>22. Sep</c:v>
                </c:pt>
              </c:strCache>
            </c:strRef>
          </c:tx>
          <c:invertIfNegative val="0"/>
          <c:val>
            <c:numRef>
              <c:f>'Daten des Wechselstrom'!$BL$18</c:f>
              <c:numCache>
                <c:formatCode>General</c:formatCode>
                <c:ptCount val="1"/>
                <c:pt idx="0">
                  <c:v>457.6</c:v>
                </c:pt>
              </c:numCache>
            </c:numRef>
          </c:val>
          <c:extLst>
            <c:ext xmlns:c16="http://schemas.microsoft.com/office/drawing/2014/chart" uri="{C3380CC4-5D6E-409C-BE32-E72D297353CC}">
              <c16:uniqueId val="{00000000-AB71-47A0-BBD5-740946B03D7E}"/>
            </c:ext>
          </c:extLst>
        </c:ser>
        <c:ser>
          <c:idx val="1"/>
          <c:order val="1"/>
          <c:tx>
            <c:strRef>
              <c:f>'Daten des Wechselstrom'!$BM$2</c:f>
              <c:strCache>
                <c:ptCount val="1"/>
                <c:pt idx="0">
                  <c:v>28. Sep</c:v>
                </c:pt>
              </c:strCache>
            </c:strRef>
          </c:tx>
          <c:invertIfNegative val="0"/>
          <c:val>
            <c:numRef>
              <c:f>'Daten des Wechselstrom'!$BM$18</c:f>
              <c:numCache>
                <c:formatCode>General</c:formatCode>
                <c:ptCount val="1"/>
                <c:pt idx="0">
                  <c:v>515.5</c:v>
                </c:pt>
              </c:numCache>
            </c:numRef>
          </c:val>
          <c:extLst>
            <c:ext xmlns:c16="http://schemas.microsoft.com/office/drawing/2014/chart" uri="{C3380CC4-5D6E-409C-BE32-E72D297353CC}">
              <c16:uniqueId val="{00000001-AB71-47A0-BBD5-740946B03D7E}"/>
            </c:ext>
          </c:extLst>
        </c:ser>
        <c:dLbls>
          <c:showLegendKey val="0"/>
          <c:showVal val="0"/>
          <c:showCatName val="0"/>
          <c:showSerName val="0"/>
          <c:showPercent val="0"/>
          <c:showBubbleSize val="0"/>
        </c:dLbls>
        <c:gapWidth val="150"/>
        <c:shape val="box"/>
        <c:axId val="273200256"/>
        <c:axId val="273201792"/>
        <c:axId val="0"/>
      </c:bar3DChart>
      <c:catAx>
        <c:axId val="273200256"/>
        <c:scaling>
          <c:orientation val="minMax"/>
        </c:scaling>
        <c:delete val="0"/>
        <c:axPos val="b"/>
        <c:majorTickMark val="out"/>
        <c:minorTickMark val="none"/>
        <c:tickLblPos val="nextTo"/>
        <c:txPr>
          <a:bodyPr/>
          <a:lstStyle/>
          <a:p>
            <a:pPr>
              <a:defRPr sz="2400"/>
            </a:pPr>
            <a:endParaRPr lang="de-DE"/>
          </a:p>
        </c:txPr>
        <c:crossAx val="273201792"/>
        <c:crosses val="autoZero"/>
        <c:auto val="1"/>
        <c:lblAlgn val="ctr"/>
        <c:lblOffset val="100"/>
        <c:noMultiLvlLbl val="0"/>
      </c:catAx>
      <c:valAx>
        <c:axId val="273201792"/>
        <c:scaling>
          <c:orientation val="minMax"/>
          <c:min val="0"/>
        </c:scaling>
        <c:delete val="0"/>
        <c:axPos val="l"/>
        <c:majorGridlines/>
        <c:title>
          <c:tx>
            <c:rich>
              <a:bodyPr rot="-5400000" vert="horz"/>
              <a:lstStyle/>
              <a:p>
                <a:pPr>
                  <a:defRPr sz="2800"/>
                </a:pPr>
                <a:r>
                  <a:rPr lang="de-DE" sz="2800"/>
                  <a:t>Spez. Widerstand Rs</a:t>
                </a:r>
              </a:p>
            </c:rich>
          </c:tx>
          <c:overlay val="0"/>
        </c:title>
        <c:numFmt formatCode="General" sourceLinked="1"/>
        <c:majorTickMark val="out"/>
        <c:minorTickMark val="none"/>
        <c:tickLblPos val="nextTo"/>
        <c:txPr>
          <a:bodyPr/>
          <a:lstStyle/>
          <a:p>
            <a:pPr>
              <a:defRPr sz="2000"/>
            </a:pPr>
            <a:endParaRPr lang="de-DE"/>
          </a:p>
        </c:txPr>
        <c:crossAx val="273200256"/>
        <c:crosses val="autoZero"/>
        <c:crossBetween val="between"/>
      </c:valAx>
    </c:plotArea>
    <c:legend>
      <c:legendPos val="r"/>
      <c:overlay val="0"/>
      <c:txPr>
        <a:bodyPr/>
        <a:lstStyle/>
        <a:p>
          <a:pPr>
            <a:defRPr sz="2800"/>
          </a:pPr>
          <a:endParaRPr lang="de-DE"/>
        </a:p>
      </c:txPr>
    </c:legend>
    <c:plotVisOnly val="1"/>
    <c:dispBlanksAs val="gap"/>
    <c:showDLblsOverMax val="0"/>
  </c:chart>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Basotect'!$B$42:$O$42</c:f>
                <c:numCache>
                  <c:formatCode>General</c:formatCode>
                  <c:ptCount val="14"/>
                  <c:pt idx="0">
                    <c:v>13.78948673006278</c:v>
                  </c:pt>
                  <c:pt idx="1">
                    <c:v>12.486378780115432</c:v>
                  </c:pt>
                  <c:pt idx="2">
                    <c:v>11.331650143697166</c:v>
                  </c:pt>
                  <c:pt idx="3">
                    <c:v>10.745109895568335</c:v>
                  </c:pt>
                  <c:pt idx="4">
                    <c:v>10.170205453075084</c:v>
                  </c:pt>
                  <c:pt idx="5">
                    <c:v>9.6561861693122673</c:v>
                  </c:pt>
                  <c:pt idx="6">
                    <c:v>9.6923856166677052</c:v>
                  </c:pt>
                  <c:pt idx="7">
                    <c:v>9.7040770050614586</c:v>
                  </c:pt>
                  <c:pt idx="8">
                    <c:v>9.9352973934647579</c:v>
                  </c:pt>
                  <c:pt idx="9">
                    <c:v>10.489270253040754</c:v>
                  </c:pt>
                  <c:pt idx="10">
                    <c:v>11.624077917563607</c:v>
                  </c:pt>
                  <c:pt idx="11">
                    <c:v>12.37920836027326</c:v>
                  </c:pt>
                  <c:pt idx="12">
                    <c:v>14.202822766536364</c:v>
                  </c:pt>
                  <c:pt idx="13">
                    <c:v>16.642096007006515</c:v>
                  </c:pt>
                </c:numCache>
              </c:numRef>
            </c:plus>
            <c:minus>
              <c:numRef>
                <c:f>'Bert Basotect'!$B$42:$O$42</c:f>
                <c:numCache>
                  <c:formatCode>General</c:formatCode>
                  <c:ptCount val="14"/>
                  <c:pt idx="0">
                    <c:v>13.78948673006278</c:v>
                  </c:pt>
                  <c:pt idx="1">
                    <c:v>12.486378780115432</c:v>
                  </c:pt>
                  <c:pt idx="2">
                    <c:v>11.331650143697166</c:v>
                  </c:pt>
                  <c:pt idx="3">
                    <c:v>10.745109895568335</c:v>
                  </c:pt>
                  <c:pt idx="4">
                    <c:v>10.170205453075084</c:v>
                  </c:pt>
                  <c:pt idx="5">
                    <c:v>9.6561861693122673</c:v>
                  </c:pt>
                  <c:pt idx="6">
                    <c:v>9.6923856166677052</c:v>
                  </c:pt>
                  <c:pt idx="7">
                    <c:v>9.7040770050614586</c:v>
                  </c:pt>
                  <c:pt idx="8">
                    <c:v>9.9352973934647579</c:v>
                  </c:pt>
                  <c:pt idx="9">
                    <c:v>10.489270253040754</c:v>
                  </c:pt>
                  <c:pt idx="10">
                    <c:v>11.624077917563607</c:v>
                  </c:pt>
                  <c:pt idx="11">
                    <c:v>12.37920836027326</c:v>
                  </c:pt>
                  <c:pt idx="12">
                    <c:v>14.202822766536364</c:v>
                  </c:pt>
                  <c:pt idx="13">
                    <c:v>16.642096007006515</c:v>
                  </c:pt>
                </c:numCache>
              </c:numRef>
            </c:minus>
          </c:errBars>
          <c:errBars>
            <c:errDir val="x"/>
            <c:errBarType val="both"/>
            <c:errValType val="fixedVal"/>
            <c:noEndCap val="0"/>
            <c:val val="1"/>
          </c:errBars>
          <c:xVal>
            <c:numRef>
              <c:f>'Bert Basotect'!$B$13:$O$13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Basotect'!$B$41:$O$41</c:f>
              <c:numCache>
                <c:formatCode>General</c:formatCode>
                <c:ptCount val="14"/>
                <c:pt idx="0">
                  <c:v>463.65155212499997</c:v>
                </c:pt>
                <c:pt idx="1">
                  <c:v>460.99665762500007</c:v>
                </c:pt>
                <c:pt idx="2">
                  <c:v>458.49661549999996</c:v>
                </c:pt>
                <c:pt idx="3">
                  <c:v>455.67035149999998</c:v>
                </c:pt>
                <c:pt idx="4">
                  <c:v>453.49033850000001</c:v>
                </c:pt>
                <c:pt idx="5">
                  <c:v>451.33722687499994</c:v>
                </c:pt>
                <c:pt idx="6">
                  <c:v>448.93663512500007</c:v>
                </c:pt>
                <c:pt idx="7">
                  <c:v>446.49667587499999</c:v>
                </c:pt>
                <c:pt idx="8">
                  <c:v>444.32445949999999</c:v>
                </c:pt>
                <c:pt idx="9">
                  <c:v>442.41507525000003</c:v>
                </c:pt>
                <c:pt idx="10">
                  <c:v>440.03272450000003</c:v>
                </c:pt>
                <c:pt idx="11">
                  <c:v>437.79479937499991</c:v>
                </c:pt>
                <c:pt idx="12">
                  <c:v>434.79147499999999</c:v>
                </c:pt>
                <c:pt idx="13">
                  <c:v>431.99266249999999</c:v>
                </c:pt>
              </c:numCache>
            </c:numRef>
          </c:yVal>
          <c:smooth val="0"/>
          <c:extLst>
            <c:ext xmlns:c16="http://schemas.microsoft.com/office/drawing/2014/chart" uri="{C3380CC4-5D6E-409C-BE32-E72D297353CC}">
              <c16:uniqueId val="{00000000-BFD2-4650-A906-C672891AD168}"/>
            </c:ext>
          </c:extLst>
        </c:ser>
        <c:dLbls>
          <c:showLegendKey val="0"/>
          <c:showVal val="0"/>
          <c:showCatName val="0"/>
          <c:showSerName val="0"/>
          <c:showPercent val="0"/>
          <c:showBubbleSize val="0"/>
        </c:dLbls>
        <c:axId val="273320960"/>
        <c:axId val="273323136"/>
      </c:scatterChart>
      <c:valAx>
        <c:axId val="27332096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323136"/>
        <c:crosses val="autoZero"/>
        <c:crossBetween val="midCat"/>
      </c:valAx>
      <c:valAx>
        <c:axId val="273323136"/>
        <c:scaling>
          <c:orientation val="minMax"/>
          <c:max val="500"/>
          <c:min val="400"/>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32096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Basotect'!$R$42:$AE$42</c:f>
                <c:numCache>
                  <c:formatCode>General</c:formatCode>
                  <c:ptCount val="14"/>
                  <c:pt idx="0">
                    <c:v>8.9852837399830126</c:v>
                  </c:pt>
                  <c:pt idx="1">
                    <c:v>8.4123579454462369</c:v>
                  </c:pt>
                  <c:pt idx="2">
                    <c:v>8.1261912508801863</c:v>
                  </c:pt>
                  <c:pt idx="3">
                    <c:v>8.1071820533040828</c:v>
                  </c:pt>
                  <c:pt idx="4">
                    <c:v>7.812746390400938</c:v>
                  </c:pt>
                  <c:pt idx="5">
                    <c:v>7.2936685243215242</c:v>
                  </c:pt>
                  <c:pt idx="6">
                    <c:v>7.4005136812549415</c:v>
                  </c:pt>
                  <c:pt idx="7">
                    <c:v>7.0980222643800124</c:v>
                  </c:pt>
                  <c:pt idx="8">
                    <c:v>7.4157036328330497</c:v>
                  </c:pt>
                  <c:pt idx="9">
                    <c:v>7.5617811774268819</c:v>
                  </c:pt>
                  <c:pt idx="10">
                    <c:v>6.840114145986111</c:v>
                  </c:pt>
                  <c:pt idx="11">
                    <c:v>7.337122891984019</c:v>
                  </c:pt>
                  <c:pt idx="12">
                    <c:v>7.4896896311465166</c:v>
                  </c:pt>
                  <c:pt idx="13">
                    <c:v>8.7972149214758808</c:v>
                  </c:pt>
                </c:numCache>
              </c:numRef>
            </c:plus>
            <c:minus>
              <c:numRef>
                <c:f>'Bert Basotect'!$R$42:$AE$42</c:f>
                <c:numCache>
                  <c:formatCode>General</c:formatCode>
                  <c:ptCount val="14"/>
                  <c:pt idx="0">
                    <c:v>8.9852837399830126</c:v>
                  </c:pt>
                  <c:pt idx="1">
                    <c:v>8.4123579454462369</c:v>
                  </c:pt>
                  <c:pt idx="2">
                    <c:v>8.1261912508801863</c:v>
                  </c:pt>
                  <c:pt idx="3">
                    <c:v>8.1071820533040828</c:v>
                  </c:pt>
                  <c:pt idx="4">
                    <c:v>7.812746390400938</c:v>
                  </c:pt>
                  <c:pt idx="5">
                    <c:v>7.2936685243215242</c:v>
                  </c:pt>
                  <c:pt idx="6">
                    <c:v>7.4005136812549415</c:v>
                  </c:pt>
                  <c:pt idx="7">
                    <c:v>7.0980222643800124</c:v>
                  </c:pt>
                  <c:pt idx="8">
                    <c:v>7.4157036328330497</c:v>
                  </c:pt>
                  <c:pt idx="9">
                    <c:v>7.5617811774268819</c:v>
                  </c:pt>
                  <c:pt idx="10">
                    <c:v>6.840114145986111</c:v>
                  </c:pt>
                  <c:pt idx="11">
                    <c:v>7.337122891984019</c:v>
                  </c:pt>
                  <c:pt idx="12">
                    <c:v>7.4896896311465166</c:v>
                  </c:pt>
                  <c:pt idx="13">
                    <c:v>8.7972149214758808</c:v>
                  </c:pt>
                </c:numCache>
              </c:numRef>
            </c:minus>
          </c:errBars>
          <c:errBars>
            <c:errDir val="x"/>
            <c:errBarType val="both"/>
            <c:errValType val="fixedVal"/>
            <c:noEndCap val="0"/>
            <c:val val="1"/>
          </c:errBars>
          <c:xVal>
            <c:numRef>
              <c:f>'Bert Basotect'!$R$13:$AE$13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Basotect'!$R$41:$AE$41</c:f>
              <c:numCache>
                <c:formatCode>General</c:formatCode>
                <c:ptCount val="14"/>
                <c:pt idx="0">
                  <c:v>469.87937637499999</c:v>
                </c:pt>
                <c:pt idx="1">
                  <c:v>466.76508325000003</c:v>
                </c:pt>
                <c:pt idx="2">
                  <c:v>463.95820700000002</c:v>
                </c:pt>
                <c:pt idx="3">
                  <c:v>461.48642287500002</c:v>
                </c:pt>
                <c:pt idx="4">
                  <c:v>458.92610637500002</c:v>
                </c:pt>
                <c:pt idx="5">
                  <c:v>457.34797175000006</c:v>
                </c:pt>
                <c:pt idx="6">
                  <c:v>455.59543925000008</c:v>
                </c:pt>
                <c:pt idx="7">
                  <c:v>453.81945787500001</c:v>
                </c:pt>
                <c:pt idx="8">
                  <c:v>452.08496162500006</c:v>
                </c:pt>
                <c:pt idx="9">
                  <c:v>450.82405475000007</c:v>
                </c:pt>
                <c:pt idx="10">
                  <c:v>449.31776524999998</c:v>
                </c:pt>
                <c:pt idx="11">
                  <c:v>448.04368149999999</c:v>
                </c:pt>
                <c:pt idx="12">
                  <c:v>445.56272162499994</c:v>
                </c:pt>
                <c:pt idx="13">
                  <c:v>444.15264037500003</c:v>
                </c:pt>
              </c:numCache>
            </c:numRef>
          </c:yVal>
          <c:smooth val="0"/>
          <c:extLst>
            <c:ext xmlns:c16="http://schemas.microsoft.com/office/drawing/2014/chart" uri="{C3380CC4-5D6E-409C-BE32-E72D297353CC}">
              <c16:uniqueId val="{00000000-4179-4B3B-9C68-9952282AAE17}"/>
            </c:ext>
          </c:extLst>
        </c:ser>
        <c:dLbls>
          <c:showLegendKey val="0"/>
          <c:showVal val="0"/>
          <c:showCatName val="0"/>
          <c:showSerName val="0"/>
          <c:showPercent val="0"/>
          <c:showBubbleSize val="0"/>
        </c:dLbls>
        <c:axId val="273340288"/>
        <c:axId val="273346560"/>
      </c:scatterChart>
      <c:valAx>
        <c:axId val="27334028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346560"/>
        <c:crosses val="autoZero"/>
        <c:crossBetween val="midCat"/>
      </c:valAx>
      <c:valAx>
        <c:axId val="273346560"/>
        <c:scaling>
          <c:orientation val="minMax"/>
          <c:max val="500"/>
          <c:min val="400"/>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34028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Basotect'!$AH$42:$AU$42</c:f>
                <c:numCache>
                  <c:formatCode>General</c:formatCode>
                  <c:ptCount val="14"/>
                  <c:pt idx="0">
                    <c:v>13.790123211349531</c:v>
                  </c:pt>
                  <c:pt idx="1">
                    <c:v>13.238947720116927</c:v>
                  </c:pt>
                  <c:pt idx="2">
                    <c:v>12.657718365329378</c:v>
                  </c:pt>
                  <c:pt idx="3">
                    <c:v>12.014987136466731</c:v>
                  </c:pt>
                  <c:pt idx="4">
                    <c:v>11.515404161415141</c:v>
                  </c:pt>
                  <c:pt idx="5">
                    <c:v>10.919107276475209</c:v>
                  </c:pt>
                  <c:pt idx="6">
                    <c:v>10.586314981551658</c:v>
                  </c:pt>
                  <c:pt idx="7">
                    <c:v>9.9336564341530149</c:v>
                  </c:pt>
                  <c:pt idx="8">
                    <c:v>10.193704568686165</c:v>
                  </c:pt>
                  <c:pt idx="9">
                    <c:v>10.008253170244984</c:v>
                  </c:pt>
                  <c:pt idx="10">
                    <c:v>10.208856293586939</c:v>
                  </c:pt>
                  <c:pt idx="11">
                    <c:v>10.110767023332313</c:v>
                  </c:pt>
                  <c:pt idx="12">
                    <c:v>10.0177340254415</c:v>
                  </c:pt>
                  <c:pt idx="13">
                    <c:v>9.8229636072782647</c:v>
                  </c:pt>
                </c:numCache>
              </c:numRef>
            </c:plus>
            <c:minus>
              <c:numRef>
                <c:f>'Bert Basotect'!$AH$42:$AU$42</c:f>
                <c:numCache>
                  <c:formatCode>General</c:formatCode>
                  <c:ptCount val="14"/>
                  <c:pt idx="0">
                    <c:v>13.790123211349531</c:v>
                  </c:pt>
                  <c:pt idx="1">
                    <c:v>13.238947720116927</c:v>
                  </c:pt>
                  <c:pt idx="2">
                    <c:v>12.657718365329378</c:v>
                  </c:pt>
                  <c:pt idx="3">
                    <c:v>12.014987136466731</c:v>
                  </c:pt>
                  <c:pt idx="4">
                    <c:v>11.515404161415141</c:v>
                  </c:pt>
                  <c:pt idx="5">
                    <c:v>10.919107276475209</c:v>
                  </c:pt>
                  <c:pt idx="6">
                    <c:v>10.586314981551658</c:v>
                  </c:pt>
                  <c:pt idx="7">
                    <c:v>9.9336564341530149</c:v>
                  </c:pt>
                  <c:pt idx="8">
                    <c:v>10.193704568686165</c:v>
                  </c:pt>
                  <c:pt idx="9">
                    <c:v>10.008253170244984</c:v>
                  </c:pt>
                  <c:pt idx="10">
                    <c:v>10.208856293586939</c:v>
                  </c:pt>
                  <c:pt idx="11">
                    <c:v>10.110767023332313</c:v>
                  </c:pt>
                  <c:pt idx="12">
                    <c:v>10.0177340254415</c:v>
                  </c:pt>
                  <c:pt idx="13">
                    <c:v>9.8229636072782647</c:v>
                  </c:pt>
                </c:numCache>
              </c:numRef>
            </c:minus>
          </c:errBars>
          <c:errBars>
            <c:errDir val="x"/>
            <c:errBarType val="both"/>
            <c:errValType val="fixedVal"/>
            <c:noEndCap val="0"/>
            <c:val val="1"/>
          </c:errBars>
          <c:xVal>
            <c:numRef>
              <c:f>'Bert Basotect'!$AH$13:$AU$13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Basotect'!$AH$41:$AU$41</c:f>
              <c:numCache>
                <c:formatCode>General</c:formatCode>
                <c:ptCount val="14"/>
                <c:pt idx="0">
                  <c:v>489.99064975000005</c:v>
                </c:pt>
                <c:pt idx="1">
                  <c:v>487.49388837499998</c:v>
                </c:pt>
                <c:pt idx="2">
                  <c:v>485.58409774999996</c:v>
                </c:pt>
                <c:pt idx="3">
                  <c:v>483.59200249999998</c:v>
                </c:pt>
                <c:pt idx="4">
                  <c:v>482.117731875</c:v>
                </c:pt>
                <c:pt idx="5">
                  <c:v>480.60507374999992</c:v>
                </c:pt>
                <c:pt idx="6">
                  <c:v>478.86851250000007</c:v>
                </c:pt>
                <c:pt idx="7">
                  <c:v>477.56567550000005</c:v>
                </c:pt>
                <c:pt idx="8">
                  <c:v>476.42911400000003</c:v>
                </c:pt>
                <c:pt idx="9">
                  <c:v>475.46888874999996</c:v>
                </c:pt>
                <c:pt idx="10">
                  <c:v>474.24833975000001</c:v>
                </c:pt>
                <c:pt idx="11">
                  <c:v>473.12265674999998</c:v>
                </c:pt>
                <c:pt idx="12">
                  <c:v>472.80302112499999</c:v>
                </c:pt>
                <c:pt idx="13">
                  <c:v>471.30712800000003</c:v>
                </c:pt>
              </c:numCache>
            </c:numRef>
          </c:yVal>
          <c:smooth val="0"/>
          <c:extLst>
            <c:ext xmlns:c16="http://schemas.microsoft.com/office/drawing/2014/chart" uri="{C3380CC4-5D6E-409C-BE32-E72D297353CC}">
              <c16:uniqueId val="{00000000-EF7C-42B4-A3B9-8BB38CC6DF3F}"/>
            </c:ext>
          </c:extLst>
        </c:ser>
        <c:dLbls>
          <c:showLegendKey val="0"/>
          <c:showVal val="0"/>
          <c:showCatName val="0"/>
          <c:showSerName val="0"/>
          <c:showPercent val="0"/>
          <c:showBubbleSize val="0"/>
        </c:dLbls>
        <c:axId val="273425152"/>
        <c:axId val="273427072"/>
      </c:scatterChart>
      <c:valAx>
        <c:axId val="273425152"/>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427072"/>
        <c:crosses val="autoZero"/>
        <c:crossBetween val="midCat"/>
      </c:valAx>
      <c:valAx>
        <c:axId val="273427072"/>
        <c:scaling>
          <c:orientation val="minMax"/>
          <c:max val="520"/>
          <c:min val="440"/>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425152"/>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Basotect'!$B$13:$O$13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Basotect'!$B$44:$O$44</c:f>
              <c:numCache>
                <c:formatCode>General</c:formatCode>
                <c:ptCount val="14"/>
                <c:pt idx="0">
                  <c:v>2.9741055900412792</c:v>
                </c:pt>
                <c:pt idx="1">
                  <c:v>2.7085616725387491</c:v>
                </c:pt>
                <c:pt idx="2">
                  <c:v>2.4714795618152534</c:v>
                </c:pt>
                <c:pt idx="3">
                  <c:v>2.3580884427079818</c:v>
                </c:pt>
                <c:pt idx="4">
                  <c:v>2.2426509651153426</c:v>
                </c:pt>
                <c:pt idx="5">
                  <c:v>2.1394614922793851</c:v>
                </c:pt>
                <c:pt idx="6">
                  <c:v>2.1589651764483415</c:v>
                </c:pt>
                <c:pt idx="7">
                  <c:v>2.1733816911501904</c:v>
                </c:pt>
                <c:pt idx="8">
                  <c:v>2.2360455700874504</c:v>
                </c:pt>
                <c:pt idx="9">
                  <c:v>2.3709115805137233</c:v>
                </c:pt>
                <c:pt idx="10">
                  <c:v>2.6416394214252592</c:v>
                </c:pt>
                <c:pt idx="11">
                  <c:v>2.8276280069900186</c:v>
                </c:pt>
                <c:pt idx="12">
                  <c:v>3.2665826225172343</c:v>
                </c:pt>
                <c:pt idx="13">
                  <c:v>3.8524024715365424</c:v>
                </c:pt>
              </c:numCache>
            </c:numRef>
          </c:yVal>
          <c:smooth val="0"/>
          <c:extLst>
            <c:ext xmlns:c16="http://schemas.microsoft.com/office/drawing/2014/chart" uri="{C3380CC4-5D6E-409C-BE32-E72D297353CC}">
              <c16:uniqueId val="{00000000-9205-487B-B32F-595083E5681A}"/>
            </c:ext>
          </c:extLst>
        </c:ser>
        <c:dLbls>
          <c:showLegendKey val="0"/>
          <c:showVal val="0"/>
          <c:showCatName val="0"/>
          <c:showSerName val="0"/>
          <c:showPercent val="0"/>
          <c:showBubbleSize val="0"/>
        </c:dLbls>
        <c:axId val="273443840"/>
        <c:axId val="273450112"/>
      </c:scatterChart>
      <c:valAx>
        <c:axId val="27344384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450112"/>
        <c:crosses val="autoZero"/>
        <c:crossBetween val="midCat"/>
      </c:valAx>
      <c:valAx>
        <c:axId val="273450112"/>
        <c:scaling>
          <c:orientation val="minMax"/>
        </c:scaling>
        <c:delete val="0"/>
        <c:axPos val="l"/>
        <c:majorGridlines/>
        <c:title>
          <c:tx>
            <c:rich>
              <a:bodyPr rot="-5400000" vert="horz"/>
              <a:lstStyle/>
              <a:p>
                <a:pPr>
                  <a:defRPr sz="1600"/>
                </a:pPr>
                <a:r>
                  <a:rPr lang="en-US" sz="1600"/>
                  <a:t>Standardabweichung</a:t>
                </a:r>
                <a:r>
                  <a:rPr lang="en-US" sz="1600" baseline="0"/>
                  <a:t> / Mittelwert Rs [%]</a:t>
                </a:r>
                <a:endParaRPr lang="en-US" sz="1600"/>
              </a:p>
            </c:rich>
          </c:tx>
          <c:overlay val="0"/>
        </c:title>
        <c:numFmt formatCode="0.0" sourceLinked="0"/>
        <c:majorTickMark val="out"/>
        <c:minorTickMark val="none"/>
        <c:tickLblPos val="nextTo"/>
        <c:crossAx val="27344384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Basotect'!$R$13:$AE$13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Basotect'!$R$44:$AE$44</c:f>
              <c:numCache>
                <c:formatCode>General</c:formatCode>
                <c:ptCount val="14"/>
                <c:pt idx="0">
                  <c:v>1.9122532700418124</c:v>
                </c:pt>
                <c:pt idx="1">
                  <c:v>1.8022680460313194</c:v>
                </c:pt>
                <c:pt idx="2">
                  <c:v>1.7514920801649243</c:v>
                </c:pt>
                <c:pt idx="3">
                  <c:v>1.7567541863523093</c:v>
                </c:pt>
                <c:pt idx="4">
                  <c:v>1.7023974626575171</c:v>
                </c:pt>
                <c:pt idx="5">
                  <c:v>1.5947744332205016</c:v>
                </c:pt>
                <c:pt idx="6">
                  <c:v>1.6243607911083671</c:v>
                </c:pt>
                <c:pt idx="7">
                  <c:v>1.5640630081434479</c:v>
                </c:pt>
                <c:pt idx="8">
                  <c:v>1.6403340660077741</c:v>
                </c:pt>
                <c:pt idx="9">
                  <c:v>1.677324246067613</c:v>
                </c:pt>
                <c:pt idx="10">
                  <c:v>1.5223333406771213</c:v>
                </c:pt>
                <c:pt idx="11">
                  <c:v>1.637590974929086</c:v>
                </c:pt>
                <c:pt idx="12">
                  <c:v>1.6809506872188653</c:v>
                </c:pt>
                <c:pt idx="13">
                  <c:v>1.9806737868423689</c:v>
                </c:pt>
              </c:numCache>
            </c:numRef>
          </c:yVal>
          <c:smooth val="0"/>
          <c:extLst>
            <c:ext xmlns:c16="http://schemas.microsoft.com/office/drawing/2014/chart" uri="{C3380CC4-5D6E-409C-BE32-E72D297353CC}">
              <c16:uniqueId val="{00000000-4C95-4209-AE17-15DBB0114A9C}"/>
            </c:ext>
          </c:extLst>
        </c:ser>
        <c:dLbls>
          <c:showLegendKey val="0"/>
          <c:showVal val="0"/>
          <c:showCatName val="0"/>
          <c:showSerName val="0"/>
          <c:showPercent val="0"/>
          <c:showBubbleSize val="0"/>
        </c:dLbls>
        <c:axId val="273458688"/>
        <c:axId val="273460608"/>
      </c:scatterChart>
      <c:valAx>
        <c:axId val="27345868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460608"/>
        <c:crosses val="autoZero"/>
        <c:crossBetween val="midCat"/>
      </c:valAx>
      <c:valAx>
        <c:axId val="273460608"/>
        <c:scaling>
          <c:orientation val="minMax"/>
        </c:scaling>
        <c:delete val="0"/>
        <c:axPos val="l"/>
        <c:majorGridlines/>
        <c:title>
          <c:tx>
            <c:rich>
              <a:bodyPr rot="-5400000" vert="horz"/>
              <a:lstStyle/>
              <a:p>
                <a:pPr>
                  <a:defRPr sz="1600"/>
                </a:pPr>
                <a:r>
                  <a:rPr lang="en-US" sz="1600"/>
                  <a:t>Standardabweichung</a:t>
                </a:r>
                <a:r>
                  <a:rPr lang="en-US" sz="1600" baseline="0"/>
                  <a:t> / Mittelwert Rs [%]</a:t>
                </a:r>
                <a:endParaRPr lang="en-US" sz="1600"/>
              </a:p>
            </c:rich>
          </c:tx>
          <c:overlay val="0"/>
        </c:title>
        <c:numFmt formatCode="0.0" sourceLinked="0"/>
        <c:majorTickMark val="out"/>
        <c:minorTickMark val="none"/>
        <c:tickLblPos val="nextTo"/>
        <c:crossAx val="27345868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Basotect'!$AH$13:$AU$13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Basotect'!$AH$44:$AU$44</c:f>
              <c:numCache>
                <c:formatCode>General</c:formatCode>
                <c:ptCount val="14"/>
                <c:pt idx="0">
                  <c:v>2.8143645635657419</c:v>
                </c:pt>
                <c:pt idx="1">
                  <c:v>2.7157156296353393</c:v>
                </c:pt>
                <c:pt idx="2">
                  <c:v>2.6066995241360083</c:v>
                </c:pt>
                <c:pt idx="3">
                  <c:v>2.4845297429141691</c:v>
                </c:pt>
                <c:pt idx="4">
                  <c:v>2.3885045913226799</c:v>
                </c:pt>
                <c:pt idx="5">
                  <c:v>2.2719500631312699</c:v>
                </c:pt>
                <c:pt idx="6">
                  <c:v>2.2106934795700637</c:v>
                </c:pt>
                <c:pt idx="7">
                  <c:v>2.0800608049882796</c:v>
                </c:pt>
                <c:pt idx="8">
                  <c:v>2.1396057186979895</c:v>
                </c:pt>
                <c:pt idx="9">
                  <c:v>2.1049228260878476</c:v>
                </c:pt>
                <c:pt idx="10">
                  <c:v>2.1526393321626673</c:v>
                </c:pt>
                <c:pt idx="11">
                  <c:v>2.1370287131852335</c:v>
                </c:pt>
                <c:pt idx="12">
                  <c:v>2.1187965342533217</c:v>
                </c:pt>
                <c:pt idx="13">
                  <c:v>2.084195851007427</c:v>
                </c:pt>
              </c:numCache>
            </c:numRef>
          </c:yVal>
          <c:smooth val="0"/>
          <c:extLst>
            <c:ext xmlns:c16="http://schemas.microsoft.com/office/drawing/2014/chart" uri="{C3380CC4-5D6E-409C-BE32-E72D297353CC}">
              <c16:uniqueId val="{00000000-AF7A-498F-9FA3-3F81E82240A2}"/>
            </c:ext>
          </c:extLst>
        </c:ser>
        <c:dLbls>
          <c:showLegendKey val="0"/>
          <c:showVal val="0"/>
          <c:showCatName val="0"/>
          <c:showSerName val="0"/>
          <c:showPercent val="0"/>
          <c:showBubbleSize val="0"/>
        </c:dLbls>
        <c:axId val="273477632"/>
        <c:axId val="273479552"/>
      </c:scatterChart>
      <c:valAx>
        <c:axId val="273477632"/>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479552"/>
        <c:crosses val="autoZero"/>
        <c:crossBetween val="midCat"/>
      </c:valAx>
      <c:valAx>
        <c:axId val="273479552"/>
        <c:scaling>
          <c:orientation val="minMax"/>
        </c:scaling>
        <c:delete val="0"/>
        <c:axPos val="l"/>
        <c:majorGridlines/>
        <c:title>
          <c:tx>
            <c:rich>
              <a:bodyPr rot="-5400000" vert="horz"/>
              <a:lstStyle/>
              <a:p>
                <a:pPr>
                  <a:defRPr sz="1600"/>
                </a:pPr>
                <a:r>
                  <a:rPr lang="en-US" sz="1600"/>
                  <a:t>Standardabweichung</a:t>
                </a:r>
                <a:r>
                  <a:rPr lang="en-US" sz="1600" baseline="0"/>
                  <a:t> / Mittelwert Rs [%]</a:t>
                </a:r>
                <a:endParaRPr lang="en-US" sz="1600"/>
              </a:p>
            </c:rich>
          </c:tx>
          <c:overlay val="0"/>
        </c:title>
        <c:numFmt formatCode="0.0" sourceLinked="0"/>
        <c:majorTickMark val="out"/>
        <c:minorTickMark val="none"/>
        <c:tickLblPos val="nextTo"/>
        <c:crossAx val="273477632"/>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c:v>
          </c:tx>
          <c:xVal>
            <c:numRef>
              <c:f>'Bert Basotect'!$B$119:$O$119</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Basotect'!$B$120:$O$120</c:f>
              <c:numCache>
                <c:formatCode>General</c:formatCode>
                <c:ptCount val="14"/>
                <c:pt idx="0">
                  <c:v>474.50719275</c:v>
                </c:pt>
                <c:pt idx="1">
                  <c:v>471.75187641666668</c:v>
                </c:pt>
                <c:pt idx="2">
                  <c:v>469.34630675</c:v>
                </c:pt>
                <c:pt idx="3">
                  <c:v>466.91625895833334</c:v>
                </c:pt>
                <c:pt idx="4">
                  <c:v>464.84472558333329</c:v>
                </c:pt>
                <c:pt idx="5">
                  <c:v>463.09675745833329</c:v>
                </c:pt>
                <c:pt idx="6">
                  <c:v>461.13352895833333</c:v>
                </c:pt>
                <c:pt idx="7">
                  <c:v>459.29393641666667</c:v>
                </c:pt>
                <c:pt idx="8">
                  <c:v>457.61284504166673</c:v>
                </c:pt>
                <c:pt idx="9">
                  <c:v>456.23600625</c:v>
                </c:pt>
                <c:pt idx="10">
                  <c:v>454.53294316666666</c:v>
                </c:pt>
                <c:pt idx="11">
                  <c:v>452.98704587499998</c:v>
                </c:pt>
                <c:pt idx="12">
                  <c:v>451.05240591666666</c:v>
                </c:pt>
                <c:pt idx="13">
                  <c:v>449.15081029166669</c:v>
                </c:pt>
              </c:numCache>
            </c:numRef>
          </c:yVal>
          <c:smooth val="0"/>
          <c:extLst>
            <c:ext xmlns:c16="http://schemas.microsoft.com/office/drawing/2014/chart" uri="{C3380CC4-5D6E-409C-BE32-E72D297353CC}">
              <c16:uniqueId val="{00000001-85FD-4E4D-B666-95B96DE19BB4}"/>
            </c:ext>
          </c:extLst>
        </c:ser>
        <c:dLbls>
          <c:showLegendKey val="0"/>
          <c:showVal val="0"/>
          <c:showCatName val="0"/>
          <c:showSerName val="0"/>
          <c:showPercent val="0"/>
          <c:showBubbleSize val="0"/>
        </c:dLbls>
        <c:axId val="273320960"/>
        <c:axId val="273323136"/>
      </c:scatterChart>
      <c:valAx>
        <c:axId val="27332096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323136"/>
        <c:crosses val="autoZero"/>
        <c:crossBetween val="midCat"/>
      </c:valAx>
      <c:valAx>
        <c:axId val="273323136"/>
        <c:scaling>
          <c:orientation val="minMax"/>
          <c:max val="480"/>
          <c:min val="440"/>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32096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Basotect</a:t>
            </a:r>
            <a:r>
              <a:rPr lang="de-DE" sz="2400" baseline="0"/>
              <a:t> </a:t>
            </a:r>
            <a:endParaRPr lang="de-DE" sz="2400"/>
          </a:p>
        </c:rich>
      </c:tx>
      <c:layout>
        <c:manualLayout>
          <c:xMode val="edge"/>
          <c:yMode val="edge"/>
          <c:x val="0.48981999744341148"/>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Unsicherheit Basotect</c:v>
          </c:tx>
          <c:xVal>
            <c:numRef>
              <c:f>'Bert Basotect'!$B$119:$O$119</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Basotect'!$B$122:$O$122</c:f>
              <c:numCache>
                <c:formatCode>General</c:formatCode>
                <c:ptCount val="14"/>
                <c:pt idx="0">
                  <c:v>2.5686223686434184</c:v>
                </c:pt>
                <c:pt idx="1">
                  <c:v>2.4121214387092391</c:v>
                </c:pt>
                <c:pt idx="2">
                  <c:v>2.2808715936775776</c:v>
                </c:pt>
                <c:pt idx="3">
                  <c:v>2.2036270596789307</c:v>
                </c:pt>
                <c:pt idx="4">
                  <c:v>2.1152838343222173</c:v>
                </c:pt>
                <c:pt idx="5">
                  <c:v>2.005985539830121</c:v>
                </c:pt>
                <c:pt idx="6">
                  <c:v>2.0008097829421634</c:v>
                </c:pt>
                <c:pt idx="7">
                  <c:v>1.9403518882470134</c:v>
                </c:pt>
                <c:pt idx="8">
                  <c:v>2.0064053339292349</c:v>
                </c:pt>
                <c:pt idx="9">
                  <c:v>2.0500577344712529</c:v>
                </c:pt>
                <c:pt idx="10">
                  <c:v>2.1027480910679861</c:v>
                </c:pt>
                <c:pt idx="11">
                  <c:v>2.1948455662034001</c:v>
                </c:pt>
                <c:pt idx="12">
                  <c:v>2.3434266179248175</c:v>
                </c:pt>
                <c:pt idx="13">
                  <c:v>2.6169587681000563</c:v>
                </c:pt>
              </c:numCache>
            </c:numRef>
          </c:yVal>
          <c:smooth val="0"/>
          <c:extLst>
            <c:ext xmlns:c16="http://schemas.microsoft.com/office/drawing/2014/chart" uri="{C3380CC4-5D6E-409C-BE32-E72D297353CC}">
              <c16:uniqueId val="{00000001-EE1A-4B89-A7D6-C3324E9324E7}"/>
            </c:ext>
          </c:extLst>
        </c:ser>
        <c:dLbls>
          <c:showLegendKey val="0"/>
          <c:showVal val="0"/>
          <c:showCatName val="0"/>
          <c:showSerName val="0"/>
          <c:showPercent val="0"/>
          <c:showBubbleSize val="0"/>
        </c:dLbls>
        <c:axId val="273443840"/>
        <c:axId val="273450112"/>
      </c:scatterChart>
      <c:valAx>
        <c:axId val="27344384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3450112"/>
        <c:crosses val="autoZero"/>
        <c:crossBetween val="midCat"/>
      </c:valAx>
      <c:valAx>
        <c:axId val="273450112"/>
        <c:scaling>
          <c:orientation val="minMax"/>
        </c:scaling>
        <c:delete val="0"/>
        <c:axPos val="l"/>
        <c:majorGridlines/>
        <c:title>
          <c:tx>
            <c:rich>
              <a:bodyPr rot="-5400000" vert="horz"/>
              <a:lstStyle/>
              <a:p>
                <a:pPr>
                  <a:defRPr sz="1600"/>
                </a:pPr>
                <a:r>
                  <a:rPr lang="en-US" sz="1600"/>
                  <a:t>Standardabweichung</a:t>
                </a:r>
                <a:r>
                  <a:rPr lang="en-US" sz="1600" baseline="0"/>
                  <a:t> / Mittelwert Rs [%]</a:t>
                </a:r>
                <a:endParaRPr lang="en-US" sz="1600"/>
              </a:p>
            </c:rich>
          </c:tx>
          <c:overlay val="0"/>
        </c:title>
        <c:numFmt formatCode="0.0" sourceLinked="0"/>
        <c:majorTickMark val="out"/>
        <c:minorTickMark val="none"/>
        <c:tickLblPos val="nextTo"/>
        <c:crossAx val="27344384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2400" b="1" i="0" u="none" strike="noStrike" kern="1200" baseline="0">
                <a:solidFill>
                  <a:sysClr val="windowText" lastClr="000000"/>
                </a:solidFill>
                <a:latin typeface="+mn-lt"/>
                <a:ea typeface="+mn-ea"/>
                <a:cs typeface="+mn-cs"/>
              </a:defRPr>
            </a:pPr>
            <a:r>
              <a:rPr lang="de-DE" sz="2400" b="1" i="0" baseline="0">
                <a:effectLst/>
              </a:rPr>
              <a:t>Schwarzes Vlies</a:t>
            </a:r>
            <a:endParaRPr lang="de-DE" sz="2400">
              <a:effectLst/>
            </a:endParaRPr>
          </a:p>
        </c:rich>
      </c:tx>
      <c:layout>
        <c:manualLayout>
          <c:xMode val="edge"/>
          <c:yMode val="edge"/>
          <c:x val="0.46960468893727042"/>
          <c:y val="1.8943363727623549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Sawa 20'!$B$42:$O$42</c:f>
                <c:numCache>
                  <c:formatCode>General</c:formatCode>
                  <c:ptCount val="14"/>
                  <c:pt idx="0">
                    <c:v>12.004948355596806</c:v>
                  </c:pt>
                  <c:pt idx="1">
                    <c:v>12.118978173575844</c:v>
                  </c:pt>
                  <c:pt idx="2">
                    <c:v>12.046641320837564</c:v>
                  </c:pt>
                  <c:pt idx="3">
                    <c:v>11.860914513657855</c:v>
                  </c:pt>
                  <c:pt idx="4">
                    <c:v>11.807626388966208</c:v>
                  </c:pt>
                  <c:pt idx="5">
                    <c:v>11.764500281311639</c:v>
                  </c:pt>
                  <c:pt idx="6">
                    <c:v>11.350873226860948</c:v>
                  </c:pt>
                  <c:pt idx="7">
                    <c:v>11.148837624473471</c:v>
                  </c:pt>
                  <c:pt idx="8">
                    <c:v>11.352104698530914</c:v>
                  </c:pt>
                  <c:pt idx="9">
                    <c:v>11.48504374524952</c:v>
                  </c:pt>
                  <c:pt idx="10">
                    <c:v>11.273143236641681</c:v>
                  </c:pt>
                  <c:pt idx="11">
                    <c:v>11.879845827536027</c:v>
                  </c:pt>
                  <c:pt idx="12">
                    <c:v>11.523832975158713</c:v>
                  </c:pt>
                  <c:pt idx="13">
                    <c:v>11.86528663543994</c:v>
                  </c:pt>
                </c:numCache>
              </c:numRef>
            </c:plus>
            <c:minus>
              <c:numRef>
                <c:f>'Bert Sawa 20'!$B$42:$O$42</c:f>
                <c:numCache>
                  <c:formatCode>General</c:formatCode>
                  <c:ptCount val="14"/>
                  <c:pt idx="0">
                    <c:v>12.004948355596806</c:v>
                  </c:pt>
                  <c:pt idx="1">
                    <c:v>12.118978173575844</c:v>
                  </c:pt>
                  <c:pt idx="2">
                    <c:v>12.046641320837564</c:v>
                  </c:pt>
                  <c:pt idx="3">
                    <c:v>11.860914513657855</c:v>
                  </c:pt>
                  <c:pt idx="4">
                    <c:v>11.807626388966208</c:v>
                  </c:pt>
                  <c:pt idx="5">
                    <c:v>11.764500281311639</c:v>
                  </c:pt>
                  <c:pt idx="6">
                    <c:v>11.350873226860948</c:v>
                  </c:pt>
                  <c:pt idx="7">
                    <c:v>11.148837624473471</c:v>
                  </c:pt>
                  <c:pt idx="8">
                    <c:v>11.352104698530914</c:v>
                  </c:pt>
                  <c:pt idx="9">
                    <c:v>11.48504374524952</c:v>
                  </c:pt>
                  <c:pt idx="10">
                    <c:v>11.273143236641681</c:v>
                  </c:pt>
                  <c:pt idx="11">
                    <c:v>11.879845827536027</c:v>
                  </c:pt>
                  <c:pt idx="12">
                    <c:v>11.523832975158713</c:v>
                  </c:pt>
                  <c:pt idx="13">
                    <c:v>11.86528663543994</c:v>
                  </c:pt>
                </c:numCache>
              </c:numRef>
            </c:minus>
          </c:errBars>
          <c:errBars>
            <c:errDir val="x"/>
            <c:errBarType val="both"/>
            <c:errValType val="fixedVal"/>
            <c:noEndCap val="0"/>
            <c:val val="1"/>
          </c:errBars>
          <c:xVal>
            <c:numRef>
              <c:f>'Bert Sawa 20'!$B$13:$O$13</c:f>
              <c:numCache>
                <c:formatCode>#,##0</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20'!$B$41:$O$41</c:f>
              <c:numCache>
                <c:formatCode>General</c:formatCode>
                <c:ptCount val="14"/>
                <c:pt idx="0">
                  <c:v>648.85604557142858</c:v>
                </c:pt>
                <c:pt idx="1">
                  <c:v>649.20703500000002</c:v>
                </c:pt>
                <c:pt idx="2">
                  <c:v>649.95419771428567</c:v>
                </c:pt>
                <c:pt idx="3">
                  <c:v>649.9630884285715</c:v>
                </c:pt>
                <c:pt idx="4">
                  <c:v>650.37971628571427</c:v>
                </c:pt>
                <c:pt idx="5">
                  <c:v>650.69878485714275</c:v>
                </c:pt>
                <c:pt idx="6">
                  <c:v>650.94732071428575</c:v>
                </c:pt>
                <c:pt idx="7">
                  <c:v>650.95654257142871</c:v>
                </c:pt>
                <c:pt idx="8">
                  <c:v>650.4836837142858</c:v>
                </c:pt>
                <c:pt idx="9">
                  <c:v>651.41626200000007</c:v>
                </c:pt>
                <c:pt idx="10">
                  <c:v>650.71641928571432</c:v>
                </c:pt>
                <c:pt idx="11">
                  <c:v>652.20760242857148</c:v>
                </c:pt>
                <c:pt idx="12">
                  <c:v>651.51817414285711</c:v>
                </c:pt>
                <c:pt idx="13">
                  <c:v>652.01942271428572</c:v>
                </c:pt>
              </c:numCache>
            </c:numRef>
          </c:yVal>
          <c:smooth val="0"/>
          <c:extLst>
            <c:ext xmlns:c16="http://schemas.microsoft.com/office/drawing/2014/chart" uri="{C3380CC4-5D6E-409C-BE32-E72D297353CC}">
              <c16:uniqueId val="{00000000-C7AA-4053-876E-D0D357B9B0AC}"/>
            </c:ext>
          </c:extLst>
        </c:ser>
        <c:dLbls>
          <c:showLegendKey val="0"/>
          <c:showVal val="0"/>
          <c:showCatName val="0"/>
          <c:showSerName val="0"/>
          <c:showPercent val="0"/>
          <c:showBubbleSize val="0"/>
        </c:dLbls>
        <c:axId val="273665408"/>
        <c:axId val="273667584"/>
      </c:scatterChart>
      <c:valAx>
        <c:axId val="27366540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0" sourceLinked="1"/>
        <c:majorTickMark val="out"/>
        <c:minorTickMark val="none"/>
        <c:tickLblPos val="nextTo"/>
        <c:crossAx val="273667584"/>
        <c:crosses val="autoZero"/>
        <c:crossBetween val="midCat"/>
      </c:valAx>
      <c:valAx>
        <c:axId val="27366758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66540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Schwarzes Vlies</a:t>
            </a:r>
          </a:p>
        </c:rich>
      </c:tx>
      <c:layout>
        <c:manualLayout>
          <c:xMode val="edge"/>
          <c:yMode val="edge"/>
          <c:x val="0.4487869626255947"/>
          <c:y val="2.2733200281223772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Sawa 20'!$B$42:$O$42</c:f>
                <c:numCache>
                  <c:formatCode>General</c:formatCode>
                  <c:ptCount val="14"/>
                  <c:pt idx="0">
                    <c:v>12.004948355596806</c:v>
                  </c:pt>
                  <c:pt idx="1">
                    <c:v>12.118978173575844</c:v>
                  </c:pt>
                  <c:pt idx="2">
                    <c:v>12.046641320837564</c:v>
                  </c:pt>
                  <c:pt idx="3">
                    <c:v>11.860914513657855</c:v>
                  </c:pt>
                  <c:pt idx="4">
                    <c:v>11.807626388966208</c:v>
                  </c:pt>
                  <c:pt idx="5">
                    <c:v>11.764500281311639</c:v>
                  </c:pt>
                  <c:pt idx="6">
                    <c:v>11.350873226860948</c:v>
                  </c:pt>
                  <c:pt idx="7">
                    <c:v>11.148837624473471</c:v>
                  </c:pt>
                  <c:pt idx="8">
                    <c:v>11.352104698530914</c:v>
                  </c:pt>
                  <c:pt idx="9">
                    <c:v>11.48504374524952</c:v>
                  </c:pt>
                  <c:pt idx="10">
                    <c:v>11.273143236641681</c:v>
                  </c:pt>
                  <c:pt idx="11">
                    <c:v>11.879845827536027</c:v>
                  </c:pt>
                  <c:pt idx="12">
                    <c:v>11.523832975158713</c:v>
                  </c:pt>
                  <c:pt idx="13">
                    <c:v>11.86528663543994</c:v>
                  </c:pt>
                </c:numCache>
              </c:numRef>
            </c:plus>
            <c:minus>
              <c:numRef>
                <c:f>'Bert Sawa 20'!$B$42:$O$42</c:f>
                <c:numCache>
                  <c:formatCode>General</c:formatCode>
                  <c:ptCount val="14"/>
                  <c:pt idx="0">
                    <c:v>12.004948355596806</c:v>
                  </c:pt>
                  <c:pt idx="1">
                    <c:v>12.118978173575844</c:v>
                  </c:pt>
                  <c:pt idx="2">
                    <c:v>12.046641320837564</c:v>
                  </c:pt>
                  <c:pt idx="3">
                    <c:v>11.860914513657855</c:v>
                  </c:pt>
                  <c:pt idx="4">
                    <c:v>11.807626388966208</c:v>
                  </c:pt>
                  <c:pt idx="5">
                    <c:v>11.764500281311639</c:v>
                  </c:pt>
                  <c:pt idx="6">
                    <c:v>11.350873226860948</c:v>
                  </c:pt>
                  <c:pt idx="7">
                    <c:v>11.148837624473471</c:v>
                  </c:pt>
                  <c:pt idx="8">
                    <c:v>11.352104698530914</c:v>
                  </c:pt>
                  <c:pt idx="9">
                    <c:v>11.48504374524952</c:v>
                  </c:pt>
                  <c:pt idx="10">
                    <c:v>11.273143236641681</c:v>
                  </c:pt>
                  <c:pt idx="11">
                    <c:v>11.879845827536027</c:v>
                  </c:pt>
                  <c:pt idx="12">
                    <c:v>11.523832975158713</c:v>
                  </c:pt>
                  <c:pt idx="13">
                    <c:v>11.86528663543994</c:v>
                  </c:pt>
                </c:numCache>
              </c:numRef>
            </c:minus>
          </c:errBars>
          <c:errBars>
            <c:errDir val="x"/>
            <c:errBarType val="both"/>
            <c:errValType val="fixedVal"/>
            <c:noEndCap val="0"/>
            <c:val val="1"/>
          </c:errBars>
          <c:xVal>
            <c:numRef>
              <c:f>'Bert Sawa 20'!$R$13:$AE$13</c:f>
              <c:numCache>
                <c:formatCode>#,##0</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20'!$R$41:$AE$41</c:f>
              <c:numCache>
                <c:formatCode>General</c:formatCode>
                <c:ptCount val="14"/>
                <c:pt idx="0">
                  <c:v>611.80067628571419</c:v>
                </c:pt>
                <c:pt idx="1">
                  <c:v>611.92782757142857</c:v>
                </c:pt>
                <c:pt idx="2">
                  <c:v>612.21406957142869</c:v>
                </c:pt>
                <c:pt idx="3">
                  <c:v>611.55873128571432</c:v>
                </c:pt>
                <c:pt idx="4">
                  <c:v>611.85439942857136</c:v>
                </c:pt>
                <c:pt idx="5">
                  <c:v>611.78812285714287</c:v>
                </c:pt>
                <c:pt idx="6">
                  <c:v>611.18235942857143</c:v>
                </c:pt>
                <c:pt idx="7">
                  <c:v>610.36679971428566</c:v>
                </c:pt>
                <c:pt idx="8">
                  <c:v>609.23310128571427</c:v>
                </c:pt>
                <c:pt idx="9">
                  <c:v>608.38651442857156</c:v>
                </c:pt>
                <c:pt idx="10">
                  <c:v>608.85272514285714</c:v>
                </c:pt>
                <c:pt idx="11">
                  <c:v>607.46413499999994</c:v>
                </c:pt>
                <c:pt idx="12">
                  <c:v>604.97137442857149</c:v>
                </c:pt>
                <c:pt idx="13">
                  <c:v>603.58374571428578</c:v>
                </c:pt>
              </c:numCache>
            </c:numRef>
          </c:yVal>
          <c:smooth val="0"/>
          <c:extLst>
            <c:ext xmlns:c16="http://schemas.microsoft.com/office/drawing/2014/chart" uri="{C3380CC4-5D6E-409C-BE32-E72D297353CC}">
              <c16:uniqueId val="{00000000-B663-42AD-B5F4-2E1C0522ED8E}"/>
            </c:ext>
          </c:extLst>
        </c:ser>
        <c:dLbls>
          <c:showLegendKey val="0"/>
          <c:showVal val="0"/>
          <c:showCatName val="0"/>
          <c:showSerName val="0"/>
          <c:showPercent val="0"/>
          <c:showBubbleSize val="0"/>
        </c:dLbls>
        <c:axId val="273676544"/>
        <c:axId val="273756544"/>
      </c:scatterChart>
      <c:valAx>
        <c:axId val="27367654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0" sourceLinked="1"/>
        <c:majorTickMark val="out"/>
        <c:minorTickMark val="none"/>
        <c:tickLblPos val="nextTo"/>
        <c:crossAx val="273756544"/>
        <c:crosses val="autoZero"/>
        <c:crossBetween val="midCat"/>
      </c:valAx>
      <c:valAx>
        <c:axId val="27375654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67654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2400" b="1" i="0" u="none" strike="noStrike" kern="1200" baseline="0">
                <a:solidFill>
                  <a:sysClr val="windowText" lastClr="000000"/>
                </a:solidFill>
                <a:latin typeface="+mn-lt"/>
                <a:ea typeface="+mn-ea"/>
                <a:cs typeface="+mn-cs"/>
              </a:defRPr>
            </a:pPr>
            <a:r>
              <a:rPr lang="de-DE" sz="2400" b="1" i="0" baseline="0">
                <a:effectLst/>
              </a:rPr>
              <a:t>Schwarzes Vlies</a:t>
            </a:r>
            <a:endParaRPr lang="de-DE" sz="2400">
              <a:effectLst/>
            </a:endParaRPr>
          </a:p>
        </c:rich>
      </c:tx>
      <c:layout>
        <c:manualLayout>
          <c:xMode val="edge"/>
          <c:yMode val="edge"/>
          <c:x val="0.4303399002526696"/>
          <c:y val="1.1363690620423101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Sawa 20'!$B$42:$O$42</c:f>
                <c:numCache>
                  <c:formatCode>General</c:formatCode>
                  <c:ptCount val="14"/>
                  <c:pt idx="0">
                    <c:v>12.004948355596806</c:v>
                  </c:pt>
                  <c:pt idx="1">
                    <c:v>12.118978173575844</c:v>
                  </c:pt>
                  <c:pt idx="2">
                    <c:v>12.046641320837564</c:v>
                  </c:pt>
                  <c:pt idx="3">
                    <c:v>11.860914513657855</c:v>
                  </c:pt>
                  <c:pt idx="4">
                    <c:v>11.807626388966208</c:v>
                  </c:pt>
                  <c:pt idx="5">
                    <c:v>11.764500281311639</c:v>
                  </c:pt>
                  <c:pt idx="6">
                    <c:v>11.350873226860948</c:v>
                  </c:pt>
                  <c:pt idx="7">
                    <c:v>11.148837624473471</c:v>
                  </c:pt>
                  <c:pt idx="8">
                    <c:v>11.352104698530914</c:v>
                  </c:pt>
                  <c:pt idx="9">
                    <c:v>11.48504374524952</c:v>
                  </c:pt>
                  <c:pt idx="10">
                    <c:v>11.273143236641681</c:v>
                  </c:pt>
                  <c:pt idx="11">
                    <c:v>11.879845827536027</c:v>
                  </c:pt>
                  <c:pt idx="12">
                    <c:v>11.523832975158713</c:v>
                  </c:pt>
                  <c:pt idx="13">
                    <c:v>11.86528663543994</c:v>
                  </c:pt>
                </c:numCache>
              </c:numRef>
            </c:plus>
            <c:minus>
              <c:numRef>
                <c:f>'Bert Sawa 20'!$B$42:$O$42</c:f>
                <c:numCache>
                  <c:formatCode>General</c:formatCode>
                  <c:ptCount val="14"/>
                  <c:pt idx="0">
                    <c:v>12.004948355596806</c:v>
                  </c:pt>
                  <c:pt idx="1">
                    <c:v>12.118978173575844</c:v>
                  </c:pt>
                  <c:pt idx="2">
                    <c:v>12.046641320837564</c:v>
                  </c:pt>
                  <c:pt idx="3">
                    <c:v>11.860914513657855</c:v>
                  </c:pt>
                  <c:pt idx="4">
                    <c:v>11.807626388966208</c:v>
                  </c:pt>
                  <c:pt idx="5">
                    <c:v>11.764500281311639</c:v>
                  </c:pt>
                  <c:pt idx="6">
                    <c:v>11.350873226860948</c:v>
                  </c:pt>
                  <c:pt idx="7">
                    <c:v>11.148837624473471</c:v>
                  </c:pt>
                  <c:pt idx="8">
                    <c:v>11.352104698530914</c:v>
                  </c:pt>
                  <c:pt idx="9">
                    <c:v>11.48504374524952</c:v>
                  </c:pt>
                  <c:pt idx="10">
                    <c:v>11.273143236641681</c:v>
                  </c:pt>
                  <c:pt idx="11">
                    <c:v>11.879845827536027</c:v>
                  </c:pt>
                  <c:pt idx="12">
                    <c:v>11.523832975158713</c:v>
                  </c:pt>
                  <c:pt idx="13">
                    <c:v>11.86528663543994</c:v>
                  </c:pt>
                </c:numCache>
              </c:numRef>
            </c:minus>
          </c:errBars>
          <c:errBars>
            <c:errDir val="x"/>
            <c:errBarType val="both"/>
            <c:errValType val="fixedVal"/>
            <c:noEndCap val="0"/>
            <c:val val="1"/>
          </c:errBars>
          <c:xVal>
            <c:numRef>
              <c:f>'Bert Sawa 20'!$AH$13:$AU$13</c:f>
              <c:numCache>
                <c:formatCode>#,##0</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20'!$AH$41:$AU$41</c:f>
              <c:numCache>
                <c:formatCode>General</c:formatCode>
                <c:ptCount val="14"/>
                <c:pt idx="0">
                  <c:v>646.03288871428572</c:v>
                </c:pt>
                <c:pt idx="1">
                  <c:v>645.92878228571419</c:v>
                </c:pt>
                <c:pt idx="2">
                  <c:v>645.84560971428584</c:v>
                </c:pt>
                <c:pt idx="3">
                  <c:v>645.35102999999992</c:v>
                </c:pt>
                <c:pt idx="4">
                  <c:v>644.83737171428572</c:v>
                </c:pt>
                <c:pt idx="5">
                  <c:v>644.3427650000001</c:v>
                </c:pt>
                <c:pt idx="6">
                  <c:v>643.4073621428571</c:v>
                </c:pt>
                <c:pt idx="7">
                  <c:v>643.84130485714297</c:v>
                </c:pt>
                <c:pt idx="8">
                  <c:v>642.96998657142854</c:v>
                </c:pt>
                <c:pt idx="9">
                  <c:v>642.04500185714289</c:v>
                </c:pt>
                <c:pt idx="10">
                  <c:v>640.72253471428576</c:v>
                </c:pt>
                <c:pt idx="11">
                  <c:v>639.02721757142865</c:v>
                </c:pt>
                <c:pt idx="12">
                  <c:v>639.51268571428568</c:v>
                </c:pt>
                <c:pt idx="13">
                  <c:v>637.53142371428578</c:v>
                </c:pt>
              </c:numCache>
            </c:numRef>
          </c:yVal>
          <c:smooth val="0"/>
          <c:extLst>
            <c:ext xmlns:c16="http://schemas.microsoft.com/office/drawing/2014/chart" uri="{C3380CC4-5D6E-409C-BE32-E72D297353CC}">
              <c16:uniqueId val="{00000000-BA96-480B-A7C4-E0F128707409}"/>
            </c:ext>
          </c:extLst>
        </c:ser>
        <c:dLbls>
          <c:showLegendKey val="0"/>
          <c:showVal val="0"/>
          <c:showCatName val="0"/>
          <c:showSerName val="0"/>
          <c:showPercent val="0"/>
          <c:showBubbleSize val="0"/>
        </c:dLbls>
        <c:axId val="273765888"/>
        <c:axId val="273767808"/>
      </c:scatterChart>
      <c:valAx>
        <c:axId val="27376588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0" sourceLinked="1"/>
        <c:majorTickMark val="out"/>
        <c:minorTickMark val="none"/>
        <c:tickLblPos val="nextTo"/>
        <c:crossAx val="273767808"/>
        <c:crosses val="autoZero"/>
        <c:crossBetween val="midCat"/>
      </c:valAx>
      <c:valAx>
        <c:axId val="273767808"/>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376588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2400" b="1" i="0" u="none" strike="noStrike" kern="1200" baseline="0">
                <a:solidFill>
                  <a:sysClr val="windowText" lastClr="000000"/>
                </a:solidFill>
                <a:latin typeface="+mn-lt"/>
                <a:ea typeface="+mn-ea"/>
                <a:cs typeface="+mn-cs"/>
              </a:defRPr>
            </a:pPr>
            <a:r>
              <a:rPr lang="de-DE" sz="2400" b="1" i="0" baseline="0">
                <a:effectLst/>
              </a:rPr>
              <a:t>Schwarzes Vlies</a:t>
            </a:r>
            <a:endParaRPr lang="de-DE" sz="2400">
              <a:effectLst/>
            </a:endParaRPr>
          </a:p>
        </c:rich>
      </c:tx>
      <c:layout>
        <c:manualLayout>
          <c:xMode val="edge"/>
          <c:yMode val="edge"/>
          <c:x val="0.45700175281288291"/>
          <c:y val="2.6523036834823998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Sawa 20'!$B$13:$O$13</c:f>
              <c:numCache>
                <c:formatCode>#,##0</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20'!$B$44:$O$44</c:f>
              <c:numCache>
                <c:formatCode>General</c:formatCode>
                <c:ptCount val="14"/>
                <c:pt idx="0">
                  <c:v>1.8501713034089711</c:v>
                </c:pt>
                <c:pt idx="1">
                  <c:v>1.866735497340358</c:v>
                </c:pt>
                <c:pt idx="2">
                  <c:v>1.8534600381384361</c:v>
                </c:pt>
                <c:pt idx="3">
                  <c:v>1.8248597073926491</c:v>
                </c:pt>
                <c:pt idx="4">
                  <c:v>1.8154973307591704</c:v>
                </c:pt>
                <c:pt idx="5">
                  <c:v>1.8079794453426663</c:v>
                </c:pt>
                <c:pt idx="6">
                  <c:v>1.743746823384358</c:v>
                </c:pt>
                <c:pt idx="7">
                  <c:v>1.7126853937795887</c:v>
                </c:pt>
                <c:pt idx="8">
                  <c:v>1.7451790079821801</c:v>
                </c:pt>
                <c:pt idx="9">
                  <c:v>1.7630882763024296</c:v>
                </c:pt>
                <c:pt idx="10">
                  <c:v>1.7324202836338616</c:v>
                </c:pt>
                <c:pt idx="11">
                  <c:v>1.8214822678085978</c:v>
                </c:pt>
                <c:pt idx="12">
                  <c:v>1.7687661576470324</c:v>
                </c:pt>
                <c:pt idx="13">
                  <c:v>1.8197750284870422</c:v>
                </c:pt>
              </c:numCache>
            </c:numRef>
          </c:yVal>
          <c:smooth val="0"/>
          <c:extLst>
            <c:ext xmlns:c16="http://schemas.microsoft.com/office/drawing/2014/chart" uri="{C3380CC4-5D6E-409C-BE32-E72D297353CC}">
              <c16:uniqueId val="{00000000-3974-4F3C-90BD-5F6BD8DB8D76}"/>
            </c:ext>
          </c:extLst>
        </c:ser>
        <c:dLbls>
          <c:showLegendKey val="0"/>
          <c:showVal val="0"/>
          <c:showCatName val="0"/>
          <c:showSerName val="0"/>
          <c:showPercent val="0"/>
          <c:showBubbleSize val="0"/>
        </c:dLbls>
        <c:axId val="273788288"/>
        <c:axId val="273794560"/>
      </c:scatterChart>
      <c:valAx>
        <c:axId val="27378828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0" sourceLinked="1"/>
        <c:majorTickMark val="out"/>
        <c:minorTickMark val="none"/>
        <c:tickLblPos val="nextTo"/>
        <c:crossAx val="273794560"/>
        <c:crosses val="autoZero"/>
        <c:crossBetween val="midCat"/>
      </c:valAx>
      <c:valAx>
        <c:axId val="273794560"/>
        <c:scaling>
          <c:orientation val="minMax"/>
          <c:max val="3"/>
          <c:min val="0"/>
        </c:scaling>
        <c:delete val="0"/>
        <c:axPos val="l"/>
        <c:majorGridlines/>
        <c:title>
          <c:tx>
            <c:rich>
              <a:bodyPr rot="-5400000" vert="horz"/>
              <a:lstStyle/>
              <a:p>
                <a:pPr>
                  <a:defRPr sz="1600"/>
                </a:pPr>
                <a:r>
                  <a:rPr lang="en-US" sz="1600"/>
                  <a:t>Standardabweichung /</a:t>
                </a:r>
                <a:r>
                  <a:rPr lang="en-US" sz="1600" baseline="0"/>
                  <a:t> Mittelwert Rs [%]</a:t>
                </a:r>
                <a:endParaRPr lang="en-US" sz="1600"/>
              </a:p>
            </c:rich>
          </c:tx>
          <c:overlay val="0"/>
        </c:title>
        <c:numFmt formatCode="0.0" sourceLinked="0"/>
        <c:majorTickMark val="out"/>
        <c:minorTickMark val="none"/>
        <c:tickLblPos val="nextTo"/>
        <c:crossAx val="27378828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b="1" i="0" baseline="0">
                <a:effectLst/>
              </a:rPr>
              <a:t>Schwarzes Vlies</a:t>
            </a:r>
            <a:endParaRPr lang="de-DE" sz="2400">
              <a:effectLst/>
            </a:endParaRPr>
          </a:p>
        </c:rich>
      </c:tx>
      <c:layout>
        <c:manualLayout>
          <c:xMode val="edge"/>
          <c:yMode val="edge"/>
          <c:x val="0.43826568205154037"/>
          <c:y val="2.0838282004423666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Sawa 20'!$R$13:$AE$13</c:f>
              <c:numCache>
                <c:formatCode>#,##0</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20'!$R$44:$AE$44</c:f>
              <c:numCache>
                <c:formatCode>General</c:formatCode>
                <c:ptCount val="14"/>
                <c:pt idx="0">
                  <c:v>0.23617122553776382</c:v>
                </c:pt>
                <c:pt idx="1">
                  <c:v>0.16142763358968143</c:v>
                </c:pt>
                <c:pt idx="2">
                  <c:v>0.20162989571407952</c:v>
                </c:pt>
                <c:pt idx="3">
                  <c:v>6.0736464384576902E-2</c:v>
                </c:pt>
                <c:pt idx="4">
                  <c:v>0.16999456718820805</c:v>
                </c:pt>
                <c:pt idx="5">
                  <c:v>6.1255962150502524E-2</c:v>
                </c:pt>
                <c:pt idx="6">
                  <c:v>5.2532856557707848E-2</c:v>
                </c:pt>
                <c:pt idx="7">
                  <c:v>4.7782658139470774E-2</c:v>
                </c:pt>
                <c:pt idx="8">
                  <c:v>2.3422169522778442E-2</c:v>
                </c:pt>
                <c:pt idx="9">
                  <c:v>9.4060302458140316E-2</c:v>
                </c:pt>
                <c:pt idx="10">
                  <c:v>0.15015370080681431</c:v>
                </c:pt>
                <c:pt idx="11">
                  <c:v>0.1684704707840215</c:v>
                </c:pt>
                <c:pt idx="12">
                  <c:v>0.25252538808957498</c:v>
                </c:pt>
                <c:pt idx="13">
                  <c:v>0.24001579284603627</c:v>
                </c:pt>
              </c:numCache>
            </c:numRef>
          </c:yVal>
          <c:smooth val="0"/>
          <c:extLst>
            <c:ext xmlns:c16="http://schemas.microsoft.com/office/drawing/2014/chart" uri="{C3380CC4-5D6E-409C-BE32-E72D297353CC}">
              <c16:uniqueId val="{00000000-CC5C-4597-A8ED-58E3CBB8EFEC}"/>
            </c:ext>
          </c:extLst>
        </c:ser>
        <c:dLbls>
          <c:showLegendKey val="0"/>
          <c:showVal val="0"/>
          <c:showCatName val="0"/>
          <c:showSerName val="0"/>
          <c:showPercent val="0"/>
          <c:showBubbleSize val="0"/>
        </c:dLbls>
        <c:axId val="273803136"/>
        <c:axId val="273805312"/>
      </c:scatterChart>
      <c:valAx>
        <c:axId val="273803136"/>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0" sourceLinked="1"/>
        <c:majorTickMark val="out"/>
        <c:minorTickMark val="none"/>
        <c:tickLblPos val="nextTo"/>
        <c:crossAx val="273805312"/>
        <c:crosses val="autoZero"/>
        <c:crossBetween val="midCat"/>
      </c:valAx>
      <c:valAx>
        <c:axId val="273805312"/>
        <c:scaling>
          <c:orientation val="minMax"/>
          <c:max val="1"/>
          <c:min val="0"/>
        </c:scaling>
        <c:delete val="0"/>
        <c:axPos val="l"/>
        <c:majorGridlines/>
        <c:title>
          <c:tx>
            <c:rich>
              <a:bodyPr rot="-5400000" vert="horz"/>
              <a:lstStyle/>
              <a:p>
                <a:pPr>
                  <a:defRPr sz="1600"/>
                </a:pPr>
                <a:r>
                  <a:rPr lang="en-US" sz="1600"/>
                  <a:t>Standardabweichung /</a:t>
                </a:r>
                <a:r>
                  <a:rPr lang="en-US" sz="1600" baseline="0"/>
                  <a:t> Mittelwert Rs [%]</a:t>
                </a:r>
                <a:endParaRPr lang="en-US" sz="1600"/>
              </a:p>
            </c:rich>
          </c:tx>
          <c:overlay val="0"/>
        </c:title>
        <c:numFmt formatCode="0.0" sourceLinked="0"/>
        <c:majorTickMark val="out"/>
        <c:minorTickMark val="none"/>
        <c:tickLblPos val="nextTo"/>
        <c:crossAx val="273803136"/>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2400" b="1" i="0" u="none" strike="noStrike" kern="1200" baseline="0">
                <a:solidFill>
                  <a:sysClr val="windowText" lastClr="000000"/>
                </a:solidFill>
                <a:latin typeface="+mn-lt"/>
                <a:ea typeface="+mn-ea"/>
                <a:cs typeface="+mn-cs"/>
              </a:defRPr>
            </a:pPr>
            <a:r>
              <a:rPr lang="de-DE" sz="2400" b="1" i="0" baseline="0">
                <a:effectLst/>
              </a:rPr>
              <a:t>Schwarzes Vlies</a:t>
            </a:r>
            <a:endParaRPr lang="de-DE" sz="2400">
              <a:effectLst/>
            </a:endParaRPr>
          </a:p>
        </c:rich>
      </c:tx>
      <c:layout>
        <c:manualLayout>
          <c:xMode val="edge"/>
          <c:yMode val="edge"/>
          <c:x val="0.4172231554681709"/>
          <c:y val="2.2733200281223772E-2"/>
        </c:manualLayout>
      </c:layout>
      <c:overlay val="0"/>
    </c:title>
    <c:autoTitleDeleted val="0"/>
    <c:plotArea>
      <c:layout>
        <c:manualLayout>
          <c:layoutTarget val="inner"/>
          <c:xMode val="edge"/>
          <c:yMode val="edge"/>
          <c:x val="8.9855355609638227E-2"/>
          <c:y val="0.10241960414883021"/>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Sawa 20'!$AH$13:$AU$13</c:f>
              <c:numCache>
                <c:formatCode>#,##0</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20'!$AH$44:$AU$44</c:f>
              <c:numCache>
                <c:formatCode>General</c:formatCode>
                <c:ptCount val="14"/>
                <c:pt idx="0">
                  <c:v>8.1135259552024677E-2</c:v>
                </c:pt>
                <c:pt idx="1">
                  <c:v>7.6111685994022793E-2</c:v>
                </c:pt>
                <c:pt idx="2">
                  <c:v>4.3995527005931158E-2</c:v>
                </c:pt>
                <c:pt idx="3">
                  <c:v>6.4480062878786618E-2</c:v>
                </c:pt>
                <c:pt idx="4">
                  <c:v>3.6409176020088412E-2</c:v>
                </c:pt>
                <c:pt idx="5">
                  <c:v>8.5906917317096265E-2</c:v>
                </c:pt>
                <c:pt idx="6">
                  <c:v>3.0887105829271809E-2</c:v>
                </c:pt>
                <c:pt idx="7">
                  <c:v>0.10622911333974042</c:v>
                </c:pt>
                <c:pt idx="8">
                  <c:v>8.2236080562069908E-2</c:v>
                </c:pt>
                <c:pt idx="9">
                  <c:v>0.10166296854363273</c:v>
                </c:pt>
                <c:pt idx="10">
                  <c:v>7.2352781978782324E-2</c:v>
                </c:pt>
                <c:pt idx="11">
                  <c:v>0.1046959934615376</c:v>
                </c:pt>
                <c:pt idx="12">
                  <c:v>0.13824950185393295</c:v>
                </c:pt>
                <c:pt idx="13">
                  <c:v>0.21617760103470637</c:v>
                </c:pt>
              </c:numCache>
            </c:numRef>
          </c:yVal>
          <c:smooth val="0"/>
          <c:extLst>
            <c:ext xmlns:c16="http://schemas.microsoft.com/office/drawing/2014/chart" uri="{C3380CC4-5D6E-409C-BE32-E72D297353CC}">
              <c16:uniqueId val="{00000000-0D19-4AF7-ABAD-38B1E1E3814D}"/>
            </c:ext>
          </c:extLst>
        </c:ser>
        <c:dLbls>
          <c:showLegendKey val="0"/>
          <c:showVal val="0"/>
          <c:showCatName val="0"/>
          <c:showSerName val="0"/>
          <c:showPercent val="0"/>
          <c:showBubbleSize val="0"/>
        </c:dLbls>
        <c:axId val="274542976"/>
        <c:axId val="274544896"/>
      </c:scatterChart>
      <c:valAx>
        <c:axId val="274542976"/>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0" sourceLinked="1"/>
        <c:majorTickMark val="out"/>
        <c:minorTickMark val="none"/>
        <c:tickLblPos val="nextTo"/>
        <c:crossAx val="274544896"/>
        <c:crosses val="autoZero"/>
        <c:crossBetween val="midCat"/>
      </c:valAx>
      <c:valAx>
        <c:axId val="274544896"/>
        <c:scaling>
          <c:orientation val="minMax"/>
          <c:max val="1"/>
          <c:min val="0"/>
        </c:scaling>
        <c:delete val="0"/>
        <c:axPos val="l"/>
        <c:majorGridlines/>
        <c:title>
          <c:tx>
            <c:rich>
              <a:bodyPr rot="-5400000" vert="horz"/>
              <a:lstStyle/>
              <a:p>
                <a:pPr>
                  <a:defRPr sz="1600"/>
                </a:pPr>
                <a:r>
                  <a:rPr lang="en-US" sz="1600"/>
                  <a:t>Standardabweichung /</a:t>
                </a:r>
                <a:r>
                  <a:rPr lang="en-US" sz="1600" baseline="0"/>
                  <a:t> Mittelwert Rs [%]</a:t>
                </a:r>
                <a:endParaRPr lang="en-US" sz="1600"/>
              </a:p>
            </c:rich>
          </c:tx>
          <c:overlay val="0"/>
        </c:title>
        <c:numFmt formatCode="0.0" sourceLinked="0"/>
        <c:majorTickMark val="out"/>
        <c:minorTickMark val="none"/>
        <c:tickLblPos val="nextTo"/>
        <c:crossAx val="274542976"/>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Schwarzes Vlies Probe 1</a:t>
            </a:r>
          </a:p>
        </c:rich>
      </c:tx>
      <c:layout>
        <c:manualLayout>
          <c:xMode val="edge"/>
          <c:yMode val="edge"/>
          <c:x val="0.44142210279325111"/>
          <c:y val="1.8943363727623546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Sawa 15'!$B$42:$O$42</c:f>
                <c:numCache>
                  <c:formatCode>General</c:formatCode>
                  <c:ptCount val="14"/>
                  <c:pt idx="0">
                    <c:v>2.8065282626178911</c:v>
                  </c:pt>
                  <c:pt idx="1">
                    <c:v>3.9054755705152626</c:v>
                  </c:pt>
                  <c:pt idx="2">
                    <c:v>4.1978882664525816</c:v>
                  </c:pt>
                  <c:pt idx="3">
                    <c:v>4.8572287340582045</c:v>
                  </c:pt>
                  <c:pt idx="4">
                    <c:v>5.8354294889376597</c:v>
                  </c:pt>
                  <c:pt idx="5">
                    <c:v>6.7674831607051624</c:v>
                  </c:pt>
                  <c:pt idx="6">
                    <c:v>7.5511630799303653</c:v>
                  </c:pt>
                  <c:pt idx="7">
                    <c:v>8.3337300284862845</c:v>
                  </c:pt>
                  <c:pt idx="8">
                    <c:v>9.2643796244856293</c:v>
                  </c:pt>
                  <c:pt idx="9">
                    <c:v>10.472547516849433</c:v>
                  </c:pt>
                  <c:pt idx="10">
                    <c:v>12.555643666968015</c:v>
                  </c:pt>
                  <c:pt idx="11">
                    <c:v>14.518785600671533</c:v>
                  </c:pt>
                  <c:pt idx="12">
                    <c:v>15.208092376111209</c:v>
                  </c:pt>
                  <c:pt idx="13">
                    <c:v>18.586949395858035</c:v>
                  </c:pt>
                </c:numCache>
              </c:numRef>
            </c:plus>
            <c:minus>
              <c:numRef>
                <c:f>'Bert Sawa 15'!$B$42:$O$42</c:f>
                <c:numCache>
                  <c:formatCode>General</c:formatCode>
                  <c:ptCount val="14"/>
                  <c:pt idx="0">
                    <c:v>2.8065282626178911</c:v>
                  </c:pt>
                  <c:pt idx="1">
                    <c:v>3.9054755705152626</c:v>
                  </c:pt>
                  <c:pt idx="2">
                    <c:v>4.1978882664525816</c:v>
                  </c:pt>
                  <c:pt idx="3">
                    <c:v>4.8572287340582045</c:v>
                  </c:pt>
                  <c:pt idx="4">
                    <c:v>5.8354294889376597</c:v>
                  </c:pt>
                  <c:pt idx="5">
                    <c:v>6.7674831607051624</c:v>
                  </c:pt>
                  <c:pt idx="6">
                    <c:v>7.5511630799303653</c:v>
                  </c:pt>
                  <c:pt idx="7">
                    <c:v>8.3337300284862845</c:v>
                  </c:pt>
                  <c:pt idx="8">
                    <c:v>9.2643796244856293</c:v>
                  </c:pt>
                  <c:pt idx="9">
                    <c:v>10.472547516849433</c:v>
                  </c:pt>
                  <c:pt idx="10">
                    <c:v>12.555643666968015</c:v>
                  </c:pt>
                  <c:pt idx="11">
                    <c:v>14.518785600671533</c:v>
                  </c:pt>
                  <c:pt idx="12">
                    <c:v>15.208092376111209</c:v>
                  </c:pt>
                  <c:pt idx="13">
                    <c:v>18.586949395858035</c:v>
                  </c:pt>
                </c:numCache>
              </c:numRef>
            </c:minus>
          </c:errBars>
          <c:errBars>
            <c:errDir val="x"/>
            <c:errBarType val="both"/>
            <c:errValType val="fixedVal"/>
            <c:noEndCap val="0"/>
            <c:val val="1"/>
          </c:errBars>
          <c:xVal>
            <c:numRef>
              <c:f>'Bert Sawa 15'!$B$13:$O$13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15'!$B$41:$O$41</c:f>
              <c:numCache>
                <c:formatCode>0.000</c:formatCode>
                <c:ptCount val="14"/>
                <c:pt idx="0">
                  <c:v>131.625737375</c:v>
                </c:pt>
                <c:pt idx="1">
                  <c:v>131.41062499999998</c:v>
                </c:pt>
                <c:pt idx="2">
                  <c:v>130.36273199999999</c:v>
                </c:pt>
                <c:pt idx="3">
                  <c:v>129.44425024999998</c:v>
                </c:pt>
                <c:pt idx="4">
                  <c:v>128.88022750000002</c:v>
                </c:pt>
                <c:pt idx="5">
                  <c:v>127.30212975000001</c:v>
                </c:pt>
                <c:pt idx="6">
                  <c:v>126.345967625</c:v>
                </c:pt>
                <c:pt idx="7">
                  <c:v>125.17378549999999</c:v>
                </c:pt>
                <c:pt idx="8">
                  <c:v>124.091948375</c:v>
                </c:pt>
                <c:pt idx="9">
                  <c:v>123.04408350000001</c:v>
                </c:pt>
                <c:pt idx="10">
                  <c:v>121.10001187499999</c:v>
                </c:pt>
                <c:pt idx="11">
                  <c:v>119.96602337500001</c:v>
                </c:pt>
                <c:pt idx="12">
                  <c:v>118.43063687499999</c:v>
                </c:pt>
                <c:pt idx="13">
                  <c:v>115.54825762500001</c:v>
                </c:pt>
              </c:numCache>
            </c:numRef>
          </c:yVal>
          <c:smooth val="0"/>
          <c:extLst>
            <c:ext xmlns:c16="http://schemas.microsoft.com/office/drawing/2014/chart" uri="{C3380CC4-5D6E-409C-BE32-E72D297353CC}">
              <c16:uniqueId val="{00000000-171D-4EC1-A60E-A1FF59DEC83A}"/>
            </c:ext>
          </c:extLst>
        </c:ser>
        <c:dLbls>
          <c:showLegendKey val="0"/>
          <c:showVal val="0"/>
          <c:showCatName val="0"/>
          <c:showSerName val="0"/>
          <c:showPercent val="0"/>
          <c:showBubbleSize val="0"/>
        </c:dLbls>
        <c:axId val="274571264"/>
        <c:axId val="274573184"/>
      </c:scatterChart>
      <c:valAx>
        <c:axId val="27457126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4573184"/>
        <c:crosses val="autoZero"/>
        <c:crossBetween val="midCat"/>
      </c:valAx>
      <c:valAx>
        <c:axId val="27457318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457126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Schwarzes Vlies Probe</a:t>
            </a:r>
            <a:r>
              <a:rPr lang="de-DE" sz="2400" baseline="0"/>
              <a:t> 2</a:t>
            </a:r>
            <a:endParaRPr lang="de-DE" sz="2400"/>
          </a:p>
        </c:rich>
      </c:tx>
      <c:layout>
        <c:manualLayout>
          <c:xMode val="edge"/>
          <c:yMode val="edge"/>
          <c:x val="0.4372135902149763"/>
          <c:y val="1.8943363727623546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Sawa 15'!$R$42:$AE$42</c:f>
                <c:numCache>
                  <c:formatCode>General</c:formatCode>
                  <c:ptCount val="14"/>
                  <c:pt idx="0">
                    <c:v>3.5063269781097839</c:v>
                  </c:pt>
                  <c:pt idx="1">
                    <c:v>4.058864451137346</c:v>
                  </c:pt>
                  <c:pt idx="2">
                    <c:v>5.3211839969029571</c:v>
                  </c:pt>
                  <c:pt idx="3">
                    <c:v>6.6050574074075445</c:v>
                  </c:pt>
                  <c:pt idx="4">
                    <c:v>7.3833630155803842</c:v>
                  </c:pt>
                  <c:pt idx="5">
                    <c:v>8.3424937104435823</c:v>
                  </c:pt>
                  <c:pt idx="6">
                    <c:v>9.9265531701843646</c:v>
                  </c:pt>
                  <c:pt idx="7">
                    <c:v>10.956563502076232</c:v>
                  </c:pt>
                  <c:pt idx="8">
                    <c:v>11.709784518080493</c:v>
                  </c:pt>
                  <c:pt idx="9">
                    <c:v>13.725401647428875</c:v>
                  </c:pt>
                  <c:pt idx="10">
                    <c:v>15.634591797126811</c:v>
                  </c:pt>
                  <c:pt idx="11">
                    <c:v>17.767515493871386</c:v>
                  </c:pt>
                  <c:pt idx="12">
                    <c:v>20.219293517876597</c:v>
                  </c:pt>
                  <c:pt idx="13">
                    <c:v>22.926597586388539</c:v>
                  </c:pt>
                </c:numCache>
              </c:numRef>
            </c:plus>
            <c:minus>
              <c:numRef>
                <c:f>'Bert Sawa 15'!$R$42:$AE$42</c:f>
                <c:numCache>
                  <c:formatCode>General</c:formatCode>
                  <c:ptCount val="14"/>
                  <c:pt idx="0">
                    <c:v>3.5063269781097839</c:v>
                  </c:pt>
                  <c:pt idx="1">
                    <c:v>4.058864451137346</c:v>
                  </c:pt>
                  <c:pt idx="2">
                    <c:v>5.3211839969029571</c:v>
                  </c:pt>
                  <c:pt idx="3">
                    <c:v>6.6050574074075445</c:v>
                  </c:pt>
                  <c:pt idx="4">
                    <c:v>7.3833630155803842</c:v>
                  </c:pt>
                  <c:pt idx="5">
                    <c:v>8.3424937104435823</c:v>
                  </c:pt>
                  <c:pt idx="6">
                    <c:v>9.9265531701843646</c:v>
                  </c:pt>
                  <c:pt idx="7">
                    <c:v>10.956563502076232</c:v>
                  </c:pt>
                  <c:pt idx="8">
                    <c:v>11.709784518080493</c:v>
                  </c:pt>
                  <c:pt idx="9">
                    <c:v>13.725401647428875</c:v>
                  </c:pt>
                  <c:pt idx="10">
                    <c:v>15.634591797126811</c:v>
                  </c:pt>
                  <c:pt idx="11">
                    <c:v>17.767515493871386</c:v>
                  </c:pt>
                  <c:pt idx="12">
                    <c:v>20.219293517876597</c:v>
                  </c:pt>
                  <c:pt idx="13">
                    <c:v>22.926597586388539</c:v>
                  </c:pt>
                </c:numCache>
              </c:numRef>
            </c:minus>
          </c:errBars>
          <c:errBars>
            <c:errDir val="x"/>
            <c:errBarType val="both"/>
            <c:errValType val="fixedVal"/>
            <c:noEndCap val="0"/>
            <c:val val="1"/>
          </c:errBars>
          <c:xVal>
            <c:numRef>
              <c:f>'Bert Sawa 15'!$R$13:$AE$13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15'!$R$41:$AE$41</c:f>
              <c:numCache>
                <c:formatCode>0.000</c:formatCode>
                <c:ptCount val="14"/>
                <c:pt idx="0">
                  <c:v>140.94995299999999</c:v>
                </c:pt>
                <c:pt idx="1">
                  <c:v>140.34663875000001</c:v>
                </c:pt>
                <c:pt idx="2">
                  <c:v>139.08969412499999</c:v>
                </c:pt>
                <c:pt idx="3">
                  <c:v>137.98733150000001</c:v>
                </c:pt>
                <c:pt idx="4">
                  <c:v>136.35777500000003</c:v>
                </c:pt>
                <c:pt idx="5">
                  <c:v>134.61645225000001</c:v>
                </c:pt>
                <c:pt idx="6">
                  <c:v>133.447265625</c:v>
                </c:pt>
                <c:pt idx="7">
                  <c:v>132.0804005</c:v>
                </c:pt>
                <c:pt idx="8">
                  <c:v>130.898273125</c:v>
                </c:pt>
                <c:pt idx="9">
                  <c:v>129.17267699999999</c:v>
                </c:pt>
                <c:pt idx="10">
                  <c:v>127.42005075000002</c:v>
                </c:pt>
                <c:pt idx="11">
                  <c:v>125.2396045</c:v>
                </c:pt>
                <c:pt idx="12">
                  <c:v>123.078024625</c:v>
                </c:pt>
                <c:pt idx="13">
                  <c:v>119.35336412499998</c:v>
                </c:pt>
              </c:numCache>
            </c:numRef>
          </c:yVal>
          <c:smooth val="0"/>
          <c:extLst>
            <c:ext xmlns:c16="http://schemas.microsoft.com/office/drawing/2014/chart" uri="{C3380CC4-5D6E-409C-BE32-E72D297353CC}">
              <c16:uniqueId val="{00000000-476F-4D85-B499-58AB29D2B567}"/>
            </c:ext>
          </c:extLst>
        </c:ser>
        <c:dLbls>
          <c:showLegendKey val="0"/>
          <c:showVal val="0"/>
          <c:showCatName val="0"/>
          <c:showSerName val="0"/>
          <c:showPercent val="0"/>
          <c:showBubbleSize val="0"/>
        </c:dLbls>
        <c:axId val="274586240"/>
        <c:axId val="274600704"/>
      </c:scatterChart>
      <c:valAx>
        <c:axId val="27458624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4600704"/>
        <c:crosses val="autoZero"/>
        <c:crossBetween val="midCat"/>
      </c:valAx>
      <c:valAx>
        <c:axId val="27460070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458624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Schwarzes Vlies Probe</a:t>
            </a:r>
            <a:r>
              <a:rPr lang="de-DE" sz="2400" baseline="0"/>
              <a:t> 3</a:t>
            </a:r>
            <a:endParaRPr lang="de-DE" sz="2400"/>
          </a:p>
        </c:rich>
      </c:tx>
      <c:layout>
        <c:manualLayout>
          <c:xMode val="edge"/>
          <c:yMode val="edge"/>
          <c:x val="0.49087212558798016"/>
          <c:y val="1.5153527174023327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Sawa 15'!$R$42:$AE$42</c:f>
                <c:numCache>
                  <c:formatCode>General</c:formatCode>
                  <c:ptCount val="14"/>
                  <c:pt idx="0">
                    <c:v>3.5063269781097839</c:v>
                  </c:pt>
                  <c:pt idx="1">
                    <c:v>4.058864451137346</c:v>
                  </c:pt>
                  <c:pt idx="2">
                    <c:v>5.3211839969029571</c:v>
                  </c:pt>
                  <c:pt idx="3">
                    <c:v>6.6050574074075445</c:v>
                  </c:pt>
                  <c:pt idx="4">
                    <c:v>7.3833630155803842</c:v>
                  </c:pt>
                  <c:pt idx="5">
                    <c:v>8.3424937104435823</c:v>
                  </c:pt>
                  <c:pt idx="6">
                    <c:v>9.9265531701843646</c:v>
                  </c:pt>
                  <c:pt idx="7">
                    <c:v>10.956563502076232</c:v>
                  </c:pt>
                  <c:pt idx="8">
                    <c:v>11.709784518080493</c:v>
                  </c:pt>
                  <c:pt idx="9">
                    <c:v>13.725401647428875</c:v>
                  </c:pt>
                  <c:pt idx="10">
                    <c:v>15.634591797126811</c:v>
                  </c:pt>
                  <c:pt idx="11">
                    <c:v>17.767515493871386</c:v>
                  </c:pt>
                  <c:pt idx="12">
                    <c:v>20.219293517876597</c:v>
                  </c:pt>
                  <c:pt idx="13">
                    <c:v>22.926597586388539</c:v>
                  </c:pt>
                </c:numCache>
              </c:numRef>
            </c:plus>
            <c:minus>
              <c:numRef>
                <c:f>'Bert Sawa 15'!$R$42:$AE$42</c:f>
                <c:numCache>
                  <c:formatCode>General</c:formatCode>
                  <c:ptCount val="14"/>
                  <c:pt idx="0">
                    <c:v>3.5063269781097839</c:v>
                  </c:pt>
                  <c:pt idx="1">
                    <c:v>4.058864451137346</c:v>
                  </c:pt>
                  <c:pt idx="2">
                    <c:v>5.3211839969029571</c:v>
                  </c:pt>
                  <c:pt idx="3">
                    <c:v>6.6050574074075445</c:v>
                  </c:pt>
                  <c:pt idx="4">
                    <c:v>7.3833630155803842</c:v>
                  </c:pt>
                  <c:pt idx="5">
                    <c:v>8.3424937104435823</c:v>
                  </c:pt>
                  <c:pt idx="6">
                    <c:v>9.9265531701843646</c:v>
                  </c:pt>
                  <c:pt idx="7">
                    <c:v>10.956563502076232</c:v>
                  </c:pt>
                  <c:pt idx="8">
                    <c:v>11.709784518080493</c:v>
                  </c:pt>
                  <c:pt idx="9">
                    <c:v>13.725401647428875</c:v>
                  </c:pt>
                  <c:pt idx="10">
                    <c:v>15.634591797126811</c:v>
                  </c:pt>
                  <c:pt idx="11">
                    <c:v>17.767515493871386</c:v>
                  </c:pt>
                  <c:pt idx="12">
                    <c:v>20.219293517876597</c:v>
                  </c:pt>
                  <c:pt idx="13">
                    <c:v>22.926597586388539</c:v>
                  </c:pt>
                </c:numCache>
              </c:numRef>
            </c:minus>
          </c:errBars>
          <c:errBars>
            <c:errDir val="x"/>
            <c:errBarType val="both"/>
            <c:errValType val="fixedVal"/>
            <c:noEndCap val="0"/>
            <c:val val="1"/>
          </c:errBars>
          <c:xVal>
            <c:numRef>
              <c:f>'Bert Sawa 15'!$AH$13:$AU$13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15'!$AH$41:$AU$41</c:f>
              <c:numCache>
                <c:formatCode>0.000</c:formatCode>
                <c:ptCount val="14"/>
                <c:pt idx="0">
                  <c:v>134.467945125</c:v>
                </c:pt>
                <c:pt idx="1">
                  <c:v>134.19428625</c:v>
                </c:pt>
                <c:pt idx="2">
                  <c:v>133.05784399999999</c:v>
                </c:pt>
                <c:pt idx="3">
                  <c:v>131.99581337500001</c:v>
                </c:pt>
                <c:pt idx="4">
                  <c:v>130.88715987500001</c:v>
                </c:pt>
                <c:pt idx="5">
                  <c:v>129.08769175</c:v>
                </c:pt>
                <c:pt idx="6">
                  <c:v>128.03149687499999</c:v>
                </c:pt>
                <c:pt idx="7">
                  <c:v>126.635935125</c:v>
                </c:pt>
                <c:pt idx="8">
                  <c:v>125.59804275</c:v>
                </c:pt>
                <c:pt idx="9">
                  <c:v>123.58546112500001</c:v>
                </c:pt>
                <c:pt idx="10">
                  <c:v>122.25298337499999</c:v>
                </c:pt>
                <c:pt idx="11">
                  <c:v>119.72255737499999</c:v>
                </c:pt>
                <c:pt idx="12">
                  <c:v>117.37932775</c:v>
                </c:pt>
                <c:pt idx="13">
                  <c:v>114.15875025000001</c:v>
                </c:pt>
              </c:numCache>
            </c:numRef>
          </c:yVal>
          <c:smooth val="0"/>
          <c:extLst>
            <c:ext xmlns:c16="http://schemas.microsoft.com/office/drawing/2014/chart" uri="{C3380CC4-5D6E-409C-BE32-E72D297353CC}">
              <c16:uniqueId val="{00000000-15D7-49EC-8E2F-2D40297A4517}"/>
            </c:ext>
          </c:extLst>
        </c:ser>
        <c:dLbls>
          <c:showLegendKey val="0"/>
          <c:showVal val="0"/>
          <c:showCatName val="0"/>
          <c:showSerName val="0"/>
          <c:showPercent val="0"/>
          <c:showBubbleSize val="0"/>
        </c:dLbls>
        <c:axId val="274614144"/>
        <c:axId val="274616320"/>
      </c:scatterChart>
      <c:valAx>
        <c:axId val="27461414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4616320"/>
        <c:crosses val="autoZero"/>
        <c:crossBetween val="midCat"/>
      </c:valAx>
      <c:valAx>
        <c:axId val="274616320"/>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461414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2400"/>
            </a:pPr>
            <a:r>
              <a:rPr lang="de-DE" sz="2400"/>
              <a:t>Schwarzes Vlies Probe 1</a:t>
            </a:r>
          </a:p>
        </c:rich>
      </c:tx>
      <c:layout>
        <c:manualLayout>
          <c:xMode val="edge"/>
          <c:yMode val="edge"/>
          <c:x val="0.42774443691385794"/>
          <c:y val="1.8943363727623546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Sawa 15'!$B$13:$O$13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15'!$B$44:$O$44</c:f>
              <c:numCache>
                <c:formatCode>0.000</c:formatCode>
                <c:ptCount val="14"/>
                <c:pt idx="0">
                  <c:v>2.132203259475105</c:v>
                </c:pt>
                <c:pt idx="1">
                  <c:v>2.9719633176657241</c:v>
                </c:pt>
                <c:pt idx="2">
                  <c:v>3.2201597819019177</c:v>
                </c:pt>
                <c:pt idx="3">
                  <c:v>3.7523711749863566</c:v>
                </c:pt>
                <c:pt idx="4">
                  <c:v>4.5277926662083665</c:v>
                </c:pt>
                <c:pt idx="5">
                  <c:v>5.3160800797247951</c:v>
                </c:pt>
                <c:pt idx="6">
                  <c:v>5.9765762389366675</c:v>
                </c:pt>
                <c:pt idx="7">
                  <c:v>6.6577278902268917</c:v>
                </c:pt>
                <c:pt idx="8">
                  <c:v>7.4657379030661302</c:v>
                </c:pt>
                <c:pt idx="9">
                  <c:v>8.5112158333475918</c:v>
                </c:pt>
                <c:pt idx="10">
                  <c:v>10.367995405258927</c:v>
                </c:pt>
                <c:pt idx="11">
                  <c:v>12.102414660597258</c:v>
                </c:pt>
                <c:pt idx="12">
                  <c:v>12.841349820792484</c:v>
                </c:pt>
                <c:pt idx="13">
                  <c:v>16.085875960310947</c:v>
                </c:pt>
              </c:numCache>
            </c:numRef>
          </c:yVal>
          <c:smooth val="0"/>
          <c:extLst>
            <c:ext xmlns:c16="http://schemas.microsoft.com/office/drawing/2014/chart" uri="{C3380CC4-5D6E-409C-BE32-E72D297353CC}">
              <c16:uniqueId val="{00000000-FEF9-4172-86DC-685DA79BC569}"/>
            </c:ext>
          </c:extLst>
        </c:ser>
        <c:dLbls>
          <c:showLegendKey val="0"/>
          <c:showVal val="0"/>
          <c:showCatName val="0"/>
          <c:showSerName val="0"/>
          <c:showPercent val="0"/>
          <c:showBubbleSize val="0"/>
        </c:dLbls>
        <c:axId val="274649088"/>
        <c:axId val="274651008"/>
      </c:scatterChart>
      <c:valAx>
        <c:axId val="27464908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4651008"/>
        <c:crosses val="autoZero"/>
        <c:crossBetween val="midCat"/>
      </c:valAx>
      <c:valAx>
        <c:axId val="274651008"/>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 sourceLinked="0"/>
        <c:majorTickMark val="out"/>
        <c:minorTickMark val="none"/>
        <c:tickLblPos val="nextTo"/>
        <c:crossAx val="27464908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Schwarzes Vlies Probe 2</a:t>
            </a:r>
          </a:p>
        </c:rich>
      </c:tx>
      <c:layout>
        <c:manualLayout>
          <c:xMode val="edge"/>
          <c:yMode val="edge"/>
          <c:x val="0.45930828125091905"/>
          <c:y val="1.7048445450823436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Sawa 15'!$B$13:$O$13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15'!$B$44:$O$44</c:f>
              <c:numCache>
                <c:formatCode>0.000</c:formatCode>
                <c:ptCount val="14"/>
                <c:pt idx="0">
                  <c:v>2.132203259475105</c:v>
                </c:pt>
                <c:pt idx="1">
                  <c:v>2.9719633176657241</c:v>
                </c:pt>
                <c:pt idx="2">
                  <c:v>3.2201597819019177</c:v>
                </c:pt>
                <c:pt idx="3">
                  <c:v>3.7523711749863566</c:v>
                </c:pt>
                <c:pt idx="4">
                  <c:v>4.5277926662083665</c:v>
                </c:pt>
                <c:pt idx="5">
                  <c:v>5.3160800797247951</c:v>
                </c:pt>
                <c:pt idx="6">
                  <c:v>5.9765762389366675</c:v>
                </c:pt>
                <c:pt idx="7">
                  <c:v>6.6577278902268917</c:v>
                </c:pt>
                <c:pt idx="8">
                  <c:v>7.4657379030661302</c:v>
                </c:pt>
                <c:pt idx="9">
                  <c:v>8.5112158333475918</c:v>
                </c:pt>
                <c:pt idx="10">
                  <c:v>10.367995405258927</c:v>
                </c:pt>
                <c:pt idx="11">
                  <c:v>12.102414660597258</c:v>
                </c:pt>
                <c:pt idx="12">
                  <c:v>12.841349820792484</c:v>
                </c:pt>
                <c:pt idx="13">
                  <c:v>16.085875960310947</c:v>
                </c:pt>
              </c:numCache>
            </c:numRef>
          </c:yVal>
          <c:smooth val="0"/>
          <c:extLst>
            <c:ext xmlns:c16="http://schemas.microsoft.com/office/drawing/2014/chart" uri="{C3380CC4-5D6E-409C-BE32-E72D297353CC}">
              <c16:uniqueId val="{00000000-39D6-4A5A-A7CE-E340B89A2AD1}"/>
            </c:ext>
          </c:extLst>
        </c:ser>
        <c:dLbls>
          <c:showLegendKey val="0"/>
          <c:showVal val="0"/>
          <c:showCatName val="0"/>
          <c:showSerName val="0"/>
          <c:showPercent val="0"/>
          <c:showBubbleSize val="0"/>
        </c:dLbls>
        <c:axId val="278149376"/>
        <c:axId val="278151552"/>
      </c:scatterChart>
      <c:valAx>
        <c:axId val="278149376"/>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151552"/>
        <c:crosses val="autoZero"/>
        <c:crossBetween val="midCat"/>
      </c:valAx>
      <c:valAx>
        <c:axId val="278151552"/>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 sourceLinked="0"/>
        <c:majorTickMark val="out"/>
        <c:minorTickMark val="none"/>
        <c:tickLblPos val="nextTo"/>
        <c:crossAx val="278149376"/>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Schwarzes Vlies Probe 3</a:t>
            </a:r>
          </a:p>
        </c:rich>
      </c:tx>
      <c:layout>
        <c:manualLayout>
          <c:xMode val="edge"/>
          <c:yMode val="edge"/>
          <c:x val="0.49087212558798016"/>
          <c:y val="1.5153527174023327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Sawa 15'!$AH$13:$AU$13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Sawa 15'!$AH$44:$AU$44</c:f>
              <c:numCache>
                <c:formatCode>0.000</c:formatCode>
                <c:ptCount val="14"/>
                <c:pt idx="0">
                  <c:v>3.8081188176911023</c:v>
                </c:pt>
                <c:pt idx="1">
                  <c:v>4.2069820113045742</c:v>
                </c:pt>
                <c:pt idx="2">
                  <c:v>4.4872455196065433</c:v>
                </c:pt>
                <c:pt idx="3">
                  <c:v>4.9531112752769921</c:v>
                </c:pt>
                <c:pt idx="4">
                  <c:v>5.3791042416746118</c:v>
                </c:pt>
                <c:pt idx="5">
                  <c:v>5.9213364484724247</c:v>
                </c:pt>
                <c:pt idx="6">
                  <c:v>6.8700602640753106</c:v>
                </c:pt>
                <c:pt idx="7">
                  <c:v>7.7166685164443045</c:v>
                </c:pt>
                <c:pt idx="8">
                  <c:v>8.4925777804039893</c:v>
                </c:pt>
                <c:pt idx="9">
                  <c:v>10.030122886978457</c:v>
                </c:pt>
                <c:pt idx="10">
                  <c:v>11.854424633338454</c:v>
                </c:pt>
                <c:pt idx="11">
                  <c:v>13.827894966332059</c:v>
                </c:pt>
                <c:pt idx="12">
                  <c:v>15.900153379494823</c:v>
                </c:pt>
                <c:pt idx="13">
                  <c:v>18.786519938575889</c:v>
                </c:pt>
              </c:numCache>
            </c:numRef>
          </c:yVal>
          <c:smooth val="0"/>
          <c:extLst>
            <c:ext xmlns:c16="http://schemas.microsoft.com/office/drawing/2014/chart" uri="{C3380CC4-5D6E-409C-BE32-E72D297353CC}">
              <c16:uniqueId val="{00000000-D8C5-41E1-B1E1-55DDC3240589}"/>
            </c:ext>
          </c:extLst>
        </c:ser>
        <c:dLbls>
          <c:showLegendKey val="0"/>
          <c:showVal val="0"/>
          <c:showCatName val="0"/>
          <c:showSerName val="0"/>
          <c:showPercent val="0"/>
          <c:showBubbleSize val="0"/>
        </c:dLbls>
        <c:axId val="278164224"/>
        <c:axId val="278166144"/>
      </c:scatterChart>
      <c:valAx>
        <c:axId val="27816422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166144"/>
        <c:crosses val="autoZero"/>
        <c:crossBetween val="midCat"/>
      </c:valAx>
      <c:valAx>
        <c:axId val="278166144"/>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 sourceLinked="0"/>
        <c:majorTickMark val="out"/>
        <c:minorTickMark val="none"/>
        <c:tickLblPos val="nextTo"/>
        <c:crossAx val="27816422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Graues Vlies</a:t>
            </a:r>
          </a:p>
        </c:rich>
      </c:tx>
      <c:layout>
        <c:manualLayout>
          <c:xMode val="edge"/>
          <c:yMode val="edge"/>
          <c:x val="0.49087212558798016"/>
          <c:y val="1.5153527174023327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Trimelt'!$B$42:$O$42</c:f>
                <c:numCache>
                  <c:formatCode>General</c:formatCode>
                  <c:ptCount val="14"/>
                  <c:pt idx="0">
                    <c:v>10.689547529891867</c:v>
                  </c:pt>
                  <c:pt idx="1">
                    <c:v>8.5863130999456434</c:v>
                  </c:pt>
                  <c:pt idx="2">
                    <c:v>7.6957462468564222</c:v>
                  </c:pt>
                  <c:pt idx="3">
                    <c:v>7.8398880265597048</c:v>
                  </c:pt>
                  <c:pt idx="4">
                    <c:v>7.7316951775133065</c:v>
                  </c:pt>
                  <c:pt idx="5">
                    <c:v>7.4600374645630652</c:v>
                  </c:pt>
                  <c:pt idx="6">
                    <c:v>7.187522573848085</c:v>
                  </c:pt>
                  <c:pt idx="7">
                    <c:v>7.1484476595089541</c:v>
                  </c:pt>
                  <c:pt idx="8">
                    <c:v>6.8230335286161594</c:v>
                  </c:pt>
                  <c:pt idx="9">
                    <c:v>7.1181270047004324</c:v>
                  </c:pt>
                  <c:pt idx="10">
                    <c:v>7.0406347929258049</c:v>
                  </c:pt>
                  <c:pt idx="11">
                    <c:v>7.0412727301451019</c:v>
                  </c:pt>
                  <c:pt idx="12">
                    <c:v>7.1107679892198421</c:v>
                  </c:pt>
                  <c:pt idx="13">
                    <c:v>7.9391112941147304</c:v>
                  </c:pt>
                </c:numCache>
              </c:numRef>
            </c:plus>
            <c:minus>
              <c:numRef>
                <c:f>'Bert Trimelt'!$B$42:$O$42</c:f>
                <c:numCache>
                  <c:formatCode>General</c:formatCode>
                  <c:ptCount val="14"/>
                  <c:pt idx="0">
                    <c:v>10.689547529891867</c:v>
                  </c:pt>
                  <c:pt idx="1">
                    <c:v>8.5863130999456434</c:v>
                  </c:pt>
                  <c:pt idx="2">
                    <c:v>7.6957462468564222</c:v>
                  </c:pt>
                  <c:pt idx="3">
                    <c:v>7.8398880265597048</c:v>
                  </c:pt>
                  <c:pt idx="4">
                    <c:v>7.7316951775133065</c:v>
                  </c:pt>
                  <c:pt idx="5">
                    <c:v>7.4600374645630652</c:v>
                  </c:pt>
                  <c:pt idx="6">
                    <c:v>7.187522573848085</c:v>
                  </c:pt>
                  <c:pt idx="7">
                    <c:v>7.1484476595089541</c:v>
                  </c:pt>
                  <c:pt idx="8">
                    <c:v>6.8230335286161594</c:v>
                  </c:pt>
                  <c:pt idx="9">
                    <c:v>7.1181270047004324</c:v>
                  </c:pt>
                  <c:pt idx="10">
                    <c:v>7.0406347929258049</c:v>
                  </c:pt>
                  <c:pt idx="11">
                    <c:v>7.0412727301451019</c:v>
                  </c:pt>
                  <c:pt idx="12">
                    <c:v>7.1107679892198421</c:v>
                  </c:pt>
                  <c:pt idx="13">
                    <c:v>7.9391112941147304</c:v>
                  </c:pt>
                </c:numCache>
              </c:numRef>
            </c:minus>
          </c:errBars>
          <c:errBars>
            <c:errDir val="x"/>
            <c:errBarType val="both"/>
            <c:errValType val="fixedVal"/>
            <c:noEndCap val="0"/>
            <c:val val="1"/>
          </c:errBars>
          <c:xVal>
            <c:numRef>
              <c:f>'Bert Trimelt'!$B$13:$O$13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Trimelt'!$B$41:$O$41</c:f>
              <c:numCache>
                <c:formatCode>0.0</c:formatCode>
                <c:ptCount val="14"/>
                <c:pt idx="0">
                  <c:v>1099.3530196250001</c:v>
                </c:pt>
                <c:pt idx="1">
                  <c:v>1096.3350621250001</c:v>
                </c:pt>
                <c:pt idx="2">
                  <c:v>1095.178467125</c:v>
                </c:pt>
                <c:pt idx="3">
                  <c:v>1094.9101760000001</c:v>
                </c:pt>
                <c:pt idx="4">
                  <c:v>1094.5969882500001</c:v>
                </c:pt>
                <c:pt idx="5">
                  <c:v>1094.529661</c:v>
                </c:pt>
                <c:pt idx="6">
                  <c:v>1094.2381707499999</c:v>
                </c:pt>
                <c:pt idx="7">
                  <c:v>1094.9973782499999</c:v>
                </c:pt>
                <c:pt idx="8">
                  <c:v>1093.87166525</c:v>
                </c:pt>
                <c:pt idx="9">
                  <c:v>1094.2780647499999</c:v>
                </c:pt>
                <c:pt idx="10">
                  <c:v>1094.3817698749999</c:v>
                </c:pt>
                <c:pt idx="11">
                  <c:v>1094.9984534999999</c:v>
                </c:pt>
                <c:pt idx="12">
                  <c:v>1095.3888355000001</c:v>
                </c:pt>
                <c:pt idx="13">
                  <c:v>1094.529111375</c:v>
                </c:pt>
              </c:numCache>
            </c:numRef>
          </c:yVal>
          <c:smooth val="0"/>
          <c:extLst>
            <c:ext xmlns:c16="http://schemas.microsoft.com/office/drawing/2014/chart" uri="{C3380CC4-5D6E-409C-BE32-E72D297353CC}">
              <c16:uniqueId val="{00000000-B63C-46D4-B411-BD5ACAC6FFA6}"/>
            </c:ext>
          </c:extLst>
        </c:ser>
        <c:dLbls>
          <c:showLegendKey val="0"/>
          <c:showVal val="0"/>
          <c:showCatName val="0"/>
          <c:showSerName val="0"/>
          <c:showPercent val="0"/>
          <c:showBubbleSize val="0"/>
        </c:dLbls>
        <c:axId val="278245760"/>
        <c:axId val="278247680"/>
      </c:scatterChart>
      <c:valAx>
        <c:axId val="27824576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247680"/>
        <c:crosses val="autoZero"/>
        <c:crossBetween val="midCat"/>
      </c:valAx>
      <c:valAx>
        <c:axId val="278247680"/>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824576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Graues Vlies</a:t>
            </a:r>
          </a:p>
        </c:rich>
      </c:tx>
      <c:layout>
        <c:manualLayout>
          <c:xMode val="edge"/>
          <c:yMode val="edge"/>
          <c:x val="0.49087212558798016"/>
          <c:y val="7.5738540668228741E-3"/>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Trimelt'!$R$42:$AE$42</c:f>
                <c:numCache>
                  <c:formatCode>General</c:formatCode>
                  <c:ptCount val="14"/>
                  <c:pt idx="0">
                    <c:v>11.580941437712527</c:v>
                  </c:pt>
                  <c:pt idx="1">
                    <c:v>11.587818625932869</c:v>
                  </c:pt>
                  <c:pt idx="2">
                    <c:v>12.34506968618709</c:v>
                  </c:pt>
                  <c:pt idx="3">
                    <c:v>12.969724618600385</c:v>
                  </c:pt>
                  <c:pt idx="4">
                    <c:v>13.763817472279252</c:v>
                  </c:pt>
                  <c:pt idx="5">
                    <c:v>13.980272875879658</c:v>
                  </c:pt>
                  <c:pt idx="6">
                    <c:v>15.297312638336171</c:v>
                  </c:pt>
                  <c:pt idx="7">
                    <c:v>16.045561977101276</c:v>
                  </c:pt>
                  <c:pt idx="8">
                    <c:v>16.29893213968651</c:v>
                  </c:pt>
                  <c:pt idx="9">
                    <c:v>17.404727860214077</c:v>
                  </c:pt>
                  <c:pt idx="10">
                    <c:v>19.186696236131752</c:v>
                  </c:pt>
                  <c:pt idx="11">
                    <c:v>20.645416869910633</c:v>
                  </c:pt>
                  <c:pt idx="12">
                    <c:v>21.263262991990533</c:v>
                  </c:pt>
                  <c:pt idx="13">
                    <c:v>23.18889499522799</c:v>
                  </c:pt>
                </c:numCache>
              </c:numRef>
            </c:plus>
            <c:minus>
              <c:numRef>
                <c:f>'Bert Trimelt'!$R$42:$AE$42</c:f>
                <c:numCache>
                  <c:formatCode>General</c:formatCode>
                  <c:ptCount val="14"/>
                  <c:pt idx="0">
                    <c:v>11.580941437712527</c:v>
                  </c:pt>
                  <c:pt idx="1">
                    <c:v>11.587818625932869</c:v>
                  </c:pt>
                  <c:pt idx="2">
                    <c:v>12.34506968618709</c:v>
                  </c:pt>
                  <c:pt idx="3">
                    <c:v>12.969724618600385</c:v>
                  </c:pt>
                  <c:pt idx="4">
                    <c:v>13.763817472279252</c:v>
                  </c:pt>
                  <c:pt idx="5">
                    <c:v>13.980272875879658</c:v>
                  </c:pt>
                  <c:pt idx="6">
                    <c:v>15.297312638336171</c:v>
                  </c:pt>
                  <c:pt idx="7">
                    <c:v>16.045561977101276</c:v>
                  </c:pt>
                  <c:pt idx="8">
                    <c:v>16.29893213968651</c:v>
                  </c:pt>
                  <c:pt idx="9">
                    <c:v>17.404727860214077</c:v>
                  </c:pt>
                  <c:pt idx="10">
                    <c:v>19.186696236131752</c:v>
                  </c:pt>
                  <c:pt idx="11">
                    <c:v>20.645416869910633</c:v>
                  </c:pt>
                  <c:pt idx="12">
                    <c:v>21.263262991990533</c:v>
                  </c:pt>
                  <c:pt idx="13">
                    <c:v>23.18889499522799</c:v>
                  </c:pt>
                </c:numCache>
              </c:numRef>
            </c:minus>
          </c:errBars>
          <c:errBars>
            <c:errDir val="x"/>
            <c:errBarType val="both"/>
            <c:errValType val="fixedVal"/>
            <c:noEndCap val="0"/>
            <c:val val="1"/>
          </c:errBars>
          <c:xVal>
            <c:numRef>
              <c:f>'Bert Trimelt'!$R$13:$AE$13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Trimelt'!$R$41:$AE$41</c:f>
              <c:numCache>
                <c:formatCode>0.000</c:formatCode>
                <c:ptCount val="14"/>
                <c:pt idx="0">
                  <c:v>1059.7574583749999</c:v>
                </c:pt>
                <c:pt idx="1">
                  <c:v>1056.6340317500001</c:v>
                </c:pt>
                <c:pt idx="2">
                  <c:v>1054.957862</c:v>
                </c:pt>
                <c:pt idx="3">
                  <c:v>1053.802455625</c:v>
                </c:pt>
                <c:pt idx="4">
                  <c:v>1053.0927268749999</c:v>
                </c:pt>
                <c:pt idx="5">
                  <c:v>1052.0693532499999</c:v>
                </c:pt>
                <c:pt idx="6">
                  <c:v>1051.0438618749999</c:v>
                </c:pt>
                <c:pt idx="7">
                  <c:v>1050.3097214999998</c:v>
                </c:pt>
                <c:pt idx="8">
                  <c:v>1049.95715</c:v>
                </c:pt>
                <c:pt idx="9">
                  <c:v>1049.0681000000002</c:v>
                </c:pt>
                <c:pt idx="10">
                  <c:v>1048.1905326249998</c:v>
                </c:pt>
                <c:pt idx="11">
                  <c:v>1047.352093875</c:v>
                </c:pt>
                <c:pt idx="12">
                  <c:v>1046.42130425</c:v>
                </c:pt>
                <c:pt idx="13">
                  <c:v>1044.16774375</c:v>
                </c:pt>
              </c:numCache>
            </c:numRef>
          </c:yVal>
          <c:smooth val="0"/>
          <c:extLst>
            <c:ext xmlns:c16="http://schemas.microsoft.com/office/drawing/2014/chart" uri="{C3380CC4-5D6E-409C-BE32-E72D297353CC}">
              <c16:uniqueId val="{00000000-2E37-46B0-99A1-DA7CD3B44A60}"/>
            </c:ext>
          </c:extLst>
        </c:ser>
        <c:dLbls>
          <c:showLegendKey val="0"/>
          <c:showVal val="0"/>
          <c:showCatName val="0"/>
          <c:showSerName val="0"/>
          <c:showPercent val="0"/>
          <c:showBubbleSize val="0"/>
        </c:dLbls>
        <c:axId val="278256640"/>
        <c:axId val="278344832"/>
      </c:scatterChart>
      <c:valAx>
        <c:axId val="27825664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344832"/>
        <c:crosses val="autoZero"/>
        <c:crossBetween val="midCat"/>
      </c:valAx>
      <c:valAx>
        <c:axId val="278344832"/>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825664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Graues Vlies</a:t>
            </a:r>
          </a:p>
        </c:rich>
      </c:tx>
      <c:layout>
        <c:manualLayout>
          <c:xMode val="edge"/>
          <c:yMode val="edge"/>
          <c:x val="0.49087212558798016"/>
          <c:y val="7.5738540668228741E-3"/>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Trimelt'!$R$42:$AE$42</c:f>
                <c:numCache>
                  <c:formatCode>General</c:formatCode>
                  <c:ptCount val="14"/>
                  <c:pt idx="0">
                    <c:v>11.580941437712527</c:v>
                  </c:pt>
                  <c:pt idx="1">
                    <c:v>11.587818625932869</c:v>
                  </c:pt>
                  <c:pt idx="2">
                    <c:v>12.34506968618709</c:v>
                  </c:pt>
                  <c:pt idx="3">
                    <c:v>12.969724618600385</c:v>
                  </c:pt>
                  <c:pt idx="4">
                    <c:v>13.763817472279252</c:v>
                  </c:pt>
                  <c:pt idx="5">
                    <c:v>13.980272875879658</c:v>
                  </c:pt>
                  <c:pt idx="6">
                    <c:v>15.297312638336171</c:v>
                  </c:pt>
                  <c:pt idx="7">
                    <c:v>16.045561977101276</c:v>
                  </c:pt>
                  <c:pt idx="8">
                    <c:v>16.29893213968651</c:v>
                  </c:pt>
                  <c:pt idx="9">
                    <c:v>17.404727860214077</c:v>
                  </c:pt>
                  <c:pt idx="10">
                    <c:v>19.186696236131752</c:v>
                  </c:pt>
                  <c:pt idx="11">
                    <c:v>20.645416869910633</c:v>
                  </c:pt>
                  <c:pt idx="12">
                    <c:v>21.263262991990533</c:v>
                  </c:pt>
                  <c:pt idx="13">
                    <c:v>23.18889499522799</c:v>
                  </c:pt>
                </c:numCache>
              </c:numRef>
            </c:plus>
            <c:minus>
              <c:numRef>
                <c:f>'Bert Trimelt'!$R$42:$AE$42</c:f>
                <c:numCache>
                  <c:formatCode>General</c:formatCode>
                  <c:ptCount val="14"/>
                  <c:pt idx="0">
                    <c:v>11.580941437712527</c:v>
                  </c:pt>
                  <c:pt idx="1">
                    <c:v>11.587818625932869</c:v>
                  </c:pt>
                  <c:pt idx="2">
                    <c:v>12.34506968618709</c:v>
                  </c:pt>
                  <c:pt idx="3">
                    <c:v>12.969724618600385</c:v>
                  </c:pt>
                  <c:pt idx="4">
                    <c:v>13.763817472279252</c:v>
                  </c:pt>
                  <c:pt idx="5">
                    <c:v>13.980272875879658</c:v>
                  </c:pt>
                  <c:pt idx="6">
                    <c:v>15.297312638336171</c:v>
                  </c:pt>
                  <c:pt idx="7">
                    <c:v>16.045561977101276</c:v>
                  </c:pt>
                  <c:pt idx="8">
                    <c:v>16.29893213968651</c:v>
                  </c:pt>
                  <c:pt idx="9">
                    <c:v>17.404727860214077</c:v>
                  </c:pt>
                  <c:pt idx="10">
                    <c:v>19.186696236131752</c:v>
                  </c:pt>
                  <c:pt idx="11">
                    <c:v>20.645416869910633</c:v>
                  </c:pt>
                  <c:pt idx="12">
                    <c:v>21.263262991990533</c:v>
                  </c:pt>
                  <c:pt idx="13">
                    <c:v>23.18889499522799</c:v>
                  </c:pt>
                </c:numCache>
              </c:numRef>
            </c:minus>
          </c:errBars>
          <c:errBars>
            <c:errDir val="x"/>
            <c:errBarType val="both"/>
            <c:errValType val="fixedVal"/>
            <c:noEndCap val="0"/>
            <c:val val="1"/>
          </c:errBars>
          <c:xVal>
            <c:numRef>
              <c:f>'Bert Trimelt'!$AH$13:$AU$13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Trimelt'!$AH$41:$AU$41</c:f>
              <c:numCache>
                <c:formatCode>0.000</c:formatCode>
                <c:ptCount val="14"/>
                <c:pt idx="0">
                  <c:v>1258.13959075</c:v>
                </c:pt>
                <c:pt idx="1">
                  <c:v>1256.3040729999998</c:v>
                </c:pt>
                <c:pt idx="2">
                  <c:v>1255.3731377499998</c:v>
                </c:pt>
                <c:pt idx="3">
                  <c:v>1254.5673705000002</c:v>
                </c:pt>
                <c:pt idx="4">
                  <c:v>1254.790017</c:v>
                </c:pt>
                <c:pt idx="5">
                  <c:v>1255.2761987499998</c:v>
                </c:pt>
                <c:pt idx="6">
                  <c:v>1255.80346175</c:v>
                </c:pt>
                <c:pt idx="7">
                  <c:v>1255.6777895</c:v>
                </c:pt>
                <c:pt idx="8">
                  <c:v>1256.37321425</c:v>
                </c:pt>
                <c:pt idx="9">
                  <c:v>1257.22863125</c:v>
                </c:pt>
                <c:pt idx="10">
                  <c:v>1257.4674970000001</c:v>
                </c:pt>
                <c:pt idx="11">
                  <c:v>1259.6637922499999</c:v>
                </c:pt>
                <c:pt idx="12">
                  <c:v>1260.3189520000001</c:v>
                </c:pt>
                <c:pt idx="13">
                  <c:v>1261.3670695000001</c:v>
                </c:pt>
              </c:numCache>
            </c:numRef>
          </c:yVal>
          <c:smooth val="0"/>
          <c:extLst>
            <c:ext xmlns:c16="http://schemas.microsoft.com/office/drawing/2014/chart" uri="{C3380CC4-5D6E-409C-BE32-E72D297353CC}">
              <c16:uniqueId val="{00000000-78A5-49ED-BDE9-9F3BAACCF395}"/>
            </c:ext>
          </c:extLst>
        </c:ser>
        <c:dLbls>
          <c:showLegendKey val="0"/>
          <c:showVal val="0"/>
          <c:showCatName val="0"/>
          <c:showSerName val="0"/>
          <c:showPercent val="0"/>
          <c:showBubbleSize val="0"/>
        </c:dLbls>
        <c:axId val="278366464"/>
        <c:axId val="278385024"/>
      </c:scatterChart>
      <c:valAx>
        <c:axId val="27836646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385024"/>
        <c:crosses val="autoZero"/>
        <c:crossBetween val="midCat"/>
      </c:valAx>
      <c:valAx>
        <c:axId val="27838502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7836646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Graues Vlies</a:t>
            </a:r>
          </a:p>
        </c:rich>
      </c:tx>
      <c:layout>
        <c:manualLayout>
          <c:xMode val="edge"/>
          <c:yMode val="edge"/>
          <c:x val="0.49087212558798016"/>
          <c:y val="1.5153527174023327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Trimelt'!$B$13:$O$13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Trimelt'!$B$44:$O$44</c:f>
              <c:numCache>
                <c:formatCode>0.000</c:formatCode>
                <c:ptCount val="14"/>
                <c:pt idx="0">
                  <c:v>0.97234894879700917</c:v>
                </c:pt>
                <c:pt idx="1">
                  <c:v>0.78318329829778466</c:v>
                </c:pt>
                <c:pt idx="2">
                  <c:v>0.7026933488802839</c:v>
                </c:pt>
                <c:pt idx="3">
                  <c:v>0.71603024598793241</c:v>
                </c:pt>
                <c:pt idx="4">
                  <c:v>0.70635085428788236</c:v>
                </c:pt>
                <c:pt idx="5">
                  <c:v>0.68157471929516444</c:v>
                </c:pt>
                <c:pt idx="6">
                  <c:v>0.6568517500099359</c:v>
                </c:pt>
                <c:pt idx="7">
                  <c:v>0.65282783333540417</c:v>
                </c:pt>
                <c:pt idx="8">
                  <c:v>0.62375082428492945</c:v>
                </c:pt>
                <c:pt idx="9">
                  <c:v>0.65048612724651922</c:v>
                </c:pt>
                <c:pt idx="10">
                  <c:v>0.64334357412861365</c:v>
                </c:pt>
                <c:pt idx="11">
                  <c:v>0.64303951367590706</c:v>
                </c:pt>
                <c:pt idx="12">
                  <c:v>0.64915468907203788</c:v>
                </c:pt>
                <c:pt idx="13">
                  <c:v>0.72534491879720198</c:v>
                </c:pt>
              </c:numCache>
            </c:numRef>
          </c:yVal>
          <c:smooth val="0"/>
          <c:extLst>
            <c:ext xmlns:c16="http://schemas.microsoft.com/office/drawing/2014/chart" uri="{C3380CC4-5D6E-409C-BE32-E72D297353CC}">
              <c16:uniqueId val="{00000000-3E51-4994-A1F3-AD9211FCCD84}"/>
            </c:ext>
          </c:extLst>
        </c:ser>
        <c:dLbls>
          <c:showLegendKey val="0"/>
          <c:showVal val="0"/>
          <c:showCatName val="0"/>
          <c:showSerName val="0"/>
          <c:showPercent val="0"/>
          <c:showBubbleSize val="0"/>
        </c:dLbls>
        <c:axId val="278483328"/>
        <c:axId val="278485248"/>
      </c:scatterChart>
      <c:valAx>
        <c:axId val="27848332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485248"/>
        <c:crosses val="autoZero"/>
        <c:crossBetween val="midCat"/>
      </c:valAx>
      <c:valAx>
        <c:axId val="278485248"/>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0" sourceLinked="0"/>
        <c:majorTickMark val="out"/>
        <c:minorTickMark val="none"/>
        <c:tickLblPos val="nextTo"/>
        <c:crossAx val="27848332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Graues Vlies</a:t>
            </a:r>
          </a:p>
        </c:rich>
      </c:tx>
      <c:layout>
        <c:manualLayout>
          <c:xMode val="edge"/>
          <c:yMode val="edge"/>
          <c:x val="0.49087212558798016"/>
          <c:y val="1.5153527174023327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Trimelt'!$R$13:$AE$13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Trimelt'!$R$44:$AE$44</c:f>
              <c:numCache>
                <c:formatCode>0.000</c:formatCode>
                <c:ptCount val="14"/>
                <c:pt idx="0">
                  <c:v>1.0927916898523549</c:v>
                </c:pt>
                <c:pt idx="1">
                  <c:v>1.0966728571803706</c:v>
                </c:pt>
                <c:pt idx="2">
                  <c:v>1.1701955244717719</c:v>
                </c:pt>
                <c:pt idx="3">
                  <c:v>1.2307548297473045</c:v>
                </c:pt>
                <c:pt idx="4">
                  <c:v>1.3069900798880925</c:v>
                </c:pt>
                <c:pt idx="5">
                  <c:v>1.3288356734936246</c:v>
                </c:pt>
                <c:pt idx="6">
                  <c:v>1.4554399862101541</c:v>
                </c:pt>
                <c:pt idx="7">
                  <c:v>1.5276981302416022</c:v>
                </c:pt>
                <c:pt idx="8">
                  <c:v>1.5523426017610824</c:v>
                </c:pt>
                <c:pt idx="9">
                  <c:v>1.6590655897566684</c:v>
                </c:pt>
                <c:pt idx="10">
                  <c:v>1.8304588372957546</c:v>
                </c:pt>
                <c:pt idx="11">
                  <c:v>1.9712011835033036</c:v>
                </c:pt>
                <c:pt idx="12">
                  <c:v>2.0319982884169701</c:v>
                </c:pt>
                <c:pt idx="13">
                  <c:v>2.2208016991549582</c:v>
                </c:pt>
              </c:numCache>
            </c:numRef>
          </c:yVal>
          <c:smooth val="0"/>
          <c:extLst>
            <c:ext xmlns:c16="http://schemas.microsoft.com/office/drawing/2014/chart" uri="{C3380CC4-5D6E-409C-BE32-E72D297353CC}">
              <c16:uniqueId val="{00000000-57A6-4A99-801E-C15607103FA0}"/>
            </c:ext>
          </c:extLst>
        </c:ser>
        <c:dLbls>
          <c:showLegendKey val="0"/>
          <c:showVal val="0"/>
          <c:showCatName val="0"/>
          <c:showSerName val="0"/>
          <c:showPercent val="0"/>
          <c:showBubbleSize val="0"/>
        </c:dLbls>
        <c:axId val="278493824"/>
        <c:axId val="278504192"/>
      </c:scatterChart>
      <c:valAx>
        <c:axId val="27849382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504192"/>
        <c:crosses val="autoZero"/>
        <c:crossBetween val="midCat"/>
      </c:valAx>
      <c:valAx>
        <c:axId val="278504192"/>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0" sourceLinked="0"/>
        <c:majorTickMark val="out"/>
        <c:minorTickMark val="none"/>
        <c:tickLblPos val="nextTo"/>
        <c:crossAx val="27849382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Graues Vlies</a:t>
            </a:r>
          </a:p>
        </c:rich>
      </c:tx>
      <c:layout>
        <c:manualLayout>
          <c:xMode val="edge"/>
          <c:yMode val="edge"/>
          <c:x val="0.49087212558798016"/>
          <c:y val="1.5153527174023327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Trimelt'!$AH$13:$AU$13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Trimelt'!$AH$44:$AU$44</c:f>
              <c:numCache>
                <c:formatCode>0.000</c:formatCode>
                <c:ptCount val="14"/>
                <c:pt idx="0">
                  <c:v>0.44062793715607407</c:v>
                </c:pt>
                <c:pt idx="1">
                  <c:v>0.25559807114590982</c:v>
                </c:pt>
                <c:pt idx="2">
                  <c:v>0.20010193287624928</c:v>
                </c:pt>
                <c:pt idx="3">
                  <c:v>0.19584843238035576</c:v>
                </c:pt>
                <c:pt idx="4">
                  <c:v>0.17070361824558039</c:v>
                </c:pt>
                <c:pt idx="5">
                  <c:v>0.23017580542379454</c:v>
                </c:pt>
                <c:pt idx="6">
                  <c:v>0.22890352157230995</c:v>
                </c:pt>
                <c:pt idx="7">
                  <c:v>0.27630045972170669</c:v>
                </c:pt>
                <c:pt idx="8">
                  <c:v>0.21369123268266885</c:v>
                </c:pt>
                <c:pt idx="9">
                  <c:v>0.22738818783633727</c:v>
                </c:pt>
                <c:pt idx="10">
                  <c:v>0.24806401293650046</c:v>
                </c:pt>
                <c:pt idx="11">
                  <c:v>0.2515241832866324</c:v>
                </c:pt>
                <c:pt idx="12">
                  <c:v>0.26648099648935442</c:v>
                </c:pt>
                <c:pt idx="13">
                  <c:v>0.36615292875281769</c:v>
                </c:pt>
              </c:numCache>
            </c:numRef>
          </c:yVal>
          <c:smooth val="0"/>
          <c:extLst>
            <c:ext xmlns:c16="http://schemas.microsoft.com/office/drawing/2014/chart" uri="{C3380CC4-5D6E-409C-BE32-E72D297353CC}">
              <c16:uniqueId val="{00000000-4503-4CC4-881A-744DBE7F156B}"/>
            </c:ext>
          </c:extLst>
        </c:ser>
        <c:dLbls>
          <c:showLegendKey val="0"/>
          <c:showVal val="0"/>
          <c:showCatName val="0"/>
          <c:showSerName val="0"/>
          <c:showPercent val="0"/>
          <c:showBubbleSize val="0"/>
        </c:dLbls>
        <c:axId val="278520960"/>
        <c:axId val="278522880"/>
      </c:scatterChart>
      <c:valAx>
        <c:axId val="278520960"/>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78522880"/>
        <c:crosses val="autoZero"/>
        <c:crossBetween val="midCat"/>
      </c:valAx>
      <c:valAx>
        <c:axId val="278522880"/>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0" sourceLinked="0"/>
        <c:majorTickMark val="out"/>
        <c:minorTickMark val="none"/>
        <c:tickLblPos val="nextTo"/>
        <c:crossAx val="278520960"/>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a:t>
            </a:r>
            <a:r>
              <a:rPr lang="de-DE" sz="2400" baseline="0"/>
              <a:t> mit </a:t>
            </a:r>
            <a:r>
              <a:rPr lang="de-DE" sz="2400"/>
              <a:t>2 mm Lochabstand</a:t>
            </a:r>
          </a:p>
        </c:rich>
      </c:tx>
      <c:layout>
        <c:manualLayout>
          <c:xMode val="edge"/>
          <c:yMode val="edge"/>
          <c:x val="0.35619972308318615"/>
          <c:y val="1.5153527174023327E-2"/>
        </c:manualLayout>
      </c:layout>
      <c:overlay val="0"/>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Lochscheiben'!$C$42:$M$42</c:f>
                <c:numCache>
                  <c:formatCode>General</c:formatCode>
                  <c:ptCount val="11"/>
                  <c:pt idx="0">
                    <c:v>0.90653614616232492</c:v>
                  </c:pt>
                  <c:pt idx="1">
                    <c:v>1.2782129544697078</c:v>
                  </c:pt>
                  <c:pt idx="2">
                    <c:v>1.177125750675962</c:v>
                  </c:pt>
                  <c:pt idx="3">
                    <c:v>1.3186004136955578</c:v>
                  </c:pt>
                  <c:pt idx="4">
                    <c:v>1.2607010348246708</c:v>
                  </c:pt>
                  <c:pt idx="5">
                    <c:v>1.6646933691257639</c:v>
                  </c:pt>
                  <c:pt idx="6">
                    <c:v>1.6604696307532179</c:v>
                  </c:pt>
                  <c:pt idx="7">
                    <c:v>2.306754668528658</c:v>
                  </c:pt>
                  <c:pt idx="8">
                    <c:v>2.0736664636257736</c:v>
                  </c:pt>
                  <c:pt idx="9">
                    <c:v>2.8681918342198629</c:v>
                  </c:pt>
                  <c:pt idx="10">
                    <c:v>3.755736517964722</c:v>
                  </c:pt>
                </c:numCache>
              </c:numRef>
            </c:plus>
            <c:minus>
              <c:numRef>
                <c:f>'Bert Lochscheiben'!$C$42:$M$42</c:f>
                <c:numCache>
                  <c:formatCode>General</c:formatCode>
                  <c:ptCount val="11"/>
                  <c:pt idx="0">
                    <c:v>0.90653614616232492</c:v>
                  </c:pt>
                  <c:pt idx="1">
                    <c:v>1.2782129544697078</c:v>
                  </c:pt>
                  <c:pt idx="2">
                    <c:v>1.177125750675962</c:v>
                  </c:pt>
                  <c:pt idx="3">
                    <c:v>1.3186004136955578</c:v>
                  </c:pt>
                  <c:pt idx="4">
                    <c:v>1.2607010348246708</c:v>
                  </c:pt>
                  <c:pt idx="5">
                    <c:v>1.6646933691257639</c:v>
                  </c:pt>
                  <c:pt idx="6">
                    <c:v>1.6604696307532179</c:v>
                  </c:pt>
                  <c:pt idx="7">
                    <c:v>2.306754668528658</c:v>
                  </c:pt>
                  <c:pt idx="8">
                    <c:v>2.0736664636257736</c:v>
                  </c:pt>
                  <c:pt idx="9">
                    <c:v>2.8681918342198629</c:v>
                  </c:pt>
                  <c:pt idx="10">
                    <c:v>3.755736517964722</c:v>
                  </c:pt>
                </c:numCache>
              </c:numRef>
            </c:minus>
          </c:errBars>
          <c:errBars>
            <c:errDir val="x"/>
            <c:errBarType val="both"/>
            <c:errValType val="fixedVal"/>
            <c:noEndCap val="0"/>
            <c:val val="1"/>
          </c:errBars>
          <c:xVal>
            <c:numRef>
              <c:f>'Bert Lochscheiben'!$C$20:$M$20</c:f>
              <c:numCache>
                <c:formatCode>General</c:formatCode>
                <c:ptCount val="11"/>
                <c:pt idx="0">
                  <c:v>340</c:v>
                </c:pt>
                <c:pt idx="1">
                  <c:v>320</c:v>
                </c:pt>
                <c:pt idx="2">
                  <c:v>300</c:v>
                </c:pt>
                <c:pt idx="3">
                  <c:v>280</c:v>
                </c:pt>
                <c:pt idx="4">
                  <c:v>260</c:v>
                </c:pt>
                <c:pt idx="5">
                  <c:v>240</c:v>
                </c:pt>
                <c:pt idx="6">
                  <c:v>220</c:v>
                </c:pt>
                <c:pt idx="7">
                  <c:v>200</c:v>
                </c:pt>
                <c:pt idx="8">
                  <c:v>180</c:v>
                </c:pt>
                <c:pt idx="9">
                  <c:v>160</c:v>
                </c:pt>
                <c:pt idx="10">
                  <c:v>140</c:v>
                </c:pt>
              </c:numCache>
            </c:numRef>
          </c:xVal>
          <c:yVal>
            <c:numRef>
              <c:f>'Bert Lochscheiben'!$C$41:$M$41</c:f>
              <c:numCache>
                <c:formatCode>0.000</c:formatCode>
                <c:ptCount val="11"/>
                <c:pt idx="0">
                  <c:v>117.37918177777777</c:v>
                </c:pt>
                <c:pt idx="1">
                  <c:v>117.0945862222222</c:v>
                </c:pt>
                <c:pt idx="2">
                  <c:v>116.52115366666665</c:v>
                </c:pt>
                <c:pt idx="3">
                  <c:v>115.95668111111111</c:v>
                </c:pt>
                <c:pt idx="4">
                  <c:v>115.55578266666667</c:v>
                </c:pt>
                <c:pt idx="5">
                  <c:v>114.63965522222222</c:v>
                </c:pt>
                <c:pt idx="6">
                  <c:v>114.14850477777776</c:v>
                </c:pt>
                <c:pt idx="7">
                  <c:v>113.14992911111112</c:v>
                </c:pt>
                <c:pt idx="8">
                  <c:v>111.84346166666666</c:v>
                </c:pt>
                <c:pt idx="9">
                  <c:v>110.77512622222221</c:v>
                </c:pt>
                <c:pt idx="10">
                  <c:v>109.43392233333333</c:v>
                </c:pt>
              </c:numCache>
            </c:numRef>
          </c:yVal>
          <c:smooth val="0"/>
          <c:extLst>
            <c:ext xmlns:c16="http://schemas.microsoft.com/office/drawing/2014/chart" uri="{C3380CC4-5D6E-409C-BE32-E72D297353CC}">
              <c16:uniqueId val="{00000000-404A-4678-B46D-CD8809548598}"/>
            </c:ext>
          </c:extLst>
        </c:ser>
        <c:dLbls>
          <c:showLegendKey val="0"/>
          <c:showVal val="0"/>
          <c:showCatName val="0"/>
          <c:showSerName val="0"/>
          <c:showPercent val="0"/>
          <c:showBubbleSize val="0"/>
        </c:dLbls>
        <c:axId val="280232704"/>
        <c:axId val="280234624"/>
      </c:scatterChart>
      <c:valAx>
        <c:axId val="28023270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234624"/>
        <c:crosses val="autoZero"/>
        <c:crossBetween val="midCat"/>
      </c:valAx>
      <c:valAx>
        <c:axId val="28023462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8023270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mit 2,3 mm Lochabstand</a:t>
            </a:r>
          </a:p>
        </c:rich>
      </c:tx>
      <c:layout>
        <c:manualLayout>
          <c:xMode val="edge"/>
          <c:yMode val="edge"/>
          <c:x val="0.34778269792663652"/>
          <c:y val="2.2733200281223772E-2"/>
        </c:manualLayout>
      </c:layout>
      <c:overlay val="0"/>
    </c:title>
    <c:autoTitleDeleted val="0"/>
    <c:plotArea>
      <c:layout>
        <c:manualLayout>
          <c:layoutTarget val="inner"/>
          <c:xMode val="edge"/>
          <c:yMode val="edge"/>
          <c:x val="8.5646876136267328E-2"/>
          <c:y val="9.4839913723027996E-2"/>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Lochscheiben'!$S$42:$AC$42</c:f>
                <c:numCache>
                  <c:formatCode>General</c:formatCode>
                  <c:ptCount val="11"/>
                  <c:pt idx="0">
                    <c:v>3.130696479665827</c:v>
                  </c:pt>
                  <c:pt idx="1">
                    <c:v>3.4798719319115019</c:v>
                  </c:pt>
                  <c:pt idx="2">
                    <c:v>3.8229237324380407</c:v>
                  </c:pt>
                  <c:pt idx="3">
                    <c:v>4.3502954760457335</c:v>
                  </c:pt>
                  <c:pt idx="4">
                    <c:v>5.0763731795403517</c:v>
                  </c:pt>
                  <c:pt idx="5">
                    <c:v>4.8749818276733468</c:v>
                  </c:pt>
                  <c:pt idx="6">
                    <c:v>6.1177056711447948</c:v>
                  </c:pt>
                  <c:pt idx="7">
                    <c:v>6.4509075787854648</c:v>
                  </c:pt>
                  <c:pt idx="8">
                    <c:v>7.111783834946741</c:v>
                  </c:pt>
                  <c:pt idx="9">
                    <c:v>8.6738258337807039</c:v>
                  </c:pt>
                  <c:pt idx="10">
                    <c:v>9.2932363594374934</c:v>
                  </c:pt>
                </c:numCache>
              </c:numRef>
            </c:plus>
            <c:minus>
              <c:numRef>
                <c:f>'Bert Lochscheiben'!$S$42:$AC$42</c:f>
                <c:numCache>
                  <c:formatCode>General</c:formatCode>
                  <c:ptCount val="11"/>
                  <c:pt idx="0">
                    <c:v>3.130696479665827</c:v>
                  </c:pt>
                  <c:pt idx="1">
                    <c:v>3.4798719319115019</c:v>
                  </c:pt>
                  <c:pt idx="2">
                    <c:v>3.8229237324380407</c:v>
                  </c:pt>
                  <c:pt idx="3">
                    <c:v>4.3502954760457335</c:v>
                  </c:pt>
                  <c:pt idx="4">
                    <c:v>5.0763731795403517</c:v>
                  </c:pt>
                  <c:pt idx="5">
                    <c:v>4.8749818276733468</c:v>
                  </c:pt>
                  <c:pt idx="6">
                    <c:v>6.1177056711447948</c:v>
                  </c:pt>
                  <c:pt idx="7">
                    <c:v>6.4509075787854648</c:v>
                  </c:pt>
                  <c:pt idx="8">
                    <c:v>7.111783834946741</c:v>
                  </c:pt>
                  <c:pt idx="9">
                    <c:v>8.6738258337807039</c:v>
                  </c:pt>
                  <c:pt idx="10">
                    <c:v>9.2932363594374934</c:v>
                  </c:pt>
                </c:numCache>
              </c:numRef>
            </c:minus>
          </c:errBars>
          <c:errBars>
            <c:errDir val="x"/>
            <c:errBarType val="both"/>
            <c:errValType val="fixedVal"/>
            <c:noEndCap val="0"/>
            <c:val val="1"/>
          </c:errBars>
          <c:xVal>
            <c:numRef>
              <c:f>'Bert Lochscheiben'!$S$13:$AC$13</c:f>
              <c:numCache>
                <c:formatCode>General</c:formatCode>
                <c:ptCount val="11"/>
                <c:pt idx="0">
                  <c:v>360</c:v>
                </c:pt>
                <c:pt idx="1">
                  <c:v>340</c:v>
                </c:pt>
                <c:pt idx="2">
                  <c:v>320</c:v>
                </c:pt>
                <c:pt idx="3">
                  <c:v>300</c:v>
                </c:pt>
                <c:pt idx="4">
                  <c:v>280</c:v>
                </c:pt>
                <c:pt idx="5">
                  <c:v>260</c:v>
                </c:pt>
                <c:pt idx="6">
                  <c:v>240</c:v>
                </c:pt>
                <c:pt idx="7">
                  <c:v>220</c:v>
                </c:pt>
                <c:pt idx="8">
                  <c:v>200</c:v>
                </c:pt>
                <c:pt idx="9">
                  <c:v>180</c:v>
                </c:pt>
                <c:pt idx="10">
                  <c:v>160</c:v>
                </c:pt>
              </c:numCache>
            </c:numRef>
          </c:xVal>
          <c:yVal>
            <c:numRef>
              <c:f>'Bert Lochscheiben'!$S$41:$AC$41</c:f>
              <c:numCache>
                <c:formatCode>0.000</c:formatCode>
                <c:ptCount val="11"/>
                <c:pt idx="0">
                  <c:v>115.33999237499999</c:v>
                </c:pt>
                <c:pt idx="1">
                  <c:v>115.4356195</c:v>
                </c:pt>
                <c:pt idx="2">
                  <c:v>115.38895450000001</c:v>
                </c:pt>
                <c:pt idx="3">
                  <c:v>115.31751137499998</c:v>
                </c:pt>
                <c:pt idx="4">
                  <c:v>114.341098875</c:v>
                </c:pt>
                <c:pt idx="5">
                  <c:v>114.17586112500001</c:v>
                </c:pt>
                <c:pt idx="6">
                  <c:v>114.52061125</c:v>
                </c:pt>
                <c:pt idx="7">
                  <c:v>113.79252099999999</c:v>
                </c:pt>
                <c:pt idx="8">
                  <c:v>113.90686500000001</c:v>
                </c:pt>
                <c:pt idx="9">
                  <c:v>113.60834737499999</c:v>
                </c:pt>
                <c:pt idx="10">
                  <c:v>113.395791625</c:v>
                </c:pt>
              </c:numCache>
            </c:numRef>
          </c:yVal>
          <c:smooth val="0"/>
          <c:extLst>
            <c:ext xmlns:c16="http://schemas.microsoft.com/office/drawing/2014/chart" uri="{C3380CC4-5D6E-409C-BE32-E72D297353CC}">
              <c16:uniqueId val="{00000000-08D1-4284-89D7-73AE5F36533C}"/>
            </c:ext>
          </c:extLst>
        </c:ser>
        <c:dLbls>
          <c:showLegendKey val="0"/>
          <c:showVal val="0"/>
          <c:showCatName val="0"/>
          <c:showSerName val="0"/>
          <c:showPercent val="0"/>
          <c:showBubbleSize val="0"/>
        </c:dLbls>
        <c:axId val="280243584"/>
        <c:axId val="280253952"/>
      </c:scatterChart>
      <c:valAx>
        <c:axId val="28024358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253952"/>
        <c:crosses val="autoZero"/>
        <c:crossBetween val="midCat"/>
      </c:valAx>
      <c:valAx>
        <c:axId val="280253952"/>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8024358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mit 2,6 mm Lochabstand</a:t>
            </a:r>
          </a:p>
        </c:rich>
      </c:tx>
      <c:layout>
        <c:manualLayout>
          <c:xMode val="edge"/>
          <c:yMode val="edge"/>
          <c:x val="0.35304333864948001"/>
          <c:y val="2.2733200281223775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Lochscheiben'!$AH$42:$AR$42</c:f>
                <c:numCache>
                  <c:formatCode>General</c:formatCode>
                  <c:ptCount val="11"/>
                  <c:pt idx="0">
                    <c:v>3.4844280579579467</c:v>
                  </c:pt>
                  <c:pt idx="1">
                    <c:v>3.3099012202649258</c:v>
                  </c:pt>
                  <c:pt idx="2">
                    <c:v>4.0498609118319111</c:v>
                  </c:pt>
                  <c:pt idx="3">
                    <c:v>4.4056707881686119</c:v>
                  </c:pt>
                  <c:pt idx="4">
                    <c:v>4.9568665489681702</c:v>
                  </c:pt>
                  <c:pt idx="5">
                    <c:v>5.3959190589124315</c:v>
                  </c:pt>
                  <c:pt idx="6">
                    <c:v>6.2456862891778542</c:v>
                  </c:pt>
                  <c:pt idx="7">
                    <c:v>6.8332614330464798</c:v>
                  </c:pt>
                  <c:pt idx="8">
                    <c:v>7.1032709138140584</c:v>
                  </c:pt>
                  <c:pt idx="9">
                    <c:v>8.5803586917943804</c:v>
                  </c:pt>
                  <c:pt idx="10">
                    <c:v>10.309252430428831</c:v>
                  </c:pt>
                </c:numCache>
              </c:numRef>
            </c:plus>
            <c:minus>
              <c:numRef>
                <c:f>'Bert Lochscheiben'!$AH$42:$AR$42</c:f>
                <c:numCache>
                  <c:formatCode>General</c:formatCode>
                  <c:ptCount val="11"/>
                  <c:pt idx="0">
                    <c:v>3.4844280579579467</c:v>
                  </c:pt>
                  <c:pt idx="1">
                    <c:v>3.3099012202649258</c:v>
                  </c:pt>
                  <c:pt idx="2">
                    <c:v>4.0498609118319111</c:v>
                  </c:pt>
                  <c:pt idx="3">
                    <c:v>4.4056707881686119</c:v>
                  </c:pt>
                  <c:pt idx="4">
                    <c:v>4.9568665489681702</c:v>
                  </c:pt>
                  <c:pt idx="5">
                    <c:v>5.3959190589124315</c:v>
                  </c:pt>
                  <c:pt idx="6">
                    <c:v>6.2456862891778542</c:v>
                  </c:pt>
                  <c:pt idx="7">
                    <c:v>6.8332614330464798</c:v>
                  </c:pt>
                  <c:pt idx="8">
                    <c:v>7.1032709138140584</c:v>
                  </c:pt>
                  <c:pt idx="9">
                    <c:v>8.5803586917943804</c:v>
                  </c:pt>
                  <c:pt idx="10">
                    <c:v>10.309252430428831</c:v>
                  </c:pt>
                </c:numCache>
              </c:numRef>
            </c:minus>
          </c:errBars>
          <c:errBars>
            <c:errDir val="x"/>
            <c:errBarType val="both"/>
            <c:errValType val="fixedVal"/>
            <c:noEndCap val="0"/>
            <c:val val="1"/>
          </c:errBars>
          <c:xVal>
            <c:numRef>
              <c:f>'Bert Lochscheiben'!$AH$20:$AR$20</c:f>
              <c:numCache>
                <c:formatCode>General</c:formatCode>
                <c:ptCount val="11"/>
                <c:pt idx="0">
                  <c:v>340</c:v>
                </c:pt>
                <c:pt idx="1">
                  <c:v>320</c:v>
                </c:pt>
                <c:pt idx="2">
                  <c:v>300</c:v>
                </c:pt>
                <c:pt idx="3">
                  <c:v>280</c:v>
                </c:pt>
                <c:pt idx="4">
                  <c:v>260</c:v>
                </c:pt>
                <c:pt idx="5">
                  <c:v>240</c:v>
                </c:pt>
                <c:pt idx="6">
                  <c:v>220</c:v>
                </c:pt>
                <c:pt idx="7">
                  <c:v>200</c:v>
                </c:pt>
                <c:pt idx="8">
                  <c:v>180</c:v>
                </c:pt>
                <c:pt idx="9">
                  <c:v>160</c:v>
                </c:pt>
                <c:pt idx="10">
                  <c:v>140</c:v>
                </c:pt>
              </c:numCache>
            </c:numRef>
          </c:xVal>
          <c:yVal>
            <c:numRef>
              <c:f>'Bert Lochscheiben'!$AH$41:$AR$41</c:f>
              <c:numCache>
                <c:formatCode>0.000</c:formatCode>
                <c:ptCount val="11"/>
                <c:pt idx="0" formatCode="General">
                  <c:v>118.37446612499998</c:v>
                </c:pt>
                <c:pt idx="1">
                  <c:v>118.42210250000001</c:v>
                </c:pt>
                <c:pt idx="2">
                  <c:v>118.30821599999999</c:v>
                </c:pt>
                <c:pt idx="3">
                  <c:v>117.931185625</c:v>
                </c:pt>
                <c:pt idx="4">
                  <c:v>117.804885125</c:v>
                </c:pt>
                <c:pt idx="5">
                  <c:v>118.02620975000001</c:v>
                </c:pt>
                <c:pt idx="6">
                  <c:v>117.72618962499999</c:v>
                </c:pt>
                <c:pt idx="7">
                  <c:v>118.16313675000001</c:v>
                </c:pt>
                <c:pt idx="8">
                  <c:v>118.68235612499998</c:v>
                </c:pt>
                <c:pt idx="9">
                  <c:v>119.314499875</c:v>
                </c:pt>
                <c:pt idx="10">
                  <c:v>119.814977375</c:v>
                </c:pt>
              </c:numCache>
            </c:numRef>
          </c:yVal>
          <c:smooth val="0"/>
          <c:extLst>
            <c:ext xmlns:c16="http://schemas.microsoft.com/office/drawing/2014/chart" uri="{C3380CC4-5D6E-409C-BE32-E72D297353CC}">
              <c16:uniqueId val="{00000000-E4D8-4DB8-91AF-9BBE4D0C11BC}"/>
            </c:ext>
          </c:extLst>
        </c:ser>
        <c:dLbls>
          <c:showLegendKey val="0"/>
          <c:showVal val="0"/>
          <c:showCatName val="0"/>
          <c:showSerName val="0"/>
          <c:showPercent val="0"/>
          <c:showBubbleSize val="0"/>
        </c:dLbls>
        <c:axId val="280275584"/>
        <c:axId val="280277760"/>
      </c:scatterChart>
      <c:valAx>
        <c:axId val="28027558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277760"/>
        <c:crosses val="autoZero"/>
        <c:crossBetween val="midCat"/>
      </c:valAx>
      <c:valAx>
        <c:axId val="280277760"/>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8027558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mit 3</a:t>
            </a:r>
            <a:r>
              <a:rPr lang="de-DE" sz="2400" baseline="0"/>
              <a:t> </a:t>
            </a:r>
            <a:r>
              <a:rPr lang="de-DE" sz="2400"/>
              <a:t>mm Lochabstand</a:t>
            </a:r>
          </a:p>
        </c:rich>
      </c:tx>
      <c:layout>
        <c:manualLayout>
          <c:xMode val="edge"/>
          <c:yMode val="edge"/>
          <c:x val="0.35304333864948001"/>
          <c:y val="2.2733200281223775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Lochscheiben'!$AZ$42:$BM$42</c:f>
                <c:numCache>
                  <c:formatCode>General</c:formatCode>
                  <c:ptCount val="14"/>
                  <c:pt idx="0">
                    <c:v>1.2684817411982596</c:v>
                  </c:pt>
                  <c:pt idx="1">
                    <c:v>1.0679195222511455</c:v>
                  </c:pt>
                  <c:pt idx="2">
                    <c:v>0.97064783158935375</c:v>
                  </c:pt>
                  <c:pt idx="3">
                    <c:v>1.0045581679867917</c:v>
                  </c:pt>
                  <c:pt idx="4">
                    <c:v>1.0200958680669101</c:v>
                  </c:pt>
                  <c:pt idx="5">
                    <c:v>1.2879933789058011</c:v>
                  </c:pt>
                  <c:pt idx="6">
                    <c:v>1.5006992872896743</c:v>
                  </c:pt>
                  <c:pt idx="7">
                    <c:v>1.0329859656466511</c:v>
                  </c:pt>
                  <c:pt idx="8">
                    <c:v>1.6229612960568232</c:v>
                  </c:pt>
                  <c:pt idx="9">
                    <c:v>1.7316219557430639</c:v>
                  </c:pt>
                  <c:pt idx="10">
                    <c:v>1.7875799688326162</c:v>
                  </c:pt>
                  <c:pt idx="11">
                    <c:v>1.3936977302880669</c:v>
                  </c:pt>
                  <c:pt idx="12">
                    <c:v>2.1783143169619654</c:v>
                  </c:pt>
                  <c:pt idx="13">
                    <c:v>2.2792058859708169</c:v>
                  </c:pt>
                </c:numCache>
              </c:numRef>
            </c:plus>
            <c:minus>
              <c:numRef>
                <c:f>'Bert Lochscheiben'!$AZ$42:$BM$42</c:f>
                <c:numCache>
                  <c:formatCode>General</c:formatCode>
                  <c:ptCount val="14"/>
                  <c:pt idx="0">
                    <c:v>1.2684817411982596</c:v>
                  </c:pt>
                  <c:pt idx="1">
                    <c:v>1.0679195222511455</c:v>
                  </c:pt>
                  <c:pt idx="2">
                    <c:v>0.97064783158935375</c:v>
                  </c:pt>
                  <c:pt idx="3">
                    <c:v>1.0045581679867917</c:v>
                  </c:pt>
                  <c:pt idx="4">
                    <c:v>1.0200958680669101</c:v>
                  </c:pt>
                  <c:pt idx="5">
                    <c:v>1.2879933789058011</c:v>
                  </c:pt>
                  <c:pt idx="6">
                    <c:v>1.5006992872896743</c:v>
                  </c:pt>
                  <c:pt idx="7">
                    <c:v>1.0329859656466511</c:v>
                  </c:pt>
                  <c:pt idx="8">
                    <c:v>1.6229612960568232</c:v>
                  </c:pt>
                  <c:pt idx="9">
                    <c:v>1.7316219557430639</c:v>
                  </c:pt>
                  <c:pt idx="10">
                    <c:v>1.7875799688326162</c:v>
                  </c:pt>
                  <c:pt idx="11">
                    <c:v>1.3936977302880669</c:v>
                  </c:pt>
                  <c:pt idx="12">
                    <c:v>2.1783143169619654</c:v>
                  </c:pt>
                  <c:pt idx="13">
                    <c:v>2.2792058859708169</c:v>
                  </c:pt>
                </c:numCache>
              </c:numRef>
            </c:minus>
          </c:errBars>
          <c:errBars>
            <c:errDir val="x"/>
            <c:errBarType val="both"/>
            <c:errValType val="fixedVal"/>
            <c:noEndCap val="0"/>
            <c:val val="1"/>
          </c:errBars>
          <c:xVal>
            <c:numRef>
              <c:f>'Bert Lochscheiben'!$AZ$20:$BM$20</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Lochscheiben'!$AZ$41:$BM$41</c:f>
              <c:numCache>
                <c:formatCode>0.000</c:formatCode>
                <c:ptCount val="14"/>
                <c:pt idx="0">
                  <c:v>127.247426125</c:v>
                </c:pt>
                <c:pt idx="1">
                  <c:v>126.918873125</c:v>
                </c:pt>
                <c:pt idx="2">
                  <c:v>126.32722612499998</c:v>
                </c:pt>
                <c:pt idx="3">
                  <c:v>125.84741962500001</c:v>
                </c:pt>
                <c:pt idx="4">
                  <c:v>125.23892925</c:v>
                </c:pt>
                <c:pt idx="5">
                  <c:v>125.22924974999999</c:v>
                </c:pt>
                <c:pt idx="6">
                  <c:v>124.398499375</c:v>
                </c:pt>
                <c:pt idx="7">
                  <c:v>124.66530225</c:v>
                </c:pt>
                <c:pt idx="8">
                  <c:v>123.89381125</c:v>
                </c:pt>
                <c:pt idx="9">
                  <c:v>123.85222374999999</c:v>
                </c:pt>
                <c:pt idx="10">
                  <c:v>123.23086087499999</c:v>
                </c:pt>
                <c:pt idx="11">
                  <c:v>122.391920125</c:v>
                </c:pt>
                <c:pt idx="12">
                  <c:v>122.337044625</c:v>
                </c:pt>
                <c:pt idx="13">
                  <c:v>121.68880100000001</c:v>
                </c:pt>
              </c:numCache>
            </c:numRef>
          </c:yVal>
          <c:smooth val="0"/>
          <c:extLst>
            <c:ext xmlns:c16="http://schemas.microsoft.com/office/drawing/2014/chart" uri="{C3380CC4-5D6E-409C-BE32-E72D297353CC}">
              <c16:uniqueId val="{00000000-506D-480A-8EA3-1C3BEE1AF8CF}"/>
            </c:ext>
          </c:extLst>
        </c:ser>
        <c:dLbls>
          <c:showLegendKey val="0"/>
          <c:showVal val="0"/>
          <c:showCatName val="0"/>
          <c:showSerName val="0"/>
          <c:showPercent val="0"/>
          <c:showBubbleSize val="0"/>
        </c:dLbls>
        <c:axId val="280298624"/>
        <c:axId val="280300544"/>
      </c:scatterChart>
      <c:valAx>
        <c:axId val="28029862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300544"/>
        <c:crosses val="autoZero"/>
        <c:crossBetween val="midCat"/>
      </c:valAx>
      <c:valAx>
        <c:axId val="280300544"/>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8029862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mit 3,3 mm Lochabstand</a:t>
            </a:r>
          </a:p>
        </c:rich>
      </c:tx>
      <c:layout>
        <c:manualLayout>
          <c:xMode val="edge"/>
          <c:yMode val="edge"/>
          <c:x val="0.35304333864948001"/>
          <c:y val="2.2733200281223775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Lochscheiben'!$BQ$42:$CD$42</c:f>
                <c:numCache>
                  <c:formatCode>General</c:formatCode>
                  <c:ptCount val="14"/>
                  <c:pt idx="0">
                    <c:v>1.6942369243763509</c:v>
                  </c:pt>
                  <c:pt idx="1">
                    <c:v>1.6072122888913083</c:v>
                  </c:pt>
                  <c:pt idx="2">
                    <c:v>1.4190386065732967</c:v>
                  </c:pt>
                  <c:pt idx="3">
                    <c:v>1.4667302446231758</c:v>
                  </c:pt>
                  <c:pt idx="4">
                    <c:v>1.6138639847344209</c:v>
                  </c:pt>
                  <c:pt idx="5">
                    <c:v>1.6846804480044537</c:v>
                  </c:pt>
                  <c:pt idx="6">
                    <c:v>1.4364120037243793</c:v>
                  </c:pt>
                  <c:pt idx="7">
                    <c:v>1.9609852107710999</c:v>
                  </c:pt>
                  <c:pt idx="8">
                    <c:v>1.7167484461662865</c:v>
                  </c:pt>
                  <c:pt idx="9">
                    <c:v>2.242473881151672</c:v>
                  </c:pt>
                  <c:pt idx="10">
                    <c:v>2.3608132077100268</c:v>
                  </c:pt>
                  <c:pt idx="11">
                    <c:v>2.3899546303450214</c:v>
                  </c:pt>
                  <c:pt idx="12">
                    <c:v>2.5604888822841509</c:v>
                  </c:pt>
                  <c:pt idx="13">
                    <c:v>2.4951785876299417</c:v>
                  </c:pt>
                </c:numCache>
              </c:numRef>
            </c:plus>
            <c:minus>
              <c:numRef>
                <c:f>'Bert Lochscheiben'!$BQ$42:$CD$42</c:f>
                <c:numCache>
                  <c:formatCode>General</c:formatCode>
                  <c:ptCount val="14"/>
                  <c:pt idx="0">
                    <c:v>1.6942369243763509</c:v>
                  </c:pt>
                  <c:pt idx="1">
                    <c:v>1.6072122888913083</c:v>
                  </c:pt>
                  <c:pt idx="2">
                    <c:v>1.4190386065732967</c:v>
                  </c:pt>
                  <c:pt idx="3">
                    <c:v>1.4667302446231758</c:v>
                  </c:pt>
                  <c:pt idx="4">
                    <c:v>1.6138639847344209</c:v>
                  </c:pt>
                  <c:pt idx="5">
                    <c:v>1.6846804480044537</c:v>
                  </c:pt>
                  <c:pt idx="6">
                    <c:v>1.4364120037243793</c:v>
                  </c:pt>
                  <c:pt idx="7">
                    <c:v>1.9609852107710999</c:v>
                  </c:pt>
                  <c:pt idx="8">
                    <c:v>1.7167484461662865</c:v>
                  </c:pt>
                  <c:pt idx="9">
                    <c:v>2.242473881151672</c:v>
                  </c:pt>
                  <c:pt idx="10">
                    <c:v>2.3608132077100268</c:v>
                  </c:pt>
                  <c:pt idx="11">
                    <c:v>2.3899546303450214</c:v>
                  </c:pt>
                  <c:pt idx="12">
                    <c:v>2.5604888822841509</c:v>
                  </c:pt>
                  <c:pt idx="13">
                    <c:v>2.4951785876299417</c:v>
                  </c:pt>
                </c:numCache>
              </c:numRef>
            </c:minus>
          </c:errBars>
          <c:errBars>
            <c:errDir val="x"/>
            <c:errBarType val="both"/>
            <c:errValType val="fixedVal"/>
            <c:noEndCap val="0"/>
            <c:val val="1"/>
          </c:errBars>
          <c:xVal>
            <c:numRef>
              <c:f>'Bert Lochscheiben'!$BQ$20:$CD$20</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Lochscheiben'!$BQ$41:$CD$41</c:f>
              <c:numCache>
                <c:formatCode>0.000</c:formatCode>
                <c:ptCount val="14"/>
                <c:pt idx="0">
                  <c:v>118.98105462500001</c:v>
                </c:pt>
                <c:pt idx="1">
                  <c:v>119.31028537500001</c:v>
                </c:pt>
                <c:pt idx="2">
                  <c:v>118.952736375</c:v>
                </c:pt>
                <c:pt idx="3">
                  <c:v>118.383358875</c:v>
                </c:pt>
                <c:pt idx="4">
                  <c:v>118.70596287499998</c:v>
                </c:pt>
                <c:pt idx="5">
                  <c:v>118.37712462500001</c:v>
                </c:pt>
                <c:pt idx="6">
                  <c:v>117.824191625</c:v>
                </c:pt>
                <c:pt idx="7">
                  <c:v>118.25327162499998</c:v>
                </c:pt>
                <c:pt idx="8">
                  <c:v>117.574827125</c:v>
                </c:pt>
                <c:pt idx="9">
                  <c:v>117.54086774999999</c:v>
                </c:pt>
                <c:pt idx="10">
                  <c:v>117.35848412499999</c:v>
                </c:pt>
                <c:pt idx="11">
                  <c:v>117.01329687499999</c:v>
                </c:pt>
                <c:pt idx="12">
                  <c:v>116.82297637500001</c:v>
                </c:pt>
                <c:pt idx="13">
                  <c:v>116.60915474999999</c:v>
                </c:pt>
              </c:numCache>
            </c:numRef>
          </c:yVal>
          <c:smooth val="0"/>
          <c:extLst>
            <c:ext xmlns:c16="http://schemas.microsoft.com/office/drawing/2014/chart" uri="{C3380CC4-5D6E-409C-BE32-E72D297353CC}">
              <c16:uniqueId val="{00000000-E1F4-4353-9455-88BC5CC84BD1}"/>
            </c:ext>
          </c:extLst>
        </c:ser>
        <c:dLbls>
          <c:showLegendKey val="0"/>
          <c:showVal val="0"/>
          <c:showCatName val="0"/>
          <c:showSerName val="0"/>
          <c:showPercent val="0"/>
          <c:showBubbleSize val="0"/>
        </c:dLbls>
        <c:axId val="280322048"/>
        <c:axId val="280323968"/>
      </c:scatterChart>
      <c:valAx>
        <c:axId val="28032204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323968"/>
        <c:crosses val="autoZero"/>
        <c:crossBetween val="midCat"/>
      </c:valAx>
      <c:valAx>
        <c:axId val="280323968"/>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8032204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a:t>
            </a:r>
            <a:r>
              <a:rPr lang="de-DE" sz="2400" baseline="0"/>
              <a:t> mit </a:t>
            </a:r>
            <a:r>
              <a:rPr lang="de-DE" sz="2400"/>
              <a:t>2 mm Lochabstand</a:t>
            </a:r>
          </a:p>
        </c:rich>
      </c:tx>
      <c:layout>
        <c:manualLayout>
          <c:xMode val="edge"/>
          <c:yMode val="edge"/>
          <c:x val="0.31730589921183433"/>
          <c:y val="2.2733200281223775E-2"/>
        </c:manualLayout>
      </c:layout>
      <c:overlay val="0"/>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Lochscheiben'!$C$20:$M$20</c:f>
              <c:numCache>
                <c:formatCode>General</c:formatCode>
                <c:ptCount val="11"/>
                <c:pt idx="0">
                  <c:v>340</c:v>
                </c:pt>
                <c:pt idx="1">
                  <c:v>320</c:v>
                </c:pt>
                <c:pt idx="2">
                  <c:v>300</c:v>
                </c:pt>
                <c:pt idx="3">
                  <c:v>280</c:v>
                </c:pt>
                <c:pt idx="4">
                  <c:v>260</c:v>
                </c:pt>
                <c:pt idx="5">
                  <c:v>240</c:v>
                </c:pt>
                <c:pt idx="6">
                  <c:v>220</c:v>
                </c:pt>
                <c:pt idx="7">
                  <c:v>200</c:v>
                </c:pt>
                <c:pt idx="8">
                  <c:v>180</c:v>
                </c:pt>
                <c:pt idx="9">
                  <c:v>160</c:v>
                </c:pt>
                <c:pt idx="10">
                  <c:v>140</c:v>
                </c:pt>
              </c:numCache>
            </c:numRef>
          </c:xVal>
          <c:yVal>
            <c:numRef>
              <c:f>'Bert Lochscheiben'!$C$44:$M$44</c:f>
              <c:numCache>
                <c:formatCode>0.000</c:formatCode>
                <c:ptCount val="11"/>
                <c:pt idx="0">
                  <c:v>0.77231424894286516</c:v>
                </c:pt>
                <c:pt idx="1">
                  <c:v>1.0916072174711084</c:v>
                </c:pt>
                <c:pt idx="2">
                  <c:v>1.0102249365324503</c:v>
                </c:pt>
                <c:pt idx="3">
                  <c:v>1.1371491500623916</c:v>
                </c:pt>
                <c:pt idx="4">
                  <c:v>1.0909891359234709</c:v>
                </c:pt>
                <c:pt idx="5">
                  <c:v>1.4521095391458163</c:v>
                </c:pt>
                <c:pt idx="6">
                  <c:v>1.4546573640940721</c:v>
                </c:pt>
                <c:pt idx="7">
                  <c:v>2.0386708914889975</c:v>
                </c:pt>
                <c:pt idx="8">
                  <c:v>1.8540792932590355</c:v>
                </c:pt>
                <c:pt idx="9">
                  <c:v>2.5892020456524518</c:v>
                </c:pt>
                <c:pt idx="10">
                  <c:v>3.4319673807586195</c:v>
                </c:pt>
              </c:numCache>
            </c:numRef>
          </c:yVal>
          <c:smooth val="0"/>
          <c:extLst>
            <c:ext xmlns:c16="http://schemas.microsoft.com/office/drawing/2014/chart" uri="{C3380CC4-5D6E-409C-BE32-E72D297353CC}">
              <c16:uniqueId val="{00000000-4E31-4DEF-83F1-86F9DD8CC34E}"/>
            </c:ext>
          </c:extLst>
        </c:ser>
        <c:dLbls>
          <c:showLegendKey val="0"/>
          <c:showVal val="0"/>
          <c:showCatName val="0"/>
          <c:showSerName val="0"/>
          <c:showPercent val="0"/>
          <c:showBubbleSize val="0"/>
        </c:dLbls>
        <c:axId val="280340736"/>
        <c:axId val="280347008"/>
      </c:scatterChart>
      <c:valAx>
        <c:axId val="280340736"/>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347008"/>
        <c:crosses val="autoZero"/>
        <c:crossBetween val="midCat"/>
      </c:valAx>
      <c:valAx>
        <c:axId val="280347008"/>
        <c:scaling>
          <c:orientation val="minMax"/>
        </c:scaling>
        <c:delete val="0"/>
        <c:axPos val="l"/>
        <c:majorGridlines/>
        <c:title>
          <c:tx>
            <c:rich>
              <a:bodyPr rot="-5400000" vert="horz"/>
              <a:lstStyle/>
              <a:p>
                <a:pPr>
                  <a:defRPr sz="1600"/>
                </a:pPr>
                <a:r>
                  <a:rPr lang="en-US" sz="1600"/>
                  <a:t>Standardabweichung / Mittelwert [%]</a:t>
                </a:r>
              </a:p>
            </c:rich>
          </c:tx>
          <c:overlay val="0"/>
        </c:title>
        <c:numFmt formatCode="0" sourceLinked="0"/>
        <c:majorTickMark val="out"/>
        <c:minorTickMark val="none"/>
        <c:tickLblPos val="nextTo"/>
        <c:crossAx val="280340736"/>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a:t>
            </a:r>
            <a:r>
              <a:rPr lang="de-DE" sz="2400" baseline="0"/>
              <a:t> mit </a:t>
            </a:r>
            <a:r>
              <a:rPr lang="de-DE" sz="2400"/>
              <a:t>2,3 mm Lochabstand</a:t>
            </a:r>
          </a:p>
        </c:rich>
      </c:tx>
      <c:layout>
        <c:manualLayout>
          <c:xMode val="edge"/>
          <c:yMode val="edge"/>
          <c:x val="0.32361301241880525"/>
          <c:y val="2.4628118558023885E-2"/>
        </c:manualLayout>
      </c:layout>
      <c:overlay val="0"/>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Lochscheiben'!$S$13:$AC$13</c:f>
              <c:numCache>
                <c:formatCode>General</c:formatCode>
                <c:ptCount val="11"/>
                <c:pt idx="0">
                  <c:v>360</c:v>
                </c:pt>
                <c:pt idx="1">
                  <c:v>340</c:v>
                </c:pt>
                <c:pt idx="2">
                  <c:v>320</c:v>
                </c:pt>
                <c:pt idx="3">
                  <c:v>300</c:v>
                </c:pt>
                <c:pt idx="4">
                  <c:v>280</c:v>
                </c:pt>
                <c:pt idx="5">
                  <c:v>260</c:v>
                </c:pt>
                <c:pt idx="6">
                  <c:v>240</c:v>
                </c:pt>
                <c:pt idx="7">
                  <c:v>220</c:v>
                </c:pt>
                <c:pt idx="8">
                  <c:v>200</c:v>
                </c:pt>
                <c:pt idx="9">
                  <c:v>180</c:v>
                </c:pt>
                <c:pt idx="10">
                  <c:v>160</c:v>
                </c:pt>
              </c:numCache>
            </c:numRef>
          </c:xVal>
          <c:yVal>
            <c:numRef>
              <c:f>'Bert Lochscheiben'!$S$44:$AC$44</c:f>
              <c:numCache>
                <c:formatCode>0.000</c:formatCode>
                <c:ptCount val="11"/>
                <c:pt idx="0">
                  <c:v>2.7143199988145716</c:v>
                </c:pt>
                <c:pt idx="1">
                  <c:v>3.0145564661794029</c:v>
                </c:pt>
                <c:pt idx="2">
                  <c:v>3.3130759776821104</c:v>
                </c:pt>
                <c:pt idx="3">
                  <c:v>3.7724500157647758</c:v>
                </c:pt>
                <c:pt idx="4">
                  <c:v>4.4396749983048052</c:v>
                </c:pt>
                <c:pt idx="5">
                  <c:v>4.269713212266649</c:v>
                </c:pt>
                <c:pt idx="6">
                  <c:v>5.3420127646627407</c:v>
                </c:pt>
                <c:pt idx="7">
                  <c:v>5.6690084041511524</c:v>
                </c:pt>
                <c:pt idx="8">
                  <c:v>6.2435076542109558</c:v>
                </c:pt>
                <c:pt idx="9">
                  <c:v>7.6348490530805986</c:v>
                </c:pt>
                <c:pt idx="10">
                  <c:v>8.1953979299075197</c:v>
                </c:pt>
              </c:numCache>
            </c:numRef>
          </c:yVal>
          <c:smooth val="0"/>
          <c:extLst>
            <c:ext xmlns:c16="http://schemas.microsoft.com/office/drawing/2014/chart" uri="{C3380CC4-5D6E-409C-BE32-E72D297353CC}">
              <c16:uniqueId val="{00000000-B7E9-4189-8F2F-CF0718A49130}"/>
            </c:ext>
          </c:extLst>
        </c:ser>
        <c:dLbls>
          <c:showLegendKey val="0"/>
          <c:showVal val="0"/>
          <c:showCatName val="0"/>
          <c:showSerName val="0"/>
          <c:showPercent val="0"/>
          <c:showBubbleSize val="0"/>
        </c:dLbls>
        <c:axId val="280433408"/>
        <c:axId val="280435328"/>
      </c:scatterChart>
      <c:valAx>
        <c:axId val="28043340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435328"/>
        <c:crosses val="autoZero"/>
        <c:crossBetween val="midCat"/>
      </c:valAx>
      <c:valAx>
        <c:axId val="280435328"/>
        <c:scaling>
          <c:orientation val="minMax"/>
        </c:scaling>
        <c:delete val="0"/>
        <c:axPos val="l"/>
        <c:majorGridlines/>
        <c:title>
          <c:tx>
            <c:rich>
              <a:bodyPr rot="-5400000" vert="horz"/>
              <a:lstStyle/>
              <a:p>
                <a:pPr>
                  <a:defRPr sz="1600"/>
                </a:pPr>
                <a:r>
                  <a:rPr lang="en-US" sz="1600"/>
                  <a:t>Standardabweichung / Mittelwert [%]</a:t>
                </a:r>
              </a:p>
            </c:rich>
          </c:tx>
          <c:overlay val="0"/>
        </c:title>
        <c:numFmt formatCode="0" sourceLinked="0"/>
        <c:majorTickMark val="out"/>
        <c:minorTickMark val="none"/>
        <c:tickLblPos val="nextTo"/>
        <c:crossAx val="28043340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a:t>
            </a:r>
            <a:r>
              <a:rPr lang="de-DE" sz="2400" baseline="0"/>
              <a:t> mit </a:t>
            </a:r>
            <a:r>
              <a:rPr lang="de-DE" sz="2400"/>
              <a:t>2,6</a:t>
            </a:r>
            <a:r>
              <a:rPr lang="de-DE" sz="2400" baseline="0"/>
              <a:t> </a:t>
            </a:r>
            <a:r>
              <a:rPr lang="de-DE" sz="2400"/>
              <a:t> mm Lochabstand</a:t>
            </a:r>
          </a:p>
        </c:rich>
      </c:tx>
      <c:layout>
        <c:manualLayout>
          <c:xMode val="edge"/>
          <c:yMode val="edge"/>
          <c:x val="0.33307368222926159"/>
          <c:y val="2.0838282004423659E-2"/>
        </c:manualLayout>
      </c:layout>
      <c:overlay val="0"/>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Lochscheiben'!$AH$20:$AR$20</c:f>
              <c:numCache>
                <c:formatCode>General</c:formatCode>
                <c:ptCount val="11"/>
                <c:pt idx="0">
                  <c:v>340</c:v>
                </c:pt>
                <c:pt idx="1">
                  <c:v>320</c:v>
                </c:pt>
                <c:pt idx="2">
                  <c:v>300</c:v>
                </c:pt>
                <c:pt idx="3">
                  <c:v>280</c:v>
                </c:pt>
                <c:pt idx="4">
                  <c:v>260</c:v>
                </c:pt>
                <c:pt idx="5">
                  <c:v>240</c:v>
                </c:pt>
                <c:pt idx="6">
                  <c:v>220</c:v>
                </c:pt>
                <c:pt idx="7">
                  <c:v>200</c:v>
                </c:pt>
                <c:pt idx="8">
                  <c:v>180</c:v>
                </c:pt>
                <c:pt idx="9">
                  <c:v>160</c:v>
                </c:pt>
                <c:pt idx="10">
                  <c:v>140</c:v>
                </c:pt>
              </c:numCache>
            </c:numRef>
          </c:xVal>
          <c:yVal>
            <c:numRef>
              <c:f>'Bert Lochscheiben'!$AH$44:$AR$44</c:f>
              <c:numCache>
                <c:formatCode>0.000</c:formatCode>
                <c:ptCount val="11"/>
                <c:pt idx="0" formatCode="General">
                  <c:v>2.9435639053091838</c:v>
                </c:pt>
                <c:pt idx="1">
                  <c:v>2.7950029178589575</c:v>
                </c:pt>
                <c:pt idx="2">
                  <c:v>3.4231442656796647</c:v>
                </c:pt>
                <c:pt idx="3">
                  <c:v>3.7357979272572179</c:v>
                </c:pt>
                <c:pt idx="4">
                  <c:v>4.2076918488639548</c:v>
                </c:pt>
                <c:pt idx="5">
                  <c:v>4.5717972900611858</c:v>
                </c:pt>
                <c:pt idx="6">
                  <c:v>5.305264961919347</c:v>
                </c:pt>
                <c:pt idx="7">
                  <c:v>5.7829045682019604</c:v>
                </c:pt>
                <c:pt idx="8">
                  <c:v>5.9851111367663368</c:v>
                </c:pt>
                <c:pt idx="9">
                  <c:v>7.1913796737057156</c:v>
                </c:pt>
                <c:pt idx="10">
                  <c:v>8.6043102926628841</c:v>
                </c:pt>
              </c:numCache>
            </c:numRef>
          </c:yVal>
          <c:smooth val="0"/>
          <c:extLst>
            <c:ext xmlns:c16="http://schemas.microsoft.com/office/drawing/2014/chart" uri="{C3380CC4-5D6E-409C-BE32-E72D297353CC}">
              <c16:uniqueId val="{00000000-684E-463B-A8FB-B635F9104420}"/>
            </c:ext>
          </c:extLst>
        </c:ser>
        <c:dLbls>
          <c:showLegendKey val="0"/>
          <c:showVal val="0"/>
          <c:showCatName val="0"/>
          <c:showSerName val="0"/>
          <c:showPercent val="0"/>
          <c:showBubbleSize val="0"/>
        </c:dLbls>
        <c:axId val="280460288"/>
        <c:axId val="280470656"/>
      </c:scatterChart>
      <c:valAx>
        <c:axId val="28046028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470656"/>
        <c:crosses val="autoZero"/>
        <c:crossBetween val="midCat"/>
      </c:valAx>
      <c:valAx>
        <c:axId val="280470656"/>
        <c:scaling>
          <c:orientation val="minMax"/>
        </c:scaling>
        <c:delete val="0"/>
        <c:axPos val="l"/>
        <c:majorGridlines/>
        <c:title>
          <c:tx>
            <c:rich>
              <a:bodyPr rot="-5400000" vert="horz"/>
              <a:lstStyle/>
              <a:p>
                <a:pPr>
                  <a:defRPr sz="1600"/>
                </a:pPr>
                <a:r>
                  <a:rPr lang="en-US" sz="1600"/>
                  <a:t>Standardabweichung / Mittelwert [%]</a:t>
                </a:r>
              </a:p>
            </c:rich>
          </c:tx>
          <c:overlay val="0"/>
        </c:title>
        <c:numFmt formatCode="0" sourceLinked="0"/>
        <c:majorTickMark val="out"/>
        <c:minorTickMark val="none"/>
        <c:tickLblPos val="nextTo"/>
        <c:crossAx val="28046028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a:t>
            </a:r>
            <a:r>
              <a:rPr lang="de-DE" sz="2400" baseline="0"/>
              <a:t> mit 3 </a:t>
            </a:r>
            <a:r>
              <a:rPr lang="de-DE" sz="2400"/>
              <a:t>mm Lochabstand</a:t>
            </a:r>
          </a:p>
        </c:rich>
      </c:tx>
      <c:layout>
        <c:manualLayout>
          <c:xMode val="edge"/>
          <c:yMode val="edge"/>
          <c:x val="0.33307368222926159"/>
          <c:y val="2.0838282004423659E-2"/>
        </c:manualLayout>
      </c:layout>
      <c:overlay val="0"/>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Lochscheiben'!$AZ$20:$BM$20</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Lochscheiben'!$AZ$44:$BM$44</c:f>
              <c:numCache>
                <c:formatCode>0.000</c:formatCode>
                <c:ptCount val="14"/>
                <c:pt idx="0">
                  <c:v>0.99686239622024386</c:v>
                </c:pt>
                <c:pt idx="1">
                  <c:v>0.841419007242029</c:v>
                </c:pt>
                <c:pt idx="2">
                  <c:v>0.76835996591020206</c:v>
                </c:pt>
                <c:pt idx="3">
                  <c:v>0.79823501425787902</c:v>
                </c:pt>
                <c:pt idx="4">
                  <c:v>0.81451979362631777</c:v>
                </c:pt>
                <c:pt idx="5">
                  <c:v>1.0285084207380244</c:v>
                </c:pt>
                <c:pt idx="6">
                  <c:v>1.2063644616530362</c:v>
                </c:pt>
                <c:pt idx="7">
                  <c:v>0.82860743687536453</c:v>
                </c:pt>
                <c:pt idx="8">
                  <c:v>1.3099615547236008</c:v>
                </c:pt>
                <c:pt idx="9">
                  <c:v>1.3981355387194363</c:v>
                </c:pt>
                <c:pt idx="10">
                  <c:v>1.4505944015483747</c:v>
                </c:pt>
                <c:pt idx="11">
                  <c:v>1.1387171055611109</c:v>
                </c:pt>
                <c:pt idx="12">
                  <c:v>1.7805843876964305</c:v>
                </c:pt>
                <c:pt idx="13">
                  <c:v>1.8729791626189305</c:v>
                </c:pt>
              </c:numCache>
            </c:numRef>
          </c:yVal>
          <c:smooth val="0"/>
          <c:extLst>
            <c:ext xmlns:c16="http://schemas.microsoft.com/office/drawing/2014/chart" uri="{C3380CC4-5D6E-409C-BE32-E72D297353CC}">
              <c16:uniqueId val="{00000000-545C-48CC-8FCE-7CA38244A4CB}"/>
            </c:ext>
          </c:extLst>
        </c:ser>
        <c:dLbls>
          <c:showLegendKey val="0"/>
          <c:showVal val="0"/>
          <c:showCatName val="0"/>
          <c:showSerName val="0"/>
          <c:showPercent val="0"/>
          <c:showBubbleSize val="0"/>
        </c:dLbls>
        <c:axId val="280483328"/>
        <c:axId val="280485248"/>
      </c:scatterChart>
      <c:valAx>
        <c:axId val="28048332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485248"/>
        <c:crosses val="autoZero"/>
        <c:crossBetween val="midCat"/>
      </c:valAx>
      <c:valAx>
        <c:axId val="280485248"/>
        <c:scaling>
          <c:orientation val="minMax"/>
        </c:scaling>
        <c:delete val="0"/>
        <c:axPos val="l"/>
        <c:majorGridlines/>
        <c:title>
          <c:tx>
            <c:rich>
              <a:bodyPr rot="-5400000" vert="horz"/>
              <a:lstStyle/>
              <a:p>
                <a:pPr>
                  <a:defRPr sz="1600"/>
                </a:pPr>
                <a:r>
                  <a:rPr lang="en-US" sz="1600"/>
                  <a:t>Standardabweichung / Mittelwert [%]</a:t>
                </a:r>
              </a:p>
            </c:rich>
          </c:tx>
          <c:overlay val="0"/>
        </c:title>
        <c:numFmt formatCode="0" sourceLinked="0"/>
        <c:majorTickMark val="out"/>
        <c:minorTickMark val="none"/>
        <c:tickLblPos val="nextTo"/>
        <c:crossAx val="28048332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Lochscheibe </a:t>
            </a:r>
            <a:r>
              <a:rPr lang="de-DE" sz="2400" baseline="0"/>
              <a:t> mit 3,3 </a:t>
            </a:r>
            <a:r>
              <a:rPr lang="de-DE" sz="2400"/>
              <a:t>mm Lochabstand</a:t>
            </a:r>
          </a:p>
        </c:rich>
      </c:tx>
      <c:layout>
        <c:manualLayout>
          <c:xMode val="edge"/>
          <c:yMode val="edge"/>
          <c:x val="0.33307368222926159"/>
          <c:y val="2.0838282004423659E-2"/>
        </c:manualLayout>
      </c:layout>
      <c:overlay val="0"/>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Lochscheiben'!$BQ$20:$CD$20</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Lochscheiben'!$BQ$44:$CD$44</c:f>
              <c:numCache>
                <c:formatCode>0.000</c:formatCode>
                <c:ptCount val="14"/>
                <c:pt idx="0">
                  <c:v>1.423955208428924</c:v>
                </c:pt>
                <c:pt idx="1">
                  <c:v>1.3470861157022092</c:v>
                </c:pt>
                <c:pt idx="2">
                  <c:v>1.1929432225079375</c:v>
                </c:pt>
                <c:pt idx="3">
                  <c:v>1.238966573141318</c:v>
                </c:pt>
                <c:pt idx="4">
                  <c:v>1.3595475287402836</c:v>
                </c:pt>
                <c:pt idx="5">
                  <c:v>1.4231469579458487</c:v>
                </c:pt>
                <c:pt idx="6">
                  <c:v>1.2191146689943431</c:v>
                </c:pt>
                <c:pt idx="7">
                  <c:v>1.6582925646147848</c:v>
                </c:pt>
                <c:pt idx="8">
                  <c:v>1.4601326560668644</c:v>
                </c:pt>
                <c:pt idx="9">
                  <c:v>1.9078248477127413</c:v>
                </c:pt>
                <c:pt idx="10">
                  <c:v>2.0116255124729587</c:v>
                </c:pt>
                <c:pt idx="11">
                  <c:v>2.0424641422573551</c:v>
                </c:pt>
                <c:pt idx="12">
                  <c:v>2.1917682306475568</c:v>
                </c:pt>
                <c:pt idx="13">
                  <c:v>2.1397793277718122</c:v>
                </c:pt>
              </c:numCache>
            </c:numRef>
          </c:yVal>
          <c:smooth val="0"/>
          <c:extLst>
            <c:ext xmlns:c16="http://schemas.microsoft.com/office/drawing/2014/chart" uri="{C3380CC4-5D6E-409C-BE32-E72D297353CC}">
              <c16:uniqueId val="{00000000-AE71-4108-9C8C-1639984A67CB}"/>
            </c:ext>
          </c:extLst>
        </c:ser>
        <c:dLbls>
          <c:showLegendKey val="0"/>
          <c:showVal val="0"/>
          <c:showCatName val="0"/>
          <c:showSerName val="0"/>
          <c:showPercent val="0"/>
          <c:showBubbleSize val="0"/>
        </c:dLbls>
        <c:axId val="280592384"/>
        <c:axId val="280594304"/>
      </c:scatterChart>
      <c:valAx>
        <c:axId val="280592384"/>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594304"/>
        <c:crosses val="autoZero"/>
        <c:crossBetween val="midCat"/>
      </c:valAx>
      <c:valAx>
        <c:axId val="280594304"/>
        <c:scaling>
          <c:orientation val="minMax"/>
        </c:scaling>
        <c:delete val="0"/>
        <c:axPos val="l"/>
        <c:majorGridlines/>
        <c:title>
          <c:tx>
            <c:rich>
              <a:bodyPr rot="-5400000" vert="horz"/>
              <a:lstStyle/>
              <a:p>
                <a:pPr>
                  <a:defRPr sz="1600"/>
                </a:pPr>
                <a:r>
                  <a:rPr lang="en-US" sz="1600"/>
                  <a:t>Standardabweichung / Mittelwert [%]</a:t>
                </a:r>
              </a:p>
            </c:rich>
          </c:tx>
          <c:overlay val="0"/>
        </c:title>
        <c:numFmt formatCode="0" sourceLinked="0"/>
        <c:majorTickMark val="out"/>
        <c:minorTickMark val="none"/>
        <c:tickLblPos val="nextTo"/>
        <c:crossAx val="280592384"/>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Mittelung aller Messungen des Gleichstromverfahrens</a:t>
            </a:r>
          </a:p>
        </c:rich>
      </c:tx>
      <c:layout>
        <c:manualLayout>
          <c:xMode val="edge"/>
          <c:yMode val="edge"/>
          <c:x val="0.35619972308318615"/>
          <c:y val="1.515352717402332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9590865126993768E-2"/>
          <c:y val="0.1099992599374289"/>
          <c:w val="0.88648310861813595"/>
          <c:h val="0.8015545511878801"/>
        </c:manualLayout>
      </c:layout>
      <c:scatterChart>
        <c:scatterStyle val="lineMarker"/>
        <c:varyColors val="0"/>
        <c:ser>
          <c:idx val="0"/>
          <c:order val="0"/>
          <c:tx>
            <c:v>Gesamt</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errBars>
            <c:errDir val="y"/>
            <c:errBarType val="both"/>
            <c:errValType val="cust"/>
            <c:noEndCap val="0"/>
            <c:plus>
              <c:numRef>
                <c:f>'Bert Lochscheiben'!$B$126:$F$126</c:f>
                <c:numCache>
                  <c:formatCode>General</c:formatCode>
                  <c:ptCount val="5"/>
                  <c:pt idx="0">
                    <c:v>1.6646933691257639</c:v>
                  </c:pt>
                  <c:pt idx="1">
                    <c:v>4.8749818276733468</c:v>
                  </c:pt>
                  <c:pt idx="2">
                    <c:v>5.3959190589124315</c:v>
                  </c:pt>
                  <c:pt idx="3">
                    <c:v>1.6229612960568232</c:v>
                  </c:pt>
                  <c:pt idx="4">
                    <c:v>1.7167484461662865</c:v>
                  </c:pt>
                </c:numCache>
              </c:numRef>
            </c:plus>
            <c:minus>
              <c:numRef>
                <c:f>'Bert Lochscheiben'!$B$126:$F$126</c:f>
                <c:numCache>
                  <c:formatCode>General</c:formatCode>
                  <c:ptCount val="5"/>
                  <c:pt idx="0">
                    <c:v>1.6646933691257639</c:v>
                  </c:pt>
                  <c:pt idx="1">
                    <c:v>4.8749818276733468</c:v>
                  </c:pt>
                  <c:pt idx="2">
                    <c:v>5.3959190589124315</c:v>
                  </c:pt>
                  <c:pt idx="3">
                    <c:v>1.6229612960568232</c:v>
                  </c:pt>
                  <c:pt idx="4">
                    <c:v>1.7167484461662865</c:v>
                  </c:pt>
                </c:numCache>
              </c:numRef>
            </c:minus>
            <c:spPr>
              <a:noFill/>
              <a:ln w="9525" cap="flat" cmpd="sng" algn="ctr">
                <a:solidFill>
                  <a:schemeClr val="tx1">
                    <a:lumMod val="65000"/>
                    <a:lumOff val="35000"/>
                  </a:schemeClr>
                </a:solidFill>
                <a:round/>
              </a:ln>
              <a:effectLst/>
            </c:spPr>
          </c:errBars>
          <c:xVal>
            <c:numRef>
              <c:f>'Bert Lochscheiben'!$B$124:$F$124</c:f>
              <c:numCache>
                <c:formatCode>General</c:formatCode>
                <c:ptCount val="5"/>
                <c:pt idx="0">
                  <c:v>2</c:v>
                </c:pt>
                <c:pt idx="1">
                  <c:v>2.2999999999999998</c:v>
                </c:pt>
                <c:pt idx="2">
                  <c:v>2.6</c:v>
                </c:pt>
                <c:pt idx="3">
                  <c:v>3</c:v>
                </c:pt>
                <c:pt idx="4">
                  <c:v>3.3</c:v>
                </c:pt>
              </c:numCache>
            </c:numRef>
          </c:xVal>
          <c:yVal>
            <c:numRef>
              <c:f>'Bert Lochscheiben'!$B$125:$F$125</c:f>
              <c:numCache>
                <c:formatCode>0.000</c:formatCode>
                <c:ptCount val="5"/>
                <c:pt idx="0" formatCode="General">
                  <c:v>114.63965522222222</c:v>
                </c:pt>
                <c:pt idx="1">
                  <c:v>114.17586112500001</c:v>
                </c:pt>
                <c:pt idx="2" formatCode="General">
                  <c:v>118.02620975000001</c:v>
                </c:pt>
                <c:pt idx="3" formatCode="General">
                  <c:v>123.89381125</c:v>
                </c:pt>
                <c:pt idx="4" formatCode="General">
                  <c:v>117.574827125</c:v>
                </c:pt>
              </c:numCache>
            </c:numRef>
          </c:yVal>
          <c:smooth val="0"/>
          <c:extLst>
            <c:ext xmlns:c16="http://schemas.microsoft.com/office/drawing/2014/chart" uri="{C3380CC4-5D6E-409C-BE32-E72D297353CC}">
              <c16:uniqueId val="{00000001-204F-410F-8193-7B64B74F3114}"/>
            </c:ext>
          </c:extLst>
        </c:ser>
        <c:dLbls>
          <c:showLegendKey val="0"/>
          <c:showVal val="0"/>
          <c:showCatName val="0"/>
          <c:showSerName val="0"/>
          <c:showPercent val="0"/>
          <c:showBubbleSize val="0"/>
        </c:dLbls>
        <c:axId val="280232704"/>
        <c:axId val="280234624"/>
      </c:scatterChart>
      <c:valAx>
        <c:axId val="280232704"/>
        <c:scaling>
          <c:orientation val="minMax"/>
          <c:max val="3.5"/>
          <c:min val="1.75000000000000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Lochabstand [mm]</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80234624"/>
        <c:crosses val="autoZero"/>
        <c:crossBetween val="midCat"/>
      </c:valAx>
      <c:valAx>
        <c:axId val="280234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Spez. Strömungswiderstand Rs [Pa * s / m]</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80232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sz="1800"/>
              <a:t>Unsicherheiten</a:t>
            </a:r>
            <a:r>
              <a:rPr lang="de-DE" sz="1800" baseline="0"/>
              <a:t> aller Messungen des Gleichstromverfahrens</a:t>
            </a:r>
            <a:endParaRPr lang="de-DE" sz="1800"/>
          </a:p>
        </c:rich>
      </c:tx>
      <c:layout>
        <c:manualLayout>
          <c:xMode val="edge"/>
          <c:yMode val="edge"/>
          <c:x val="0.38091236526972638"/>
          <c:y val="2.083828200442366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5646876136267328E-2"/>
          <c:y val="0.1099992599374289"/>
          <c:w val="0.88648310861813595"/>
          <c:h val="0.8015545511878801"/>
        </c:manualLayout>
      </c:layout>
      <c:scatterChart>
        <c:scatterStyle val="lineMarker"/>
        <c:varyColors val="0"/>
        <c:ser>
          <c:idx val="0"/>
          <c:order val="0"/>
          <c:tx>
            <c:v>Unsicherheiten</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'Bert Lochscheiben'!$B$124:$F$124</c:f>
              <c:numCache>
                <c:formatCode>General</c:formatCode>
                <c:ptCount val="5"/>
                <c:pt idx="0">
                  <c:v>2</c:v>
                </c:pt>
                <c:pt idx="1">
                  <c:v>2.2999999999999998</c:v>
                </c:pt>
                <c:pt idx="2">
                  <c:v>2.6</c:v>
                </c:pt>
                <c:pt idx="3">
                  <c:v>3</c:v>
                </c:pt>
                <c:pt idx="4">
                  <c:v>3.3</c:v>
                </c:pt>
              </c:numCache>
            </c:numRef>
          </c:xVal>
          <c:yVal>
            <c:numRef>
              <c:f>'Bert Lochscheiben'!$B$127:$F$127</c:f>
              <c:numCache>
                <c:formatCode>General</c:formatCode>
                <c:ptCount val="5"/>
                <c:pt idx="0">
                  <c:v>1.4521095391458163</c:v>
                </c:pt>
                <c:pt idx="1">
                  <c:v>4.269713212266649</c:v>
                </c:pt>
                <c:pt idx="2">
                  <c:v>4.5717972900611858</c:v>
                </c:pt>
                <c:pt idx="3">
                  <c:v>1.3099615547236008</c:v>
                </c:pt>
                <c:pt idx="4">
                  <c:v>1.4601326560668644</c:v>
                </c:pt>
              </c:numCache>
            </c:numRef>
          </c:yVal>
          <c:smooth val="0"/>
          <c:extLst>
            <c:ext xmlns:c16="http://schemas.microsoft.com/office/drawing/2014/chart" uri="{C3380CC4-5D6E-409C-BE32-E72D297353CC}">
              <c16:uniqueId val="{00000001-D4F8-4227-8E40-D6EA6A46BEDC}"/>
            </c:ext>
          </c:extLst>
        </c:ser>
        <c:dLbls>
          <c:showLegendKey val="0"/>
          <c:showVal val="0"/>
          <c:showCatName val="0"/>
          <c:showSerName val="0"/>
          <c:showPercent val="0"/>
          <c:showBubbleSize val="0"/>
        </c:dLbls>
        <c:axId val="280340736"/>
        <c:axId val="280347008"/>
      </c:scatterChart>
      <c:valAx>
        <c:axId val="280340736"/>
        <c:scaling>
          <c:orientation val="minMax"/>
          <c:min val="1.75000000000000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Lochabstand [mm]</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80347008"/>
        <c:crosses val="autoZero"/>
        <c:crossBetween val="midCat"/>
      </c:valAx>
      <c:valAx>
        <c:axId val="280347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Standardabweichung / Mittelwert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803407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Poröses Aluminium</a:t>
            </a:r>
          </a:p>
        </c:rich>
      </c:tx>
      <c:layout>
        <c:manualLayout>
          <c:xMode val="edge"/>
          <c:yMode val="edge"/>
          <c:x val="0.46681382773314894"/>
          <c:y val="2.2733200281223772E-2"/>
        </c:manualLayout>
      </c:layout>
      <c:overlay val="0"/>
    </c:title>
    <c:autoTitleDeleted val="0"/>
    <c:plotArea>
      <c:layout>
        <c:manualLayout>
          <c:layoutTarget val="inner"/>
          <c:xMode val="edge"/>
          <c:yMode val="edge"/>
          <c:x val="8.5646876136267328E-2"/>
          <c:y val="0.10241958683022845"/>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y"/>
            <c:errBarType val="both"/>
            <c:errValType val="cust"/>
            <c:noEndCap val="0"/>
            <c:plus>
              <c:numRef>
                <c:f>'Bert porö Alu'!$B$42:$O$42</c:f>
                <c:numCache>
                  <c:formatCode>General</c:formatCode>
                  <c:ptCount val="14"/>
                  <c:pt idx="0">
                    <c:v>4.9740924130849491</c:v>
                  </c:pt>
                  <c:pt idx="1">
                    <c:v>4.9481726255166718</c:v>
                  </c:pt>
                  <c:pt idx="2">
                    <c:v>5.3535501485992576</c:v>
                  </c:pt>
                  <c:pt idx="3">
                    <c:v>5.4861811928901201</c:v>
                  </c:pt>
                  <c:pt idx="4">
                    <c:v>6.0963845908142176</c:v>
                  </c:pt>
                  <c:pt idx="5">
                    <c:v>6.1177879852873662</c:v>
                  </c:pt>
                  <c:pt idx="6">
                    <c:v>6.5592789930660205</c:v>
                  </c:pt>
                  <c:pt idx="7">
                    <c:v>7.4671144604858934</c:v>
                  </c:pt>
                  <c:pt idx="8">
                    <c:v>8.1695206498645998</c:v>
                  </c:pt>
                  <c:pt idx="9">
                    <c:v>9.1910573255640742</c:v>
                  </c:pt>
                  <c:pt idx="10">
                    <c:v>9.785221175073934</c:v>
                  </c:pt>
                  <c:pt idx="11">
                    <c:v>10.68346030775079</c:v>
                  </c:pt>
                  <c:pt idx="12">
                    <c:v>12.436577313065415</c:v>
                  </c:pt>
                  <c:pt idx="13">
                    <c:v>13.768953645790321</c:v>
                  </c:pt>
                </c:numCache>
              </c:numRef>
            </c:plus>
            <c:minus>
              <c:numRef>
                <c:f>'Bert porö Alu'!$B$42:$O$42</c:f>
                <c:numCache>
                  <c:formatCode>General</c:formatCode>
                  <c:ptCount val="14"/>
                  <c:pt idx="0">
                    <c:v>4.9740924130849491</c:v>
                  </c:pt>
                  <c:pt idx="1">
                    <c:v>4.9481726255166718</c:v>
                  </c:pt>
                  <c:pt idx="2">
                    <c:v>5.3535501485992576</c:v>
                  </c:pt>
                  <c:pt idx="3">
                    <c:v>5.4861811928901201</c:v>
                  </c:pt>
                  <c:pt idx="4">
                    <c:v>6.0963845908142176</c:v>
                  </c:pt>
                  <c:pt idx="5">
                    <c:v>6.1177879852873662</c:v>
                  </c:pt>
                  <c:pt idx="6">
                    <c:v>6.5592789930660205</c:v>
                  </c:pt>
                  <c:pt idx="7">
                    <c:v>7.4671144604858934</c:v>
                  </c:pt>
                  <c:pt idx="8">
                    <c:v>8.1695206498645998</c:v>
                  </c:pt>
                  <c:pt idx="9">
                    <c:v>9.1910573255640742</c:v>
                  </c:pt>
                  <c:pt idx="10">
                    <c:v>9.785221175073934</c:v>
                  </c:pt>
                  <c:pt idx="11">
                    <c:v>10.68346030775079</c:v>
                  </c:pt>
                  <c:pt idx="12">
                    <c:v>12.436577313065415</c:v>
                  </c:pt>
                  <c:pt idx="13">
                    <c:v>13.768953645790321</c:v>
                  </c:pt>
                </c:numCache>
              </c:numRef>
            </c:minus>
          </c:errBars>
          <c:errBars>
            <c:errDir val="x"/>
            <c:errBarType val="both"/>
            <c:errValType val="fixedVal"/>
            <c:noEndCap val="0"/>
            <c:val val="1"/>
          </c:errBars>
          <c:xVal>
            <c:numRef>
              <c:f>'Bert porö Alu'!$B$13:$O$13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porö Alu'!$B$41:$O$41</c:f>
              <c:numCache>
                <c:formatCode>0.0</c:formatCode>
                <c:ptCount val="14"/>
                <c:pt idx="0">
                  <c:v>264.38369799999998</c:v>
                </c:pt>
                <c:pt idx="1">
                  <c:v>264.83277587500004</c:v>
                </c:pt>
                <c:pt idx="2">
                  <c:v>264.96691500000003</c:v>
                </c:pt>
                <c:pt idx="3">
                  <c:v>264.59080449999999</c:v>
                </c:pt>
                <c:pt idx="4">
                  <c:v>264.81484799999998</c:v>
                </c:pt>
                <c:pt idx="5">
                  <c:v>264.87827262500002</c:v>
                </c:pt>
                <c:pt idx="6">
                  <c:v>264.67261799999994</c:v>
                </c:pt>
                <c:pt idx="7">
                  <c:v>264.59333887499997</c:v>
                </c:pt>
                <c:pt idx="8">
                  <c:v>264.51190899999995</c:v>
                </c:pt>
                <c:pt idx="9">
                  <c:v>264.07409625000003</c:v>
                </c:pt>
                <c:pt idx="10">
                  <c:v>263.89812087500002</c:v>
                </c:pt>
                <c:pt idx="11">
                  <c:v>263.87162999999998</c:v>
                </c:pt>
                <c:pt idx="12">
                  <c:v>264.15751174999997</c:v>
                </c:pt>
                <c:pt idx="13">
                  <c:v>263.37576887500006</c:v>
                </c:pt>
              </c:numCache>
            </c:numRef>
          </c:yVal>
          <c:smooth val="0"/>
          <c:extLst>
            <c:ext xmlns:c16="http://schemas.microsoft.com/office/drawing/2014/chart" uri="{C3380CC4-5D6E-409C-BE32-E72D297353CC}">
              <c16:uniqueId val="{00000000-9804-495E-A56D-4AAB40F2F9D5}"/>
            </c:ext>
          </c:extLst>
        </c:ser>
        <c:dLbls>
          <c:showLegendKey val="0"/>
          <c:showVal val="0"/>
          <c:showCatName val="0"/>
          <c:showSerName val="0"/>
          <c:showPercent val="0"/>
          <c:showBubbleSize val="0"/>
        </c:dLbls>
        <c:axId val="280604032"/>
        <c:axId val="280618496"/>
      </c:scatterChart>
      <c:valAx>
        <c:axId val="280604032"/>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280618496"/>
        <c:crosses val="autoZero"/>
        <c:crossBetween val="midCat"/>
      </c:valAx>
      <c:valAx>
        <c:axId val="280618496"/>
        <c:scaling>
          <c:orientation val="minMax"/>
        </c:scaling>
        <c:delete val="0"/>
        <c:axPos val="l"/>
        <c:majorGridlines/>
        <c:title>
          <c:tx>
            <c:rich>
              <a:bodyPr rot="-5400000" vert="horz"/>
              <a:lstStyle/>
              <a:p>
                <a:pPr>
                  <a:defRPr sz="1600"/>
                </a:pPr>
                <a:r>
                  <a:rPr lang="en-US" sz="1600"/>
                  <a:t>Spez. Strömungswiderstand Rs [Pa * s / m]</a:t>
                </a:r>
              </a:p>
            </c:rich>
          </c:tx>
          <c:overlay val="0"/>
        </c:title>
        <c:numFmt formatCode="0" sourceLinked="0"/>
        <c:majorTickMark val="out"/>
        <c:minorTickMark val="none"/>
        <c:tickLblPos val="nextTo"/>
        <c:crossAx val="280604032"/>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a:pPr>
            <a:r>
              <a:rPr lang="de-DE" sz="2400"/>
              <a:t>Poröses Aluminium</a:t>
            </a:r>
          </a:p>
        </c:rich>
      </c:tx>
      <c:layout>
        <c:manualLayout>
          <c:xMode val="edge"/>
          <c:yMode val="edge"/>
          <c:x val="0.48730946311290024"/>
          <c:y val="1.8943363727623549E-2"/>
        </c:manualLayout>
      </c:layout>
      <c:overlay val="0"/>
    </c:title>
    <c:autoTitleDeleted val="0"/>
    <c:plotArea>
      <c:layout>
        <c:manualLayout>
          <c:layoutTarget val="inner"/>
          <c:xMode val="edge"/>
          <c:yMode val="edge"/>
          <c:x val="7.5780542918516311E-2"/>
          <c:y val="0.10810434166062879"/>
          <c:w val="0.88648310861813595"/>
          <c:h val="0.8015545511878801"/>
        </c:manualLayout>
      </c:layout>
      <c:scatterChart>
        <c:scatterStyle val="lineMarker"/>
        <c:varyColors val="0"/>
        <c:ser>
          <c:idx val="0"/>
          <c:order val="0"/>
          <c:tx>
            <c:v>Basotect Gleichstromverfahren</c:v>
          </c:tx>
          <c:spPr>
            <a:ln w="25400">
              <a:solidFill>
                <a:schemeClr val="accent1">
                  <a:lumMod val="50000"/>
                </a:schemeClr>
              </a:solidFill>
            </a:ln>
          </c:spPr>
          <c:errBars>
            <c:errDir val="x"/>
            <c:errBarType val="both"/>
            <c:errValType val="fixedVal"/>
            <c:noEndCap val="0"/>
            <c:val val="1"/>
          </c:errBars>
          <c:xVal>
            <c:numRef>
              <c:f>'Bert porö Alu'!$B$13:$O$13</c:f>
              <c:numCache>
                <c:formatCode>General</c:formatCode>
                <c:ptCount val="14"/>
                <c:pt idx="0">
                  <c:v>400</c:v>
                </c:pt>
                <c:pt idx="1">
                  <c:v>380</c:v>
                </c:pt>
                <c:pt idx="2">
                  <c:v>360</c:v>
                </c:pt>
                <c:pt idx="3">
                  <c:v>340</c:v>
                </c:pt>
                <c:pt idx="4">
                  <c:v>320</c:v>
                </c:pt>
                <c:pt idx="5">
                  <c:v>300</c:v>
                </c:pt>
                <c:pt idx="6">
                  <c:v>280</c:v>
                </c:pt>
                <c:pt idx="7">
                  <c:v>260</c:v>
                </c:pt>
                <c:pt idx="8">
                  <c:v>240</c:v>
                </c:pt>
                <c:pt idx="9">
                  <c:v>220</c:v>
                </c:pt>
                <c:pt idx="10">
                  <c:v>200</c:v>
                </c:pt>
                <c:pt idx="11">
                  <c:v>180</c:v>
                </c:pt>
                <c:pt idx="12">
                  <c:v>160</c:v>
                </c:pt>
                <c:pt idx="13">
                  <c:v>140</c:v>
                </c:pt>
              </c:numCache>
            </c:numRef>
          </c:xVal>
          <c:yVal>
            <c:numRef>
              <c:f>'Bert porö Alu'!$B$44:$O$44</c:f>
              <c:numCache>
                <c:formatCode>0.000</c:formatCode>
                <c:ptCount val="14"/>
                <c:pt idx="0">
                  <c:v>1.8813914967952938</c:v>
                </c:pt>
                <c:pt idx="1">
                  <c:v>1.8684139865875926</c:v>
                </c:pt>
                <c:pt idx="2">
                  <c:v>2.0204598557518989</c:v>
                </c:pt>
                <c:pt idx="3">
                  <c:v>2.0734587519991154</c:v>
                </c:pt>
                <c:pt idx="4">
                  <c:v>2.3021309555928746</c:v>
                </c:pt>
                <c:pt idx="5">
                  <c:v>2.3096601788658564</c:v>
                </c:pt>
                <c:pt idx="6">
                  <c:v>2.4782612733539446</c:v>
                </c:pt>
                <c:pt idx="7">
                  <c:v>2.8221097674773783</c:v>
                </c:pt>
                <c:pt idx="8">
                  <c:v>3.0885265925265397</c:v>
                </c:pt>
                <c:pt idx="9">
                  <c:v>3.4804842489597552</c:v>
                </c:pt>
                <c:pt idx="10">
                  <c:v>3.70795409328014</c:v>
                </c:pt>
                <c:pt idx="11">
                  <c:v>4.0487339649778917</c:v>
                </c:pt>
                <c:pt idx="12">
                  <c:v>4.7080157708463934</c:v>
                </c:pt>
                <c:pt idx="13">
                  <c:v>5.2278741148450756</c:v>
                </c:pt>
              </c:numCache>
            </c:numRef>
          </c:yVal>
          <c:smooth val="0"/>
          <c:extLst>
            <c:ext xmlns:c16="http://schemas.microsoft.com/office/drawing/2014/chart" uri="{C3380CC4-5D6E-409C-BE32-E72D297353CC}">
              <c16:uniqueId val="{00000000-3058-4213-A0B8-1FB4E1BA54BA}"/>
            </c:ext>
          </c:extLst>
        </c:ser>
        <c:dLbls>
          <c:showLegendKey val="0"/>
          <c:showVal val="0"/>
          <c:showCatName val="0"/>
          <c:showSerName val="0"/>
          <c:showPercent val="0"/>
          <c:showBubbleSize val="0"/>
        </c:dLbls>
        <c:axId val="319440768"/>
        <c:axId val="319447040"/>
      </c:scatterChart>
      <c:valAx>
        <c:axId val="319440768"/>
        <c:scaling>
          <c:orientation val="minMax"/>
          <c:min val="100"/>
        </c:scaling>
        <c:delete val="0"/>
        <c:axPos val="b"/>
        <c:title>
          <c:tx>
            <c:rich>
              <a:bodyPr/>
              <a:lstStyle/>
              <a:p>
                <a:pPr>
                  <a:defRPr sz="1600"/>
                </a:pPr>
                <a:r>
                  <a:rPr lang="en-US" sz="1600"/>
                  <a:t>Volumenstrom [cm³</a:t>
                </a:r>
                <a:r>
                  <a:rPr lang="en-US" sz="1600" baseline="0"/>
                  <a:t> / min</a:t>
                </a:r>
                <a:r>
                  <a:rPr lang="en-US" sz="1600"/>
                  <a:t>]</a:t>
                </a:r>
              </a:p>
            </c:rich>
          </c:tx>
          <c:overlay val="0"/>
        </c:title>
        <c:numFmt formatCode="General" sourceLinked="1"/>
        <c:majorTickMark val="out"/>
        <c:minorTickMark val="none"/>
        <c:tickLblPos val="nextTo"/>
        <c:crossAx val="319447040"/>
        <c:crosses val="autoZero"/>
        <c:crossBetween val="midCat"/>
      </c:valAx>
      <c:valAx>
        <c:axId val="319447040"/>
        <c:scaling>
          <c:orientation val="minMax"/>
        </c:scaling>
        <c:delete val="0"/>
        <c:axPos val="l"/>
        <c:majorGridlines/>
        <c:title>
          <c:tx>
            <c:rich>
              <a:bodyPr rot="-5400000" vert="horz"/>
              <a:lstStyle/>
              <a:p>
                <a:pPr>
                  <a:defRPr sz="1600"/>
                </a:pPr>
                <a:r>
                  <a:rPr lang="en-US" sz="1600"/>
                  <a:t>Standardabweichung / Mittelwert Rs [%]</a:t>
                </a:r>
              </a:p>
            </c:rich>
          </c:tx>
          <c:overlay val="0"/>
        </c:title>
        <c:numFmt formatCode="0.0" sourceLinked="0"/>
        <c:majorTickMark val="out"/>
        <c:minorTickMark val="none"/>
        <c:tickLblPos val="nextTo"/>
        <c:crossAx val="319440768"/>
        <c:crosses val="autoZero"/>
        <c:crossBetween val="midCat"/>
      </c:valAx>
    </c:plotArea>
    <c:plotVisOnly val="1"/>
    <c:dispBlanksAs val="gap"/>
    <c:showDLblsOverMax val="0"/>
  </c:chart>
  <c:printSettings>
    <c:headerFooter/>
    <c:pageMargins b="0.78740157499999996" l="0.7" r="0.7" t="0.78740157499999996"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_xlchart.v1.2</cx:f>
      </cx:numDim>
    </cx:data>
    <cx:data id="2">
      <cx:numDim type="val">
        <cx:f>_xlchart.v1.0</cx:f>
      </cx:numDim>
    </cx:data>
  </cx:chartData>
  <cx:chart>
    <cx:title pos="t" align="ctr" overlay="0">
      <cx:tx>
        <cx:txData>
          <cx:v>Boxplot Basotect</cx:v>
        </cx:txData>
      </cx:tx>
      <cx:txPr>
        <a:bodyPr spcFirstLastPara="1" vertOverflow="ellipsis" horzOverflow="overflow" wrap="square" lIns="0" tIns="0" rIns="0" bIns="0" anchor="ctr" anchorCtr="1"/>
        <a:lstStyle/>
        <a:p>
          <a:pPr algn="ctr" rtl="0">
            <a:defRPr/>
          </a:pPr>
          <a:r>
            <a:rPr lang="de-DE" sz="1800" b="0" i="0" u="none" strike="noStrike" baseline="0">
              <a:solidFill>
                <a:sysClr val="windowText" lastClr="000000">
                  <a:lumMod val="65000"/>
                  <a:lumOff val="35000"/>
                </a:sysClr>
              </a:solidFill>
              <a:latin typeface="Calibri" panose="020F0502020204030204"/>
            </a:rPr>
            <a:t>Boxplot Basotect</a:t>
          </a:r>
        </a:p>
      </cx:txPr>
    </cx:title>
    <cx:plotArea>
      <cx:plotAreaRegion>
        <cx:series layoutId="boxWhisker" uniqueId="{00000000-F77B-4D0B-A028-89F94061C0CA}">
          <cx:tx>
            <cx:txData>
              <cx:f/>
              <cx:v>Wechselstromverfahren</cx:v>
            </cx:txData>
          </cx:tx>
          <cx:dataId val="0"/>
          <cx:layoutPr>
            <cx:statistics quartileMethod="exclusive"/>
          </cx:layoutPr>
        </cx:series>
        <cx:series layoutId="boxWhisker" uniqueId="{00000001-F77B-4D0B-A028-89F94061C0CA}">
          <cx:tx>
            <cx:txData>
              <cx:f/>
              <cx:v>Gleichstromverfahren</cx:v>
            </cx:txData>
          </cx:tx>
          <cx:dataId val="1"/>
          <cx:layoutPr>
            <cx:statistics quartileMethod="exclusive"/>
          </cx:layoutPr>
        </cx:series>
        <cx:series layoutId="boxWhisker" uniqueId="{00000002-F77B-4D0B-A028-89F94061C0CA}">
          <cx:tx>
            <cx:txData>
              <cx:f/>
              <cx:v>Kombination beider Verfahren</cx:v>
            </cx:txData>
          </cx:tx>
          <cx:spPr>
            <a:gradFill flip="none" rotWithShape="1">
              <a:gsLst>
                <a:gs pos="0">
                  <a:schemeClr val="accent2"/>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cx:spPr>
          <cx:dataId val="2"/>
          <cx:layoutPr>
            <cx:statistics quartileMethod="exclusive"/>
          </cx:layoutPr>
        </cx:series>
      </cx:plotAreaRegion>
      <cx:axis id="0" hidden="1">
        <cx:catScaling/>
        <cx:tickLabels/>
      </cx:axis>
      <cx:axis id="1">
        <cx:valScaling max="540" min="420"/>
        <cx:title>
          <cx:tx>
            <cx:txData>
              <cx:v>Spezifischer Strömungswiderstand Rs in Pa * s / m</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Text" lastClr="000000">
                      <a:lumMod val="65000"/>
                      <a:lumOff val="35000"/>
                    </a:sysClr>
                  </a:solidFill>
                  <a:latin typeface="Calibri" panose="020F0502020204030204"/>
                </a:rPr>
                <a:t>Spezifischer Strömungswiderstand Rs in Pa * s / m</a:t>
              </a:r>
            </a:p>
          </cx:txPr>
        </cx:title>
        <cx:minorGridlines/>
        <cx:tickLabels/>
      </cx:axis>
    </cx:plotArea>
    <cx:legend pos="t" align="ctr" overlay="0">
      <cx:txPr>
        <a:bodyPr spcFirstLastPara="1" vertOverflow="ellipsis" horzOverflow="overflow" wrap="square" lIns="0" tIns="0" rIns="0" bIns="0" anchor="ctr" anchorCtr="1"/>
        <a:lstStyle/>
        <a:p>
          <a:pPr algn="ctr" rtl="0">
            <a:defRPr sz="1200"/>
          </a:pPr>
          <a:endParaRPr lang="de-DE" sz="1200" b="0" i="0" u="none" strike="noStrike" baseline="0">
            <a:solidFill>
              <a:sysClr val="windowText" lastClr="000000">
                <a:lumMod val="65000"/>
                <a:lumOff val="35000"/>
              </a:sysClr>
            </a:solidFill>
            <a:latin typeface="Calibri" panose="020F0502020204030204"/>
          </a:endParaRPr>
        </a:p>
      </cx:txPr>
    </cx:legend>
  </cx:chart>
  <cx:spPr>
    <a:ln w="12700">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data id="1">
      <cx:numDim type="val">
        <cx:f>_xlchart.v1.5</cx:f>
      </cx:numDim>
    </cx:data>
    <cx:data id="2">
      <cx:numDim type="val">
        <cx:f>_xlchart.v1.3</cx:f>
      </cx:numDim>
    </cx:data>
  </cx:chartData>
  <cx:chart>
    <cx:title pos="t" align="ctr" overlay="0">
      <cx:tx>
        <cx:txData>
          <cx:v>Boxplot schwarzes Vlies </cx:v>
        </cx:txData>
      </cx:tx>
      <cx:txPr>
        <a:bodyPr spcFirstLastPara="1" vertOverflow="ellipsis" horzOverflow="overflow" wrap="square" lIns="0" tIns="0" rIns="0" bIns="0" anchor="ctr" anchorCtr="1"/>
        <a:lstStyle/>
        <a:p>
          <a:pPr algn="ctr" rtl="0">
            <a:defRPr/>
          </a:pPr>
          <a:r>
            <a:rPr lang="de-DE" sz="1600" b="0" i="0" u="none" strike="noStrike" baseline="0">
              <a:solidFill>
                <a:sysClr val="windowText" lastClr="000000">
                  <a:lumMod val="65000"/>
                  <a:lumOff val="35000"/>
                </a:sysClr>
              </a:solidFill>
              <a:latin typeface="Calibri" panose="020F0502020204030204"/>
            </a:rPr>
            <a:t>Boxplot schwarzes Vlies </a:t>
          </a:r>
        </a:p>
      </cx:txPr>
    </cx:title>
    <cx:plotArea>
      <cx:plotAreaRegion>
        <cx:series layoutId="boxWhisker" uniqueId="{00000001-47CF-4C29-AF2E-8230FC105159}">
          <cx:tx>
            <cx:txData>
              <cx:f/>
              <cx:v>Wechselstromverfahren</cx:v>
            </cx:txData>
          </cx:tx>
          <cx:dataId val="0"/>
          <cx:layoutPr>
            <cx:statistics quartileMethod="exclusive"/>
          </cx:layoutPr>
        </cx:series>
        <cx:series layoutId="boxWhisker" uniqueId="{00000002-47CF-4C29-AF2E-8230FC105159}">
          <cx:tx>
            <cx:txData>
              <cx:f/>
              <cx:v>Gleichstromverfahren</cx:v>
            </cx:txData>
          </cx:tx>
          <cx:dataId val="1"/>
          <cx:layoutPr>
            <cx:statistics quartileMethod="exclusive"/>
          </cx:layoutPr>
        </cx:series>
        <cx:series layoutId="boxWhisker" uniqueId="{00000003-47CF-4C29-AF2E-8230FC105159}">
          <cx:tx>
            <cx:txData>
              <cx:f/>
              <cx:v>Kombination beider Verfahren</cx:v>
            </cx:txData>
          </cx:tx>
          <cx:spPr>
            <a:gradFill>
              <a:gsLst>
                <a:gs pos="0">
                  <a:schemeClr val="accent2"/>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gradFill>
          </cx:spPr>
          <cx:dataId val="2"/>
          <cx:layoutPr>
            <cx:statistics quartileMethod="exclusive"/>
          </cx:layoutPr>
        </cx:series>
      </cx:plotAreaRegion>
      <cx:axis id="0" hidden="1">
        <cx:catScaling/>
        <cx:tickLabels/>
      </cx:axis>
      <cx:axis id="1">
        <cx:valScaling/>
        <cx:title>
          <cx:tx>
            <cx:txData>
              <cx:v>Spezifischer Strömungswiderstand Rs in Pa * s / m</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Text" lastClr="000000">
                      <a:lumMod val="65000"/>
                      <a:lumOff val="35000"/>
                    </a:sysClr>
                  </a:solidFill>
                  <a:latin typeface="Calibri" panose="020F0502020204030204"/>
                </a:rPr>
                <a:t>Spezifischer Strömungswiderstand Rs in Pa * s / m</a:t>
              </a:r>
            </a:p>
          </cx:txPr>
        </cx:title>
        <cx:minorGridlines/>
        <cx:tickLabels/>
      </cx:axis>
    </cx:plotArea>
    <cx:legend pos="t" align="ctr" overlay="0">
      <cx:txPr>
        <a:bodyPr spcFirstLastPara="1" vertOverflow="ellipsis" horzOverflow="overflow" wrap="square" lIns="0" tIns="0" rIns="0" bIns="0" anchor="ctr" anchorCtr="1"/>
        <a:lstStyle/>
        <a:p>
          <a:pPr algn="ctr" rtl="0">
            <a:defRPr sz="1200"/>
          </a:pPr>
          <a:endParaRPr lang="de-DE" sz="1200" b="0" i="0" u="none" strike="noStrike" baseline="0">
            <a:solidFill>
              <a:sysClr val="windowText" lastClr="000000">
                <a:lumMod val="65000"/>
                <a:lumOff val="35000"/>
              </a:sysClr>
            </a:solidFill>
            <a:latin typeface="Calibri" panose="020F0502020204030204"/>
          </a:endParaRPr>
        </a:p>
      </cx:txPr>
    </cx:legend>
  </cx:chart>
  <cx:spPr>
    <a:ln w="12700">
      <a:solidFill>
        <a:schemeClr val="tx1"/>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data id="1">
      <cx:numDim type="val">
        <cx:f>_xlchart.v1.8</cx:f>
      </cx:numDim>
    </cx:data>
    <cx:data id="2">
      <cx:numDim type="val">
        <cx:f>_xlchart.v1.6</cx:f>
      </cx:numDim>
    </cx:data>
  </cx:chartData>
  <cx:chart>
    <cx:title pos="t" align="ctr" overlay="0">
      <cx:tx>
        <cx:txData>
          <cx:v>Boxplot Poröses Aluminium</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Text" lastClr="000000">
                  <a:lumMod val="65000"/>
                  <a:lumOff val="35000"/>
                </a:sysClr>
              </a:solidFill>
              <a:latin typeface="Calibri" panose="020F0502020204030204"/>
            </a:rPr>
            <a:t>Boxplot Poröses Aluminium</a:t>
          </a:r>
        </a:p>
      </cx:txPr>
    </cx:title>
    <cx:plotArea>
      <cx:plotAreaRegion>
        <cx:series layoutId="boxWhisker" uniqueId="{00000000-E859-4949-A967-10BF94423369}">
          <cx:tx>
            <cx:txData>
              <cx:f/>
              <cx:v>Wechselstromverfahren</cx:v>
            </cx:txData>
          </cx:tx>
          <cx:dataId val="0"/>
          <cx:layoutPr>
            <cx:statistics quartileMethod="exclusive"/>
          </cx:layoutPr>
        </cx:series>
        <cx:series layoutId="boxWhisker" uniqueId="{00000001-E859-4949-A967-10BF94423369}">
          <cx:tx>
            <cx:txData>
              <cx:f/>
              <cx:v>Gleichstromverfahren</cx:v>
            </cx:txData>
          </cx:tx>
          <cx:dataId val="1"/>
          <cx:layoutPr>
            <cx:statistics quartileMethod="exclusive"/>
          </cx:layoutPr>
        </cx:series>
        <cx:series layoutId="boxWhisker" uniqueId="{00000002-E859-4949-A967-10BF94423369}">
          <cx:tx>
            <cx:txData>
              <cx:f/>
              <cx:v>Kombination beider Verfahren</cx:v>
            </cx:txData>
          </cx:tx>
          <cx:spPr>
            <a:gradFill>
              <a:gsLst>
                <a:gs pos="0">
                  <a:schemeClr val="accent2"/>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gradFill>
          </cx:spPr>
          <cx:dataId val="2"/>
          <cx:layoutPr>
            <cx:statistics quartileMethod="exclusive"/>
          </cx:layoutPr>
        </cx:series>
      </cx:plotAreaRegion>
      <cx:axis id="0" hidden="1">
        <cx:catScaling/>
        <cx:tickLabels/>
      </cx:axis>
      <cx:axis id="1">
        <cx:valScaling/>
        <cx:title>
          <cx:tx>
            <cx:txData>
              <cx:v>Spezifischer Strömungswiderstand Rs in Pa * s / m</cx:v>
            </cx:txData>
          </cx:tx>
          <cx:txPr>
            <a:bodyPr spcFirstLastPara="1" vertOverflow="ellipsis" horzOverflow="overflow" wrap="square" lIns="0" tIns="0" rIns="0" bIns="0" anchor="ctr" anchorCtr="1"/>
            <a:lstStyle/>
            <a:p>
              <a:pPr algn="ctr" rtl="0">
                <a:defRPr/>
              </a:pPr>
              <a:r>
                <a:rPr lang="de-DE" sz="900" b="0" i="0" u="none" strike="noStrike" baseline="0">
                  <a:solidFill>
                    <a:sysClr val="windowText" lastClr="000000">
                      <a:lumMod val="65000"/>
                      <a:lumOff val="35000"/>
                    </a:sysClr>
                  </a:solidFill>
                  <a:latin typeface="Calibri" panose="020F0502020204030204"/>
                </a:rPr>
                <a:t>Spezifischer Strömungswiderstand Rs in Pa * s / m</a:t>
              </a:r>
            </a:p>
          </cx:txPr>
        </cx:title>
        <cx:minorGridlines/>
        <cx:tickLabels/>
      </cx:axis>
    </cx:plotArea>
    <cx:legend pos="t" align="ctr" overlay="0"/>
  </cx:chart>
  <cx:spPr>
    <a:ln w="12700">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28.xml"/><Relationship Id="rId13" Type="http://schemas.openxmlformats.org/officeDocument/2006/relationships/chart" Target="../charts/chart33.xml"/><Relationship Id="rId18" Type="http://schemas.openxmlformats.org/officeDocument/2006/relationships/chart" Target="../charts/chart38.xml"/><Relationship Id="rId3" Type="http://schemas.openxmlformats.org/officeDocument/2006/relationships/chart" Target="../charts/chart23.xml"/><Relationship Id="rId7" Type="http://schemas.openxmlformats.org/officeDocument/2006/relationships/chart" Target="../charts/chart27.xml"/><Relationship Id="rId12" Type="http://schemas.openxmlformats.org/officeDocument/2006/relationships/chart" Target="../charts/chart32.xml"/><Relationship Id="rId17" Type="http://schemas.openxmlformats.org/officeDocument/2006/relationships/chart" Target="../charts/chart37.xml"/><Relationship Id="rId2" Type="http://schemas.openxmlformats.org/officeDocument/2006/relationships/chart" Target="../charts/chart22.xml"/><Relationship Id="rId16" Type="http://schemas.openxmlformats.org/officeDocument/2006/relationships/chart" Target="../charts/chart36.xml"/><Relationship Id="rId1" Type="http://schemas.openxmlformats.org/officeDocument/2006/relationships/chart" Target="../charts/chart21.xml"/><Relationship Id="rId6" Type="http://schemas.openxmlformats.org/officeDocument/2006/relationships/chart" Target="../charts/chart26.xml"/><Relationship Id="rId11" Type="http://schemas.openxmlformats.org/officeDocument/2006/relationships/chart" Target="../charts/chart31.xml"/><Relationship Id="rId5" Type="http://schemas.openxmlformats.org/officeDocument/2006/relationships/chart" Target="../charts/chart25.xml"/><Relationship Id="rId15" Type="http://schemas.openxmlformats.org/officeDocument/2006/relationships/chart" Target="../charts/chart35.xml"/><Relationship Id="rId10" Type="http://schemas.openxmlformats.org/officeDocument/2006/relationships/chart" Target="../charts/chart30.xml"/><Relationship Id="rId4" Type="http://schemas.openxmlformats.org/officeDocument/2006/relationships/chart" Target="../charts/chart24.xml"/><Relationship Id="rId9" Type="http://schemas.openxmlformats.org/officeDocument/2006/relationships/chart" Target="../charts/chart29.xml"/><Relationship Id="rId14" Type="http://schemas.openxmlformats.org/officeDocument/2006/relationships/chart" Target="../charts/chart34.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1.xml"/><Relationship Id="rId7" Type="http://schemas.microsoft.com/office/2014/relationships/chartEx" Target="../charts/chartEx1.xml"/><Relationship Id="rId2" Type="http://schemas.openxmlformats.org/officeDocument/2006/relationships/chart" Target="../charts/chart40.xml"/><Relationship Id="rId1" Type="http://schemas.openxmlformats.org/officeDocument/2006/relationships/chart" Target="../charts/chart39.xml"/><Relationship Id="rId6" Type="http://schemas.openxmlformats.org/officeDocument/2006/relationships/chart" Target="../charts/chart44.xml"/><Relationship Id="rId5" Type="http://schemas.openxmlformats.org/officeDocument/2006/relationships/chart" Target="../charts/chart43.xml"/><Relationship Id="rId4" Type="http://schemas.openxmlformats.org/officeDocument/2006/relationships/chart" Target="../charts/chart42.xml"/><Relationship Id="rId9" Type="http://schemas.openxmlformats.org/officeDocument/2006/relationships/chart" Target="../charts/chart46.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chart" Target="../charts/chart49.xml"/><Relationship Id="rId7" Type="http://schemas.microsoft.com/office/2014/relationships/chartEx" Target="../charts/chartEx2.xml"/><Relationship Id="rId2" Type="http://schemas.openxmlformats.org/officeDocument/2006/relationships/chart" Target="../charts/chart48.xml"/><Relationship Id="rId1" Type="http://schemas.openxmlformats.org/officeDocument/2006/relationships/chart" Target="../charts/chart47.xml"/><Relationship Id="rId6" Type="http://schemas.openxmlformats.org/officeDocument/2006/relationships/chart" Target="../charts/chart52.xml"/><Relationship Id="rId5" Type="http://schemas.openxmlformats.org/officeDocument/2006/relationships/chart" Target="../charts/chart51.xml"/><Relationship Id="rId4" Type="http://schemas.openxmlformats.org/officeDocument/2006/relationships/chart" Target="../charts/chart50.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55.xml"/><Relationship Id="rId2" Type="http://schemas.openxmlformats.org/officeDocument/2006/relationships/chart" Target="../charts/chart54.xml"/><Relationship Id="rId1" Type="http://schemas.openxmlformats.org/officeDocument/2006/relationships/chart" Target="../charts/chart53.xml"/><Relationship Id="rId6" Type="http://schemas.openxmlformats.org/officeDocument/2006/relationships/chart" Target="../charts/chart58.xml"/><Relationship Id="rId5" Type="http://schemas.openxmlformats.org/officeDocument/2006/relationships/chart" Target="../charts/chart57.xml"/><Relationship Id="rId4" Type="http://schemas.openxmlformats.org/officeDocument/2006/relationships/chart" Target="../charts/chart56.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61.xml"/><Relationship Id="rId2" Type="http://schemas.openxmlformats.org/officeDocument/2006/relationships/chart" Target="../charts/chart60.xml"/><Relationship Id="rId1" Type="http://schemas.openxmlformats.org/officeDocument/2006/relationships/chart" Target="../charts/chart59.xml"/><Relationship Id="rId6" Type="http://schemas.openxmlformats.org/officeDocument/2006/relationships/chart" Target="../charts/chart64.xml"/><Relationship Id="rId5" Type="http://schemas.openxmlformats.org/officeDocument/2006/relationships/chart" Target="../charts/chart63.xml"/><Relationship Id="rId4" Type="http://schemas.openxmlformats.org/officeDocument/2006/relationships/chart" Target="../charts/chart62.xml"/></Relationships>
</file>

<file path=xl/drawings/_rels/drawing16.xml.rels><?xml version="1.0" encoding="UTF-8" standalone="yes"?>
<Relationships xmlns="http://schemas.openxmlformats.org/package/2006/relationships"><Relationship Id="rId8" Type="http://schemas.openxmlformats.org/officeDocument/2006/relationships/chart" Target="../charts/chart72.xml"/><Relationship Id="rId3" Type="http://schemas.openxmlformats.org/officeDocument/2006/relationships/chart" Target="../charts/chart67.xml"/><Relationship Id="rId7" Type="http://schemas.openxmlformats.org/officeDocument/2006/relationships/chart" Target="../charts/chart71.xml"/><Relationship Id="rId12" Type="http://schemas.openxmlformats.org/officeDocument/2006/relationships/chart" Target="../charts/chart76.xml"/><Relationship Id="rId2" Type="http://schemas.openxmlformats.org/officeDocument/2006/relationships/chart" Target="../charts/chart66.xml"/><Relationship Id="rId1" Type="http://schemas.openxmlformats.org/officeDocument/2006/relationships/chart" Target="../charts/chart65.xml"/><Relationship Id="rId6" Type="http://schemas.openxmlformats.org/officeDocument/2006/relationships/chart" Target="../charts/chart70.xml"/><Relationship Id="rId11" Type="http://schemas.openxmlformats.org/officeDocument/2006/relationships/chart" Target="../charts/chart75.xml"/><Relationship Id="rId5" Type="http://schemas.openxmlformats.org/officeDocument/2006/relationships/chart" Target="../charts/chart69.xml"/><Relationship Id="rId10" Type="http://schemas.openxmlformats.org/officeDocument/2006/relationships/chart" Target="../charts/chart74.xml"/><Relationship Id="rId4" Type="http://schemas.openxmlformats.org/officeDocument/2006/relationships/chart" Target="../charts/chart68.xml"/><Relationship Id="rId9" Type="http://schemas.openxmlformats.org/officeDocument/2006/relationships/chart" Target="../charts/chart73.xml"/></Relationships>
</file>

<file path=xl/drawings/_rels/drawing17.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78.xml"/><Relationship Id="rId1" Type="http://schemas.openxmlformats.org/officeDocument/2006/relationships/chart" Target="../charts/chart77.xml"/></Relationships>
</file>

<file path=xl/drawings/drawing1.xml><?xml version="1.0" encoding="utf-8"?>
<xdr:wsDr xmlns:xdr="http://schemas.openxmlformats.org/drawingml/2006/spreadsheetDrawing" xmlns:a="http://schemas.openxmlformats.org/drawingml/2006/main">
  <xdr:twoCellAnchor>
    <xdr:from>
      <xdr:col>17</xdr:col>
      <xdr:colOff>701385</xdr:colOff>
      <xdr:row>55</xdr:row>
      <xdr:rowOff>9524</xdr:rowOff>
    </xdr:from>
    <xdr:to>
      <xdr:col>31</xdr:col>
      <xdr:colOff>467590</xdr:colOff>
      <xdr:row>90</xdr:row>
      <xdr:rowOff>56284</xdr:rowOff>
    </xdr:to>
    <xdr:graphicFrame macro="">
      <xdr:nvGraphicFramePr>
        <xdr:cNvPr id="2" name="Diagramm 1">
          <a:extLst>
            <a:ext uri="{FF2B5EF4-FFF2-40B4-BE49-F238E27FC236}">
              <a16:creationId xmlns:a16="http://schemas.microsoft.com/office/drawing/2014/main" id="{AF541018-EF70-466F-85A8-4B626D27F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692727</xdr:colOff>
      <xdr:row>19</xdr:row>
      <xdr:rowOff>57148</xdr:rowOff>
    </xdr:from>
    <xdr:to>
      <xdr:col>24</xdr:col>
      <xdr:colOff>86591</xdr:colOff>
      <xdr:row>43</xdr:row>
      <xdr:rowOff>155863</xdr:rowOff>
    </xdr:to>
    <xdr:graphicFrame macro="">
      <xdr:nvGraphicFramePr>
        <xdr:cNvPr id="3" name="Diagramm 2">
          <a:extLst>
            <a:ext uri="{FF2B5EF4-FFF2-40B4-BE49-F238E27FC236}">
              <a16:creationId xmlns:a16="http://schemas.microsoft.com/office/drawing/2014/main" id="{C9B935FC-919A-4879-9809-0E037A715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19</xdr:row>
      <xdr:rowOff>0</xdr:rowOff>
    </xdr:from>
    <xdr:to>
      <xdr:col>36</xdr:col>
      <xdr:colOff>0</xdr:colOff>
      <xdr:row>43</xdr:row>
      <xdr:rowOff>98715</xdr:rowOff>
    </xdr:to>
    <xdr:graphicFrame macro="">
      <xdr:nvGraphicFramePr>
        <xdr:cNvPr id="5" name="Diagramm 4">
          <a:extLst>
            <a:ext uri="{FF2B5EF4-FFF2-40B4-BE49-F238E27FC236}">
              <a16:creationId xmlns:a16="http://schemas.microsoft.com/office/drawing/2014/main" id="{F8107A9D-827B-4E9F-BDD6-45F162D64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46</xdr:row>
      <xdr:rowOff>0</xdr:rowOff>
    </xdr:from>
    <xdr:to>
      <xdr:col>28</xdr:col>
      <xdr:colOff>32817</xdr:colOff>
      <xdr:row>82</xdr:row>
      <xdr:rowOff>67235</xdr:rowOff>
    </xdr:to>
    <xdr:graphicFrame macro="">
      <xdr:nvGraphicFramePr>
        <xdr:cNvPr id="6" name="Diagramm 5">
          <a:extLst>
            <a:ext uri="{FF2B5EF4-FFF2-40B4-BE49-F238E27FC236}">
              <a16:creationId xmlns:a16="http://schemas.microsoft.com/office/drawing/2014/main" id="{A1EF6741-8CA3-4D2E-A8AB-7FC27B360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78441</xdr:colOff>
      <xdr:row>17</xdr:row>
      <xdr:rowOff>62753</xdr:rowOff>
    </xdr:from>
    <xdr:to>
      <xdr:col>31</xdr:col>
      <xdr:colOff>201706</xdr:colOff>
      <xdr:row>52</xdr:row>
      <xdr:rowOff>100854</xdr:rowOff>
    </xdr:to>
    <xdr:graphicFrame macro="">
      <xdr:nvGraphicFramePr>
        <xdr:cNvPr id="2" name="Diagram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425824</xdr:colOff>
      <xdr:row>17</xdr:row>
      <xdr:rowOff>78441</xdr:rowOff>
    </xdr:from>
    <xdr:to>
      <xdr:col>44</xdr:col>
      <xdr:colOff>336177</xdr:colOff>
      <xdr:row>52</xdr:row>
      <xdr:rowOff>116542</xdr:rowOff>
    </xdr:to>
    <xdr:graphicFrame macro="">
      <xdr:nvGraphicFramePr>
        <xdr:cNvPr id="4" name="Diagramm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26</xdr:col>
      <xdr:colOff>0</xdr:colOff>
      <xdr:row>26</xdr:row>
      <xdr:rowOff>0</xdr:rowOff>
    </xdr:from>
    <xdr:to>
      <xdr:col>38</xdr:col>
      <xdr:colOff>672353</xdr:colOff>
      <xdr:row>61</xdr:row>
      <xdr:rowOff>38101</xdr:rowOff>
    </xdr:to>
    <xdr:graphicFrame macro="">
      <xdr:nvGraphicFramePr>
        <xdr:cNvPr id="2" name="Diagramm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40</xdr:col>
      <xdr:colOff>0</xdr:colOff>
      <xdr:row>26</xdr:row>
      <xdr:rowOff>0</xdr:rowOff>
    </xdr:from>
    <xdr:to>
      <xdr:col>54</xdr:col>
      <xdr:colOff>32817</xdr:colOff>
      <xdr:row>61</xdr:row>
      <xdr:rowOff>38101</xdr:rowOff>
    </xdr:to>
    <xdr:graphicFrame macro="">
      <xdr:nvGraphicFramePr>
        <xdr:cNvPr id="3" name="Diagramm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0</xdr:colOff>
      <xdr:row>61</xdr:row>
      <xdr:rowOff>173182</xdr:rowOff>
    </xdr:from>
    <xdr:to>
      <xdr:col>38</xdr:col>
      <xdr:colOff>465771</xdr:colOff>
      <xdr:row>97</xdr:row>
      <xdr:rowOff>24494</xdr:rowOff>
    </xdr:to>
    <xdr:graphicFrame macro="">
      <xdr:nvGraphicFramePr>
        <xdr:cNvPr id="4" name="Diagramm 3">
          <a:extLst>
            <a:ext uri="{FF2B5EF4-FFF2-40B4-BE49-F238E27FC236}">
              <a16:creationId xmlns:a16="http://schemas.microsoft.com/office/drawing/2014/main" id="{9D9462EB-A3F9-4716-827C-93681CE8F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1646465</xdr:colOff>
      <xdr:row>15</xdr:row>
      <xdr:rowOff>136070</xdr:rowOff>
    </xdr:from>
    <xdr:to>
      <xdr:col>31</xdr:col>
      <xdr:colOff>748393</xdr:colOff>
      <xdr:row>50</xdr:row>
      <xdr:rowOff>174171</xdr:rowOff>
    </xdr:to>
    <xdr:graphicFrame macro="">
      <xdr:nvGraphicFramePr>
        <xdr:cNvPr id="4" name="Diagramm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13607</xdr:colOff>
      <xdr:row>15</xdr:row>
      <xdr:rowOff>95249</xdr:rowOff>
    </xdr:from>
    <xdr:to>
      <xdr:col>48</xdr:col>
      <xdr:colOff>46424</xdr:colOff>
      <xdr:row>50</xdr:row>
      <xdr:rowOff>133350</xdr:rowOff>
    </xdr:to>
    <xdr:graphicFrame macro="">
      <xdr:nvGraphicFramePr>
        <xdr:cNvPr id="5" name="Diagramm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22</xdr:col>
      <xdr:colOff>0</xdr:colOff>
      <xdr:row>13</xdr:row>
      <xdr:rowOff>132869</xdr:rowOff>
    </xdr:from>
    <xdr:to>
      <xdr:col>35</xdr:col>
      <xdr:colOff>519545</xdr:colOff>
      <xdr:row>48</xdr:row>
      <xdr:rowOff>170970</xdr:rowOff>
    </xdr:to>
    <xdr:graphicFrame macro="">
      <xdr:nvGraphicFramePr>
        <xdr:cNvPr id="2" name="Diagramm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37</xdr:col>
      <xdr:colOff>272143</xdr:colOff>
      <xdr:row>13</xdr:row>
      <xdr:rowOff>163285</xdr:rowOff>
    </xdr:from>
    <xdr:to>
      <xdr:col>51</xdr:col>
      <xdr:colOff>304960</xdr:colOff>
      <xdr:row>49</xdr:row>
      <xdr:rowOff>10886</xdr:rowOff>
    </xdr:to>
    <xdr:graphicFrame macro="">
      <xdr:nvGraphicFramePr>
        <xdr:cNvPr id="3" name="Diagramm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108858</xdr:colOff>
      <xdr:row>52</xdr:row>
      <xdr:rowOff>136072</xdr:rowOff>
    </xdr:from>
    <xdr:to>
      <xdr:col>43</xdr:col>
      <xdr:colOff>141675</xdr:colOff>
      <xdr:row>87</xdr:row>
      <xdr:rowOff>174173</xdr:rowOff>
    </xdr:to>
    <xdr:graphicFrame macro="">
      <xdr:nvGraphicFramePr>
        <xdr:cNvPr id="4" name="Diagramm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17</xdr:col>
      <xdr:colOff>761999</xdr:colOff>
      <xdr:row>11</xdr:row>
      <xdr:rowOff>149678</xdr:rowOff>
    </xdr:from>
    <xdr:to>
      <xdr:col>31</xdr:col>
      <xdr:colOff>0</xdr:colOff>
      <xdr:row>46</xdr:row>
      <xdr:rowOff>187779</xdr:rowOff>
    </xdr:to>
    <xdr:graphicFrame macro="">
      <xdr:nvGraphicFramePr>
        <xdr:cNvPr id="2" name="Diagramm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315365</xdr:colOff>
      <xdr:row>11</xdr:row>
      <xdr:rowOff>0</xdr:rowOff>
    </xdr:from>
    <xdr:to>
      <xdr:col>46</xdr:col>
      <xdr:colOff>348182</xdr:colOff>
      <xdr:row>46</xdr:row>
      <xdr:rowOff>38101</xdr:rowOff>
    </xdr:to>
    <xdr:graphicFrame macro="">
      <xdr:nvGraphicFramePr>
        <xdr:cNvPr id="3" name="Diagramm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19</xdr:col>
      <xdr:colOff>1</xdr:colOff>
      <xdr:row>9</xdr:row>
      <xdr:rowOff>78441</xdr:rowOff>
    </xdr:from>
    <xdr:to>
      <xdr:col>32</xdr:col>
      <xdr:colOff>547687</xdr:colOff>
      <xdr:row>44</xdr:row>
      <xdr:rowOff>116542</xdr:rowOff>
    </xdr:to>
    <xdr:graphicFrame macro="">
      <xdr:nvGraphicFramePr>
        <xdr:cNvPr id="2" name="Diagramm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140874</xdr:colOff>
      <xdr:row>9</xdr:row>
      <xdr:rowOff>68035</xdr:rowOff>
    </xdr:from>
    <xdr:to>
      <xdr:col>48</xdr:col>
      <xdr:colOff>173691</xdr:colOff>
      <xdr:row>44</xdr:row>
      <xdr:rowOff>106136</xdr:rowOff>
    </xdr:to>
    <xdr:graphicFrame macro="">
      <xdr:nvGraphicFramePr>
        <xdr:cNvPr id="3" name="Diagramm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163286</xdr:colOff>
      <xdr:row>14</xdr:row>
      <xdr:rowOff>681</xdr:rowOff>
    </xdr:from>
    <xdr:to>
      <xdr:col>17</xdr:col>
      <xdr:colOff>449036</xdr:colOff>
      <xdr:row>55</xdr:row>
      <xdr:rowOff>142691</xdr:rowOff>
    </xdr:to>
    <xdr:graphicFrame macro="">
      <xdr:nvGraphicFramePr>
        <xdr:cNvPr id="2" name="Diagramm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179615</xdr:colOff>
      <xdr:row>0</xdr:row>
      <xdr:rowOff>122464</xdr:rowOff>
    </xdr:from>
    <xdr:to>
      <xdr:col>17</xdr:col>
      <xdr:colOff>432026</xdr:colOff>
      <xdr:row>11</xdr:row>
      <xdr:rowOff>170089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79615" y="122464"/>
          <a:ext cx="13206411" cy="214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8000" b="1" u="sng"/>
            <a:t>Strömungsflächenverteilung</a:t>
          </a:r>
        </a:p>
        <a:p>
          <a:pPr algn="ctr"/>
          <a:r>
            <a:rPr lang="de-DE" sz="1600" b="1" u="sng"/>
            <a:t>Lochscheiben</a:t>
          </a:r>
          <a:r>
            <a:rPr lang="de-DE" sz="1600" b="1" u="sng">
              <a:solidFill>
                <a:sysClr val="windowText" lastClr="000000"/>
              </a:solidFill>
            </a:rPr>
            <a:t>,</a:t>
          </a:r>
          <a:r>
            <a:rPr lang="de-DE" sz="1600" b="1" u="sng">
              <a:solidFill>
                <a:srgbClr val="FF0000"/>
              </a:solidFill>
            </a:rPr>
            <a:t> Aluminiumklötze(Unterschied</a:t>
          </a:r>
          <a:r>
            <a:rPr lang="de-DE" sz="1600" b="1" u="sng" baseline="0">
              <a:solidFill>
                <a:srgbClr val="FF0000"/>
              </a:solidFill>
            </a:rPr>
            <a:t> Dichte)</a:t>
          </a:r>
          <a:endParaRPr lang="de-DE" sz="1600" b="1" u="sng">
            <a:solidFill>
              <a:srgbClr val="FF0000"/>
            </a:solidFill>
          </a:endParaRPr>
        </a:p>
      </xdr:txBody>
    </xdr:sp>
    <xdr:clientData/>
  </xdr:twoCellAnchor>
  <xdr:twoCellAnchor>
    <xdr:from>
      <xdr:col>18</xdr:col>
      <xdr:colOff>40821</xdr:colOff>
      <xdr:row>14</xdr:row>
      <xdr:rowOff>0</xdr:rowOff>
    </xdr:from>
    <xdr:to>
      <xdr:col>35</xdr:col>
      <xdr:colOff>326571</xdr:colOff>
      <xdr:row>55</xdr:row>
      <xdr:rowOff>142010</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67</xdr:col>
      <xdr:colOff>361950</xdr:colOff>
      <xdr:row>11</xdr:row>
      <xdr:rowOff>47625</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0" y="0"/>
          <a:ext cx="51415950" cy="21431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8000" b="1" u="sng"/>
            <a:t>Wiederholungsversuche an unterscheidlichen</a:t>
          </a:r>
          <a:r>
            <a:rPr lang="de-DE" sz="8000" b="1" u="sng" baseline="0"/>
            <a:t> Tagen</a:t>
          </a:r>
          <a:endParaRPr lang="de-DE" sz="8000" b="1" u="sng"/>
        </a:p>
        <a:p>
          <a:pPr algn="ctr"/>
          <a:r>
            <a:rPr lang="de-DE" sz="3200" b="1" u="sng"/>
            <a:t>graue Faser(20er</a:t>
          </a:r>
          <a:r>
            <a:rPr lang="de-DE" sz="3200" b="1" u="sng" baseline="0"/>
            <a:t> Dicke), schwarze Faser (20er Dicke), schwarze Faser (15er Dicke),  Basotect, Steinwolle</a:t>
          </a:r>
          <a:endParaRPr lang="de-DE" sz="3200" b="1" u="sng"/>
        </a:p>
      </xdr:txBody>
    </xdr:sp>
    <xdr:clientData/>
  </xdr:twoCellAnchor>
  <xdr:twoCellAnchor>
    <xdr:from>
      <xdr:col>0</xdr:col>
      <xdr:colOff>0</xdr:colOff>
      <xdr:row>122</xdr:row>
      <xdr:rowOff>34636</xdr:rowOff>
    </xdr:from>
    <xdr:to>
      <xdr:col>14</xdr:col>
      <xdr:colOff>342900</xdr:colOff>
      <xdr:row>166</xdr:row>
      <xdr:rowOff>38100</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381000</xdr:colOff>
      <xdr:row>122</xdr:row>
      <xdr:rowOff>47625</xdr:rowOff>
    </xdr:from>
    <xdr:to>
      <xdr:col>28</xdr:col>
      <xdr:colOff>304800</xdr:colOff>
      <xdr:row>166</xdr:row>
      <xdr:rowOff>0</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409575</xdr:colOff>
      <xdr:row>166</xdr:row>
      <xdr:rowOff>47625</xdr:rowOff>
    </xdr:from>
    <xdr:to>
      <xdr:col>28</xdr:col>
      <xdr:colOff>309563</xdr:colOff>
      <xdr:row>203</xdr:row>
      <xdr:rowOff>23813</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79230</xdr:colOff>
      <xdr:row>166</xdr:row>
      <xdr:rowOff>66675</xdr:rowOff>
    </xdr:from>
    <xdr:to>
      <xdr:col>14</xdr:col>
      <xdr:colOff>366712</xdr:colOff>
      <xdr:row>202</xdr:row>
      <xdr:rowOff>180975</xdr:rowOff>
    </xdr:to>
    <xdr:graphicFrame macro="">
      <xdr:nvGraphicFramePr>
        <xdr:cNvPr id="8" name="Diagramm 7">
          <a:extLst>
            <a:ext uri="{FF2B5EF4-FFF2-40B4-BE49-F238E27FC236}">
              <a16:creationId xmlns:a16="http://schemas.microsoft.com/office/drawing/2014/main" id="{00000000-0008-0000-09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112</xdr:row>
      <xdr:rowOff>0</xdr:rowOff>
    </xdr:from>
    <xdr:to>
      <xdr:col>28</xdr:col>
      <xdr:colOff>381000</xdr:colOff>
      <xdr:row>121</xdr:row>
      <xdr:rowOff>152400</xdr:rowOff>
    </xdr:to>
    <xdr:sp macro="" textlink="">
      <xdr:nvSpPr>
        <xdr:cNvPr id="10" name="Textfeld 9">
          <a:extLst>
            <a:ext uri="{FF2B5EF4-FFF2-40B4-BE49-F238E27FC236}">
              <a16:creationId xmlns:a16="http://schemas.microsoft.com/office/drawing/2014/main" id="{00000000-0008-0000-0900-00000A000000}"/>
            </a:ext>
          </a:extLst>
        </xdr:cNvPr>
        <xdr:cNvSpPr txBox="1"/>
      </xdr:nvSpPr>
      <xdr:spPr>
        <a:xfrm>
          <a:off x="76200" y="21336000"/>
          <a:ext cx="21640800" cy="18669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DE" sz="4800"/>
            <a:t>Messungen</a:t>
          </a:r>
          <a:r>
            <a:rPr lang="de-DE" sz="4800" baseline="0"/>
            <a:t> Steinwolle</a:t>
          </a:r>
          <a:endParaRPr lang="de-DE" sz="4800"/>
        </a:p>
      </xdr:txBody>
    </xdr:sp>
    <xdr:clientData/>
  </xdr:twoCellAnchor>
  <xdr:twoCellAnchor>
    <xdr:from>
      <xdr:col>29</xdr:col>
      <xdr:colOff>0</xdr:colOff>
      <xdr:row>12</xdr:row>
      <xdr:rowOff>0</xdr:rowOff>
    </xdr:from>
    <xdr:to>
      <xdr:col>57</xdr:col>
      <xdr:colOff>304800</xdr:colOff>
      <xdr:row>21</xdr:row>
      <xdr:rowOff>152400</xdr:rowOff>
    </xdr:to>
    <xdr:sp macro="" textlink="">
      <xdr:nvSpPr>
        <xdr:cNvPr id="11" name="Textfeld 10">
          <a:extLst>
            <a:ext uri="{FF2B5EF4-FFF2-40B4-BE49-F238E27FC236}">
              <a16:creationId xmlns:a16="http://schemas.microsoft.com/office/drawing/2014/main" id="{00000000-0008-0000-0900-00000B000000}"/>
            </a:ext>
          </a:extLst>
        </xdr:cNvPr>
        <xdr:cNvSpPr txBox="1"/>
      </xdr:nvSpPr>
      <xdr:spPr>
        <a:xfrm>
          <a:off x="22098000" y="2286000"/>
          <a:ext cx="21640800" cy="18669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DE" sz="4800"/>
            <a:t>Messungen</a:t>
          </a:r>
          <a:r>
            <a:rPr lang="de-DE" sz="4800" baseline="0"/>
            <a:t> Fasern Bertrandt</a:t>
          </a:r>
          <a:endParaRPr lang="de-DE" sz="4800"/>
        </a:p>
      </xdr:txBody>
    </xdr:sp>
    <xdr:clientData/>
  </xdr:twoCellAnchor>
  <xdr:twoCellAnchor>
    <xdr:from>
      <xdr:col>28</xdr:col>
      <xdr:colOff>723900</xdr:colOff>
      <xdr:row>122</xdr:row>
      <xdr:rowOff>76200</xdr:rowOff>
    </xdr:from>
    <xdr:to>
      <xdr:col>57</xdr:col>
      <xdr:colOff>308264</xdr:colOff>
      <xdr:row>203</xdr:row>
      <xdr:rowOff>152400</xdr:rowOff>
    </xdr:to>
    <xdr:graphicFrame macro="">
      <xdr:nvGraphicFramePr>
        <xdr:cNvPr id="12" name="Diagramm 11">
          <a:extLst>
            <a:ext uri="{FF2B5EF4-FFF2-40B4-BE49-F238E27FC236}">
              <a16:creationId xmlns:a16="http://schemas.microsoft.com/office/drawing/2014/main" id="{00000000-0008-0000-09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0</xdr:colOff>
      <xdr:row>112</xdr:row>
      <xdr:rowOff>0</xdr:rowOff>
    </xdr:from>
    <xdr:to>
      <xdr:col>57</xdr:col>
      <xdr:colOff>304800</xdr:colOff>
      <xdr:row>121</xdr:row>
      <xdr:rowOff>152400</xdr:rowOff>
    </xdr:to>
    <xdr:sp macro="" textlink="">
      <xdr:nvSpPr>
        <xdr:cNvPr id="13" name="Textfeld 12">
          <a:extLst>
            <a:ext uri="{FF2B5EF4-FFF2-40B4-BE49-F238E27FC236}">
              <a16:creationId xmlns:a16="http://schemas.microsoft.com/office/drawing/2014/main" id="{00000000-0008-0000-0900-00000D000000}"/>
            </a:ext>
          </a:extLst>
        </xdr:cNvPr>
        <xdr:cNvSpPr txBox="1"/>
      </xdr:nvSpPr>
      <xdr:spPr>
        <a:xfrm>
          <a:off x="22098000" y="21336000"/>
          <a:ext cx="21640800" cy="18669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DE" sz="4800"/>
            <a:t>Messungen</a:t>
          </a:r>
          <a:r>
            <a:rPr lang="de-DE" sz="4800" baseline="0"/>
            <a:t> Fasern Bertrandt bei axialer Zustellung</a:t>
          </a:r>
          <a:endParaRPr lang="de-DE" sz="4800"/>
        </a:p>
      </xdr:txBody>
    </xdr:sp>
    <xdr:clientData/>
  </xdr:twoCellAnchor>
  <xdr:twoCellAnchor>
    <xdr:from>
      <xdr:col>29</xdr:col>
      <xdr:colOff>0</xdr:colOff>
      <xdr:row>23</xdr:row>
      <xdr:rowOff>0</xdr:rowOff>
    </xdr:from>
    <xdr:to>
      <xdr:col>43</xdr:col>
      <xdr:colOff>377537</xdr:colOff>
      <xdr:row>67</xdr:row>
      <xdr:rowOff>3464</xdr:rowOff>
    </xdr:to>
    <xdr:graphicFrame macro="">
      <xdr:nvGraphicFramePr>
        <xdr:cNvPr id="14" name="Diagramm 13">
          <a:extLst>
            <a:ext uri="{FF2B5EF4-FFF2-40B4-BE49-F238E27FC236}">
              <a16:creationId xmlns:a16="http://schemas.microsoft.com/office/drawing/2014/main" id="{00000000-0008-0000-09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415637</xdr:colOff>
      <xdr:row>23</xdr:row>
      <xdr:rowOff>12989</xdr:rowOff>
    </xdr:from>
    <xdr:to>
      <xdr:col>57</xdr:col>
      <xdr:colOff>283153</xdr:colOff>
      <xdr:row>66</xdr:row>
      <xdr:rowOff>155864</xdr:rowOff>
    </xdr:to>
    <xdr:graphicFrame macro="">
      <xdr:nvGraphicFramePr>
        <xdr:cNvPr id="15" name="Diagramm 14">
          <a:extLst>
            <a:ext uri="{FF2B5EF4-FFF2-40B4-BE49-F238E27FC236}">
              <a16:creationId xmlns:a16="http://schemas.microsoft.com/office/drawing/2014/main" id="{00000000-0008-0000-09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29</xdr:col>
      <xdr:colOff>79230</xdr:colOff>
      <xdr:row>67</xdr:row>
      <xdr:rowOff>32038</xdr:rowOff>
    </xdr:from>
    <xdr:to>
      <xdr:col>43</xdr:col>
      <xdr:colOff>401349</xdr:colOff>
      <xdr:row>110</xdr:row>
      <xdr:rowOff>38099</xdr:rowOff>
    </xdr:to>
    <xdr:graphicFrame macro="">
      <xdr:nvGraphicFramePr>
        <xdr:cNvPr id="16" name="Diagramm 15">
          <a:extLst>
            <a:ext uri="{FF2B5EF4-FFF2-40B4-BE49-F238E27FC236}">
              <a16:creationId xmlns:a16="http://schemas.microsoft.com/office/drawing/2014/main" id="{00000000-0008-0000-0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57</xdr:col>
      <xdr:colOff>381000</xdr:colOff>
      <xdr:row>23</xdr:row>
      <xdr:rowOff>10824</xdr:rowOff>
    </xdr:from>
    <xdr:to>
      <xdr:col>71</xdr:col>
      <xdr:colOff>758537</xdr:colOff>
      <xdr:row>67</xdr:row>
      <xdr:rowOff>14288</xdr:rowOff>
    </xdr:to>
    <xdr:graphicFrame macro="">
      <xdr:nvGraphicFramePr>
        <xdr:cNvPr id="17" name="Diagramm 16">
          <a:extLst>
            <a:ext uri="{FF2B5EF4-FFF2-40B4-BE49-F238E27FC236}">
              <a16:creationId xmlns:a16="http://schemas.microsoft.com/office/drawing/2014/main" id="{00000000-0008-0000-0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72</xdr:col>
      <xdr:colOff>320387</xdr:colOff>
      <xdr:row>23</xdr:row>
      <xdr:rowOff>0</xdr:rowOff>
    </xdr:from>
    <xdr:to>
      <xdr:col>86</xdr:col>
      <xdr:colOff>187903</xdr:colOff>
      <xdr:row>66</xdr:row>
      <xdr:rowOff>142875</xdr:rowOff>
    </xdr:to>
    <xdr:graphicFrame macro="">
      <xdr:nvGraphicFramePr>
        <xdr:cNvPr id="18" name="Diagramm 17">
          <a:extLst>
            <a:ext uri="{FF2B5EF4-FFF2-40B4-BE49-F238E27FC236}">
              <a16:creationId xmlns:a16="http://schemas.microsoft.com/office/drawing/2014/main" id="{00000000-0008-0000-09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388793</xdr:colOff>
      <xdr:row>67</xdr:row>
      <xdr:rowOff>90488</xdr:rowOff>
    </xdr:from>
    <xdr:to>
      <xdr:col>71</xdr:col>
      <xdr:colOff>710912</xdr:colOff>
      <xdr:row>110</xdr:row>
      <xdr:rowOff>38100</xdr:rowOff>
    </xdr:to>
    <xdr:graphicFrame macro="">
      <xdr:nvGraphicFramePr>
        <xdr:cNvPr id="19" name="Diagramm 18">
          <a:extLst>
            <a:ext uri="{FF2B5EF4-FFF2-40B4-BE49-F238E27FC236}">
              <a16:creationId xmlns:a16="http://schemas.microsoft.com/office/drawing/2014/main" id="{00000000-0008-0000-09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86</xdr:col>
      <xdr:colOff>342900</xdr:colOff>
      <xdr:row>23</xdr:row>
      <xdr:rowOff>10824</xdr:rowOff>
    </xdr:from>
    <xdr:to>
      <xdr:col>100</xdr:col>
      <xdr:colOff>720437</xdr:colOff>
      <xdr:row>67</xdr:row>
      <xdr:rowOff>14288</xdr:rowOff>
    </xdr:to>
    <xdr:graphicFrame macro="">
      <xdr:nvGraphicFramePr>
        <xdr:cNvPr id="20" name="Diagramm 19">
          <a:extLst>
            <a:ext uri="{FF2B5EF4-FFF2-40B4-BE49-F238E27FC236}">
              <a16:creationId xmlns:a16="http://schemas.microsoft.com/office/drawing/2014/main" id="{00000000-0008-0000-09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101</xdr:col>
      <xdr:colOff>282287</xdr:colOff>
      <xdr:row>23</xdr:row>
      <xdr:rowOff>0</xdr:rowOff>
    </xdr:from>
    <xdr:to>
      <xdr:col>115</xdr:col>
      <xdr:colOff>149803</xdr:colOff>
      <xdr:row>66</xdr:row>
      <xdr:rowOff>142875</xdr:rowOff>
    </xdr:to>
    <xdr:graphicFrame macro="">
      <xdr:nvGraphicFramePr>
        <xdr:cNvPr id="21" name="Diagramm 20">
          <a:extLst>
            <a:ext uri="{FF2B5EF4-FFF2-40B4-BE49-F238E27FC236}">
              <a16:creationId xmlns:a16="http://schemas.microsoft.com/office/drawing/2014/main" id="{00000000-0008-0000-09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86</xdr:col>
      <xdr:colOff>350693</xdr:colOff>
      <xdr:row>67</xdr:row>
      <xdr:rowOff>90488</xdr:rowOff>
    </xdr:from>
    <xdr:to>
      <xdr:col>100</xdr:col>
      <xdr:colOff>672812</xdr:colOff>
      <xdr:row>104</xdr:row>
      <xdr:rowOff>14288</xdr:rowOff>
    </xdr:to>
    <xdr:graphicFrame macro="">
      <xdr:nvGraphicFramePr>
        <xdr:cNvPr id="22" name="Diagramm 21">
          <a:extLst>
            <a:ext uri="{FF2B5EF4-FFF2-40B4-BE49-F238E27FC236}">
              <a16:creationId xmlns:a16="http://schemas.microsoft.com/office/drawing/2014/main" id="{00000000-0008-0000-09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114300</xdr:colOff>
      <xdr:row>12</xdr:row>
      <xdr:rowOff>38100</xdr:rowOff>
    </xdr:from>
    <xdr:to>
      <xdr:col>28</xdr:col>
      <xdr:colOff>419100</xdr:colOff>
      <xdr:row>22</xdr:row>
      <xdr:rowOff>0</xdr:rowOff>
    </xdr:to>
    <xdr:sp macro="" textlink="">
      <xdr:nvSpPr>
        <xdr:cNvPr id="23" name="Textfeld 22">
          <a:extLst>
            <a:ext uri="{FF2B5EF4-FFF2-40B4-BE49-F238E27FC236}">
              <a16:creationId xmlns:a16="http://schemas.microsoft.com/office/drawing/2014/main" id="{00000000-0008-0000-0900-000017000000}"/>
            </a:ext>
          </a:extLst>
        </xdr:cNvPr>
        <xdr:cNvSpPr txBox="1"/>
      </xdr:nvSpPr>
      <xdr:spPr>
        <a:xfrm>
          <a:off x="114300" y="2324100"/>
          <a:ext cx="21640800" cy="18669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DE" sz="4800"/>
            <a:t>Messungen</a:t>
          </a:r>
          <a:r>
            <a:rPr lang="de-DE" sz="4800" baseline="0"/>
            <a:t> Basotect</a:t>
          </a:r>
          <a:endParaRPr lang="de-DE" sz="4800"/>
        </a:p>
      </xdr:txBody>
    </xdr:sp>
    <xdr:clientData/>
  </xdr:twoCellAnchor>
  <xdr:twoCellAnchor>
    <xdr:from>
      <xdr:col>0</xdr:col>
      <xdr:colOff>0</xdr:colOff>
      <xdr:row>23</xdr:row>
      <xdr:rowOff>10824</xdr:rowOff>
    </xdr:from>
    <xdr:to>
      <xdr:col>14</xdr:col>
      <xdr:colOff>394856</xdr:colOff>
      <xdr:row>67</xdr:row>
      <xdr:rowOff>14288</xdr:rowOff>
    </xdr:to>
    <xdr:graphicFrame macro="">
      <xdr:nvGraphicFramePr>
        <xdr:cNvPr id="24" name="Diagramm 23">
          <a:extLst>
            <a:ext uri="{FF2B5EF4-FFF2-40B4-BE49-F238E27FC236}">
              <a16:creationId xmlns:a16="http://schemas.microsoft.com/office/drawing/2014/main" id="{00000000-0008-0000-09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720871</xdr:colOff>
      <xdr:row>23</xdr:row>
      <xdr:rowOff>0</xdr:rowOff>
    </xdr:from>
    <xdr:to>
      <xdr:col>28</xdr:col>
      <xdr:colOff>516949</xdr:colOff>
      <xdr:row>66</xdr:row>
      <xdr:rowOff>142875</xdr:rowOff>
    </xdr:to>
    <xdr:graphicFrame macro="">
      <xdr:nvGraphicFramePr>
        <xdr:cNvPr id="25" name="Diagramm 24">
          <a:extLst>
            <a:ext uri="{FF2B5EF4-FFF2-40B4-BE49-F238E27FC236}">
              <a16:creationId xmlns:a16="http://schemas.microsoft.com/office/drawing/2014/main" id="{00000000-0008-0000-09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126856</xdr:colOff>
      <xdr:row>67</xdr:row>
      <xdr:rowOff>90488</xdr:rowOff>
    </xdr:from>
    <xdr:to>
      <xdr:col>14</xdr:col>
      <xdr:colOff>466294</xdr:colOff>
      <xdr:row>110</xdr:row>
      <xdr:rowOff>38100</xdr:rowOff>
    </xdr:to>
    <xdr:graphicFrame macro="">
      <xdr:nvGraphicFramePr>
        <xdr:cNvPr id="26" name="Diagramm 25">
          <a:extLst>
            <a:ext uri="{FF2B5EF4-FFF2-40B4-BE49-F238E27FC236}">
              <a16:creationId xmlns:a16="http://schemas.microsoft.com/office/drawing/2014/main" id="{00000000-0008-0000-09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690563</xdr:colOff>
      <xdr:row>67</xdr:row>
      <xdr:rowOff>71438</xdr:rowOff>
    </xdr:from>
    <xdr:to>
      <xdr:col>29</xdr:col>
      <xdr:colOff>268001</xdr:colOff>
      <xdr:row>110</xdr:row>
      <xdr:rowOff>19050</xdr:rowOff>
    </xdr:to>
    <xdr:graphicFrame macro="">
      <xdr:nvGraphicFramePr>
        <xdr:cNvPr id="27" name="Diagramm 26">
          <a:extLst>
            <a:ext uri="{FF2B5EF4-FFF2-40B4-BE49-F238E27FC236}">
              <a16:creationId xmlns:a16="http://schemas.microsoft.com/office/drawing/2014/main" id="{00000000-0008-0000-09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86591</xdr:colOff>
      <xdr:row>46</xdr:row>
      <xdr:rowOff>17319</xdr:rowOff>
    </xdr:from>
    <xdr:to>
      <xdr:col>11</xdr:col>
      <xdr:colOff>-1</xdr:colOff>
      <xdr:row>81</xdr:row>
      <xdr:rowOff>51955</xdr:rowOff>
    </xdr:to>
    <xdr:graphicFrame macro="">
      <xdr:nvGraphicFramePr>
        <xdr:cNvPr id="4" name="Diagramm 3">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51953</xdr:colOff>
      <xdr:row>46</xdr:row>
      <xdr:rowOff>28142</xdr:rowOff>
    </xdr:from>
    <xdr:to>
      <xdr:col>23</xdr:col>
      <xdr:colOff>666749</xdr:colOff>
      <xdr:row>81</xdr:row>
      <xdr:rowOff>62778</xdr:rowOff>
    </xdr:to>
    <xdr:graphicFrame macro="">
      <xdr:nvGraphicFramePr>
        <xdr:cNvPr id="3" name="Diagramm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725200</xdr:colOff>
      <xdr:row>46</xdr:row>
      <xdr:rowOff>58448</xdr:rowOff>
    </xdr:from>
    <xdr:to>
      <xdr:col>37</xdr:col>
      <xdr:colOff>666749</xdr:colOff>
      <xdr:row>81</xdr:row>
      <xdr:rowOff>93084</xdr:rowOff>
    </xdr:to>
    <xdr:graphicFrame macro="">
      <xdr:nvGraphicFramePr>
        <xdr:cNvPr id="5" name="Diagramm 4">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71437</xdr:colOff>
      <xdr:row>81</xdr:row>
      <xdr:rowOff>119062</xdr:rowOff>
    </xdr:from>
    <xdr:to>
      <xdr:col>11</xdr:col>
      <xdr:colOff>-1</xdr:colOff>
      <xdr:row>116</xdr:row>
      <xdr:rowOff>153698</xdr:rowOff>
    </xdr:to>
    <xdr:graphicFrame macro="">
      <xdr:nvGraphicFramePr>
        <xdr:cNvPr id="7" name="Diagramm 6">
          <a:extLst>
            <a:ext uri="{FF2B5EF4-FFF2-40B4-BE49-F238E27FC236}">
              <a16:creationId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51956</xdr:colOff>
      <xdr:row>81</xdr:row>
      <xdr:rowOff>119062</xdr:rowOff>
    </xdr:from>
    <xdr:to>
      <xdr:col>23</xdr:col>
      <xdr:colOff>714375</xdr:colOff>
      <xdr:row>116</xdr:row>
      <xdr:rowOff>153698</xdr:rowOff>
    </xdr:to>
    <xdr:graphicFrame macro="">
      <xdr:nvGraphicFramePr>
        <xdr:cNvPr id="8" name="Diagramm 7">
          <a:extLst>
            <a:ext uri="{FF2B5EF4-FFF2-40B4-BE49-F238E27FC236}">
              <a16:creationId xmlns:a16="http://schemas.microsoft.com/office/drawing/2014/main" id="{00000000-0008-0000-0A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738187</xdr:colOff>
      <xdr:row>81</xdr:row>
      <xdr:rowOff>95249</xdr:rowOff>
    </xdr:from>
    <xdr:to>
      <xdr:col>37</xdr:col>
      <xdr:colOff>690562</xdr:colOff>
      <xdr:row>116</xdr:row>
      <xdr:rowOff>129885</xdr:rowOff>
    </xdr:to>
    <xdr:graphicFrame macro="">
      <xdr:nvGraphicFramePr>
        <xdr:cNvPr id="9" name="Diagramm 8">
          <a:extLst>
            <a:ext uri="{FF2B5EF4-FFF2-40B4-BE49-F238E27FC236}">
              <a16:creationId xmlns:a16="http://schemas.microsoft.com/office/drawing/2014/main" id="{00000000-0008-0000-0A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2401</xdr:colOff>
      <xdr:row>57</xdr:row>
      <xdr:rowOff>189436</xdr:rowOff>
    </xdr:from>
    <xdr:to>
      <xdr:col>63</xdr:col>
      <xdr:colOff>761928</xdr:colOff>
      <xdr:row>100</xdr:row>
      <xdr:rowOff>2401</xdr:rowOff>
    </xdr:to>
    <mc:AlternateContent xmlns:mc="http://schemas.openxmlformats.org/markup-compatibility/2006">
      <mc:Choice xmlns:cx1="http://schemas.microsoft.com/office/drawing/2015/9/8/chartex" Requires="cx1">
        <xdr:graphicFrame macro="">
          <xdr:nvGraphicFramePr>
            <xdr:cNvPr id="2" name="Diagramm 1">
              <a:extLst>
                <a:ext uri="{FF2B5EF4-FFF2-40B4-BE49-F238E27FC236}">
                  <a16:creationId xmlns:a16="http://schemas.microsoft.com/office/drawing/2014/main" id="{E0EDB494-DCAF-4F4F-9563-8D61C6510A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6293901" y="11305111"/>
              <a:ext cx="9903527" cy="8013990"/>
            </a:xfrm>
            <a:prstGeom prst="rect">
              <a:avLst/>
            </a:prstGeom>
            <a:solidFill>
              <a:prstClr val="white"/>
            </a:solidFill>
            <a:ln w="1">
              <a:solidFill>
                <a:prstClr val="green"/>
              </a:solidFill>
            </a:ln>
          </xdr:spPr>
          <xdr:txBody>
            <a:bodyPr vertOverflow="clip" horzOverflow="clip"/>
            <a:lstStyle/>
            <a:p>
              <a:r>
                <a:rPr lang="de-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twoCellAnchor>
    <xdr:from>
      <xdr:col>0</xdr:col>
      <xdr:colOff>51954</xdr:colOff>
      <xdr:row>123</xdr:row>
      <xdr:rowOff>17318</xdr:rowOff>
    </xdr:from>
    <xdr:to>
      <xdr:col>10</xdr:col>
      <xdr:colOff>955962</xdr:colOff>
      <xdr:row>158</xdr:row>
      <xdr:rowOff>51954</xdr:rowOff>
    </xdr:to>
    <xdr:graphicFrame macro="">
      <xdr:nvGraphicFramePr>
        <xdr:cNvPr id="10" name="Diagramm 9">
          <a:extLst>
            <a:ext uri="{FF2B5EF4-FFF2-40B4-BE49-F238E27FC236}">
              <a16:creationId xmlns:a16="http://schemas.microsoft.com/office/drawing/2014/main" id="{1D4F54B6-BC5F-42E9-8333-53379E40A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51955</xdr:colOff>
      <xdr:row>158</xdr:row>
      <xdr:rowOff>155864</xdr:rowOff>
    </xdr:from>
    <xdr:to>
      <xdr:col>10</xdr:col>
      <xdr:colOff>971117</xdr:colOff>
      <xdr:row>194</xdr:row>
      <xdr:rowOff>0</xdr:rowOff>
    </xdr:to>
    <xdr:graphicFrame macro="">
      <xdr:nvGraphicFramePr>
        <xdr:cNvPr id="11" name="Diagramm 10">
          <a:extLst>
            <a:ext uri="{FF2B5EF4-FFF2-40B4-BE49-F238E27FC236}">
              <a16:creationId xmlns:a16="http://schemas.microsoft.com/office/drawing/2014/main" id="{BC9E187B-A8AD-4673-A16E-D40A55F17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12700</xdr:colOff>
      <xdr:row>2</xdr:row>
      <xdr:rowOff>0</xdr:rowOff>
    </xdr:from>
    <xdr:to>
      <xdr:col>2</xdr:col>
      <xdr:colOff>38100</xdr:colOff>
      <xdr:row>2</xdr:row>
      <xdr:rowOff>25400</xdr:rowOff>
    </xdr:to>
    <xdr:sp macro="" textlink="">
      <xdr:nvSpPr>
        <xdr:cNvPr id="2" name="TX76423" hidden="1">
          <a:extLst>
            <a:ext uri="{FF2B5EF4-FFF2-40B4-BE49-F238E27FC236}">
              <a16:creationId xmlns:a16="http://schemas.microsoft.com/office/drawing/2014/main" id="{6ED37D8F-F8B5-43F9-B0C2-E2FE7D9092C3}"/>
            </a:ext>
          </a:extLst>
        </xdr:cNvPr>
        <xdr:cNvSpPr txBox="1"/>
      </xdr:nvSpPr>
      <xdr:spPr>
        <a:xfrm>
          <a:off x="1174750" y="3810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t>RunProcUNI
Form9.txt
ListBoxQuanti,ListBox,,True,200000000000_Outputs,True,,False,
ListBoxQuali,ListBox,,True,200000000001_Outputs,True,,False,
CheckBoxBar,CheckBox,True,True,400000000100_Charts (2),True,Bar charts,False,
CheckBoxPie,CheckBox,False,True,400000000200_Charts (2),True,Pie charts,False,
CheckBoxStd,CheckBox,False,True,100000000200_Options,True,Standardize,False,
CheckBoxDesc,CheckBox,True,True,100000000000_Options,True,Descriptive statistics,False,
CheckBoxCharts,CheckBox,True,True,100000000100_Options,True,Charts,False,
CheckBoxRescale,CheckBox,False,True,100000000300_Options,True,Rescale from 0 to 100,False,
CheckBoxComp,CheckBox,False,True,100000000400_Options,True,Compare to the total sample,False,
CheckBoxStack,CheckBox,False,True,400000000300_Charts (2),True,Stacked bars,False,
CheckBoxSort,CheckBox,True,True,100000000500_Options,True,Sort the categories alphabetically,False,
CheckBoxMultiple,CheckBox,False,True,400000000400_Charts (2),True,Clustered bars,False,
OptionButtonH,OptionButton,False,True,310000000000_Charts (1)|Options,True,Horizontal,False,
OptionButtonV,OptionButton,True,True,310000000100_Charts (1)|Options,True,Vertical,False,
CheckBoxGroupP,CheckBox,False,True,310000000200_Charts (1)|Options,True,Group plots,False,
ScrollBarDim,ScrollBar,11,True,310000000400_Charts (1)|Options,False,,,
CheckBoxNotched,CheckBox,False,True,310000000900_Charts (1)|Options,True,Notched,False,
TextBoxDim,TextBox,10,True,310000000500_Charts (1)|Options,True,Dimensions:,False,
CheckBoxWidth,CheckBox,False,True,310000001000_Charts (1)|Options,True,Adapt the width,False,
CheckBoxQQ,CheckBox,True,True,300000000100_Charts (1)|Chart types,True,Normal Q-Q plots,False,
CheckBoxBP,CheckBox,True,True,300000000200_Charts (1)|Chart types,True,Box plots,False,
CheckBoxSG,CheckBox,False,True,300000000300_Charts (1)|Chart types,True,Scattergrams,False,
CheckBoxSP,CheckBox,False,True,300000000400_Charts (1)|Chart types,True,Strip plots,False,
CheckBoxSLP,CheckBox,False,True,300000000500_Charts (1)|Chart types,True,Stem-and-leaf plots,False,
CheckBoxPP,CheckBox,True,True,300000000700_Charts (1)|Chart types,True,Normal P-P plots,False,
CheckBoxGroupVar,CheckBox,True,True,310000000700_Charts (1)|Options,True,Variables,False,
CheckBoxGroupCat,CheckBox,False,True,310000000600_Charts (1)|Options,True,Categories,False,
CheckBoxGreyLine,CheckBox,False,True,310000000800_Charts (1)|Options,True,Grey line,False,
CheckBox_X,CheckBox,True,True,000000000001_General,True,Quantitative data,False,
RefEdit_X,RefEdit0,'Bert Basotect'!$AO$51:$AO$131,True,000000000101_General,True,Quantitative data:,False,
RefEdit_Q,RefEdit,,True,000000000201_General,True,Qualitative data:,False,
CheckBox_Q,CheckBox,False,True,000000000301_General,True,Qualitative data,False,
CheckBox_G,CheckBox,False,True,000000000401_General,True,Subsamples,False,
RefEdit_G,RefEdit,,True,000000000501_General,True,Subsamples:,False,
CheckBoxVarCat,CheckBox,True,True,000000000601_General,True,Variable-Category labels,False,
CheckBoxVarLabels,CheckBox,True,True,000000000202_General,True,Sample labels,False,
CheckBox_W,CheckBox,False,True,000000000302_General,True,Weights,False,
RefEdit_W,RefEdit,,True,000000000402_General,True,Weights:,False,
CheckBoxStdW,CheckBox,False,True,000000000502_General,True,Standardize weights,False,
CheckBoxSw,CheckBox,False,False,000000000602_General,False,Sw-Mw,False,
OptionButton_W,OptionButton,False,True,000000020002_General,True,Workbook,False,
OptionButton_R,OptionButton,False,True,000000000002_General,True,Range,False,
OptionButton_S,OptionButton,True,True,000000010002_General,True,Sheet,False,
RefEdit_R,RefEdit,,True,000000000102_General,True,Range:,False,
CheckBoxDispVert,CheckBox,True,True,200000000400_Outputs,True,Display vertically,False,
CheckBoxDispVert2,CheckBox,False,True,200000000401_Outputs,True,Display vertically,False,
CheckBoxLegend,CheckBox,False,True,310000040101_Charts (1)|Options,True,Legend,False,
CheckBoxOut,CheckBox,False,True,310000010101_Charts (1)|Options,True,Outliers,False,
CheckBoxMinMax,CheckBox,True,True,310000000101_Charts (1)|Options,True,Minimum/Maximum,False,
CheckBoxColorInside,CheckBox,True,True,310000000001_Charts (1)|Options,True,Color inside,False,
CheckBoxColorByGroup,CheckBox,False,True,310000010001_Charts (1)|Options,True,Color by group,False,
OptionButtonF,OptionButton,True,True,400000000001_Charts (2),True,Frequencies,False,
OptionButtonRelF,OptionButton,False,True,400000010001_Charts (2),True,Relative frequencies,False,
ComboBoxPosition,ComboBox,2,True,310000030101_Charts (1)|Options,True,Labels position:,False,
TextBox_Conf,TextBox,95,True,100000000600_Options,True,Confidence interval (%):,False,
CheckBoxTrans,CheckBox,False,False,01,False,Trans,False,
TextBoxList,TextBox,,False,02,False,,False,
ScrollBarSelect,ScrollBar,0,False,03,False,,,
CheckBoxUnit,CheckBox,False,True,300000000600_Charts (1)|Chart types,True,Unit 10^,False,
TextBoxUnit,TextBox,0,True,300000010600_Charts (1)|Chart types,True,Unit: 10^,False,
</a:t>
          </a:r>
        </a:p>
      </xdr:txBody>
    </xdr:sp>
    <xdr:clientData/>
  </xdr:twoCellAnchor>
  <xdr:twoCellAnchor>
    <xdr:from>
      <xdr:col>2</xdr:col>
      <xdr:colOff>12700</xdr:colOff>
      <xdr:row>2</xdr:row>
      <xdr:rowOff>0</xdr:rowOff>
    </xdr:from>
    <xdr:to>
      <xdr:col>2</xdr:col>
      <xdr:colOff>38100</xdr:colOff>
      <xdr:row>2</xdr:row>
      <xdr:rowOff>25400</xdr:rowOff>
    </xdr:to>
    <xdr:sp macro="" textlink="">
      <xdr:nvSpPr>
        <xdr:cNvPr id="3" name="L176423" hidden="1">
          <a:extLst>
            <a:ext uri="{FF2B5EF4-FFF2-40B4-BE49-F238E27FC236}">
              <a16:creationId xmlns:a16="http://schemas.microsoft.com/office/drawing/2014/main" id="{B9CE2D3C-5FA1-4A4C-A7A3-79EDBD53AFDD}"/>
            </a:ext>
          </a:extLst>
        </xdr:cNvPr>
        <xdr:cNvSpPr txBox="1"/>
      </xdr:nvSpPr>
      <xdr:spPr>
        <a:xfrm>
          <a:off x="1174750" y="3810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t>1
ListBox
9
ListBoxQuanti
1
36
Nbr. of observations,-1
Nbr. of missing values,0
Sum of weights,0
Minimum,-1
Maximum,-1
Freq. of minimum,0
Freq. of maximum,0
Range,0
1st Quartile,-1
Median,-1
3rd Quartile,-1
Sum,0
Mean,-1
Variance (n),0
Variance (n-1),-1
Standard deviation (n),0
Standard deviation (n-1),-1
Variation coefficient,0
Skewness (Pearson),0
Skewness (Fisher),0
Skewness (Bowley),0
Kurtosis (Pearson),0
Kurtosis (Fisher),0
Standard error of the mean,0
Lower bound on mean (95%),0
Upper bound on mean (95%),0
Standard error of the variance,0
Lower bound on variance (95%),0
Upper bound on variance (95%),0
Standard error(Skewness (Fisher)),0
Standard error(Kurtosis (Fisher)),0
Mean absolute deviation,0
Median absolute deviation,0
Geometric mean,0
Geometric standard deviation,0
Harmonic mean,0
</a:t>
          </a:r>
        </a:p>
      </xdr:txBody>
    </xdr:sp>
    <xdr:clientData/>
  </xdr:twoCellAnchor>
  <xdr:twoCellAnchor>
    <xdr:from>
      <xdr:col>2</xdr:col>
      <xdr:colOff>12700</xdr:colOff>
      <xdr:row>2</xdr:row>
      <xdr:rowOff>0</xdr:rowOff>
    </xdr:from>
    <xdr:to>
      <xdr:col>2</xdr:col>
      <xdr:colOff>38100</xdr:colOff>
      <xdr:row>2</xdr:row>
      <xdr:rowOff>25400</xdr:rowOff>
    </xdr:to>
    <xdr:sp macro="" textlink="">
      <xdr:nvSpPr>
        <xdr:cNvPr id="4" name="L276423" hidden="1">
          <a:extLst>
            <a:ext uri="{FF2B5EF4-FFF2-40B4-BE49-F238E27FC236}">
              <a16:creationId xmlns:a16="http://schemas.microsoft.com/office/drawing/2014/main" id="{8C196D80-B293-4DBE-9AF3-4AE9CFF55055}"/>
            </a:ext>
          </a:extLst>
        </xdr:cNvPr>
        <xdr:cNvSpPr txBox="1"/>
      </xdr:nvSpPr>
      <xdr:spPr>
        <a:xfrm>
          <a:off x="1174750" y="3810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t>1
ListBox
9
ListBoxQuali
1
14
Nbr. of observations,-1
Nbr. of missing values,-1
Sum of weights,-1
Nbr. of categories,-1
Mode,-1
Mode frequency,-1
Categories,-1
Frequency per category,-1
Rel. frequency per category (%),-1
Lower bound on frequencies (95%),-1
Upper bound on frequencies (95%),-1
Proportion per category,-1
Lower bound on proportions (95%),-1
Upper bound on proportions (95%),-1
</a:t>
          </a:r>
        </a:p>
      </xdr:txBody>
    </xdr:sp>
    <xdr:clientData/>
  </xdr:twoCellAnchor>
  <xdr:twoCellAnchor editAs="absolute">
    <xdr:from>
      <xdr:col>1</xdr:col>
      <xdr:colOff>49784</xdr:colOff>
      <xdr:row>2</xdr:row>
      <xdr:rowOff>43434</xdr:rowOff>
    </xdr:from>
    <xdr:to>
      <xdr:col>1</xdr:col>
      <xdr:colOff>392684</xdr:colOff>
      <xdr:row>2</xdr:row>
      <xdr:rowOff>386334</xdr:rowOff>
    </xdr:to>
    <xdr:pic macro="[1]!RelaunchCall">
      <xdr:nvPicPr>
        <xdr:cNvPr id="6" name="BT76423">
          <a:extLst>
            <a:ext uri="{FF2B5EF4-FFF2-40B4-BE49-F238E27FC236}">
              <a16:creationId xmlns:a16="http://schemas.microsoft.com/office/drawing/2014/main" id="{1293DD5C-D011-40C7-97CF-EB214E00CB27}"/>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9834" y="424434"/>
          <a:ext cx="3429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fPrintsWithSheet="0"/>
  </xdr:twoCellAnchor>
  <xdr:twoCellAnchor editAs="absolute">
    <xdr:from>
      <xdr:col>1</xdr:col>
      <xdr:colOff>527558</xdr:colOff>
      <xdr:row>2</xdr:row>
      <xdr:rowOff>43434</xdr:rowOff>
    </xdr:from>
    <xdr:to>
      <xdr:col>2</xdr:col>
      <xdr:colOff>258136</xdr:colOff>
      <xdr:row>2</xdr:row>
      <xdr:rowOff>386334</xdr:rowOff>
    </xdr:to>
    <xdr:pic macro="[1]!AddRemovGrid">
      <xdr:nvPicPr>
        <xdr:cNvPr id="7" name="RM76423">
          <a:extLst>
            <a:ext uri="{FF2B5EF4-FFF2-40B4-BE49-F238E27FC236}">
              <a16:creationId xmlns:a16="http://schemas.microsoft.com/office/drawing/2014/main" id="{EDF25915-648B-4DEA-80FB-9C0D32405E0B}"/>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608" y="424434"/>
          <a:ext cx="3429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fPrintsWithSheet="0"/>
  </xdr:twoCellAnchor>
  <xdr:twoCellAnchor editAs="absolute">
    <xdr:from>
      <xdr:col>1</xdr:col>
      <xdr:colOff>527558</xdr:colOff>
      <xdr:row>2</xdr:row>
      <xdr:rowOff>43434</xdr:rowOff>
    </xdr:from>
    <xdr:to>
      <xdr:col>2</xdr:col>
      <xdr:colOff>258136</xdr:colOff>
      <xdr:row>2</xdr:row>
      <xdr:rowOff>386334</xdr:rowOff>
    </xdr:to>
    <xdr:pic macro="AddRemovGrid">
      <xdr:nvPicPr>
        <xdr:cNvPr id="8" name="AD76423" hidden="1">
          <a:extLst>
            <a:ext uri="{FF2B5EF4-FFF2-40B4-BE49-F238E27FC236}">
              <a16:creationId xmlns:a16="http://schemas.microsoft.com/office/drawing/2014/main" id="{E0E4846A-116A-45C6-9D7A-39D2242E45E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7608" y="424434"/>
          <a:ext cx="3429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fPrintsWithSheet="0"/>
  </xdr:twoCellAnchor>
  <xdr:twoCellAnchor editAs="absolute">
    <xdr:from>
      <xdr:col>2</xdr:col>
      <xdr:colOff>393010</xdr:colOff>
      <xdr:row>2</xdr:row>
      <xdr:rowOff>43434</xdr:rowOff>
    </xdr:from>
    <xdr:to>
      <xdr:col>2</xdr:col>
      <xdr:colOff>735910</xdr:colOff>
      <xdr:row>2</xdr:row>
      <xdr:rowOff>386334</xdr:rowOff>
    </xdr:to>
    <xdr:pic macro="[1]!SendToOffice">
      <xdr:nvPicPr>
        <xdr:cNvPr id="9" name="WD76423">
          <a:extLst>
            <a:ext uri="{FF2B5EF4-FFF2-40B4-BE49-F238E27FC236}">
              <a16:creationId xmlns:a16="http://schemas.microsoft.com/office/drawing/2014/main" id="{B9D4AB7D-8AF3-42E9-A7D0-AA9182BC9FC3}"/>
            </a:ext>
          </a:extLst>
        </xdr:cNvPr>
        <xdr:cNvPicPr preferRelativeResize="0">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5382" y="424434"/>
          <a:ext cx="3429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fPrintsWithSheet="0"/>
  </xdr:twoCellAnchor>
  <xdr:twoCellAnchor editAs="absolute">
    <xdr:from>
      <xdr:col>2</xdr:col>
      <xdr:colOff>827350</xdr:colOff>
      <xdr:row>2</xdr:row>
      <xdr:rowOff>43434</xdr:rowOff>
    </xdr:from>
    <xdr:to>
      <xdr:col>2</xdr:col>
      <xdr:colOff>1174332</xdr:colOff>
      <xdr:row>2</xdr:row>
      <xdr:rowOff>386334</xdr:rowOff>
    </xdr:to>
    <xdr:pic macro="[1]!SendToOffice">
      <xdr:nvPicPr>
        <xdr:cNvPr id="10" name="PT76423">
          <a:extLst>
            <a:ext uri="{FF2B5EF4-FFF2-40B4-BE49-F238E27FC236}">
              <a16:creationId xmlns:a16="http://schemas.microsoft.com/office/drawing/2014/main" id="{57657D3A-7AB0-4D87-AB20-2535C4E5BEB6}"/>
            </a:ext>
          </a:extLst>
        </xdr:cNvPr>
        <xdr:cNvPicPr preferRelativeResize="0">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39722" y="424434"/>
          <a:ext cx="3429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fPrintsWithSheet="0"/>
  </xdr:twoCellAnchor>
</xdr:wsDr>
</file>

<file path=xl/drawings/drawing13.xml><?xml version="1.0" encoding="utf-8"?>
<xdr:wsDr xmlns:xdr="http://schemas.openxmlformats.org/drawingml/2006/spreadsheetDrawing" xmlns:a="http://schemas.openxmlformats.org/drawingml/2006/main">
  <xdr:twoCellAnchor>
    <xdr:from>
      <xdr:col>0</xdr:col>
      <xdr:colOff>34636</xdr:colOff>
      <xdr:row>48</xdr:row>
      <xdr:rowOff>155865</xdr:rowOff>
    </xdr:from>
    <xdr:to>
      <xdr:col>14</xdr:col>
      <xdr:colOff>710045</xdr:colOff>
      <xdr:row>84</xdr:row>
      <xdr:rowOff>1</xdr:rowOff>
    </xdr:to>
    <xdr:graphicFrame macro="">
      <xdr:nvGraphicFramePr>
        <xdr:cNvPr id="2" name="Diagramm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48</xdr:row>
      <xdr:rowOff>173182</xdr:rowOff>
    </xdr:from>
    <xdr:to>
      <xdr:col>30</xdr:col>
      <xdr:colOff>675410</xdr:colOff>
      <xdr:row>84</xdr:row>
      <xdr:rowOff>17318</xdr:rowOff>
    </xdr:to>
    <xdr:graphicFrame macro="">
      <xdr:nvGraphicFramePr>
        <xdr:cNvPr id="3" name="Diagramm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34637</xdr:colOff>
      <xdr:row>49</xdr:row>
      <xdr:rowOff>0</xdr:rowOff>
    </xdr:from>
    <xdr:to>
      <xdr:col>47</xdr:col>
      <xdr:colOff>675410</xdr:colOff>
      <xdr:row>84</xdr:row>
      <xdr:rowOff>34636</xdr:rowOff>
    </xdr:to>
    <xdr:graphicFrame macro="">
      <xdr:nvGraphicFramePr>
        <xdr:cNvPr id="4" name="Diagramm 3">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85</xdr:row>
      <xdr:rowOff>0</xdr:rowOff>
    </xdr:from>
    <xdr:to>
      <xdr:col>14</xdr:col>
      <xdr:colOff>675409</xdr:colOff>
      <xdr:row>120</xdr:row>
      <xdr:rowOff>34636</xdr:rowOff>
    </xdr:to>
    <xdr:graphicFrame macro="">
      <xdr:nvGraphicFramePr>
        <xdr:cNvPr id="5" name="Diagramm 4">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85</xdr:row>
      <xdr:rowOff>0</xdr:rowOff>
    </xdr:from>
    <xdr:to>
      <xdr:col>30</xdr:col>
      <xdr:colOff>675410</xdr:colOff>
      <xdr:row>120</xdr:row>
      <xdr:rowOff>34636</xdr:rowOff>
    </xdr:to>
    <xdr:graphicFrame macro="">
      <xdr:nvGraphicFramePr>
        <xdr:cNvPr id="7" name="Diagramm 6">
          <a:extLst>
            <a:ext uri="{FF2B5EF4-FFF2-40B4-BE49-F238E27FC236}">
              <a16:creationId xmlns:a16="http://schemas.microsoft.com/office/drawing/2014/main" id="{00000000-0008-0000-0B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0</xdr:colOff>
      <xdr:row>85</xdr:row>
      <xdr:rowOff>0</xdr:rowOff>
    </xdr:from>
    <xdr:to>
      <xdr:col>46</xdr:col>
      <xdr:colOff>675409</xdr:colOff>
      <xdr:row>120</xdr:row>
      <xdr:rowOff>34636</xdr:rowOff>
    </xdr:to>
    <xdr:graphicFrame macro="">
      <xdr:nvGraphicFramePr>
        <xdr:cNvPr id="8" name="Diagramm 7">
          <a:extLst>
            <a:ext uri="{FF2B5EF4-FFF2-40B4-BE49-F238E27FC236}">
              <a16:creationId xmlns:a16="http://schemas.microsoft.com/office/drawing/2014/main" id="{00000000-0008-0000-0B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415636</xdr:colOff>
      <xdr:row>69</xdr:row>
      <xdr:rowOff>1</xdr:rowOff>
    </xdr:from>
    <xdr:to>
      <xdr:col>63</xdr:col>
      <xdr:colOff>14845</xdr:colOff>
      <xdr:row>111</xdr:row>
      <xdr:rowOff>3466</xdr:rowOff>
    </xdr:to>
    <mc:AlternateContent xmlns:mc="http://schemas.openxmlformats.org/markup-compatibility/2006">
      <mc:Choice xmlns:cx1="http://schemas.microsoft.com/office/drawing/2015/9/8/chartex" Requires="cx1">
        <xdr:graphicFrame macro="">
          <xdr:nvGraphicFramePr>
            <xdr:cNvPr id="10" name="Diagramm 9">
              <a:extLst>
                <a:ext uri="{FF2B5EF4-FFF2-40B4-BE49-F238E27FC236}">
                  <a16:creationId xmlns:a16="http://schemas.microsoft.com/office/drawing/2014/main" id="{401E1BEA-53E6-4000-97E7-AA133E29D7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4983111" y="13535026"/>
              <a:ext cx="9905259" cy="8004465"/>
            </a:xfrm>
            <a:prstGeom prst="rect">
              <a:avLst/>
            </a:prstGeom>
            <a:solidFill>
              <a:prstClr val="white"/>
            </a:solidFill>
            <a:ln w="1">
              <a:solidFill>
                <a:prstClr val="green"/>
              </a:solidFill>
            </a:ln>
          </xdr:spPr>
          <xdr:txBody>
            <a:bodyPr vertOverflow="clip" horzOverflow="clip"/>
            <a:lstStyle/>
            <a:p>
              <a:r>
                <a:rPr lang="de-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51954</xdr:colOff>
      <xdr:row>46</xdr:row>
      <xdr:rowOff>34638</xdr:rowOff>
    </xdr:from>
    <xdr:to>
      <xdr:col>13</xdr:col>
      <xdr:colOff>745435</xdr:colOff>
      <xdr:row>81</xdr:row>
      <xdr:rowOff>69274</xdr:rowOff>
    </xdr:to>
    <xdr:graphicFrame macro="">
      <xdr:nvGraphicFramePr>
        <xdr:cNvPr id="2" name="Diagramm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41412</xdr:colOff>
      <xdr:row>46</xdr:row>
      <xdr:rowOff>13930</xdr:rowOff>
    </xdr:from>
    <xdr:to>
      <xdr:col>27</xdr:col>
      <xdr:colOff>745434</xdr:colOff>
      <xdr:row>81</xdr:row>
      <xdr:rowOff>48566</xdr:rowOff>
    </xdr:to>
    <xdr:graphicFrame macro="">
      <xdr:nvGraphicFramePr>
        <xdr:cNvPr id="3" name="Diagramm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44048</xdr:colOff>
      <xdr:row>46</xdr:row>
      <xdr:rowOff>34636</xdr:rowOff>
    </xdr:from>
    <xdr:to>
      <xdr:col>42</xdr:col>
      <xdr:colOff>0</xdr:colOff>
      <xdr:row>81</xdr:row>
      <xdr:rowOff>69272</xdr:rowOff>
    </xdr:to>
    <xdr:graphicFrame macro="">
      <xdr:nvGraphicFramePr>
        <xdr:cNvPr id="4" name="Diagramm 3">
          <a:extLst>
            <a:ext uri="{FF2B5EF4-FFF2-40B4-BE49-F238E27FC236}">
              <a16:creationId xmlns:a16="http://schemas.microsoft.com/office/drawing/2014/main" id="{00000000-0008-0000-0C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51955</xdr:colOff>
      <xdr:row>81</xdr:row>
      <xdr:rowOff>121228</xdr:rowOff>
    </xdr:from>
    <xdr:to>
      <xdr:col>13</xdr:col>
      <xdr:colOff>745435</xdr:colOff>
      <xdr:row>116</xdr:row>
      <xdr:rowOff>155864</xdr:rowOff>
    </xdr:to>
    <xdr:graphicFrame macro="">
      <xdr:nvGraphicFramePr>
        <xdr:cNvPr id="5" name="Diagramm 4">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38024</xdr:colOff>
      <xdr:row>81</xdr:row>
      <xdr:rowOff>117839</xdr:rowOff>
    </xdr:from>
    <xdr:to>
      <xdr:col>28</xdr:col>
      <xdr:colOff>0</xdr:colOff>
      <xdr:row>116</xdr:row>
      <xdr:rowOff>152475</xdr:rowOff>
    </xdr:to>
    <xdr:graphicFrame macro="">
      <xdr:nvGraphicFramePr>
        <xdr:cNvPr id="6" name="Diagramm 5">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64755</xdr:colOff>
      <xdr:row>81</xdr:row>
      <xdr:rowOff>121227</xdr:rowOff>
    </xdr:from>
    <xdr:to>
      <xdr:col>42</xdr:col>
      <xdr:colOff>41413</xdr:colOff>
      <xdr:row>116</xdr:row>
      <xdr:rowOff>155863</xdr:rowOff>
    </xdr:to>
    <xdr:graphicFrame macro="">
      <xdr:nvGraphicFramePr>
        <xdr:cNvPr id="7" name="Diagramm 6">
          <a:extLst>
            <a:ext uri="{FF2B5EF4-FFF2-40B4-BE49-F238E27FC236}">
              <a16:creationId xmlns:a16="http://schemas.microsoft.com/office/drawing/2014/main" i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121227</xdr:colOff>
      <xdr:row>49</xdr:row>
      <xdr:rowOff>17319</xdr:rowOff>
    </xdr:from>
    <xdr:to>
      <xdr:col>13</xdr:col>
      <xdr:colOff>0</xdr:colOff>
      <xdr:row>84</xdr:row>
      <xdr:rowOff>51955</xdr:rowOff>
    </xdr:to>
    <xdr:graphicFrame macro="">
      <xdr:nvGraphicFramePr>
        <xdr:cNvPr id="2" name="Diagramm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744683</xdr:colOff>
      <xdr:row>50</xdr:row>
      <xdr:rowOff>34637</xdr:rowOff>
    </xdr:from>
    <xdr:to>
      <xdr:col>28</xdr:col>
      <xdr:colOff>987137</xdr:colOff>
      <xdr:row>85</xdr:row>
      <xdr:rowOff>69273</xdr:rowOff>
    </xdr:to>
    <xdr:graphicFrame macro="">
      <xdr:nvGraphicFramePr>
        <xdr:cNvPr id="3" name="Diagramm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49</xdr:row>
      <xdr:rowOff>34636</xdr:rowOff>
    </xdr:from>
    <xdr:to>
      <xdr:col>44</xdr:col>
      <xdr:colOff>1056409</xdr:colOff>
      <xdr:row>84</xdr:row>
      <xdr:rowOff>69272</xdr:rowOff>
    </xdr:to>
    <xdr:graphicFrame macro="">
      <xdr:nvGraphicFramePr>
        <xdr:cNvPr id="4" name="Diagramm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97724</xdr:colOff>
      <xdr:row>86</xdr:row>
      <xdr:rowOff>102673</xdr:rowOff>
    </xdr:from>
    <xdr:to>
      <xdr:col>12</xdr:col>
      <xdr:colOff>1056410</xdr:colOff>
      <xdr:row>121</xdr:row>
      <xdr:rowOff>137309</xdr:rowOff>
    </xdr:to>
    <xdr:graphicFrame macro="">
      <xdr:nvGraphicFramePr>
        <xdr:cNvPr id="5" name="Diagramm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85</xdr:row>
      <xdr:rowOff>176893</xdr:rowOff>
    </xdr:from>
    <xdr:to>
      <xdr:col>28</xdr:col>
      <xdr:colOff>1039091</xdr:colOff>
      <xdr:row>121</xdr:row>
      <xdr:rowOff>21029</xdr:rowOff>
    </xdr:to>
    <xdr:graphicFrame macro="">
      <xdr:nvGraphicFramePr>
        <xdr:cNvPr id="6" name="Diagramm 5">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34636</xdr:colOff>
      <xdr:row>86</xdr:row>
      <xdr:rowOff>34636</xdr:rowOff>
    </xdr:from>
    <xdr:to>
      <xdr:col>45</xdr:col>
      <xdr:colOff>17318</xdr:colOff>
      <xdr:row>121</xdr:row>
      <xdr:rowOff>69272</xdr:rowOff>
    </xdr:to>
    <xdr:graphicFrame macro="">
      <xdr:nvGraphicFramePr>
        <xdr:cNvPr id="7" name="Diagramm 6">
          <a:extLst>
            <a:ext uri="{FF2B5EF4-FFF2-40B4-BE49-F238E27FC236}">
              <a16:creationId xmlns:a16="http://schemas.microsoft.com/office/drawing/2014/main" id="{00000000-0008-0000-0D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34636</xdr:colOff>
      <xdr:row>45</xdr:row>
      <xdr:rowOff>17320</xdr:rowOff>
    </xdr:from>
    <xdr:to>
      <xdr:col>11</xdr:col>
      <xdr:colOff>1056409</xdr:colOff>
      <xdr:row>80</xdr:row>
      <xdr:rowOff>51956</xdr:rowOff>
    </xdr:to>
    <xdr:graphicFrame macro="">
      <xdr:nvGraphicFramePr>
        <xdr:cNvPr id="2" name="Diagramm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17317</xdr:colOff>
      <xdr:row>45</xdr:row>
      <xdr:rowOff>34636</xdr:rowOff>
    </xdr:from>
    <xdr:to>
      <xdr:col>29</xdr:col>
      <xdr:colOff>34637</xdr:colOff>
      <xdr:row>80</xdr:row>
      <xdr:rowOff>69272</xdr:rowOff>
    </xdr:to>
    <xdr:graphicFrame macro="">
      <xdr:nvGraphicFramePr>
        <xdr:cNvPr id="3" name="Diagramm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34637</xdr:colOff>
      <xdr:row>45</xdr:row>
      <xdr:rowOff>17318</xdr:rowOff>
    </xdr:from>
    <xdr:to>
      <xdr:col>43</xdr:col>
      <xdr:colOff>1056410</xdr:colOff>
      <xdr:row>80</xdr:row>
      <xdr:rowOff>51954</xdr:rowOff>
    </xdr:to>
    <xdr:graphicFrame macro="">
      <xdr:nvGraphicFramePr>
        <xdr:cNvPr id="4" name="Diagramm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723900</xdr:colOff>
      <xdr:row>45</xdr:row>
      <xdr:rowOff>132917</xdr:rowOff>
    </xdr:from>
    <xdr:to>
      <xdr:col>62</xdr:col>
      <xdr:colOff>1018309</xdr:colOff>
      <xdr:row>80</xdr:row>
      <xdr:rowOff>167553</xdr:rowOff>
    </xdr:to>
    <xdr:graphicFrame macro="">
      <xdr:nvGraphicFramePr>
        <xdr:cNvPr id="5" name="Diagramm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66</xdr:col>
      <xdr:colOff>34636</xdr:colOff>
      <xdr:row>45</xdr:row>
      <xdr:rowOff>34636</xdr:rowOff>
    </xdr:from>
    <xdr:to>
      <xdr:col>79</xdr:col>
      <xdr:colOff>1056409</xdr:colOff>
      <xdr:row>80</xdr:row>
      <xdr:rowOff>69272</xdr:rowOff>
    </xdr:to>
    <xdr:graphicFrame macro="">
      <xdr:nvGraphicFramePr>
        <xdr:cNvPr id="6" name="Diagramm 5">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323851</xdr:colOff>
      <xdr:row>81</xdr:row>
      <xdr:rowOff>180975</xdr:rowOff>
    </xdr:from>
    <xdr:to>
      <xdr:col>12</xdr:col>
      <xdr:colOff>313460</xdr:colOff>
      <xdr:row>117</xdr:row>
      <xdr:rowOff>25111</xdr:rowOff>
    </xdr:to>
    <xdr:graphicFrame macro="">
      <xdr:nvGraphicFramePr>
        <xdr:cNvPr id="7" name="Diagramm 6">
          <a:extLst>
            <a:ext uri="{FF2B5EF4-FFF2-40B4-BE49-F238E27FC236}">
              <a16:creationId xmlns:a16="http://schemas.microsoft.com/office/drawing/2014/main" id="{00000000-0008-0000-0E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82</xdr:row>
      <xdr:rowOff>0</xdr:rowOff>
    </xdr:from>
    <xdr:to>
      <xdr:col>28</xdr:col>
      <xdr:colOff>605117</xdr:colOff>
      <xdr:row>117</xdr:row>
      <xdr:rowOff>34636</xdr:rowOff>
    </xdr:to>
    <xdr:graphicFrame macro="">
      <xdr:nvGraphicFramePr>
        <xdr:cNvPr id="8" name="Diagramm 7">
          <a:extLst>
            <a:ext uri="{FF2B5EF4-FFF2-40B4-BE49-F238E27FC236}">
              <a16:creationId xmlns:a16="http://schemas.microsoft.com/office/drawing/2014/main" id="{00000000-0008-0000-0E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693965</xdr:colOff>
      <xdr:row>82</xdr:row>
      <xdr:rowOff>95250</xdr:rowOff>
    </xdr:from>
    <xdr:to>
      <xdr:col>43</xdr:col>
      <xdr:colOff>993322</xdr:colOff>
      <xdr:row>117</xdr:row>
      <xdr:rowOff>129886</xdr:rowOff>
    </xdr:to>
    <xdr:graphicFrame macro="">
      <xdr:nvGraphicFramePr>
        <xdr:cNvPr id="9" name="Diagramm 8">
          <a:extLst>
            <a:ext uri="{FF2B5EF4-FFF2-40B4-BE49-F238E27FC236}">
              <a16:creationId xmlns:a16="http://schemas.microsoft.com/office/drawing/2014/main" id="{00000000-0008-0000-0E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49</xdr:col>
      <xdr:colOff>0</xdr:colOff>
      <xdr:row>82</xdr:row>
      <xdr:rowOff>0</xdr:rowOff>
    </xdr:from>
    <xdr:to>
      <xdr:col>62</xdr:col>
      <xdr:colOff>1056409</xdr:colOff>
      <xdr:row>117</xdr:row>
      <xdr:rowOff>34636</xdr:rowOff>
    </xdr:to>
    <xdr:graphicFrame macro="">
      <xdr:nvGraphicFramePr>
        <xdr:cNvPr id="10" name="Diagramm 9">
          <a:extLst>
            <a:ext uri="{FF2B5EF4-FFF2-40B4-BE49-F238E27FC236}">
              <a16:creationId xmlns:a16="http://schemas.microsoft.com/office/drawing/2014/main" id="{00000000-0008-0000-0E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66</xdr:col>
      <xdr:colOff>0</xdr:colOff>
      <xdr:row>82</xdr:row>
      <xdr:rowOff>0</xdr:rowOff>
    </xdr:from>
    <xdr:to>
      <xdr:col>80</xdr:col>
      <xdr:colOff>17318</xdr:colOff>
      <xdr:row>117</xdr:row>
      <xdr:rowOff>34636</xdr:rowOff>
    </xdr:to>
    <xdr:graphicFrame macro="">
      <xdr:nvGraphicFramePr>
        <xdr:cNvPr id="11" name="Diagramm 10">
          <a:extLst>
            <a:ext uri="{FF2B5EF4-FFF2-40B4-BE49-F238E27FC236}">
              <a16:creationId xmlns:a16="http://schemas.microsoft.com/office/drawing/2014/main" id="{00000000-0008-0000-0E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657225</xdr:colOff>
      <xdr:row>133</xdr:row>
      <xdr:rowOff>104775</xdr:rowOff>
    </xdr:from>
    <xdr:to>
      <xdr:col>12</xdr:col>
      <xdr:colOff>612198</xdr:colOff>
      <xdr:row>168</xdr:row>
      <xdr:rowOff>139411</xdr:rowOff>
    </xdr:to>
    <xdr:graphicFrame macro="">
      <xdr:nvGraphicFramePr>
        <xdr:cNvPr id="12" name="Diagramm 11">
          <a:extLst>
            <a:ext uri="{FF2B5EF4-FFF2-40B4-BE49-F238E27FC236}">
              <a16:creationId xmlns:a16="http://schemas.microsoft.com/office/drawing/2014/main" id="{B9FEB6DD-7A86-4C05-9309-B1EDB972F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51954</xdr:colOff>
      <xdr:row>133</xdr:row>
      <xdr:rowOff>78441</xdr:rowOff>
    </xdr:from>
    <xdr:to>
      <xdr:col>25</xdr:col>
      <xdr:colOff>976745</xdr:colOff>
      <xdr:row>168</xdr:row>
      <xdr:rowOff>113077</xdr:rowOff>
    </xdr:to>
    <xdr:graphicFrame macro="">
      <xdr:nvGraphicFramePr>
        <xdr:cNvPr id="13" name="Diagramm 12">
          <a:extLst>
            <a:ext uri="{FF2B5EF4-FFF2-40B4-BE49-F238E27FC236}">
              <a16:creationId xmlns:a16="http://schemas.microsoft.com/office/drawing/2014/main" id="{49843C42-A8E0-4EF5-987D-91FFD977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121227</xdr:colOff>
      <xdr:row>49</xdr:row>
      <xdr:rowOff>17319</xdr:rowOff>
    </xdr:from>
    <xdr:to>
      <xdr:col>13</xdr:col>
      <xdr:colOff>0</xdr:colOff>
      <xdr:row>84</xdr:row>
      <xdr:rowOff>51955</xdr:rowOff>
    </xdr:to>
    <xdr:graphicFrame macro="">
      <xdr:nvGraphicFramePr>
        <xdr:cNvPr id="2" name="Diagramm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97724</xdr:colOff>
      <xdr:row>86</xdr:row>
      <xdr:rowOff>102673</xdr:rowOff>
    </xdr:from>
    <xdr:to>
      <xdr:col>12</xdr:col>
      <xdr:colOff>1056410</xdr:colOff>
      <xdr:row>121</xdr:row>
      <xdr:rowOff>137309</xdr:rowOff>
    </xdr:to>
    <xdr:graphicFrame macro="">
      <xdr:nvGraphicFramePr>
        <xdr:cNvPr id="5" name="Diagramm 4">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842096</xdr:colOff>
      <xdr:row>25</xdr:row>
      <xdr:rowOff>0</xdr:rowOff>
    </xdr:from>
    <xdr:to>
      <xdr:col>28</xdr:col>
      <xdr:colOff>29132</xdr:colOff>
      <xdr:row>67</xdr:row>
      <xdr:rowOff>3465</xdr:rowOff>
    </xdr:to>
    <mc:AlternateContent xmlns:mc="http://schemas.openxmlformats.org/markup-compatibility/2006">
      <mc:Choice xmlns:cx1="http://schemas.microsoft.com/office/drawing/2015/9/8/chartex" Requires="cx1">
        <xdr:graphicFrame macro="">
          <xdr:nvGraphicFramePr>
            <xdr:cNvPr id="4" name="Diagramm 3">
              <a:extLst>
                <a:ext uri="{FF2B5EF4-FFF2-40B4-BE49-F238E27FC236}">
                  <a16:creationId xmlns:a16="http://schemas.microsoft.com/office/drawing/2014/main" id="{82AE3DBD-B656-4317-BEC4-11BA8F2E6D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0596946" y="5010150"/>
              <a:ext cx="9855036" cy="8004465"/>
            </a:xfrm>
            <a:prstGeom prst="rect">
              <a:avLst/>
            </a:prstGeom>
            <a:solidFill>
              <a:prstClr val="white"/>
            </a:solidFill>
            <a:ln w="1">
              <a:solidFill>
                <a:prstClr val="green"/>
              </a:solidFill>
            </a:ln>
          </xdr:spPr>
          <xdr:txBody>
            <a:bodyPr vertOverflow="clip" horzOverflow="clip"/>
            <a:lstStyle/>
            <a:p>
              <a:r>
                <a:rPr lang="de-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Addinsoft/XLSTAT/XLSTAT.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XLSTAT"/>
    </sheetNames>
    <definedNames>
      <definedName name="AddRemovGrid"/>
      <definedName name="RelaunchCall"/>
      <definedName name="SendToOffice"/>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TK125"/>
  <sheetViews>
    <sheetView zoomScale="55" zoomScaleNormal="55" workbookViewId="0">
      <pane xSplit="1" topLeftCell="B1" activePane="topRight" state="frozen"/>
      <selection pane="topRight" activeCell="E48" sqref="E48"/>
    </sheetView>
  </sheetViews>
  <sheetFormatPr baseColWidth="10" defaultRowHeight="15" x14ac:dyDescent="0.25"/>
  <cols>
    <col min="1" max="1" width="36.7109375" style="7" customWidth="1"/>
    <col min="2" max="2" width="24" style="45" customWidth="1"/>
    <col min="3" max="4" width="25" style="40" customWidth="1"/>
    <col min="5" max="5" width="24.5703125" style="40" customWidth="1"/>
    <col min="6" max="7" width="26.28515625" style="40" customWidth="1"/>
    <col min="8" max="10" width="25.85546875" style="40" customWidth="1"/>
    <col min="11" max="12" width="24" style="40" bestFit="1" customWidth="1"/>
    <col min="13" max="14" width="23.7109375" style="40" bestFit="1" customWidth="1"/>
    <col min="15" max="16" width="24" style="40" bestFit="1" customWidth="1"/>
    <col min="17" max="18" width="23.7109375" style="40" bestFit="1" customWidth="1"/>
    <col min="19" max="25" width="24" style="40" customWidth="1"/>
    <col min="26" max="26" width="24.42578125" style="45" bestFit="1" customWidth="1"/>
    <col min="27" max="27" width="24.5703125" style="40" customWidth="1"/>
    <col min="28" max="28" width="25.28515625" style="40" customWidth="1"/>
    <col min="29" max="29" width="22.28515625" style="40" customWidth="1"/>
    <col min="30" max="30" width="24.85546875" style="40" customWidth="1"/>
    <col min="31" max="33" width="22.42578125" style="2" customWidth="1"/>
    <col min="34" max="34" width="22.42578125" style="127" customWidth="1"/>
    <col min="35" max="48" width="22.42578125" style="2" customWidth="1"/>
    <col min="49" max="52" width="24" style="40" customWidth="1"/>
    <col min="53" max="53" width="23.42578125" style="45" customWidth="1"/>
    <col min="54" max="54" width="23.5703125" style="45" customWidth="1"/>
    <col min="55" max="55" width="24" style="40" customWidth="1"/>
    <col min="56" max="56" width="21.85546875" style="127" customWidth="1"/>
    <col min="57" max="57" width="16.5703125" style="126" customWidth="1"/>
    <col min="58" max="58" width="21.85546875" style="2" customWidth="1"/>
    <col min="59" max="59" width="16.5703125" style="45" customWidth="1"/>
    <col min="60" max="60" width="21.85546875" style="2" customWidth="1"/>
    <col min="61" max="61" width="16.5703125" style="45" customWidth="1"/>
    <col min="62" max="62" width="16.5703125" style="127" customWidth="1"/>
    <col min="63" max="63" width="16.5703125" style="126" customWidth="1"/>
    <col min="64" max="65" width="22.28515625" style="40" customWidth="1"/>
    <col min="66" max="66" width="21.85546875" style="2" customWidth="1"/>
    <col min="67" max="67" width="16.5703125" style="45" bestFit="1" customWidth="1"/>
    <col min="68" max="68" width="21.85546875" style="2" customWidth="1"/>
    <col min="69" max="69" width="16.5703125" style="45" bestFit="1" customWidth="1"/>
    <col min="70" max="70" width="16.5703125" style="2" customWidth="1"/>
    <col min="71" max="71" width="16.5703125" style="45" customWidth="1"/>
    <col min="72" max="72" width="16.5703125" style="2" customWidth="1"/>
    <col min="73" max="73" width="16.5703125" style="45" customWidth="1"/>
    <col min="74" max="75" width="22" style="45" customWidth="1"/>
    <col min="76" max="76" width="21.5703125" style="2" customWidth="1"/>
    <col min="77" max="77" width="15.28515625" style="45" customWidth="1"/>
    <col min="78" max="78" width="21.5703125" style="2" customWidth="1"/>
    <col min="79" max="79" width="15.28515625" style="45" customWidth="1"/>
    <col min="80" max="80" width="21.5703125" style="2" customWidth="1"/>
    <col min="81" max="81" width="15.28515625" style="45" customWidth="1"/>
    <col min="82" max="82" width="21.5703125" style="2" customWidth="1"/>
    <col min="83" max="83" width="15.28515625" style="45" customWidth="1"/>
    <col min="84" max="84" width="22.28515625" style="45" customWidth="1"/>
    <col min="85" max="85" width="21.5703125" style="2" customWidth="1"/>
    <col min="86" max="86" width="16.140625" style="45" customWidth="1"/>
    <col min="87" max="87" width="22.140625" style="2" customWidth="1"/>
    <col min="88" max="88" width="16.5703125" style="45" customWidth="1"/>
    <col min="89" max="89" width="22.28515625" style="2" customWidth="1"/>
    <col min="90" max="90" width="16.5703125" style="45" customWidth="1"/>
    <col min="91" max="91" width="21.7109375" style="2" customWidth="1"/>
    <col min="92" max="92" width="16.7109375" style="45" customWidth="1"/>
    <col min="93" max="93" width="22.85546875" style="2" customWidth="1"/>
    <col min="94" max="94" width="16.5703125" style="45" customWidth="1"/>
    <col min="95" max="95" width="23.140625" style="2" customWidth="1"/>
    <col min="96" max="96" width="16.5703125" style="45" customWidth="1"/>
    <col min="97" max="97" width="23.7109375" style="2" customWidth="1"/>
    <col min="98" max="98" width="16.5703125" style="45" customWidth="1"/>
    <col min="99" max="99" width="24.140625" style="2" customWidth="1"/>
    <col min="100" max="100" width="16.5703125" style="45" customWidth="1"/>
    <col min="101" max="101" width="23" style="2" customWidth="1"/>
    <col min="102" max="102" width="16.5703125" style="45" customWidth="1"/>
    <col min="103" max="103" width="22.85546875" style="2" customWidth="1"/>
    <col min="104" max="104" width="16.5703125" style="45" customWidth="1"/>
    <col min="105" max="105" width="22.140625" style="2" customWidth="1"/>
    <col min="106" max="106" width="16.5703125" style="45" customWidth="1"/>
    <col min="107" max="107" width="22.28515625" style="2" customWidth="1"/>
    <col min="108" max="108" width="16.5703125" style="45" customWidth="1"/>
    <col min="109" max="109" width="21.7109375" style="2" customWidth="1"/>
    <col min="110" max="110" width="16.7109375" style="45" customWidth="1"/>
    <col min="111" max="111" width="22.85546875" style="2" customWidth="1"/>
    <col min="112" max="112" width="16.5703125" style="45" customWidth="1"/>
    <col min="113" max="113" width="23.140625" style="2" customWidth="1"/>
    <col min="114" max="114" width="16.5703125" style="45" customWidth="1"/>
    <col min="115" max="115" width="23.7109375" style="2" customWidth="1"/>
    <col min="116" max="116" width="16.5703125" style="45" customWidth="1"/>
    <col min="117" max="117" width="24.140625" style="2" customWidth="1"/>
    <col min="118" max="118" width="16.5703125" style="45" customWidth="1"/>
    <col min="119" max="119" width="23" style="2" customWidth="1"/>
    <col min="120" max="120" width="16.5703125" style="45" customWidth="1"/>
    <col min="121" max="121" width="22.85546875" style="2" customWidth="1"/>
    <col min="122" max="122" width="16.5703125" style="45" customWidth="1"/>
    <col min="123" max="123" width="28.42578125" style="2" bestFit="1" customWidth="1"/>
    <col min="124" max="124" width="16.5703125" style="45" bestFit="1" customWidth="1"/>
    <col min="125" max="125" width="28.42578125" style="2" bestFit="1" customWidth="1"/>
    <col min="126" max="126" width="16.5703125" style="45" bestFit="1" customWidth="1"/>
    <col min="127" max="127" width="28.42578125" style="2" bestFit="1" customWidth="1"/>
    <col min="128" max="128" width="16.5703125" style="45" bestFit="1" customWidth="1"/>
    <col min="129" max="129" width="28.42578125" style="2" bestFit="1" customWidth="1"/>
    <col min="130" max="130" width="16.5703125" style="45" bestFit="1" customWidth="1"/>
    <col min="131" max="131" width="28.42578125" style="2" bestFit="1" customWidth="1"/>
    <col min="132" max="132" width="16.5703125" style="45" bestFit="1" customWidth="1"/>
    <col min="133" max="133" width="28.42578125" style="2" bestFit="1" customWidth="1"/>
    <col min="134" max="134" width="16.5703125" style="45" bestFit="1" customWidth="1"/>
    <col min="135" max="140" width="16.5703125" style="2" customWidth="1"/>
    <col min="141" max="141" width="28.42578125" style="2" customWidth="1"/>
    <col min="142" max="142" width="16.5703125" style="45" bestFit="1" customWidth="1"/>
    <col min="143" max="143" width="28.42578125" style="2" customWidth="1"/>
    <col min="144" max="144" width="16.5703125" style="45" bestFit="1" customWidth="1"/>
    <col min="145" max="145" width="28.42578125" style="2" customWidth="1"/>
    <col min="146" max="146" width="16.5703125" style="45" bestFit="1" customWidth="1"/>
    <col min="147" max="147" width="28.42578125" style="2" customWidth="1"/>
    <col min="148" max="148" width="16.5703125" style="45" bestFit="1" customWidth="1"/>
    <col min="149" max="149" width="28.42578125" style="2" customWidth="1"/>
    <col min="150" max="150" width="16.5703125" style="45" bestFit="1" customWidth="1"/>
    <col min="151" max="151" width="28.42578125" style="2" customWidth="1"/>
    <col min="152" max="152" width="16.5703125" style="45" bestFit="1" customWidth="1"/>
    <col min="153" max="153" width="28.42578125" style="2" customWidth="1"/>
    <col min="154" max="154" width="16.5703125" style="45" bestFit="1" customWidth="1"/>
    <col min="155" max="155" width="28.42578125" style="2" customWidth="1"/>
    <col min="156" max="156" width="16.5703125" style="45" bestFit="1" customWidth="1"/>
    <col min="157" max="157" width="28.42578125" style="2" customWidth="1"/>
    <col min="158" max="158" width="16.5703125" style="45" bestFit="1" customWidth="1"/>
    <col min="159" max="159" width="28.42578125" style="2" bestFit="1" customWidth="1"/>
    <col min="160" max="160" width="16.5703125" style="45" bestFit="1" customWidth="1"/>
    <col min="161" max="161" width="28.42578125" style="2" bestFit="1" customWidth="1"/>
    <col min="162" max="162" width="16.5703125" style="45" bestFit="1" customWidth="1"/>
    <col min="163" max="163" width="28.42578125" style="2" bestFit="1" customWidth="1"/>
    <col min="164" max="164" width="16.5703125" style="45" bestFit="1" customWidth="1"/>
    <col min="165" max="165" width="28.42578125" style="2" bestFit="1" customWidth="1"/>
    <col min="166" max="166" width="16.5703125" style="45" bestFit="1" customWidth="1"/>
    <col min="167" max="167" width="28.42578125" style="2" bestFit="1" customWidth="1"/>
    <col min="168" max="168" width="16.5703125" style="45" bestFit="1" customWidth="1"/>
    <col min="169" max="169" width="28.42578125" style="2" bestFit="1" customWidth="1"/>
    <col min="170" max="170" width="16.5703125" style="45" bestFit="1" customWidth="1"/>
    <col min="171" max="171" width="28.42578125" style="2" bestFit="1" customWidth="1"/>
    <col min="172" max="172" width="16.5703125" style="45" bestFit="1" customWidth="1"/>
    <col min="173" max="173" width="28.42578125" style="2" bestFit="1" customWidth="1"/>
    <col min="174" max="174" width="16.5703125" style="45" bestFit="1" customWidth="1"/>
    <col min="175" max="175" width="28.42578125" style="2" bestFit="1" customWidth="1"/>
    <col min="176" max="176" width="16.5703125" style="45" bestFit="1" customWidth="1"/>
    <col min="177" max="177" width="28.42578125" style="2" bestFit="1" customWidth="1"/>
    <col min="178" max="178" width="16.5703125" style="45" bestFit="1" customWidth="1"/>
    <col min="179" max="179" width="28.42578125" style="2" bestFit="1" customWidth="1"/>
    <col min="180" max="180" width="16.5703125" style="45" bestFit="1" customWidth="1"/>
    <col min="181" max="181" width="28.42578125" style="2" bestFit="1" customWidth="1"/>
    <col min="182" max="182" width="16.5703125" style="45" bestFit="1" customWidth="1"/>
    <col min="183" max="183" width="28.42578125" style="2" bestFit="1" customWidth="1"/>
    <col min="184" max="184" width="16.5703125" style="45" bestFit="1" customWidth="1"/>
    <col min="185" max="185" width="28.42578125" style="2" bestFit="1" customWidth="1"/>
    <col min="186" max="186" width="16.5703125" style="45" bestFit="1" customWidth="1"/>
    <col min="187" max="187" width="28.42578125" style="2" bestFit="1" customWidth="1"/>
    <col min="188" max="188" width="16.5703125" style="45" bestFit="1" customWidth="1"/>
    <col min="189" max="189" width="28.42578125" style="2" bestFit="1" customWidth="1"/>
    <col min="190" max="190" width="16.5703125" style="45" bestFit="1" customWidth="1"/>
    <col min="191" max="191" width="28.42578125" style="2" bestFit="1" customWidth="1"/>
    <col min="192" max="192" width="16.5703125" style="45" bestFit="1" customWidth="1"/>
    <col min="193" max="193" width="28.42578125" style="2" bestFit="1" customWidth="1"/>
    <col min="194" max="194" width="16.5703125" style="45" bestFit="1" customWidth="1"/>
    <col min="195" max="195" width="28.42578125" style="2" bestFit="1" customWidth="1"/>
    <col min="196" max="196" width="16.5703125" style="45" bestFit="1" customWidth="1"/>
    <col min="197" max="197" width="28.42578125" style="2" bestFit="1" customWidth="1"/>
    <col min="198" max="198" width="16.5703125" style="45" bestFit="1" customWidth="1"/>
    <col min="199" max="199" width="28.42578125" style="2" bestFit="1" customWidth="1"/>
    <col min="200" max="200" width="16.5703125" style="45" bestFit="1" customWidth="1"/>
    <col min="201" max="201" width="28.42578125" style="2" bestFit="1" customWidth="1"/>
    <col min="202" max="202" width="16.5703125" style="45" bestFit="1" customWidth="1"/>
    <col min="203" max="203" width="28.42578125" style="2" bestFit="1" customWidth="1"/>
    <col min="204" max="204" width="16.5703125" style="45" bestFit="1" customWidth="1"/>
    <col min="205" max="205" width="28.42578125" style="2" bestFit="1" customWidth="1"/>
    <col min="206" max="206" width="16.5703125" style="45" bestFit="1" customWidth="1"/>
    <col min="207" max="207" width="28.42578125" style="2" bestFit="1" customWidth="1"/>
    <col min="208" max="208" width="16.5703125" style="45" bestFit="1" customWidth="1"/>
    <col min="209" max="209" width="28.42578125" style="2" bestFit="1" customWidth="1"/>
    <col min="210" max="210" width="16.5703125" style="45" bestFit="1" customWidth="1"/>
    <col min="211" max="211" width="28.42578125" style="2" bestFit="1" customWidth="1"/>
    <col min="212" max="212" width="16.5703125" style="45" bestFit="1" customWidth="1"/>
    <col min="213" max="213" width="28.42578125" style="2" bestFit="1" customWidth="1"/>
    <col min="214" max="214" width="16.5703125" style="45" bestFit="1" customWidth="1"/>
    <col min="215" max="215" width="28.42578125" style="2" bestFit="1" customWidth="1"/>
    <col min="216" max="216" width="16.5703125" style="45" bestFit="1" customWidth="1"/>
    <col min="217" max="217" width="28.42578125" style="2" bestFit="1" customWidth="1"/>
    <col min="218" max="218" width="16.5703125" style="45" bestFit="1" customWidth="1"/>
    <col min="219" max="219" width="28.42578125" style="2" bestFit="1" customWidth="1"/>
    <col min="220" max="220" width="16.5703125" style="45" bestFit="1" customWidth="1"/>
    <col min="221" max="221" width="28.42578125" style="2" bestFit="1" customWidth="1"/>
    <col min="222" max="222" width="16.5703125" style="45" bestFit="1" customWidth="1"/>
    <col min="223" max="223" width="28.42578125" style="2" bestFit="1" customWidth="1"/>
    <col min="224" max="224" width="16.5703125" style="45" bestFit="1" customWidth="1"/>
    <col min="225" max="225" width="28.42578125" style="2" bestFit="1" customWidth="1"/>
    <col min="226" max="226" width="16.5703125" style="45" bestFit="1" customWidth="1"/>
    <col min="227" max="227" width="28.42578125" style="2" bestFit="1" customWidth="1"/>
    <col min="228" max="228" width="16.5703125" style="45" bestFit="1" customWidth="1"/>
    <col min="229" max="229" width="28.42578125" style="2" bestFit="1" customWidth="1"/>
    <col min="230" max="230" width="16.5703125" style="45" bestFit="1" customWidth="1"/>
    <col min="231" max="231" width="28.42578125" style="2" bestFit="1" customWidth="1"/>
    <col min="232" max="232" width="19.7109375" style="45" customWidth="1"/>
    <col min="233" max="233" width="28.42578125" style="2" bestFit="1" customWidth="1"/>
    <col min="234" max="234" width="19.7109375" style="45" customWidth="1"/>
    <col min="235" max="235" width="28.42578125" style="2" bestFit="1" customWidth="1"/>
    <col min="236" max="236" width="19.7109375" style="45" customWidth="1"/>
    <col min="237" max="237" width="28.42578125" style="2" bestFit="1" customWidth="1"/>
    <col min="238" max="238" width="19.7109375" style="45" customWidth="1"/>
    <col min="239" max="239" width="28.42578125" style="2" bestFit="1" customWidth="1"/>
    <col min="240" max="240" width="19.7109375" style="45" customWidth="1"/>
    <col min="241" max="241" width="28.42578125" style="2" bestFit="1" customWidth="1"/>
    <col min="242" max="242" width="19.7109375" style="45" customWidth="1"/>
    <col min="243" max="243" width="28.42578125" style="2" bestFit="1" customWidth="1"/>
    <col min="244" max="244" width="19.7109375" style="45" customWidth="1"/>
    <col min="245" max="245" width="28.42578125" style="2" bestFit="1" customWidth="1"/>
    <col min="246" max="246" width="19.7109375" style="45" customWidth="1"/>
    <col min="247" max="247" width="28.42578125" style="2" bestFit="1" customWidth="1"/>
    <col min="248" max="248" width="19.7109375" style="45" customWidth="1"/>
    <col min="249" max="249" width="28.42578125" style="2" bestFit="1" customWidth="1"/>
    <col min="250" max="250" width="19.7109375" style="45" customWidth="1"/>
    <col min="251" max="251" width="28.42578125" style="2" bestFit="1" customWidth="1"/>
    <col min="252" max="252" width="19.7109375" style="45" customWidth="1"/>
    <col min="253" max="253" width="28.42578125" style="2" bestFit="1" customWidth="1"/>
    <col min="254" max="254" width="19.7109375" style="45" customWidth="1"/>
    <col min="255" max="255" width="28.42578125" style="2" bestFit="1" customWidth="1"/>
    <col min="256" max="256" width="19.7109375" style="45" customWidth="1"/>
    <col min="257" max="257" width="28.42578125" style="2" bestFit="1" customWidth="1"/>
    <col min="258" max="258" width="19.7109375" style="45" customWidth="1"/>
    <col min="259" max="259" width="28.42578125" style="2" bestFit="1" customWidth="1"/>
    <col min="260" max="260" width="19.7109375" style="45" customWidth="1"/>
    <col min="261" max="261" width="28.42578125" style="2" bestFit="1" customWidth="1"/>
    <col min="262" max="262" width="19.7109375" style="45" customWidth="1"/>
    <col min="263" max="263" width="28.42578125" style="2" bestFit="1" customWidth="1"/>
    <col min="264" max="264" width="16.5703125" style="45" bestFit="1" customWidth="1"/>
    <col min="265" max="265" width="28.42578125" style="2" bestFit="1" customWidth="1"/>
    <col min="266" max="266" width="16.5703125" style="45" bestFit="1" customWidth="1"/>
    <col min="267" max="267" width="28.42578125" style="2" bestFit="1" customWidth="1"/>
    <col min="268" max="268" width="16.5703125" style="45" bestFit="1" customWidth="1"/>
    <col min="269" max="269" width="28.42578125" style="2" bestFit="1" customWidth="1"/>
    <col min="270" max="270" width="16.5703125" style="45" bestFit="1" customWidth="1"/>
    <col min="271" max="271" width="28.42578125" style="2" bestFit="1" customWidth="1"/>
    <col min="272" max="272" width="16.5703125" style="45" bestFit="1" customWidth="1"/>
    <col min="273" max="273" width="28.42578125" style="2" bestFit="1" customWidth="1"/>
    <col min="274" max="274" width="16.5703125" style="45" bestFit="1" customWidth="1"/>
    <col min="275" max="275" width="28.42578125" style="2" bestFit="1" customWidth="1"/>
    <col min="276" max="276" width="16.5703125" style="45" bestFit="1" customWidth="1"/>
    <col min="277" max="277" width="28.42578125" style="2" bestFit="1" customWidth="1"/>
    <col min="278" max="278" width="16.5703125" style="45" bestFit="1" customWidth="1"/>
    <col min="279" max="279" width="28.42578125" style="2" customWidth="1"/>
    <col min="280" max="280" width="16.5703125" style="45" bestFit="1" customWidth="1"/>
    <col min="281" max="281" width="28.42578125" style="2" customWidth="1"/>
    <col min="282" max="282" width="16.5703125" style="45" bestFit="1" customWidth="1"/>
    <col min="283" max="283" width="28.42578125" style="2" customWidth="1"/>
    <col min="284" max="284" width="16.5703125" style="45" bestFit="1" customWidth="1"/>
    <col min="285" max="285" width="28.42578125" style="2" customWidth="1"/>
    <col min="286" max="286" width="16.5703125" style="45" bestFit="1" customWidth="1"/>
    <col min="287" max="287" width="28.42578125" style="2" customWidth="1"/>
    <col min="288" max="288" width="16.5703125" style="45" bestFit="1" customWidth="1"/>
    <col min="289" max="289" width="28.42578125" style="2" customWidth="1"/>
    <col min="290" max="290" width="16.5703125" style="45" bestFit="1" customWidth="1"/>
    <col min="291" max="291" width="28.42578125" style="2" customWidth="1"/>
    <col min="292" max="292" width="16.5703125" style="45" bestFit="1" customWidth="1"/>
    <col min="293" max="293" width="28.42578125" style="2" customWidth="1"/>
    <col min="294" max="294" width="16.5703125" style="45" bestFit="1" customWidth="1"/>
    <col min="295" max="295" width="28.42578125" style="2" customWidth="1"/>
    <col min="296" max="296" width="16.5703125" style="45" bestFit="1" customWidth="1"/>
    <col min="297" max="297" width="28.42578125" style="2" customWidth="1"/>
    <col min="298" max="298" width="16.5703125" style="45" bestFit="1" customWidth="1"/>
    <col min="299" max="299" width="28.42578125" style="2" customWidth="1"/>
    <col min="300" max="300" width="16.5703125" style="45" bestFit="1" customWidth="1"/>
    <col min="301" max="301" width="28.42578125" style="2" customWidth="1"/>
    <col min="302" max="302" width="16.5703125" style="45" bestFit="1" customWidth="1"/>
    <col min="303" max="303" width="28.42578125" style="2" customWidth="1"/>
    <col min="304" max="304" width="16.5703125" style="45" bestFit="1" customWidth="1"/>
    <col min="305" max="305" width="28.42578125" style="2" customWidth="1"/>
    <col min="306" max="306" width="16.5703125" style="45" bestFit="1" customWidth="1"/>
    <col min="307" max="307" width="28.42578125" style="2" customWidth="1"/>
    <col min="308" max="308" width="16.5703125" style="45" bestFit="1" customWidth="1"/>
    <col min="309" max="309" width="28.42578125" style="2" customWidth="1"/>
    <col min="310" max="310" width="16.5703125" style="45" bestFit="1" customWidth="1"/>
    <col min="311" max="311" width="28.42578125" style="2" customWidth="1"/>
    <col min="312" max="312" width="16.5703125" style="45" bestFit="1" customWidth="1"/>
    <col min="313" max="313" width="28.42578125" style="2" customWidth="1"/>
    <col min="314" max="314" width="16.5703125" style="45" bestFit="1" customWidth="1"/>
    <col min="315" max="315" width="28.42578125" style="2" customWidth="1"/>
    <col min="316" max="316" width="16.5703125" style="45" bestFit="1" customWidth="1"/>
    <col min="317" max="317" width="28.42578125" style="2" customWidth="1"/>
    <col min="318" max="318" width="16.5703125" style="45" bestFit="1" customWidth="1"/>
    <col min="319" max="319" width="28.42578125" style="2" customWidth="1"/>
    <col min="320" max="320" width="16.5703125" style="45" bestFit="1" customWidth="1"/>
    <col min="321" max="321" width="28.42578125" style="2" customWidth="1"/>
    <col min="322" max="322" width="16.5703125" style="45" bestFit="1" customWidth="1"/>
    <col min="323" max="323" width="28.42578125" style="2" customWidth="1"/>
    <col min="324" max="324" width="16.5703125" style="45" bestFit="1" customWidth="1"/>
    <col min="325" max="325" width="28.42578125" style="2" customWidth="1"/>
    <col min="326" max="326" width="16.5703125" style="45" bestFit="1" customWidth="1"/>
    <col min="327" max="327" width="28.42578125" style="2" customWidth="1"/>
    <col min="328" max="328" width="16.5703125" style="45" bestFit="1" customWidth="1"/>
    <col min="329" max="329" width="28.42578125" style="2" customWidth="1"/>
    <col min="330" max="330" width="16.5703125" style="45" bestFit="1" customWidth="1"/>
    <col min="331" max="331" width="28.42578125" style="2" customWidth="1"/>
    <col min="332" max="332" width="16.5703125" style="45" bestFit="1" customWidth="1"/>
    <col min="333" max="333" width="28.42578125" style="2" customWidth="1"/>
    <col min="334" max="334" width="16.5703125" style="45" bestFit="1" customWidth="1"/>
    <col min="335" max="335" width="28.42578125" style="2" customWidth="1"/>
    <col min="336" max="336" width="16.5703125" style="45" bestFit="1" customWidth="1"/>
    <col min="337" max="337" width="28.42578125" style="2" customWidth="1"/>
    <col min="338" max="338" width="16.5703125" style="45" bestFit="1" customWidth="1"/>
    <col min="339" max="339" width="24.42578125" style="45" bestFit="1" customWidth="1"/>
    <col min="340" max="340" width="24.5703125" style="40" customWidth="1"/>
    <col min="341" max="341" width="25.28515625" style="40" customWidth="1"/>
    <col min="342" max="342" width="22.28515625" style="40" customWidth="1"/>
    <col min="343" max="343" width="24.85546875" style="40" customWidth="1"/>
    <col min="344" max="344" width="28.42578125" style="2" bestFit="1" customWidth="1"/>
    <col min="345" max="345" width="16.5703125" style="45" bestFit="1" customWidth="1"/>
    <col min="346" max="346" width="28.42578125" style="2" bestFit="1" customWidth="1"/>
    <col min="347" max="347" width="16.5703125" style="45" bestFit="1" customWidth="1"/>
    <col min="348" max="348" width="28.42578125" style="2" bestFit="1" customWidth="1"/>
    <col min="349" max="349" width="16.5703125" style="45" bestFit="1" customWidth="1"/>
    <col min="350" max="350" width="28.42578125" style="2" bestFit="1" customWidth="1"/>
    <col min="351" max="351" width="16.5703125" style="45" bestFit="1" customWidth="1"/>
    <col min="352" max="352" width="28.42578125" style="2" bestFit="1" customWidth="1"/>
    <col min="353" max="353" width="16.5703125" style="45" bestFit="1" customWidth="1"/>
    <col min="354" max="354" width="28.42578125" style="2" bestFit="1" customWidth="1"/>
    <col min="355" max="355" width="16.5703125" style="45" bestFit="1" customWidth="1"/>
    <col min="356" max="356" width="28.42578125" style="2" bestFit="1" customWidth="1"/>
    <col min="357" max="357" width="16.5703125" style="45" bestFit="1" customWidth="1"/>
    <col min="358" max="358" width="28.42578125" style="2" bestFit="1" customWidth="1"/>
    <col min="359" max="359" width="16.5703125" style="45" bestFit="1" customWidth="1"/>
    <col min="360" max="360" width="21.85546875" style="2" customWidth="1"/>
    <col min="361" max="361" width="16.5703125" style="45" bestFit="1" customWidth="1"/>
    <col min="362" max="362" width="21.85546875" style="2" customWidth="1"/>
    <col min="363" max="363" width="16.5703125" style="45" bestFit="1" customWidth="1"/>
    <col min="364" max="364" width="21.85546875" style="2" customWidth="1"/>
    <col min="365" max="365" width="16.5703125" style="45" bestFit="1" customWidth="1"/>
    <col min="366" max="366" width="21.85546875" style="2" customWidth="1"/>
    <col min="367" max="367" width="16.5703125" style="45" bestFit="1" customWidth="1"/>
    <col min="368" max="368" width="21.85546875" style="2" customWidth="1"/>
    <col min="369" max="369" width="16.5703125" style="45" bestFit="1" customWidth="1"/>
    <col min="370" max="370" width="21.85546875" style="2" customWidth="1"/>
    <col min="371" max="371" width="16.5703125" style="45" bestFit="1" customWidth="1"/>
    <col min="372" max="372" width="21.85546875" style="2" customWidth="1"/>
    <col min="373" max="373" width="16.5703125" style="45" bestFit="1" customWidth="1"/>
    <col min="374" max="374" width="28.42578125" style="2" bestFit="1" customWidth="1"/>
    <col min="375" max="375" width="16.5703125" style="45" bestFit="1" customWidth="1"/>
    <col min="376" max="376" width="28.42578125" style="2" bestFit="1" customWidth="1"/>
    <col min="377" max="377" width="16.5703125" style="45" bestFit="1" customWidth="1"/>
    <col min="378" max="378" width="28.42578125" style="2" bestFit="1" customWidth="1"/>
    <col min="379" max="379" width="16.5703125" style="45" bestFit="1" customWidth="1"/>
    <col min="380" max="380" width="28.42578125" style="2" bestFit="1" customWidth="1"/>
    <col min="381" max="381" width="16.5703125" style="45" bestFit="1" customWidth="1"/>
    <col min="382" max="382" width="28.42578125" style="2" bestFit="1" customWidth="1"/>
    <col min="383" max="383" width="16.5703125" style="45" bestFit="1" customWidth="1"/>
    <col min="384" max="384" width="28.42578125" style="2" bestFit="1" customWidth="1"/>
    <col min="385" max="385" width="16.5703125" style="45" bestFit="1" customWidth="1"/>
    <col min="386" max="386" width="28.42578125" style="2" bestFit="1" customWidth="1"/>
    <col min="387" max="387" width="16.5703125" style="45" bestFit="1" customWidth="1"/>
    <col min="388" max="388" width="28.42578125" style="2" bestFit="1" customWidth="1"/>
    <col min="389" max="389" width="16.5703125" style="45" bestFit="1" customWidth="1"/>
    <col min="390" max="390" width="28.42578125" style="2" bestFit="1" customWidth="1"/>
    <col min="391" max="391" width="16.5703125" style="45" bestFit="1" customWidth="1"/>
    <col min="392" max="392" width="28.42578125" style="2" bestFit="1" customWidth="1"/>
    <col min="393" max="393" width="16.5703125" style="45" bestFit="1" customWidth="1"/>
    <col min="394" max="394" width="28.42578125" style="2" bestFit="1" customWidth="1"/>
    <col min="395" max="395" width="16.5703125" style="45" bestFit="1" customWidth="1"/>
    <col min="396" max="396" width="28.42578125" style="2" bestFit="1" customWidth="1"/>
    <col min="397" max="397" width="16.5703125" style="45" bestFit="1" customWidth="1"/>
    <col min="398" max="398" width="28.42578125" style="2" bestFit="1" customWidth="1"/>
    <col min="399" max="399" width="16.5703125" style="45" bestFit="1" customWidth="1"/>
    <col min="400" max="400" width="28.42578125" style="2" bestFit="1" customWidth="1"/>
    <col min="401" max="401" width="16.5703125" style="45" bestFit="1" customWidth="1"/>
    <col min="402" max="402" width="28.42578125" style="2" bestFit="1" customWidth="1"/>
    <col min="403" max="403" width="16.5703125" style="45" bestFit="1" customWidth="1"/>
    <col min="404" max="404" width="28.42578125" style="2" bestFit="1" customWidth="1"/>
    <col min="405" max="405" width="16.5703125" style="45" bestFit="1" customWidth="1"/>
    <col min="406" max="406" width="28.42578125" style="2" bestFit="1" customWidth="1"/>
    <col min="407" max="407" width="16.5703125" style="45" bestFit="1" customWidth="1"/>
    <col min="408" max="408" width="28.42578125" style="2" bestFit="1" customWidth="1"/>
    <col min="409" max="409" width="16.5703125" style="45" bestFit="1" customWidth="1"/>
    <col min="410" max="410" width="28.42578125" style="2" bestFit="1" customWidth="1"/>
    <col min="411" max="411" width="16.5703125" style="45" bestFit="1" customWidth="1"/>
    <col min="412" max="412" width="28.42578125" style="2" bestFit="1" customWidth="1"/>
    <col min="413" max="413" width="16.5703125" style="45" bestFit="1" customWidth="1"/>
    <col min="414" max="414" width="28.42578125" style="2" bestFit="1" customWidth="1"/>
    <col min="415" max="415" width="16.5703125" style="45" bestFit="1" customWidth="1"/>
    <col min="416" max="416" width="28.42578125" style="2" bestFit="1" customWidth="1"/>
    <col min="417" max="417" width="16.5703125" style="45" bestFit="1" customWidth="1"/>
    <col min="418" max="418" width="28.42578125" style="2" bestFit="1" customWidth="1"/>
    <col min="419" max="419" width="16.5703125" style="45" bestFit="1" customWidth="1"/>
    <col min="420" max="420" width="28.42578125" style="2" bestFit="1" customWidth="1"/>
    <col min="421" max="421" width="16.5703125" style="45" bestFit="1" customWidth="1"/>
    <col min="422" max="422" width="28.42578125" style="2" bestFit="1" customWidth="1"/>
    <col min="423" max="423" width="16.5703125" style="45" bestFit="1" customWidth="1"/>
    <col min="424" max="424" width="28.42578125" style="2" bestFit="1" customWidth="1"/>
    <col min="425" max="425" width="16.5703125" style="45" bestFit="1" customWidth="1"/>
    <col min="426" max="426" width="28.42578125" style="2" bestFit="1" customWidth="1"/>
    <col min="427" max="427" width="16.5703125" style="45" bestFit="1" customWidth="1"/>
    <col min="428" max="428" width="28.42578125" style="2" bestFit="1" customWidth="1"/>
    <col min="429" max="429" width="16.5703125" style="45" bestFit="1" customWidth="1"/>
    <col min="430" max="430" width="28.42578125" style="2" bestFit="1" customWidth="1"/>
    <col min="431" max="431" width="16.5703125" style="45" bestFit="1" customWidth="1"/>
    <col min="432" max="432" width="28.42578125" style="2" bestFit="1" customWidth="1"/>
    <col min="433" max="433" width="16.5703125" style="45" bestFit="1" customWidth="1"/>
    <col min="434" max="434" width="28.42578125" style="2" bestFit="1" customWidth="1"/>
    <col min="435" max="435" width="16.5703125" style="45" bestFit="1" customWidth="1"/>
    <col min="436" max="436" width="28.42578125" style="2" bestFit="1" customWidth="1"/>
    <col min="437" max="437" width="16.5703125" style="45" bestFit="1" customWidth="1"/>
    <col min="438" max="438" width="28.42578125" style="2" bestFit="1" customWidth="1"/>
    <col min="439" max="439" width="16.5703125" style="45" bestFit="1" customWidth="1"/>
    <col min="440" max="440" width="28.42578125" style="2" bestFit="1" customWidth="1"/>
    <col min="441" max="441" width="16.5703125" style="45" bestFit="1" customWidth="1"/>
    <col min="442" max="442" width="28.42578125" style="2" bestFit="1" customWidth="1"/>
    <col min="443" max="443" width="16.5703125" style="45" bestFit="1" customWidth="1"/>
    <col min="444" max="444" width="28.42578125" style="127" bestFit="1" customWidth="1"/>
    <col min="445" max="445" width="16.5703125" style="126" bestFit="1" customWidth="1"/>
    <col min="446" max="446" width="28.42578125" style="2" bestFit="1" customWidth="1"/>
    <col min="447" max="447" width="16.5703125" style="45" bestFit="1" customWidth="1"/>
    <col min="448" max="448" width="28.42578125" style="2" bestFit="1" customWidth="1"/>
    <col min="449" max="449" width="16.5703125" style="45" bestFit="1" customWidth="1"/>
    <col min="450" max="450" width="28.42578125" style="2" bestFit="1" customWidth="1"/>
    <col min="451" max="451" width="16.5703125" style="45" bestFit="1" customWidth="1"/>
    <col min="452" max="452" width="28.42578125" style="2" bestFit="1" customWidth="1"/>
    <col min="453" max="453" width="16.5703125" style="45" bestFit="1" customWidth="1"/>
    <col min="454" max="454" width="28.42578125" style="2" bestFit="1" customWidth="1"/>
    <col min="455" max="455" width="16.5703125" style="45" bestFit="1" customWidth="1"/>
    <col min="456" max="456" width="28.42578125" style="2" bestFit="1" customWidth="1"/>
    <col min="457" max="457" width="16.5703125" style="45" bestFit="1" customWidth="1"/>
    <col min="458" max="458" width="28.42578125" style="2" bestFit="1" customWidth="1"/>
    <col min="459" max="459" width="16.5703125" style="45" bestFit="1" customWidth="1"/>
    <col min="460" max="460" width="28.42578125" style="2" bestFit="1" customWidth="1"/>
    <col min="461" max="461" width="16.5703125" style="45" bestFit="1" customWidth="1"/>
    <col min="462" max="462" width="28.42578125" style="2" bestFit="1" customWidth="1"/>
    <col min="463" max="463" width="16.5703125" style="45" bestFit="1" customWidth="1"/>
    <col min="464" max="464" width="28.42578125" style="2" bestFit="1" customWidth="1"/>
    <col min="465" max="465" width="16.5703125" style="45" bestFit="1" customWidth="1"/>
    <col min="466" max="466" width="28.42578125" style="2" bestFit="1" customWidth="1"/>
    <col min="467" max="467" width="16.5703125" style="45" bestFit="1" customWidth="1"/>
    <col min="468" max="468" width="28.42578125" style="2" bestFit="1" customWidth="1"/>
    <col min="469" max="469" width="16.5703125" style="45" bestFit="1" customWidth="1"/>
    <col min="470" max="470" width="28.42578125" style="2" bestFit="1" customWidth="1"/>
    <col min="471" max="471" width="16.5703125" style="45" bestFit="1" customWidth="1"/>
    <col min="472" max="472" width="28.42578125" style="2" bestFit="1" customWidth="1"/>
    <col min="473" max="473" width="16.5703125" style="45" bestFit="1" customWidth="1"/>
    <col min="474" max="474" width="28.42578125" style="2" bestFit="1" customWidth="1"/>
    <col min="475" max="475" width="16.5703125" style="45" bestFit="1" customWidth="1"/>
    <col min="476" max="476" width="28.42578125" style="2" bestFit="1" customWidth="1"/>
    <col min="477" max="477" width="16.5703125" style="45" bestFit="1" customWidth="1"/>
    <col min="478" max="478" width="28.42578125" style="2" bestFit="1" customWidth="1"/>
    <col min="479" max="479" width="16.5703125" style="45" bestFit="1" customWidth="1"/>
    <col min="480" max="480" width="28.42578125" style="2" bestFit="1" customWidth="1"/>
    <col min="481" max="481" width="16.5703125" style="45" bestFit="1" customWidth="1"/>
    <col min="482" max="482" width="28.42578125" style="2" bestFit="1" customWidth="1"/>
    <col min="483" max="483" width="16.5703125" style="45" bestFit="1" customWidth="1"/>
    <col min="484" max="484" width="24.85546875" style="40" customWidth="1"/>
    <col min="485" max="491" width="24.42578125" style="40" customWidth="1"/>
    <col min="492" max="492" width="28" style="2" customWidth="1"/>
    <col min="493" max="493" width="14.7109375" style="2" customWidth="1"/>
    <col min="494" max="494" width="28" style="2" customWidth="1"/>
    <col min="495" max="495" width="14.7109375" style="2" customWidth="1"/>
    <col min="496" max="496" width="28" style="2" customWidth="1"/>
    <col min="497" max="497" width="14.7109375" style="2" customWidth="1"/>
    <col min="498" max="498" width="28" style="2" customWidth="1"/>
    <col min="499" max="499" width="14.7109375" style="2" customWidth="1"/>
    <col min="500" max="500" width="28" style="2" customWidth="1"/>
    <col min="501" max="501" width="14.7109375" style="2" customWidth="1"/>
    <col min="502" max="502" width="28" style="2" customWidth="1"/>
    <col min="503" max="503" width="14.7109375" style="2" customWidth="1"/>
    <col min="504" max="504" width="28" style="2" customWidth="1"/>
    <col min="505" max="505" width="14.7109375" style="2" customWidth="1"/>
    <col min="506" max="506" width="28" style="2" customWidth="1"/>
    <col min="507" max="507" width="14.7109375" style="2" customWidth="1"/>
    <col min="508" max="508" width="28" style="2" customWidth="1"/>
    <col min="509" max="509" width="14.7109375" style="2" customWidth="1"/>
    <col min="510" max="510" width="28" style="2" customWidth="1"/>
    <col min="511" max="511" width="14.7109375" style="2" customWidth="1"/>
    <col min="512" max="512" width="28" style="2" customWidth="1"/>
    <col min="513" max="513" width="14.7109375" style="2" customWidth="1"/>
    <col min="514" max="514" width="28" style="2" customWidth="1"/>
    <col min="515" max="515" width="14.7109375" style="2" customWidth="1"/>
    <col min="516" max="516" width="28" style="2" customWidth="1"/>
    <col min="517" max="517" width="14.7109375" style="2" customWidth="1"/>
    <col min="518" max="518" width="28" style="2" customWidth="1"/>
    <col min="519" max="519" width="14.7109375" style="2" customWidth="1"/>
    <col min="520" max="520" width="28" style="2" customWidth="1"/>
    <col min="521" max="521" width="14.7109375" style="2" customWidth="1"/>
    <col min="522" max="522" width="28" style="2" customWidth="1"/>
    <col min="523" max="523" width="14.7109375" style="2" customWidth="1"/>
    <col min="524" max="524" width="28.42578125" style="177" bestFit="1" customWidth="1"/>
    <col min="525" max="525" width="16.5703125" style="177" bestFit="1" customWidth="1"/>
    <col min="526" max="526" width="24.42578125" style="177" bestFit="1" customWidth="1"/>
    <col min="527" max="527" width="24.5703125" style="177" customWidth="1"/>
    <col min="528" max="528" width="25.28515625" style="177" customWidth="1"/>
    <col min="529" max="529" width="22.28515625" style="177" customWidth="1"/>
    <col min="530" max="530" width="24.85546875" style="177" customWidth="1"/>
    <col min="531" max="16384" width="11.42578125" style="2"/>
  </cols>
  <sheetData>
    <row r="1" spans="1:531" s="97" customFormat="1" ht="18.75" x14ac:dyDescent="0.3">
      <c r="A1" s="20" t="s">
        <v>33</v>
      </c>
      <c r="B1" s="98" t="s">
        <v>13</v>
      </c>
      <c r="C1" s="97" t="s">
        <v>14</v>
      </c>
      <c r="D1" s="98" t="s">
        <v>15</v>
      </c>
      <c r="E1" s="97" t="s">
        <v>16</v>
      </c>
      <c r="F1" s="98" t="s">
        <v>17</v>
      </c>
      <c r="G1" s="97" t="s">
        <v>18</v>
      </c>
      <c r="H1" s="98" t="s">
        <v>19</v>
      </c>
      <c r="I1" s="97" t="s">
        <v>20</v>
      </c>
      <c r="J1" s="98" t="s">
        <v>21</v>
      </c>
      <c r="K1" s="97" t="s">
        <v>22</v>
      </c>
      <c r="L1" s="98" t="s">
        <v>24</v>
      </c>
      <c r="M1" s="97" t="s">
        <v>25</v>
      </c>
      <c r="N1" s="98" t="s">
        <v>26</v>
      </c>
      <c r="O1" s="97" t="s">
        <v>27</v>
      </c>
      <c r="P1" s="98" t="s">
        <v>28</v>
      </c>
      <c r="Q1" s="97" t="s">
        <v>29</v>
      </c>
      <c r="R1" s="98" t="s">
        <v>30</v>
      </c>
      <c r="S1" s="97" t="s">
        <v>31</v>
      </c>
      <c r="T1" s="98" t="s">
        <v>225</v>
      </c>
      <c r="U1" s="97" t="s">
        <v>115</v>
      </c>
      <c r="V1" s="98" t="s">
        <v>116</v>
      </c>
      <c r="W1" s="97" t="s">
        <v>117</v>
      </c>
      <c r="X1" s="98" t="s">
        <v>118</v>
      </c>
      <c r="Y1" s="97" t="s">
        <v>119</v>
      </c>
      <c r="Z1" s="109" t="s">
        <v>120</v>
      </c>
      <c r="AA1" s="108" t="s">
        <v>121</v>
      </c>
      <c r="AB1" s="109" t="s">
        <v>122</v>
      </c>
      <c r="AC1" s="108" t="s">
        <v>123</v>
      </c>
      <c r="AD1" s="109" t="s">
        <v>124</v>
      </c>
      <c r="AE1" s="108" t="s">
        <v>125</v>
      </c>
      <c r="AF1" s="109" t="s">
        <v>126</v>
      </c>
      <c r="AG1" s="108" t="s">
        <v>127</v>
      </c>
      <c r="AH1" s="119" t="s">
        <v>133</v>
      </c>
      <c r="AI1" s="108" t="s">
        <v>134</v>
      </c>
      <c r="AJ1" s="109" t="s">
        <v>135</v>
      </c>
      <c r="AK1" s="108" t="s">
        <v>311</v>
      </c>
      <c r="AL1" s="109" t="s">
        <v>136</v>
      </c>
      <c r="AM1" s="108" t="s">
        <v>137</v>
      </c>
      <c r="AN1" s="109" t="s">
        <v>138</v>
      </c>
      <c r="AO1" s="108" t="s">
        <v>139</v>
      </c>
      <c r="AP1" s="109" t="s">
        <v>140</v>
      </c>
      <c r="AQ1" s="108" t="s">
        <v>141</v>
      </c>
      <c r="AR1" s="109" t="s">
        <v>142</v>
      </c>
      <c r="AS1" s="108" t="s">
        <v>143</v>
      </c>
      <c r="AT1" s="109" t="s">
        <v>144</v>
      </c>
      <c r="AU1" s="108" t="s">
        <v>145</v>
      </c>
      <c r="AV1" s="109" t="s">
        <v>146</v>
      </c>
      <c r="AW1" s="108" t="s">
        <v>147</v>
      </c>
      <c r="AX1" s="109" t="s">
        <v>148</v>
      </c>
      <c r="AY1" s="108" t="s">
        <v>149</v>
      </c>
      <c r="AZ1" s="109" t="s">
        <v>150</v>
      </c>
      <c r="BA1" s="108" t="s">
        <v>156</v>
      </c>
      <c r="BB1" s="109" t="s">
        <v>157</v>
      </c>
      <c r="BC1" s="108" t="s">
        <v>158</v>
      </c>
      <c r="BD1" s="435" t="s">
        <v>159</v>
      </c>
      <c r="BE1" s="435"/>
      <c r="BF1" s="426" t="s">
        <v>160</v>
      </c>
      <c r="BG1" s="426"/>
      <c r="BH1" s="426" t="s">
        <v>161</v>
      </c>
      <c r="BI1" s="426"/>
      <c r="BJ1" s="435" t="s">
        <v>162</v>
      </c>
      <c r="BK1" s="435"/>
      <c r="BL1" s="97" t="s">
        <v>163</v>
      </c>
      <c r="BM1" s="108" t="s">
        <v>164</v>
      </c>
      <c r="BN1" s="426" t="s">
        <v>165</v>
      </c>
      <c r="BO1" s="426"/>
      <c r="BP1" s="426" t="s">
        <v>166</v>
      </c>
      <c r="BQ1" s="426"/>
      <c r="BR1" s="426" t="s">
        <v>167</v>
      </c>
      <c r="BS1" s="426"/>
      <c r="BT1" s="426" t="s">
        <v>168</v>
      </c>
      <c r="BU1" s="426"/>
      <c r="BV1" s="97" t="s">
        <v>169</v>
      </c>
      <c r="BW1" s="108" t="s">
        <v>170</v>
      </c>
      <c r="BX1" s="405" t="s">
        <v>171</v>
      </c>
      <c r="BY1" s="406"/>
      <c r="BZ1" s="405" t="s">
        <v>172</v>
      </c>
      <c r="CA1" s="406"/>
      <c r="CB1" s="405" t="s">
        <v>173</v>
      </c>
      <c r="CC1" s="406"/>
      <c r="CD1" s="405" t="s">
        <v>174</v>
      </c>
      <c r="CE1" s="406"/>
      <c r="CF1" s="98" t="s">
        <v>175</v>
      </c>
      <c r="CG1" s="405" t="s">
        <v>176</v>
      </c>
      <c r="CH1" s="406"/>
      <c r="CI1" s="405" t="s">
        <v>177</v>
      </c>
      <c r="CJ1" s="406"/>
      <c r="CK1" s="405" t="s">
        <v>178</v>
      </c>
      <c r="CL1" s="406"/>
      <c r="CM1" s="405" t="s">
        <v>179</v>
      </c>
      <c r="CN1" s="406"/>
      <c r="CO1" s="405" t="s">
        <v>180</v>
      </c>
      <c r="CP1" s="406"/>
      <c r="CQ1" s="405" t="s">
        <v>181</v>
      </c>
      <c r="CR1" s="406"/>
      <c r="CS1" s="405" t="s">
        <v>182</v>
      </c>
      <c r="CT1" s="406"/>
      <c r="CU1" s="405" t="s">
        <v>183</v>
      </c>
      <c r="CV1" s="406"/>
      <c r="CW1" s="405" t="s">
        <v>184</v>
      </c>
      <c r="CX1" s="406"/>
      <c r="CY1" s="405" t="s">
        <v>185</v>
      </c>
      <c r="CZ1" s="406"/>
      <c r="DA1" s="405" t="s">
        <v>186</v>
      </c>
      <c r="DB1" s="406"/>
      <c r="DC1" s="405" t="s">
        <v>187</v>
      </c>
      <c r="DD1" s="406"/>
      <c r="DE1" s="405" t="s">
        <v>188</v>
      </c>
      <c r="DF1" s="406"/>
      <c r="DG1" s="405" t="s">
        <v>189</v>
      </c>
      <c r="DH1" s="406"/>
      <c r="DI1" s="405" t="s">
        <v>190</v>
      </c>
      <c r="DJ1" s="406"/>
      <c r="DK1" s="405" t="s">
        <v>191</v>
      </c>
      <c r="DL1" s="406"/>
      <c r="DM1" s="405" t="s">
        <v>192</v>
      </c>
      <c r="DN1" s="406"/>
      <c r="DO1" s="405" t="s">
        <v>193</v>
      </c>
      <c r="DP1" s="406"/>
      <c r="DQ1" s="405" t="s">
        <v>194</v>
      </c>
      <c r="DR1" s="406"/>
      <c r="DS1" s="405" t="s">
        <v>195</v>
      </c>
      <c r="DT1" s="406"/>
      <c r="DU1" s="405" t="s">
        <v>196</v>
      </c>
      <c r="DV1" s="406"/>
      <c r="DW1" s="405" t="s">
        <v>197</v>
      </c>
      <c r="DX1" s="406"/>
      <c r="DY1" s="405" t="s">
        <v>198</v>
      </c>
      <c r="DZ1" s="406"/>
      <c r="EA1" s="405" t="s">
        <v>199</v>
      </c>
      <c r="EB1" s="406"/>
      <c r="EC1" s="405" t="s">
        <v>200</v>
      </c>
      <c r="ED1" s="406"/>
      <c r="EE1" s="405" t="s">
        <v>201</v>
      </c>
      <c r="EF1" s="406"/>
      <c r="EG1" s="405" t="s">
        <v>202</v>
      </c>
      <c r="EH1" s="406"/>
      <c r="EI1" s="405" t="s">
        <v>203</v>
      </c>
      <c r="EJ1" s="406"/>
      <c r="EK1" s="405" t="s">
        <v>204</v>
      </c>
      <c r="EL1" s="406"/>
      <c r="EM1" s="405" t="s">
        <v>205</v>
      </c>
      <c r="EN1" s="406"/>
      <c r="EO1" s="405" t="s">
        <v>206</v>
      </c>
      <c r="EP1" s="406"/>
      <c r="EQ1" s="405" t="s">
        <v>207</v>
      </c>
      <c r="ER1" s="406"/>
      <c r="ES1" s="405" t="s">
        <v>208</v>
      </c>
      <c r="ET1" s="406"/>
      <c r="EU1" s="405" t="s">
        <v>209</v>
      </c>
      <c r="EV1" s="406"/>
      <c r="EW1" s="405" t="s">
        <v>210</v>
      </c>
      <c r="EX1" s="406"/>
      <c r="EY1" s="405" t="s">
        <v>211</v>
      </c>
      <c r="EZ1" s="406"/>
      <c r="FA1" s="405" t="s">
        <v>212</v>
      </c>
      <c r="FB1" s="406"/>
      <c r="FC1" s="405" t="s">
        <v>213</v>
      </c>
      <c r="FD1" s="406"/>
      <c r="FE1" s="405" t="s">
        <v>214</v>
      </c>
      <c r="FF1" s="406"/>
      <c r="FG1" s="405" t="s">
        <v>215</v>
      </c>
      <c r="FH1" s="406"/>
      <c r="FI1" s="405" t="s">
        <v>216</v>
      </c>
      <c r="FJ1" s="406"/>
      <c r="FK1" s="405" t="s">
        <v>218</v>
      </c>
      <c r="FL1" s="406"/>
      <c r="FM1" s="405" t="s">
        <v>226</v>
      </c>
      <c r="FN1" s="406"/>
      <c r="FO1" s="405" t="s">
        <v>227</v>
      </c>
      <c r="FP1" s="406"/>
      <c r="FQ1" s="405" t="s">
        <v>228</v>
      </c>
      <c r="FR1" s="406"/>
      <c r="FS1" s="405" t="s">
        <v>229</v>
      </c>
      <c r="FT1" s="406"/>
      <c r="FU1" s="405" t="s">
        <v>230</v>
      </c>
      <c r="FV1" s="406"/>
      <c r="FW1" s="405" t="s">
        <v>231</v>
      </c>
      <c r="FX1" s="406"/>
      <c r="FY1" s="405" t="s">
        <v>232</v>
      </c>
      <c r="FZ1" s="406"/>
      <c r="GA1" s="405" t="s">
        <v>233</v>
      </c>
      <c r="GB1" s="406"/>
      <c r="GC1" s="405" t="s">
        <v>234</v>
      </c>
      <c r="GD1" s="406"/>
      <c r="GE1" s="405" t="s">
        <v>235</v>
      </c>
      <c r="GF1" s="406"/>
      <c r="GG1" s="405" t="s">
        <v>236</v>
      </c>
      <c r="GH1" s="406"/>
      <c r="GI1" s="405" t="s">
        <v>237</v>
      </c>
      <c r="GJ1" s="406"/>
      <c r="GK1" s="405" t="s">
        <v>238</v>
      </c>
      <c r="GL1" s="406"/>
      <c r="GM1" s="405" t="s">
        <v>239</v>
      </c>
      <c r="GN1" s="406"/>
      <c r="GO1" s="405" t="s">
        <v>240</v>
      </c>
      <c r="GP1" s="406"/>
      <c r="GQ1" s="405" t="s">
        <v>241</v>
      </c>
      <c r="GR1" s="406"/>
      <c r="GS1" s="405" t="s">
        <v>242</v>
      </c>
      <c r="GT1" s="406"/>
      <c r="GU1" s="405" t="s">
        <v>243</v>
      </c>
      <c r="GV1" s="406"/>
      <c r="GW1" s="405" t="s">
        <v>244</v>
      </c>
      <c r="GX1" s="406"/>
      <c r="GY1" s="405" t="s">
        <v>245</v>
      </c>
      <c r="GZ1" s="406"/>
      <c r="HA1" s="405" t="s">
        <v>246</v>
      </c>
      <c r="HB1" s="406"/>
      <c r="HC1" s="405" t="s">
        <v>247</v>
      </c>
      <c r="HD1" s="406"/>
      <c r="HE1" s="405" t="s">
        <v>248</v>
      </c>
      <c r="HF1" s="406"/>
      <c r="HG1" s="405" t="s">
        <v>249</v>
      </c>
      <c r="HH1" s="406"/>
      <c r="HI1" s="405" t="s">
        <v>250</v>
      </c>
      <c r="HJ1" s="406"/>
      <c r="HK1" s="405" t="s">
        <v>251</v>
      </c>
      <c r="HL1" s="406"/>
      <c r="HM1" s="405" t="s">
        <v>252</v>
      </c>
      <c r="HN1" s="406"/>
      <c r="HO1" s="405" t="s">
        <v>253</v>
      </c>
      <c r="HP1" s="406"/>
      <c r="HQ1" s="405" t="s">
        <v>254</v>
      </c>
      <c r="HR1" s="406"/>
      <c r="HS1" s="405" t="s">
        <v>255</v>
      </c>
      <c r="HT1" s="406"/>
      <c r="HU1" s="405" t="s">
        <v>256</v>
      </c>
      <c r="HV1" s="406"/>
      <c r="HW1" s="405" t="s">
        <v>257</v>
      </c>
      <c r="HX1" s="406"/>
      <c r="HY1" s="405" t="s">
        <v>258</v>
      </c>
      <c r="HZ1" s="406"/>
      <c r="IA1" s="405" t="s">
        <v>259</v>
      </c>
      <c r="IB1" s="406"/>
      <c r="IC1" s="405" t="s">
        <v>260</v>
      </c>
      <c r="ID1" s="406"/>
      <c r="IE1" s="405" t="s">
        <v>261</v>
      </c>
      <c r="IF1" s="406"/>
      <c r="IG1" s="405" t="s">
        <v>262</v>
      </c>
      <c r="IH1" s="406"/>
      <c r="II1" s="405" t="s">
        <v>263</v>
      </c>
      <c r="IJ1" s="406"/>
      <c r="IK1" s="405" t="s">
        <v>264</v>
      </c>
      <c r="IL1" s="406"/>
      <c r="IM1" s="405" t="s">
        <v>265</v>
      </c>
      <c r="IN1" s="406"/>
      <c r="IO1" s="405" t="s">
        <v>266</v>
      </c>
      <c r="IP1" s="406"/>
      <c r="IQ1" s="405" t="s">
        <v>267</v>
      </c>
      <c r="IR1" s="406"/>
      <c r="IS1" s="405" t="s">
        <v>268</v>
      </c>
      <c r="IT1" s="406"/>
      <c r="IU1" s="405" t="s">
        <v>269</v>
      </c>
      <c r="IV1" s="406"/>
      <c r="IW1" s="405" t="s">
        <v>270</v>
      </c>
      <c r="IX1" s="406"/>
      <c r="IY1" s="405" t="s">
        <v>271</v>
      </c>
      <c r="IZ1" s="406"/>
      <c r="JA1" s="405" t="s">
        <v>272</v>
      </c>
      <c r="JB1" s="406"/>
      <c r="JC1" s="405" t="s">
        <v>273</v>
      </c>
      <c r="JD1" s="406"/>
      <c r="JE1" s="405" t="s">
        <v>274</v>
      </c>
      <c r="JF1" s="406"/>
      <c r="JG1" s="405" t="s">
        <v>275</v>
      </c>
      <c r="JH1" s="406"/>
      <c r="JI1" s="405" t="s">
        <v>276</v>
      </c>
      <c r="JJ1" s="406"/>
      <c r="JK1" s="405" t="s">
        <v>277</v>
      </c>
      <c r="JL1" s="406"/>
      <c r="JM1" s="405" t="s">
        <v>278</v>
      </c>
      <c r="JN1" s="406"/>
      <c r="JO1" s="405" t="s">
        <v>279</v>
      </c>
      <c r="JP1" s="406"/>
      <c r="JQ1" s="405" t="s">
        <v>280</v>
      </c>
      <c r="JR1" s="406"/>
      <c r="JS1" s="405" t="s">
        <v>281</v>
      </c>
      <c r="JT1" s="406"/>
      <c r="JU1" s="405" t="s">
        <v>282</v>
      </c>
      <c r="JV1" s="406"/>
      <c r="JW1" s="405" t="s">
        <v>283</v>
      </c>
      <c r="JX1" s="406"/>
      <c r="JY1" s="405" t="s">
        <v>284</v>
      </c>
      <c r="JZ1" s="406"/>
      <c r="KA1" s="405" t="s">
        <v>285</v>
      </c>
      <c r="KB1" s="406"/>
      <c r="KC1" s="405" t="s">
        <v>286</v>
      </c>
      <c r="KD1" s="406"/>
      <c r="KE1" s="405" t="s">
        <v>287</v>
      </c>
      <c r="KF1" s="406"/>
      <c r="KG1" s="405" t="s">
        <v>288</v>
      </c>
      <c r="KH1" s="406"/>
      <c r="KI1" s="405" t="s">
        <v>289</v>
      </c>
      <c r="KJ1" s="406"/>
      <c r="KK1" s="405" t="s">
        <v>290</v>
      </c>
      <c r="KL1" s="406"/>
      <c r="KM1" s="405" t="s">
        <v>291</v>
      </c>
      <c r="KN1" s="406"/>
      <c r="KO1" s="405" t="s">
        <v>292</v>
      </c>
      <c r="KP1" s="406"/>
      <c r="KQ1" s="405" t="s">
        <v>293</v>
      </c>
      <c r="KR1" s="406"/>
      <c r="KS1" s="405" t="s">
        <v>294</v>
      </c>
      <c r="KT1" s="406"/>
      <c r="KU1" s="405" t="s">
        <v>295</v>
      </c>
      <c r="KV1" s="406"/>
      <c r="KW1" s="405" t="s">
        <v>296</v>
      </c>
      <c r="KX1" s="406"/>
      <c r="KY1" s="405" t="s">
        <v>297</v>
      </c>
      <c r="KZ1" s="406"/>
      <c r="LA1" s="405" t="s">
        <v>298</v>
      </c>
      <c r="LB1" s="406"/>
      <c r="LC1" s="405" t="s">
        <v>299</v>
      </c>
      <c r="LD1" s="406"/>
      <c r="LE1" s="405" t="s">
        <v>300</v>
      </c>
      <c r="LF1" s="406"/>
      <c r="LG1" s="405" t="s">
        <v>301</v>
      </c>
      <c r="LH1" s="406"/>
      <c r="LI1" s="405" t="s">
        <v>302</v>
      </c>
      <c r="LJ1" s="406"/>
      <c r="LK1" s="405" t="s">
        <v>303</v>
      </c>
      <c r="LL1" s="406"/>
      <c r="LM1" s="405" t="s">
        <v>304</v>
      </c>
      <c r="LN1" s="406"/>
      <c r="LO1" s="405" t="s">
        <v>305</v>
      </c>
      <c r="LP1" s="406"/>
      <c r="LQ1" s="405" t="s">
        <v>306</v>
      </c>
      <c r="LR1" s="406"/>
      <c r="LS1" s="405" t="s">
        <v>307</v>
      </c>
      <c r="LT1" s="406"/>
      <c r="LU1" s="405" t="s">
        <v>308</v>
      </c>
      <c r="LV1" s="406"/>
      <c r="LW1" s="405" t="s">
        <v>309</v>
      </c>
      <c r="LX1" s="406"/>
      <c r="LY1" s="405" t="s">
        <v>310</v>
      </c>
      <c r="LZ1" s="406"/>
      <c r="MA1" s="114" t="s">
        <v>317</v>
      </c>
      <c r="MB1" s="114" t="s">
        <v>318</v>
      </c>
      <c r="MC1" s="114" t="s">
        <v>319</v>
      </c>
      <c r="MD1" s="114" t="s">
        <v>320</v>
      </c>
      <c r="ME1" s="114" t="s">
        <v>321</v>
      </c>
      <c r="MF1" s="405" t="s">
        <v>380</v>
      </c>
      <c r="MG1" s="406"/>
      <c r="MH1" s="405" t="s">
        <v>381</v>
      </c>
      <c r="MI1" s="406"/>
      <c r="MJ1" s="405" t="s">
        <v>382</v>
      </c>
      <c r="MK1" s="406"/>
      <c r="ML1" s="405" t="s">
        <v>383</v>
      </c>
      <c r="MM1" s="406"/>
      <c r="MN1" s="405" t="s">
        <v>384</v>
      </c>
      <c r="MO1" s="406"/>
      <c r="MP1" s="405" t="s">
        <v>385</v>
      </c>
      <c r="MQ1" s="406"/>
      <c r="MR1" s="405" t="s">
        <v>386</v>
      </c>
      <c r="MS1" s="406"/>
      <c r="MT1" s="405" t="s">
        <v>387</v>
      </c>
      <c r="MU1" s="406"/>
      <c r="MV1" s="405" t="s">
        <v>388</v>
      </c>
      <c r="MW1" s="406"/>
      <c r="MX1" s="405" t="s">
        <v>389</v>
      </c>
      <c r="MY1" s="406"/>
      <c r="MZ1" s="405" t="s">
        <v>390</v>
      </c>
      <c r="NA1" s="406"/>
      <c r="NB1" s="405" t="s">
        <v>391</v>
      </c>
      <c r="NC1" s="406"/>
      <c r="ND1" s="405" t="s">
        <v>392</v>
      </c>
      <c r="NE1" s="406"/>
      <c r="NF1" s="405" t="s">
        <v>393</v>
      </c>
      <c r="NG1" s="406"/>
      <c r="NH1" s="405" t="s">
        <v>394</v>
      </c>
      <c r="NI1" s="406"/>
      <c r="NJ1" s="405" t="s">
        <v>395</v>
      </c>
      <c r="NK1" s="406"/>
      <c r="NL1" s="405" t="s">
        <v>396</v>
      </c>
      <c r="NM1" s="406"/>
      <c r="NN1" s="405" t="s">
        <v>397</v>
      </c>
      <c r="NO1" s="406"/>
      <c r="NP1" s="405" t="s">
        <v>398</v>
      </c>
      <c r="NQ1" s="406"/>
      <c r="NR1" s="405" t="s">
        <v>399</v>
      </c>
      <c r="NS1" s="406"/>
      <c r="NT1" s="405" t="s">
        <v>400</v>
      </c>
      <c r="NU1" s="406"/>
      <c r="NV1" s="405" t="s">
        <v>401</v>
      </c>
      <c r="NW1" s="406"/>
      <c r="NX1" s="405" t="s">
        <v>402</v>
      </c>
      <c r="NY1" s="406"/>
      <c r="NZ1" s="405" t="s">
        <v>403</v>
      </c>
      <c r="OA1" s="406"/>
      <c r="OB1" s="405" t="s">
        <v>404</v>
      </c>
      <c r="OC1" s="406"/>
      <c r="OD1" s="405" t="s">
        <v>405</v>
      </c>
      <c r="OE1" s="406"/>
      <c r="OF1" s="405" t="s">
        <v>406</v>
      </c>
      <c r="OG1" s="406"/>
      <c r="OH1" s="405" t="s">
        <v>407</v>
      </c>
      <c r="OI1" s="406"/>
      <c r="OJ1" s="405" t="s">
        <v>408</v>
      </c>
      <c r="OK1" s="406"/>
      <c r="OL1" s="405" t="s">
        <v>409</v>
      </c>
      <c r="OM1" s="406"/>
      <c r="ON1" s="405" t="s">
        <v>410</v>
      </c>
      <c r="OO1" s="406"/>
      <c r="OP1" s="405" t="s">
        <v>411</v>
      </c>
      <c r="OQ1" s="406"/>
      <c r="OR1" s="405" t="s">
        <v>412</v>
      </c>
      <c r="OS1" s="406"/>
      <c r="OT1" s="405" t="s">
        <v>413</v>
      </c>
      <c r="OU1" s="406"/>
      <c r="OV1" s="405" t="s">
        <v>414</v>
      </c>
      <c r="OW1" s="406"/>
      <c r="OX1" s="405" t="s">
        <v>415</v>
      </c>
      <c r="OY1" s="406"/>
      <c r="OZ1" s="405" t="s">
        <v>416</v>
      </c>
      <c r="PA1" s="406"/>
      <c r="PB1" s="405" t="s">
        <v>417</v>
      </c>
      <c r="PC1" s="406"/>
      <c r="PD1" s="405" t="s">
        <v>418</v>
      </c>
      <c r="PE1" s="406"/>
      <c r="PF1" s="405" t="s">
        <v>419</v>
      </c>
      <c r="PG1" s="406"/>
      <c r="PH1" s="405" t="s">
        <v>420</v>
      </c>
      <c r="PI1" s="406"/>
      <c r="PJ1" s="405" t="s">
        <v>421</v>
      </c>
      <c r="PK1" s="406"/>
      <c r="PL1" s="405" t="s">
        <v>422</v>
      </c>
      <c r="PM1" s="406"/>
      <c r="PN1" s="405" t="s">
        <v>423</v>
      </c>
      <c r="PO1" s="406"/>
      <c r="PP1" s="405" t="s">
        <v>424</v>
      </c>
      <c r="PQ1" s="406"/>
      <c r="PR1" s="405" t="s">
        <v>425</v>
      </c>
      <c r="PS1" s="406"/>
      <c r="PT1" s="405" t="s">
        <v>426</v>
      </c>
      <c r="PU1" s="406"/>
      <c r="PV1" s="405" t="s">
        <v>427</v>
      </c>
      <c r="PW1" s="406"/>
      <c r="PX1" s="405" t="s">
        <v>428</v>
      </c>
      <c r="PY1" s="406"/>
      <c r="PZ1" s="405" t="s">
        <v>429</v>
      </c>
      <c r="QA1" s="406"/>
      <c r="QB1" s="147"/>
      <c r="QC1" s="119"/>
      <c r="QD1" s="405" t="s">
        <v>430</v>
      </c>
      <c r="QE1" s="406"/>
      <c r="QF1" s="405" t="s">
        <v>431</v>
      </c>
      <c r="QG1" s="406"/>
      <c r="QH1" s="405" t="s">
        <v>432</v>
      </c>
      <c r="QI1" s="406"/>
      <c r="QJ1" s="405" t="s">
        <v>433</v>
      </c>
      <c r="QK1" s="406"/>
      <c r="QL1" s="405" t="s">
        <v>434</v>
      </c>
      <c r="QM1" s="406"/>
      <c r="QN1" s="405" t="s">
        <v>435</v>
      </c>
      <c r="QO1" s="406"/>
      <c r="QP1" s="405" t="s">
        <v>436</v>
      </c>
      <c r="QQ1" s="406"/>
      <c r="QR1" s="405" t="s">
        <v>437</v>
      </c>
      <c r="QS1" s="406"/>
      <c r="QT1" s="405" t="s">
        <v>438</v>
      </c>
      <c r="QU1" s="406"/>
      <c r="QV1" s="405" t="s">
        <v>439</v>
      </c>
      <c r="QW1" s="406"/>
      <c r="QX1" s="405" t="s">
        <v>440</v>
      </c>
      <c r="QY1" s="406"/>
      <c r="QZ1" s="405" t="s">
        <v>441</v>
      </c>
      <c r="RA1" s="406"/>
      <c r="RB1" s="405" t="s">
        <v>442</v>
      </c>
      <c r="RC1" s="406"/>
      <c r="RD1" s="405" t="s">
        <v>443</v>
      </c>
      <c r="RE1" s="406"/>
      <c r="RF1" s="405" t="s">
        <v>444</v>
      </c>
      <c r="RG1" s="406"/>
      <c r="RH1" s="405" t="s">
        <v>445</v>
      </c>
      <c r="RI1" s="406"/>
      <c r="RJ1" s="405" t="s">
        <v>446</v>
      </c>
      <c r="RK1" s="406"/>
      <c r="RL1" s="405" t="s">
        <v>447</v>
      </c>
      <c r="RM1" s="406"/>
      <c r="RN1" s="405" t="s">
        <v>448</v>
      </c>
      <c r="RO1" s="406"/>
      <c r="RP1" s="158" t="s">
        <v>449</v>
      </c>
      <c r="RQ1" s="178" t="s">
        <v>450</v>
      </c>
      <c r="RR1" s="178" t="s">
        <v>451</v>
      </c>
      <c r="RS1" s="178" t="s">
        <v>452</v>
      </c>
      <c r="RT1" s="178" t="s">
        <v>453</v>
      </c>
      <c r="RU1" s="178" t="s">
        <v>454</v>
      </c>
      <c r="RV1" s="178" t="s">
        <v>455</v>
      </c>
      <c r="RW1" s="178" t="s">
        <v>456</v>
      </c>
      <c r="RX1" s="405" t="s">
        <v>457</v>
      </c>
      <c r="RY1" s="406"/>
      <c r="RZ1" s="405" t="s">
        <v>458</v>
      </c>
      <c r="SA1" s="406"/>
      <c r="SB1" s="405" t="s">
        <v>459</v>
      </c>
      <c r="SC1" s="406"/>
      <c r="SD1" s="405" t="s">
        <v>460</v>
      </c>
      <c r="SE1" s="406"/>
      <c r="SF1" s="405" t="s">
        <v>461</v>
      </c>
      <c r="SG1" s="406"/>
      <c r="SH1" s="405" t="s">
        <v>462</v>
      </c>
      <c r="SI1" s="406"/>
      <c r="SJ1" s="405" t="s">
        <v>463</v>
      </c>
      <c r="SK1" s="406"/>
      <c r="SL1" s="405" t="s">
        <v>464</v>
      </c>
      <c r="SM1" s="406"/>
      <c r="SN1" s="405" t="s">
        <v>465</v>
      </c>
      <c r="SO1" s="406"/>
      <c r="SP1" s="405" t="s">
        <v>466</v>
      </c>
      <c r="SQ1" s="406"/>
      <c r="SR1" s="405" t="s">
        <v>467</v>
      </c>
      <c r="SS1" s="406"/>
      <c r="ST1" s="405" t="s">
        <v>468</v>
      </c>
      <c r="SU1" s="406"/>
      <c r="SV1" s="405" t="s">
        <v>469</v>
      </c>
      <c r="SW1" s="406"/>
      <c r="SX1" s="405" t="s">
        <v>470</v>
      </c>
      <c r="SY1" s="406"/>
      <c r="SZ1" s="405" t="s">
        <v>471</v>
      </c>
      <c r="TA1" s="406"/>
      <c r="TB1" s="405" t="s">
        <v>472</v>
      </c>
      <c r="TC1" s="406"/>
      <c r="TD1" s="399"/>
      <c r="TE1" s="399"/>
      <c r="TF1" s="199"/>
      <c r="TG1" s="199"/>
      <c r="TH1" s="199"/>
      <c r="TI1" s="199"/>
      <c r="TJ1" s="199"/>
      <c r="TK1" s="194"/>
    </row>
    <row r="2" spans="1:531" s="9" customFormat="1" ht="15" customHeight="1" x14ac:dyDescent="0.3">
      <c r="A2" s="20" t="s">
        <v>12</v>
      </c>
      <c r="B2" s="15">
        <v>42999</v>
      </c>
      <c r="C2" s="8">
        <v>42992</v>
      </c>
      <c r="D2" s="62">
        <v>43006</v>
      </c>
      <c r="E2" s="8">
        <v>42999</v>
      </c>
      <c r="F2" s="8">
        <v>42992</v>
      </c>
      <c r="G2" s="62">
        <v>43006</v>
      </c>
      <c r="H2" s="8">
        <v>42999</v>
      </c>
      <c r="I2" s="8">
        <v>42992</v>
      </c>
      <c r="J2" s="62">
        <v>43006</v>
      </c>
      <c r="K2" s="8">
        <v>42992</v>
      </c>
      <c r="L2" s="62">
        <v>43006</v>
      </c>
      <c r="M2" s="10">
        <v>42992</v>
      </c>
      <c r="N2" s="62">
        <v>43006</v>
      </c>
      <c r="O2" s="10">
        <v>42992</v>
      </c>
      <c r="P2" s="62">
        <v>43006</v>
      </c>
      <c r="Q2" s="10">
        <v>42992</v>
      </c>
      <c r="R2" s="62">
        <v>43006</v>
      </c>
      <c r="S2" s="10">
        <v>42992</v>
      </c>
      <c r="T2" s="62">
        <v>43006</v>
      </c>
      <c r="U2" s="10">
        <v>42992</v>
      </c>
      <c r="V2" s="62">
        <v>43006</v>
      </c>
      <c r="W2" s="8">
        <v>42990</v>
      </c>
      <c r="X2" s="8">
        <v>42990</v>
      </c>
      <c r="Y2" s="8">
        <v>42990</v>
      </c>
      <c r="Z2" s="15">
        <v>42992</v>
      </c>
      <c r="AA2" s="8">
        <v>42992</v>
      </c>
      <c r="AB2" s="8">
        <v>42992</v>
      </c>
      <c r="AC2" s="8">
        <v>42992</v>
      </c>
      <c r="AD2" s="8">
        <v>42992</v>
      </c>
      <c r="AE2" s="15">
        <v>43005</v>
      </c>
      <c r="AF2" s="15">
        <v>43006</v>
      </c>
      <c r="AG2" s="15">
        <v>43007</v>
      </c>
      <c r="AH2" s="120">
        <v>43005</v>
      </c>
      <c r="AI2" s="15">
        <v>43006</v>
      </c>
      <c r="AJ2" s="15">
        <v>43007</v>
      </c>
      <c r="AK2" s="15">
        <v>43005</v>
      </c>
      <c r="AL2" s="15">
        <v>43006</v>
      </c>
      <c r="AM2" s="15">
        <v>43007</v>
      </c>
      <c r="AN2" s="15">
        <v>43005</v>
      </c>
      <c r="AO2" s="15">
        <v>43006</v>
      </c>
      <c r="AP2" s="15">
        <v>43007</v>
      </c>
      <c r="AQ2" s="15">
        <v>43005</v>
      </c>
      <c r="AR2" s="15">
        <v>43005</v>
      </c>
      <c r="AS2" s="15">
        <v>43005</v>
      </c>
      <c r="AT2" s="15">
        <v>43007</v>
      </c>
      <c r="AU2" s="15">
        <v>43005</v>
      </c>
      <c r="AV2" s="15">
        <v>43007</v>
      </c>
      <c r="AW2" s="8">
        <v>42990</v>
      </c>
      <c r="AX2" s="79">
        <v>43006</v>
      </c>
      <c r="AY2" s="8">
        <v>42990</v>
      </c>
      <c r="AZ2" s="79">
        <v>43006</v>
      </c>
      <c r="BA2" s="15">
        <v>42990</v>
      </c>
      <c r="BB2" s="79">
        <v>43006</v>
      </c>
      <c r="BC2" s="79">
        <v>43006</v>
      </c>
      <c r="BD2" s="436">
        <v>42990</v>
      </c>
      <c r="BE2" s="436">
        <v>42990</v>
      </c>
      <c r="BF2" s="407">
        <v>43006</v>
      </c>
      <c r="BG2" s="407">
        <v>42990</v>
      </c>
      <c r="BH2" s="407">
        <v>43007</v>
      </c>
      <c r="BI2" s="407">
        <v>42990</v>
      </c>
      <c r="BJ2" s="436">
        <v>42990</v>
      </c>
      <c r="BK2" s="436">
        <v>42990</v>
      </c>
      <c r="BL2" s="8">
        <v>43000</v>
      </c>
      <c r="BM2" s="79">
        <v>43006</v>
      </c>
      <c r="BN2" s="407">
        <v>43000</v>
      </c>
      <c r="BO2" s="407"/>
      <c r="BP2" s="407">
        <v>43006</v>
      </c>
      <c r="BQ2" s="407">
        <v>42990</v>
      </c>
      <c r="BR2" s="407">
        <v>43000</v>
      </c>
      <c r="BS2" s="407"/>
      <c r="BT2" s="407">
        <v>43006</v>
      </c>
      <c r="BU2" s="407">
        <v>42990</v>
      </c>
      <c r="BV2" s="15">
        <v>43000</v>
      </c>
      <c r="BW2" s="79">
        <v>43006</v>
      </c>
      <c r="BX2" s="407">
        <v>43000</v>
      </c>
      <c r="BY2" s="407"/>
      <c r="BZ2" s="407">
        <v>43006</v>
      </c>
      <c r="CA2" s="407">
        <v>42990</v>
      </c>
      <c r="CB2" s="407">
        <v>43000</v>
      </c>
      <c r="CC2" s="407"/>
      <c r="CD2" s="407">
        <v>43006</v>
      </c>
      <c r="CE2" s="407">
        <v>42990</v>
      </c>
      <c r="CF2" s="15">
        <v>43000</v>
      </c>
      <c r="CG2" s="407">
        <v>43000</v>
      </c>
      <c r="CH2" s="407"/>
      <c r="CI2" s="407">
        <v>42999</v>
      </c>
      <c r="CJ2" s="407"/>
      <c r="CK2" s="407">
        <v>42999</v>
      </c>
      <c r="CL2" s="407"/>
      <c r="CM2" s="407">
        <v>42999</v>
      </c>
      <c r="CN2" s="407"/>
      <c r="CO2" s="407">
        <v>42999</v>
      </c>
      <c r="CP2" s="407"/>
      <c r="CQ2" s="407">
        <v>42999</v>
      </c>
      <c r="CR2" s="407"/>
      <c r="CS2" s="407">
        <v>42999</v>
      </c>
      <c r="CT2" s="407"/>
      <c r="CU2" s="407">
        <v>42999</v>
      </c>
      <c r="CV2" s="407"/>
      <c r="CW2" s="407">
        <v>42999</v>
      </c>
      <c r="CX2" s="407"/>
      <c r="CY2" s="407">
        <v>42999</v>
      </c>
      <c r="CZ2" s="407"/>
      <c r="DA2" s="407">
        <v>43006</v>
      </c>
      <c r="DB2" s="407">
        <v>42990</v>
      </c>
      <c r="DC2" s="407">
        <v>43006</v>
      </c>
      <c r="DD2" s="407">
        <v>42990</v>
      </c>
      <c r="DE2" s="407">
        <v>43006</v>
      </c>
      <c r="DF2" s="407">
        <v>42990</v>
      </c>
      <c r="DG2" s="407">
        <v>43006</v>
      </c>
      <c r="DH2" s="407">
        <v>42990</v>
      </c>
      <c r="DI2" s="407">
        <v>43006</v>
      </c>
      <c r="DJ2" s="407">
        <v>42990</v>
      </c>
      <c r="DK2" s="407">
        <v>43006</v>
      </c>
      <c r="DL2" s="407">
        <v>42990</v>
      </c>
      <c r="DM2" s="407">
        <v>43006</v>
      </c>
      <c r="DN2" s="407">
        <v>42990</v>
      </c>
      <c r="DO2" s="407">
        <v>43006</v>
      </c>
      <c r="DP2" s="407">
        <v>42990</v>
      </c>
      <c r="DQ2" s="407">
        <v>43006</v>
      </c>
      <c r="DR2" s="407">
        <v>42990</v>
      </c>
      <c r="DS2" s="407">
        <v>42999</v>
      </c>
      <c r="DT2" s="407"/>
      <c r="DU2" s="407">
        <v>42999</v>
      </c>
      <c r="DV2" s="407"/>
      <c r="DW2" s="407">
        <v>42999</v>
      </c>
      <c r="DX2" s="407"/>
      <c r="DY2" s="407">
        <v>42999</v>
      </c>
      <c r="DZ2" s="407"/>
      <c r="EA2" s="407">
        <v>42999</v>
      </c>
      <c r="EB2" s="407"/>
      <c r="EC2" s="407">
        <v>42999</v>
      </c>
      <c r="ED2" s="407"/>
      <c r="EE2" s="407">
        <v>42999</v>
      </c>
      <c r="EF2" s="407"/>
      <c r="EG2" s="407">
        <v>42999</v>
      </c>
      <c r="EH2" s="407"/>
      <c r="EI2" s="407">
        <v>42999</v>
      </c>
      <c r="EJ2" s="407"/>
      <c r="EK2" s="407">
        <v>42999</v>
      </c>
      <c r="EL2" s="407"/>
      <c r="EM2" s="407">
        <v>42999</v>
      </c>
      <c r="EN2" s="407"/>
      <c r="EO2" s="407">
        <v>42999</v>
      </c>
      <c r="EP2" s="407"/>
      <c r="EQ2" s="407">
        <v>42999</v>
      </c>
      <c r="ER2" s="407"/>
      <c r="ES2" s="407">
        <v>42999</v>
      </c>
      <c r="ET2" s="407"/>
      <c r="EU2" s="407">
        <v>42999</v>
      </c>
      <c r="EV2" s="407"/>
      <c r="EW2" s="407">
        <v>42999</v>
      </c>
      <c r="EX2" s="407"/>
      <c r="EY2" s="407">
        <v>42999</v>
      </c>
      <c r="EZ2" s="407"/>
      <c r="FA2" s="407">
        <v>42999</v>
      </c>
      <c r="FB2" s="407"/>
      <c r="FC2" s="407">
        <v>42999</v>
      </c>
      <c r="FD2" s="407"/>
      <c r="FE2" s="407">
        <v>42999</v>
      </c>
      <c r="FF2" s="407"/>
      <c r="FG2" s="407">
        <v>42999</v>
      </c>
      <c r="FH2" s="407"/>
      <c r="FI2" s="407">
        <v>42999</v>
      </c>
      <c r="FJ2" s="407"/>
      <c r="FK2" s="407">
        <v>42999</v>
      </c>
      <c r="FL2" s="407"/>
      <c r="FM2" s="407">
        <v>42999</v>
      </c>
      <c r="FN2" s="407"/>
      <c r="FO2" s="407">
        <v>42999</v>
      </c>
      <c r="FP2" s="407"/>
      <c r="FQ2" s="407">
        <v>42999</v>
      </c>
      <c r="FR2" s="407"/>
      <c r="FS2" s="407">
        <v>42999</v>
      </c>
      <c r="FT2" s="407"/>
      <c r="FU2" s="407">
        <v>43006</v>
      </c>
      <c r="FV2" s="407"/>
      <c r="FW2" s="407">
        <v>43006</v>
      </c>
      <c r="FX2" s="407"/>
      <c r="FY2" s="407">
        <v>43006</v>
      </c>
      <c r="FZ2" s="407"/>
      <c r="GA2" s="407">
        <v>43006</v>
      </c>
      <c r="GB2" s="407"/>
      <c r="GC2" s="407">
        <v>43006</v>
      </c>
      <c r="GD2" s="407"/>
      <c r="GE2" s="407">
        <v>43006</v>
      </c>
      <c r="GF2" s="407"/>
      <c r="GG2" s="407">
        <v>43006</v>
      </c>
      <c r="GH2" s="407"/>
      <c r="GI2" s="407">
        <v>43006</v>
      </c>
      <c r="GJ2" s="407"/>
      <c r="GK2" s="407">
        <v>43006</v>
      </c>
      <c r="GL2" s="407"/>
      <c r="GM2" s="407">
        <v>42999</v>
      </c>
      <c r="GN2" s="407"/>
      <c r="GO2" s="407">
        <v>42999</v>
      </c>
      <c r="GP2" s="407"/>
      <c r="GQ2" s="407">
        <v>42999</v>
      </c>
      <c r="GR2" s="407"/>
      <c r="GS2" s="407">
        <v>42999</v>
      </c>
      <c r="GT2" s="407"/>
      <c r="GU2" s="407">
        <v>42999</v>
      </c>
      <c r="GV2" s="407"/>
      <c r="GW2" s="407">
        <v>42999</v>
      </c>
      <c r="GX2" s="407"/>
      <c r="GY2" s="407">
        <v>42999</v>
      </c>
      <c r="GZ2" s="407"/>
      <c r="HA2" s="407">
        <v>42999</v>
      </c>
      <c r="HB2" s="407"/>
      <c r="HC2" s="407">
        <v>42999</v>
      </c>
      <c r="HD2" s="407"/>
      <c r="HE2" s="407">
        <v>42999</v>
      </c>
      <c r="HF2" s="407"/>
      <c r="HG2" s="407">
        <v>42999</v>
      </c>
      <c r="HH2" s="407"/>
      <c r="HI2" s="407">
        <v>42999</v>
      </c>
      <c r="HJ2" s="407"/>
      <c r="HK2" s="407">
        <v>42999</v>
      </c>
      <c r="HL2" s="407"/>
      <c r="HM2" s="407">
        <v>42999</v>
      </c>
      <c r="HN2" s="407"/>
      <c r="HO2" s="407">
        <v>42999</v>
      </c>
      <c r="HP2" s="407"/>
      <c r="HQ2" s="407">
        <v>42999</v>
      </c>
      <c r="HR2" s="407"/>
      <c r="HS2" s="407">
        <v>42999</v>
      </c>
      <c r="HT2" s="407"/>
      <c r="HU2" s="407">
        <v>42999</v>
      </c>
      <c r="HV2" s="407"/>
      <c r="HW2" s="407">
        <v>42999</v>
      </c>
      <c r="HX2" s="407"/>
      <c r="HY2" s="407">
        <v>42999</v>
      </c>
      <c r="HZ2" s="407"/>
      <c r="IA2" s="407">
        <v>42999</v>
      </c>
      <c r="IB2" s="407"/>
      <c r="IC2" s="407">
        <v>42999</v>
      </c>
      <c r="ID2" s="407"/>
      <c r="IE2" s="407">
        <v>42999</v>
      </c>
      <c r="IF2" s="407"/>
      <c r="IG2" s="407">
        <v>42999</v>
      </c>
      <c r="IH2" s="407"/>
      <c r="II2" s="407">
        <v>42999</v>
      </c>
      <c r="IJ2" s="407"/>
      <c r="IK2" s="407">
        <v>42999</v>
      </c>
      <c r="IL2" s="407"/>
      <c r="IM2" s="407">
        <v>43006</v>
      </c>
      <c r="IN2" s="407"/>
      <c r="IO2" s="407">
        <v>43006</v>
      </c>
      <c r="IP2" s="407"/>
      <c r="IQ2" s="407">
        <v>43006</v>
      </c>
      <c r="IR2" s="407"/>
      <c r="IS2" s="407">
        <v>43006</v>
      </c>
      <c r="IT2" s="407"/>
      <c r="IU2" s="407">
        <v>43006</v>
      </c>
      <c r="IV2" s="407"/>
      <c r="IW2" s="407">
        <v>43006</v>
      </c>
      <c r="IX2" s="407"/>
      <c r="IY2" s="407">
        <v>43006</v>
      </c>
      <c r="IZ2" s="407"/>
      <c r="JA2" s="407">
        <v>43006</v>
      </c>
      <c r="JB2" s="407"/>
      <c r="JC2" s="407">
        <v>42999</v>
      </c>
      <c r="JD2" s="407"/>
      <c r="JE2" s="407">
        <v>42999</v>
      </c>
      <c r="JF2" s="407"/>
      <c r="JG2" s="407">
        <v>42999</v>
      </c>
      <c r="JH2" s="407"/>
      <c r="JI2" s="407">
        <v>42999</v>
      </c>
      <c r="JJ2" s="407"/>
      <c r="JK2" s="407">
        <v>42999</v>
      </c>
      <c r="JL2" s="407"/>
      <c r="JM2" s="407">
        <v>42999</v>
      </c>
      <c r="JN2" s="407"/>
      <c r="JO2" s="407">
        <v>42999</v>
      </c>
      <c r="JP2" s="407"/>
      <c r="JQ2" s="407">
        <v>42999</v>
      </c>
      <c r="JR2" s="407"/>
      <c r="JS2" s="407">
        <v>42999</v>
      </c>
      <c r="JT2" s="407"/>
      <c r="JU2" s="407">
        <v>42999</v>
      </c>
      <c r="JV2" s="407"/>
      <c r="JW2" s="407">
        <v>42999</v>
      </c>
      <c r="JX2" s="407"/>
      <c r="JY2" s="407">
        <v>42999</v>
      </c>
      <c r="JZ2" s="407"/>
      <c r="KA2" s="407">
        <v>42999</v>
      </c>
      <c r="KB2" s="407"/>
      <c r="KC2" s="407">
        <v>42999</v>
      </c>
      <c r="KD2" s="407"/>
      <c r="KE2" s="407">
        <v>42999</v>
      </c>
      <c r="KF2" s="407"/>
      <c r="KG2" s="407">
        <v>42999</v>
      </c>
      <c r="KH2" s="407"/>
      <c r="KI2" s="407">
        <v>43007</v>
      </c>
      <c r="KJ2" s="407"/>
      <c r="KK2" s="407">
        <v>43007</v>
      </c>
      <c r="KL2" s="407"/>
      <c r="KM2" s="407">
        <v>43007</v>
      </c>
      <c r="KN2" s="407"/>
      <c r="KO2" s="407">
        <v>43007</v>
      </c>
      <c r="KP2" s="407"/>
      <c r="KQ2" s="407">
        <v>43007</v>
      </c>
      <c r="KR2" s="407"/>
      <c r="KS2" s="407">
        <v>43007</v>
      </c>
      <c r="KT2" s="407"/>
      <c r="KU2" s="407">
        <v>43007</v>
      </c>
      <c r="KV2" s="407"/>
      <c r="KW2" s="407">
        <v>43007</v>
      </c>
      <c r="KX2" s="407"/>
      <c r="KY2" s="407">
        <v>43007</v>
      </c>
      <c r="KZ2" s="407"/>
      <c r="LA2" s="407">
        <v>43007</v>
      </c>
      <c r="LB2" s="407"/>
      <c r="LC2" s="407">
        <v>43007</v>
      </c>
      <c r="LD2" s="407"/>
      <c r="LE2" s="407">
        <v>43007</v>
      </c>
      <c r="LF2" s="407"/>
      <c r="LG2" s="407">
        <v>43007</v>
      </c>
      <c r="LH2" s="407"/>
      <c r="LI2" s="407">
        <v>43007</v>
      </c>
      <c r="LJ2" s="407"/>
      <c r="LK2" s="407">
        <v>43007</v>
      </c>
      <c r="LL2" s="407"/>
      <c r="LM2" s="407">
        <v>43007</v>
      </c>
      <c r="LN2" s="407"/>
      <c r="LO2" s="407">
        <v>43007</v>
      </c>
      <c r="LP2" s="407"/>
      <c r="LQ2" s="407">
        <v>43007</v>
      </c>
      <c r="LR2" s="407"/>
      <c r="LS2" s="407">
        <v>43007</v>
      </c>
      <c r="LT2" s="407"/>
      <c r="LU2" s="407">
        <v>43007</v>
      </c>
      <c r="LV2" s="407"/>
      <c r="LW2" s="407">
        <v>43007</v>
      </c>
      <c r="LX2" s="407"/>
      <c r="LY2" s="407">
        <v>43007</v>
      </c>
      <c r="LZ2" s="407"/>
      <c r="MA2" s="15">
        <v>43012</v>
      </c>
      <c r="MB2" s="15">
        <v>43012</v>
      </c>
      <c r="MC2" s="15">
        <v>43012</v>
      </c>
      <c r="MD2" s="15">
        <v>43012</v>
      </c>
      <c r="ME2" s="15">
        <v>43012</v>
      </c>
      <c r="MF2" s="407">
        <v>43012</v>
      </c>
      <c r="MG2" s="407"/>
      <c r="MH2" s="407">
        <v>43012</v>
      </c>
      <c r="MI2" s="407"/>
      <c r="MJ2" s="407">
        <v>43012</v>
      </c>
      <c r="MK2" s="407"/>
      <c r="ML2" s="407">
        <v>43012</v>
      </c>
      <c r="MM2" s="407"/>
      <c r="MN2" s="407">
        <v>43012</v>
      </c>
      <c r="MO2" s="407"/>
      <c r="MP2" s="407">
        <v>43012</v>
      </c>
      <c r="MQ2" s="407"/>
      <c r="MR2" s="407">
        <v>43012</v>
      </c>
      <c r="MS2" s="407"/>
      <c r="MT2" s="407">
        <v>43012</v>
      </c>
      <c r="MU2" s="407"/>
      <c r="MV2" s="407">
        <v>43012</v>
      </c>
      <c r="MW2" s="407"/>
      <c r="MX2" s="407">
        <v>43012</v>
      </c>
      <c r="MY2" s="407"/>
      <c r="MZ2" s="407">
        <v>43012</v>
      </c>
      <c r="NA2" s="407"/>
      <c r="NB2" s="407">
        <v>43012</v>
      </c>
      <c r="NC2" s="407"/>
      <c r="ND2" s="407">
        <v>43012</v>
      </c>
      <c r="NE2" s="407"/>
      <c r="NF2" s="407">
        <v>43012</v>
      </c>
      <c r="NG2" s="407"/>
      <c r="NH2" s="407">
        <v>43012</v>
      </c>
      <c r="NI2" s="407"/>
      <c r="NJ2" s="407">
        <v>43012</v>
      </c>
      <c r="NK2" s="407"/>
      <c r="NL2" s="407">
        <v>43012</v>
      </c>
      <c r="NM2" s="407"/>
      <c r="NN2" s="407">
        <v>43012</v>
      </c>
      <c r="NO2" s="407"/>
      <c r="NP2" s="407">
        <v>43012</v>
      </c>
      <c r="NQ2" s="407"/>
      <c r="NR2" s="407">
        <v>43012</v>
      </c>
      <c r="NS2" s="407"/>
      <c r="NT2" s="407">
        <v>43012</v>
      </c>
      <c r="NU2" s="407"/>
      <c r="NV2" s="407">
        <v>43012</v>
      </c>
      <c r="NW2" s="407"/>
      <c r="NX2" s="407">
        <v>43012</v>
      </c>
      <c r="NY2" s="407"/>
      <c r="NZ2" s="407">
        <v>43012</v>
      </c>
      <c r="OA2" s="407"/>
      <c r="OB2" s="407">
        <v>43012</v>
      </c>
      <c r="OC2" s="407"/>
      <c r="OD2" s="407">
        <v>43012</v>
      </c>
      <c r="OE2" s="407"/>
      <c r="OF2" s="407">
        <v>43012</v>
      </c>
      <c r="OG2" s="407"/>
      <c r="OH2" s="407">
        <v>43012</v>
      </c>
      <c r="OI2" s="407"/>
      <c r="OJ2" s="407">
        <v>43012</v>
      </c>
      <c r="OK2" s="407"/>
      <c r="OL2" s="407">
        <v>43013</v>
      </c>
      <c r="OM2" s="407"/>
      <c r="ON2" s="407">
        <v>43013</v>
      </c>
      <c r="OO2" s="407"/>
      <c r="OP2" s="407">
        <v>43013</v>
      </c>
      <c r="OQ2" s="407"/>
      <c r="OR2" s="407">
        <v>43013</v>
      </c>
      <c r="OS2" s="407"/>
      <c r="OT2" s="407">
        <v>43013</v>
      </c>
      <c r="OU2" s="407"/>
      <c r="OV2" s="407">
        <v>43013</v>
      </c>
      <c r="OW2" s="407"/>
      <c r="OX2" s="407">
        <v>43013</v>
      </c>
      <c r="OY2" s="407"/>
      <c r="OZ2" s="407">
        <v>43013</v>
      </c>
      <c r="PA2" s="407"/>
      <c r="PB2" s="407">
        <v>43013</v>
      </c>
      <c r="PC2" s="407"/>
      <c r="PD2" s="407">
        <v>43013</v>
      </c>
      <c r="PE2" s="407"/>
      <c r="PF2" s="407">
        <v>43013</v>
      </c>
      <c r="PG2" s="407"/>
      <c r="PH2" s="407">
        <v>43013</v>
      </c>
      <c r="PI2" s="407"/>
      <c r="PJ2" s="407">
        <v>43013</v>
      </c>
      <c r="PK2" s="407"/>
      <c r="PL2" s="407">
        <v>43013</v>
      </c>
      <c r="PM2" s="407"/>
      <c r="PN2" s="407">
        <v>43013</v>
      </c>
      <c r="PO2" s="407"/>
      <c r="PP2" s="407">
        <v>43013</v>
      </c>
      <c r="PQ2" s="407"/>
      <c r="PR2" s="407">
        <v>43013</v>
      </c>
      <c r="PS2" s="407"/>
      <c r="PT2" s="407">
        <v>43013</v>
      </c>
      <c r="PU2" s="407"/>
      <c r="PV2" s="407">
        <v>43013</v>
      </c>
      <c r="PW2" s="407"/>
      <c r="PX2" s="407">
        <v>43013</v>
      </c>
      <c r="PY2" s="407"/>
      <c r="PZ2" s="407">
        <v>43013</v>
      </c>
      <c r="QA2" s="407"/>
      <c r="QB2" s="145">
        <v>43013</v>
      </c>
      <c r="QC2" s="145"/>
      <c r="QD2" s="407">
        <v>43017</v>
      </c>
      <c r="QE2" s="407"/>
      <c r="QF2" s="407">
        <v>43017</v>
      </c>
      <c r="QG2" s="407"/>
      <c r="QH2" s="407">
        <v>43017</v>
      </c>
      <c r="QI2" s="407"/>
      <c r="QJ2" s="407">
        <v>43017</v>
      </c>
      <c r="QK2" s="407"/>
      <c r="QL2" s="407">
        <v>43017</v>
      </c>
      <c r="QM2" s="407"/>
      <c r="QN2" s="407">
        <v>43017</v>
      </c>
      <c r="QO2" s="407"/>
      <c r="QP2" s="407">
        <v>43017</v>
      </c>
      <c r="QQ2" s="407"/>
      <c r="QR2" s="407">
        <v>43017</v>
      </c>
      <c r="QS2" s="407"/>
      <c r="QT2" s="407">
        <v>43017</v>
      </c>
      <c r="QU2" s="407"/>
      <c r="QV2" s="407">
        <v>43017</v>
      </c>
      <c r="QW2" s="407"/>
      <c r="QX2" s="407">
        <v>43017</v>
      </c>
      <c r="QY2" s="407"/>
      <c r="QZ2" s="447">
        <v>43018</v>
      </c>
      <c r="RA2" s="448"/>
      <c r="RB2" s="447">
        <v>43018</v>
      </c>
      <c r="RC2" s="448"/>
      <c r="RD2" s="447">
        <v>43018</v>
      </c>
      <c r="RE2" s="448"/>
      <c r="RF2" s="447">
        <v>43018</v>
      </c>
      <c r="RG2" s="448"/>
      <c r="RH2" s="447">
        <v>43018</v>
      </c>
      <c r="RI2" s="448"/>
      <c r="RJ2" s="447">
        <v>43018</v>
      </c>
      <c r="RK2" s="448"/>
      <c r="RL2" s="447">
        <v>43018</v>
      </c>
      <c r="RM2" s="448"/>
      <c r="RN2" s="447">
        <v>43018</v>
      </c>
      <c r="RO2" s="448"/>
      <c r="RP2" s="15">
        <v>43018</v>
      </c>
      <c r="RQ2" s="15">
        <v>43018</v>
      </c>
      <c r="RR2" s="168">
        <v>43018</v>
      </c>
      <c r="RS2" s="168">
        <v>43018</v>
      </c>
      <c r="RT2" s="168">
        <v>43018</v>
      </c>
      <c r="RU2" s="168">
        <v>43018</v>
      </c>
      <c r="RV2" s="168">
        <v>43018</v>
      </c>
      <c r="RW2" s="168">
        <v>43018</v>
      </c>
      <c r="RX2" s="447">
        <v>43020</v>
      </c>
      <c r="RY2" s="448"/>
      <c r="RZ2" s="447">
        <v>43020</v>
      </c>
      <c r="SA2" s="448"/>
      <c r="SB2" s="447">
        <v>43020</v>
      </c>
      <c r="SC2" s="448"/>
      <c r="SD2" s="447">
        <v>43020</v>
      </c>
      <c r="SE2" s="448"/>
      <c r="SF2" s="447">
        <v>43020</v>
      </c>
      <c r="SG2" s="448"/>
      <c r="SH2" s="447">
        <v>43020</v>
      </c>
      <c r="SI2" s="448"/>
      <c r="SJ2" s="447">
        <v>43020</v>
      </c>
      <c r="SK2" s="448"/>
      <c r="SL2" s="447">
        <v>43020</v>
      </c>
      <c r="SM2" s="448"/>
      <c r="SN2" s="447">
        <v>43020</v>
      </c>
      <c r="SO2" s="448"/>
      <c r="SP2" s="447">
        <v>43020</v>
      </c>
      <c r="SQ2" s="448"/>
      <c r="SR2" s="447">
        <v>43020</v>
      </c>
      <c r="SS2" s="448"/>
      <c r="ST2" s="447">
        <v>43020</v>
      </c>
      <c r="SU2" s="448"/>
      <c r="SV2" s="447">
        <v>43020</v>
      </c>
      <c r="SW2" s="448"/>
      <c r="SX2" s="447">
        <v>43020</v>
      </c>
      <c r="SY2" s="448"/>
      <c r="SZ2" s="447">
        <v>43020</v>
      </c>
      <c r="TA2" s="448"/>
      <c r="TB2" s="447">
        <v>43020</v>
      </c>
      <c r="TC2" s="448"/>
      <c r="TD2" s="400"/>
      <c r="TE2" s="400"/>
      <c r="TF2" s="200"/>
      <c r="TG2" s="200"/>
      <c r="TH2" s="200"/>
      <c r="TI2" s="200"/>
      <c r="TJ2" s="200"/>
      <c r="TK2" s="197"/>
    </row>
    <row r="3" spans="1:531" s="9" customFormat="1" ht="18.75" x14ac:dyDescent="0.3">
      <c r="A3" s="20" t="s">
        <v>0</v>
      </c>
      <c r="B3" s="16" t="s">
        <v>109</v>
      </c>
      <c r="C3" s="11" t="s">
        <v>109</v>
      </c>
      <c r="D3" s="68" t="s">
        <v>109</v>
      </c>
      <c r="E3" s="11" t="s">
        <v>109</v>
      </c>
      <c r="F3" s="11" t="s">
        <v>109</v>
      </c>
      <c r="G3" s="68" t="s">
        <v>109</v>
      </c>
      <c r="H3" s="11" t="s">
        <v>109</v>
      </c>
      <c r="I3" s="11" t="s">
        <v>109</v>
      </c>
      <c r="J3" s="68" t="s">
        <v>109</v>
      </c>
      <c r="K3" s="12" t="s">
        <v>107</v>
      </c>
      <c r="L3" s="12" t="s">
        <v>107</v>
      </c>
      <c r="M3" s="12" t="s">
        <v>107</v>
      </c>
      <c r="N3" s="12" t="s">
        <v>107</v>
      </c>
      <c r="O3" s="12" t="s">
        <v>107</v>
      </c>
      <c r="P3" s="12" t="s">
        <v>107</v>
      </c>
      <c r="Q3" s="12" t="s">
        <v>108</v>
      </c>
      <c r="R3" s="12" t="s">
        <v>108</v>
      </c>
      <c r="S3" s="12" t="s">
        <v>108</v>
      </c>
      <c r="T3" s="12" t="s">
        <v>108</v>
      </c>
      <c r="U3" s="12" t="s">
        <v>108</v>
      </c>
      <c r="V3" s="12" t="s">
        <v>108</v>
      </c>
      <c r="W3" s="89" t="s">
        <v>110</v>
      </c>
      <c r="X3" s="89" t="s">
        <v>110</v>
      </c>
      <c r="Y3" s="89" t="s">
        <v>112</v>
      </c>
      <c r="Z3" s="16" t="s">
        <v>128</v>
      </c>
      <c r="AA3" s="11" t="s">
        <v>129</v>
      </c>
      <c r="AB3" s="11" t="s">
        <v>130</v>
      </c>
      <c r="AC3" s="11" t="s">
        <v>131</v>
      </c>
      <c r="AD3" s="11" t="s">
        <v>132</v>
      </c>
      <c r="AE3" s="70" t="s">
        <v>219</v>
      </c>
      <c r="AF3" s="70" t="s">
        <v>219</v>
      </c>
      <c r="AG3" s="70" t="s">
        <v>219</v>
      </c>
      <c r="AH3" s="104" t="s">
        <v>219</v>
      </c>
      <c r="AI3" s="70" t="s">
        <v>219</v>
      </c>
      <c r="AJ3" s="70" t="s">
        <v>219</v>
      </c>
      <c r="AK3" s="70" t="s">
        <v>219</v>
      </c>
      <c r="AL3" s="70" t="s">
        <v>219</v>
      </c>
      <c r="AM3" s="70" t="s">
        <v>219</v>
      </c>
      <c r="AN3" s="70" t="s">
        <v>219</v>
      </c>
      <c r="AO3" s="70" t="s">
        <v>219</v>
      </c>
      <c r="AP3" s="70" t="s">
        <v>219</v>
      </c>
      <c r="AQ3" s="70" t="s">
        <v>219</v>
      </c>
      <c r="AR3" s="70" t="s">
        <v>219</v>
      </c>
      <c r="AS3" s="70" t="s">
        <v>219</v>
      </c>
      <c r="AT3" s="70" t="s">
        <v>219</v>
      </c>
      <c r="AU3" s="70" t="s">
        <v>219</v>
      </c>
      <c r="AV3" s="70" t="s">
        <v>219</v>
      </c>
      <c r="AW3" s="28" t="s">
        <v>113</v>
      </c>
      <c r="AX3" s="28" t="s">
        <v>113</v>
      </c>
      <c r="AY3" s="28" t="s">
        <v>113</v>
      </c>
      <c r="AZ3" s="28" t="s">
        <v>113</v>
      </c>
      <c r="BA3" s="16" t="s">
        <v>113</v>
      </c>
      <c r="BB3" s="80" t="s">
        <v>113</v>
      </c>
      <c r="BC3" s="28" t="s">
        <v>113</v>
      </c>
      <c r="BD3" s="430" t="s">
        <v>113</v>
      </c>
      <c r="BE3" s="430" t="s">
        <v>113</v>
      </c>
      <c r="BF3" s="428" t="s">
        <v>113</v>
      </c>
      <c r="BG3" s="428" t="s">
        <v>113</v>
      </c>
      <c r="BH3" s="428" t="s">
        <v>113</v>
      </c>
      <c r="BI3" s="428" t="s">
        <v>113</v>
      </c>
      <c r="BJ3" s="430" t="s">
        <v>113</v>
      </c>
      <c r="BK3" s="430" t="s">
        <v>113</v>
      </c>
      <c r="BL3" s="9" t="s">
        <v>113</v>
      </c>
      <c r="BM3" s="75" t="s">
        <v>113</v>
      </c>
      <c r="BN3" s="413" t="s">
        <v>113</v>
      </c>
      <c r="BO3" s="414"/>
      <c r="BP3" s="413" t="s">
        <v>113</v>
      </c>
      <c r="BQ3" s="414"/>
      <c r="BR3" s="413" t="s">
        <v>113</v>
      </c>
      <c r="BS3" s="414"/>
      <c r="BT3" s="413" t="s">
        <v>113</v>
      </c>
      <c r="BU3" s="414"/>
      <c r="BV3" s="18" t="s">
        <v>113</v>
      </c>
      <c r="BW3" s="78" t="s">
        <v>113</v>
      </c>
      <c r="BX3" s="413" t="s">
        <v>113</v>
      </c>
      <c r="BY3" s="414"/>
      <c r="BZ3" s="413" t="s">
        <v>113</v>
      </c>
      <c r="CA3" s="414"/>
      <c r="CB3" s="413" t="s">
        <v>113</v>
      </c>
      <c r="CC3" s="414"/>
      <c r="CD3" s="413" t="s">
        <v>113</v>
      </c>
      <c r="CE3" s="414"/>
      <c r="CF3" s="18" t="s">
        <v>113</v>
      </c>
      <c r="CG3" s="413" t="s">
        <v>113</v>
      </c>
      <c r="CH3" s="414"/>
      <c r="CI3" s="423" t="s">
        <v>109</v>
      </c>
      <c r="CJ3" s="424"/>
      <c r="CK3" s="423" t="s">
        <v>109</v>
      </c>
      <c r="CL3" s="424"/>
      <c r="CM3" s="423" t="s">
        <v>109</v>
      </c>
      <c r="CN3" s="424"/>
      <c r="CO3" s="423" t="s">
        <v>109</v>
      </c>
      <c r="CP3" s="424"/>
      <c r="CQ3" s="423" t="s">
        <v>109</v>
      </c>
      <c r="CR3" s="424"/>
      <c r="CS3" s="423" t="s">
        <v>109</v>
      </c>
      <c r="CT3" s="424"/>
      <c r="CU3" s="423" t="s">
        <v>109</v>
      </c>
      <c r="CV3" s="424"/>
      <c r="CW3" s="423" t="s">
        <v>109</v>
      </c>
      <c r="CX3" s="424"/>
      <c r="CY3" s="423" t="s">
        <v>109</v>
      </c>
      <c r="CZ3" s="424"/>
      <c r="DA3" s="423" t="s">
        <v>109</v>
      </c>
      <c r="DB3" s="424"/>
      <c r="DC3" s="423" t="s">
        <v>109</v>
      </c>
      <c r="DD3" s="424"/>
      <c r="DE3" s="423" t="s">
        <v>109</v>
      </c>
      <c r="DF3" s="424"/>
      <c r="DG3" s="423" t="s">
        <v>109</v>
      </c>
      <c r="DH3" s="424"/>
      <c r="DI3" s="423" t="s">
        <v>109</v>
      </c>
      <c r="DJ3" s="424"/>
      <c r="DK3" s="423" t="s">
        <v>109</v>
      </c>
      <c r="DL3" s="424"/>
      <c r="DM3" s="423" t="s">
        <v>109</v>
      </c>
      <c r="DN3" s="424"/>
      <c r="DO3" s="423" t="s">
        <v>109</v>
      </c>
      <c r="DP3" s="424"/>
      <c r="DQ3" s="423" t="s">
        <v>109</v>
      </c>
      <c r="DR3" s="424"/>
      <c r="DS3" s="423" t="s">
        <v>109</v>
      </c>
      <c r="DT3" s="424"/>
      <c r="DU3" s="423" t="s">
        <v>109</v>
      </c>
      <c r="DV3" s="424"/>
      <c r="DW3" s="423" t="s">
        <v>109</v>
      </c>
      <c r="DX3" s="424"/>
      <c r="DY3" s="423" t="s">
        <v>109</v>
      </c>
      <c r="DZ3" s="424"/>
      <c r="EA3" s="423" t="s">
        <v>109</v>
      </c>
      <c r="EB3" s="424"/>
      <c r="EC3" s="423" t="s">
        <v>109</v>
      </c>
      <c r="ED3" s="424"/>
      <c r="EE3" s="423" t="s">
        <v>109</v>
      </c>
      <c r="EF3" s="424"/>
      <c r="EG3" s="423" t="s">
        <v>109</v>
      </c>
      <c r="EH3" s="424"/>
      <c r="EI3" s="423" t="s">
        <v>109</v>
      </c>
      <c r="EJ3" s="424"/>
      <c r="EK3" s="423" t="s">
        <v>109</v>
      </c>
      <c r="EL3" s="424"/>
      <c r="EM3" s="423" t="s">
        <v>109</v>
      </c>
      <c r="EN3" s="424"/>
      <c r="EO3" s="423" t="s">
        <v>109</v>
      </c>
      <c r="EP3" s="424"/>
      <c r="EQ3" s="423" t="s">
        <v>109</v>
      </c>
      <c r="ER3" s="424"/>
      <c r="ES3" s="423" t="s">
        <v>109</v>
      </c>
      <c r="ET3" s="424"/>
      <c r="EU3" s="423" t="s">
        <v>109</v>
      </c>
      <c r="EV3" s="424"/>
      <c r="EW3" s="423" t="s">
        <v>109</v>
      </c>
      <c r="EX3" s="424"/>
      <c r="EY3" s="423" t="s">
        <v>109</v>
      </c>
      <c r="EZ3" s="424"/>
      <c r="FA3" s="423" t="s">
        <v>109</v>
      </c>
      <c r="FB3" s="424"/>
      <c r="FC3" s="32" t="s">
        <v>107</v>
      </c>
      <c r="FD3" s="12"/>
      <c r="FE3" s="32" t="s">
        <v>107</v>
      </c>
      <c r="FF3" s="12"/>
      <c r="FG3" s="32" t="s">
        <v>107</v>
      </c>
      <c r="FH3" s="12"/>
      <c r="FI3" s="32" t="s">
        <v>107</v>
      </c>
      <c r="FJ3" s="12"/>
      <c r="FK3" s="32" t="s">
        <v>107</v>
      </c>
      <c r="FL3" s="12"/>
      <c r="FM3" s="32" t="s">
        <v>107</v>
      </c>
      <c r="FN3" s="12"/>
      <c r="FO3" s="32" t="s">
        <v>107</v>
      </c>
      <c r="FP3" s="12"/>
      <c r="FQ3" s="32" t="s">
        <v>107</v>
      </c>
      <c r="FR3" s="12"/>
      <c r="FS3" s="32" t="s">
        <v>107</v>
      </c>
      <c r="FT3" s="12"/>
      <c r="FU3" s="81" t="s">
        <v>107</v>
      </c>
      <c r="FV3" s="12"/>
      <c r="FW3" s="81" t="s">
        <v>107</v>
      </c>
      <c r="FX3" s="12"/>
      <c r="FY3" s="81" t="s">
        <v>107</v>
      </c>
      <c r="FZ3" s="12"/>
      <c r="GA3" s="81" t="s">
        <v>107</v>
      </c>
      <c r="GB3" s="12"/>
      <c r="GC3" s="81" t="s">
        <v>107</v>
      </c>
      <c r="GD3" s="12"/>
      <c r="GE3" s="81" t="s">
        <v>107</v>
      </c>
      <c r="GF3" s="12"/>
      <c r="GG3" s="81" t="s">
        <v>107</v>
      </c>
      <c r="GH3" s="12"/>
      <c r="GI3" s="81" t="s">
        <v>107</v>
      </c>
      <c r="GJ3" s="12"/>
      <c r="GK3" s="81" t="s">
        <v>107</v>
      </c>
      <c r="GL3" s="12"/>
      <c r="GM3" s="32" t="s">
        <v>107</v>
      </c>
      <c r="GN3" s="12"/>
      <c r="GO3" s="32" t="s">
        <v>107</v>
      </c>
      <c r="GP3" s="12"/>
      <c r="GQ3" s="32" t="s">
        <v>107</v>
      </c>
      <c r="GR3" s="12"/>
      <c r="GS3" s="32" t="s">
        <v>107</v>
      </c>
      <c r="GT3" s="12"/>
      <c r="GU3" s="32" t="s">
        <v>107</v>
      </c>
      <c r="GV3" s="12"/>
      <c r="GW3" s="32" t="s">
        <v>107</v>
      </c>
      <c r="GX3" s="12"/>
      <c r="GY3" s="32" t="s">
        <v>107</v>
      </c>
      <c r="GZ3" s="12"/>
      <c r="HA3" s="32" t="s">
        <v>107</v>
      </c>
      <c r="HB3" s="12"/>
      <c r="HC3" s="32" t="s">
        <v>107</v>
      </c>
      <c r="HD3" s="12"/>
      <c r="HE3" s="32" t="s">
        <v>107</v>
      </c>
      <c r="HF3" s="12"/>
      <c r="HG3" s="32" t="s">
        <v>107</v>
      </c>
      <c r="HH3" s="12"/>
      <c r="HI3" s="32" t="s">
        <v>107</v>
      </c>
      <c r="HJ3" s="12"/>
      <c r="HK3" s="32" t="s">
        <v>107</v>
      </c>
      <c r="HL3" s="12"/>
      <c r="HM3" s="32" t="s">
        <v>107</v>
      </c>
      <c r="HN3" s="12"/>
      <c r="HO3" s="32" t="s">
        <v>107</v>
      </c>
      <c r="HP3" s="12"/>
      <c r="HQ3" s="32" t="s">
        <v>107</v>
      </c>
      <c r="HR3" s="12"/>
      <c r="HS3" s="32" t="s">
        <v>107</v>
      </c>
      <c r="HT3" s="12"/>
      <c r="HU3" s="32" t="s">
        <v>107</v>
      </c>
      <c r="HV3" s="12"/>
      <c r="HW3" s="32" t="s">
        <v>108</v>
      </c>
      <c r="HX3" s="12"/>
      <c r="HY3" s="32" t="s">
        <v>108</v>
      </c>
      <c r="HZ3" s="12"/>
      <c r="IA3" s="32" t="s">
        <v>108</v>
      </c>
      <c r="IB3" s="12"/>
      <c r="IC3" s="32" t="s">
        <v>108</v>
      </c>
      <c r="ID3" s="12"/>
      <c r="IE3" s="32" t="s">
        <v>108</v>
      </c>
      <c r="IF3" s="12"/>
      <c r="IG3" s="32" t="s">
        <v>108</v>
      </c>
      <c r="IH3" s="12"/>
      <c r="II3" s="32" t="s">
        <v>108</v>
      </c>
      <c r="IJ3" s="12"/>
      <c r="IK3" s="32" t="s">
        <v>108</v>
      </c>
      <c r="IL3" s="12"/>
      <c r="IM3" s="81" t="s">
        <v>108</v>
      </c>
      <c r="IN3" s="12"/>
      <c r="IO3" s="81" t="s">
        <v>108</v>
      </c>
      <c r="IP3" s="12"/>
      <c r="IQ3" s="81" t="s">
        <v>108</v>
      </c>
      <c r="IR3" s="12"/>
      <c r="IS3" s="81" t="s">
        <v>108</v>
      </c>
      <c r="IT3" s="12"/>
      <c r="IU3" s="81" t="s">
        <v>108</v>
      </c>
      <c r="IV3" s="12"/>
      <c r="IW3" s="81" t="s">
        <v>108</v>
      </c>
      <c r="IX3" s="12"/>
      <c r="IY3" s="81" t="s">
        <v>108</v>
      </c>
      <c r="IZ3" s="12"/>
      <c r="JA3" s="81" t="s">
        <v>108</v>
      </c>
      <c r="JB3" s="12"/>
      <c r="JC3" s="408" t="s">
        <v>108</v>
      </c>
      <c r="JD3" s="409"/>
      <c r="JE3" s="408" t="s">
        <v>108</v>
      </c>
      <c r="JF3" s="409"/>
      <c r="JG3" s="408" t="s">
        <v>108</v>
      </c>
      <c r="JH3" s="409"/>
      <c r="JI3" s="408" t="s">
        <v>108</v>
      </c>
      <c r="JJ3" s="409"/>
      <c r="JK3" s="408" t="s">
        <v>108</v>
      </c>
      <c r="JL3" s="409"/>
      <c r="JM3" s="408" t="s">
        <v>108</v>
      </c>
      <c r="JN3" s="409"/>
      <c r="JO3" s="408" t="s">
        <v>108</v>
      </c>
      <c r="JP3" s="409"/>
      <c r="JQ3" s="408" t="s">
        <v>108</v>
      </c>
      <c r="JR3" s="409"/>
      <c r="JS3" s="408" t="s">
        <v>108</v>
      </c>
      <c r="JT3" s="409"/>
      <c r="JU3" s="408" t="s">
        <v>108</v>
      </c>
      <c r="JV3" s="409"/>
      <c r="JW3" s="408" t="s">
        <v>108</v>
      </c>
      <c r="JX3" s="409"/>
      <c r="JY3" s="408" t="s">
        <v>108</v>
      </c>
      <c r="JZ3" s="409"/>
      <c r="KA3" s="408" t="s">
        <v>108</v>
      </c>
      <c r="KB3" s="409"/>
      <c r="KC3" s="408" t="s">
        <v>108</v>
      </c>
      <c r="KD3" s="409"/>
      <c r="KE3" s="408" t="s">
        <v>108</v>
      </c>
      <c r="KF3" s="409"/>
      <c r="KG3" s="408" t="s">
        <v>108</v>
      </c>
      <c r="KH3" s="409"/>
      <c r="KI3" s="443" t="s">
        <v>219</v>
      </c>
      <c r="KJ3" s="444"/>
      <c r="KK3" s="443" t="s">
        <v>219</v>
      </c>
      <c r="KL3" s="444"/>
      <c r="KM3" s="443" t="s">
        <v>219</v>
      </c>
      <c r="KN3" s="444"/>
      <c r="KO3" s="443" t="s">
        <v>219</v>
      </c>
      <c r="KP3" s="444"/>
      <c r="KQ3" s="443" t="s">
        <v>219</v>
      </c>
      <c r="KR3" s="444"/>
      <c r="KS3" s="443" t="s">
        <v>219</v>
      </c>
      <c r="KT3" s="444"/>
      <c r="KU3" s="443" t="s">
        <v>219</v>
      </c>
      <c r="KV3" s="444"/>
      <c r="KW3" s="443" t="s">
        <v>219</v>
      </c>
      <c r="KX3" s="444"/>
      <c r="KY3" s="443" t="s">
        <v>219</v>
      </c>
      <c r="KZ3" s="444"/>
      <c r="LA3" s="443" t="s">
        <v>219</v>
      </c>
      <c r="LB3" s="444"/>
      <c r="LC3" s="443" t="s">
        <v>219</v>
      </c>
      <c r="LD3" s="444"/>
      <c r="LE3" s="443" t="s">
        <v>219</v>
      </c>
      <c r="LF3" s="444"/>
      <c r="LG3" s="443" t="s">
        <v>219</v>
      </c>
      <c r="LH3" s="444"/>
      <c r="LI3" s="443" t="s">
        <v>219</v>
      </c>
      <c r="LJ3" s="444"/>
      <c r="LK3" s="443" t="s">
        <v>219</v>
      </c>
      <c r="LL3" s="444"/>
      <c r="LM3" s="443" t="s">
        <v>219</v>
      </c>
      <c r="LN3" s="444"/>
      <c r="LO3" s="443" t="s">
        <v>219</v>
      </c>
      <c r="LP3" s="444"/>
      <c r="LQ3" s="443" t="s">
        <v>219</v>
      </c>
      <c r="LR3" s="444"/>
      <c r="LS3" s="443" t="s">
        <v>219</v>
      </c>
      <c r="LT3" s="444"/>
      <c r="LU3" s="443" t="s">
        <v>219</v>
      </c>
      <c r="LV3" s="444"/>
      <c r="LW3" s="443" t="s">
        <v>219</v>
      </c>
      <c r="LX3" s="444"/>
      <c r="LY3" s="443" t="s">
        <v>219</v>
      </c>
      <c r="LZ3" s="444"/>
      <c r="MA3" s="115" t="s">
        <v>128</v>
      </c>
      <c r="MB3" s="118" t="s">
        <v>129</v>
      </c>
      <c r="MC3" s="118" t="s">
        <v>130</v>
      </c>
      <c r="MD3" s="118" t="s">
        <v>131</v>
      </c>
      <c r="ME3" s="118" t="s">
        <v>132</v>
      </c>
      <c r="MF3" s="408" t="s">
        <v>113</v>
      </c>
      <c r="MG3" s="409"/>
      <c r="MH3" s="408" t="s">
        <v>113</v>
      </c>
      <c r="MI3" s="409"/>
      <c r="MJ3" s="408" t="s">
        <v>113</v>
      </c>
      <c r="MK3" s="409"/>
      <c r="ML3" s="408" t="s">
        <v>113</v>
      </c>
      <c r="MM3" s="409"/>
      <c r="MN3" s="408" t="s">
        <v>113</v>
      </c>
      <c r="MO3" s="409"/>
      <c r="MP3" s="408" t="s">
        <v>113</v>
      </c>
      <c r="MQ3" s="409"/>
      <c r="MR3" s="408" t="s">
        <v>113</v>
      </c>
      <c r="MS3" s="409"/>
      <c r="MT3" s="408" t="s">
        <v>113</v>
      </c>
      <c r="MU3" s="409"/>
      <c r="MV3" s="419" t="s">
        <v>113</v>
      </c>
      <c r="MW3" s="420"/>
      <c r="MX3" s="419" t="s">
        <v>113</v>
      </c>
      <c r="MY3" s="420"/>
      <c r="MZ3" s="419" t="s">
        <v>113</v>
      </c>
      <c r="NA3" s="420"/>
      <c r="NB3" s="419" t="s">
        <v>113</v>
      </c>
      <c r="NC3" s="420"/>
      <c r="ND3" s="419" t="s">
        <v>113</v>
      </c>
      <c r="NE3" s="420"/>
      <c r="NF3" s="419" t="s">
        <v>113</v>
      </c>
      <c r="NG3" s="420"/>
      <c r="NH3" s="419" t="s">
        <v>113</v>
      </c>
      <c r="NI3" s="420"/>
      <c r="NJ3" s="408" t="s">
        <v>113</v>
      </c>
      <c r="NK3" s="409"/>
      <c r="NL3" s="408" t="s">
        <v>113</v>
      </c>
      <c r="NM3" s="409"/>
      <c r="NN3" s="408" t="s">
        <v>113</v>
      </c>
      <c r="NO3" s="409"/>
      <c r="NP3" s="408" t="s">
        <v>113</v>
      </c>
      <c r="NQ3" s="409"/>
      <c r="NR3" s="408" t="s">
        <v>113</v>
      </c>
      <c r="NS3" s="409"/>
      <c r="NT3" s="408" t="s">
        <v>113</v>
      </c>
      <c r="NU3" s="409"/>
      <c r="NV3" s="408" t="s">
        <v>113</v>
      </c>
      <c r="NW3" s="409"/>
      <c r="NX3" s="408" t="s">
        <v>113</v>
      </c>
      <c r="NY3" s="409"/>
      <c r="NZ3" s="408" t="s">
        <v>113</v>
      </c>
      <c r="OA3" s="409"/>
      <c r="OB3" s="408" t="s">
        <v>113</v>
      </c>
      <c r="OC3" s="409"/>
      <c r="OD3" s="408" t="s">
        <v>113</v>
      </c>
      <c r="OE3" s="409"/>
      <c r="OF3" s="408" t="s">
        <v>113</v>
      </c>
      <c r="OG3" s="409"/>
      <c r="OH3" s="408" t="s">
        <v>113</v>
      </c>
      <c r="OI3" s="409"/>
      <c r="OJ3" s="408" t="s">
        <v>113</v>
      </c>
      <c r="OK3" s="409"/>
      <c r="OL3" s="408" t="s">
        <v>113</v>
      </c>
      <c r="OM3" s="409"/>
      <c r="ON3" s="408" t="s">
        <v>113</v>
      </c>
      <c r="OO3" s="409"/>
      <c r="OP3" s="408" t="s">
        <v>108</v>
      </c>
      <c r="OQ3" s="409"/>
      <c r="OR3" s="408" t="s">
        <v>108</v>
      </c>
      <c r="OS3" s="409"/>
      <c r="OT3" s="408" t="s">
        <v>108</v>
      </c>
      <c r="OU3" s="409"/>
      <c r="OV3" s="408" t="s">
        <v>108</v>
      </c>
      <c r="OW3" s="409"/>
      <c r="OX3" s="408" t="s">
        <v>108</v>
      </c>
      <c r="OY3" s="409"/>
      <c r="OZ3" s="408" t="s">
        <v>108</v>
      </c>
      <c r="PA3" s="409"/>
      <c r="PB3" s="408" t="s">
        <v>108</v>
      </c>
      <c r="PC3" s="409"/>
      <c r="PD3" s="408" t="s">
        <v>108</v>
      </c>
      <c r="PE3" s="409"/>
      <c r="PF3" s="408" t="s">
        <v>219</v>
      </c>
      <c r="PG3" s="409"/>
      <c r="PH3" s="408" t="s">
        <v>219</v>
      </c>
      <c r="PI3" s="409"/>
      <c r="PJ3" s="408" t="s">
        <v>219</v>
      </c>
      <c r="PK3" s="409"/>
      <c r="PL3" s="408" t="s">
        <v>219</v>
      </c>
      <c r="PM3" s="409"/>
      <c r="PN3" s="408" t="s">
        <v>219</v>
      </c>
      <c r="PO3" s="409"/>
      <c r="PP3" s="408" t="s">
        <v>219</v>
      </c>
      <c r="PQ3" s="409"/>
      <c r="PR3" s="408" t="s">
        <v>219</v>
      </c>
      <c r="PS3" s="409"/>
      <c r="PT3" s="408" t="s">
        <v>219</v>
      </c>
      <c r="PU3" s="409"/>
      <c r="PV3" s="408" t="s">
        <v>219</v>
      </c>
      <c r="PW3" s="409"/>
      <c r="PX3" s="408" t="s">
        <v>219</v>
      </c>
      <c r="PY3" s="409"/>
      <c r="PZ3" s="408" t="s">
        <v>219</v>
      </c>
      <c r="QA3" s="409"/>
      <c r="QB3" s="148" t="s">
        <v>219</v>
      </c>
      <c r="QC3" s="149"/>
      <c r="QD3" s="408" t="s">
        <v>113</v>
      </c>
      <c r="QE3" s="409"/>
      <c r="QF3" s="408" t="s">
        <v>113</v>
      </c>
      <c r="QG3" s="409"/>
      <c r="QH3" s="408" t="s">
        <v>113</v>
      </c>
      <c r="QI3" s="409"/>
      <c r="QJ3" s="408" t="s">
        <v>113</v>
      </c>
      <c r="QK3" s="409"/>
      <c r="QL3" s="408" t="s">
        <v>113</v>
      </c>
      <c r="QM3" s="409"/>
      <c r="QN3" s="408" t="s">
        <v>113</v>
      </c>
      <c r="QO3" s="409"/>
      <c r="QP3" s="408" t="s">
        <v>113</v>
      </c>
      <c r="QQ3" s="409"/>
      <c r="QR3" s="408" t="s">
        <v>113</v>
      </c>
      <c r="QS3" s="409"/>
      <c r="QT3" s="408" t="s">
        <v>113</v>
      </c>
      <c r="QU3" s="409"/>
      <c r="QV3" s="408" t="s">
        <v>113</v>
      </c>
      <c r="QW3" s="409"/>
      <c r="QX3" s="408" t="s">
        <v>113</v>
      </c>
      <c r="QY3" s="409"/>
      <c r="QZ3" s="408" t="s">
        <v>108</v>
      </c>
      <c r="RA3" s="409"/>
      <c r="RB3" s="408" t="s">
        <v>108</v>
      </c>
      <c r="RC3" s="409"/>
      <c r="RD3" s="408" t="s">
        <v>108</v>
      </c>
      <c r="RE3" s="409"/>
      <c r="RF3" s="408" t="s">
        <v>108</v>
      </c>
      <c r="RG3" s="409"/>
      <c r="RH3" s="408" t="s">
        <v>108</v>
      </c>
      <c r="RI3" s="409"/>
      <c r="RJ3" s="408" t="s">
        <v>108</v>
      </c>
      <c r="RK3" s="409"/>
      <c r="RL3" s="408" t="s">
        <v>108</v>
      </c>
      <c r="RM3" s="409"/>
      <c r="RN3" s="408" t="s">
        <v>108</v>
      </c>
      <c r="RO3" s="409"/>
      <c r="RP3" s="159" t="s">
        <v>109</v>
      </c>
      <c r="RQ3" s="159" t="s">
        <v>109</v>
      </c>
      <c r="RR3" s="167" t="s">
        <v>109</v>
      </c>
      <c r="RS3" s="167" t="s">
        <v>109</v>
      </c>
      <c r="RT3" s="167" t="s">
        <v>109</v>
      </c>
      <c r="RU3" s="167" t="s">
        <v>109</v>
      </c>
      <c r="RV3" s="167" t="s">
        <v>109</v>
      </c>
      <c r="RW3" s="167" t="s">
        <v>109</v>
      </c>
      <c r="RX3" s="408" t="s">
        <v>113</v>
      </c>
      <c r="RY3" s="409"/>
      <c r="RZ3" s="408" t="s">
        <v>113</v>
      </c>
      <c r="SA3" s="409"/>
      <c r="SB3" s="408" t="s">
        <v>113</v>
      </c>
      <c r="SC3" s="409"/>
      <c r="SD3" s="408" t="s">
        <v>113</v>
      </c>
      <c r="SE3" s="409"/>
      <c r="SF3" s="408" t="s">
        <v>113</v>
      </c>
      <c r="SG3" s="409"/>
      <c r="SH3" s="408" t="s">
        <v>113</v>
      </c>
      <c r="SI3" s="409"/>
      <c r="SJ3" s="408" t="s">
        <v>113</v>
      </c>
      <c r="SK3" s="409"/>
      <c r="SL3" s="172" t="s">
        <v>107</v>
      </c>
      <c r="SM3" s="12"/>
      <c r="SN3" s="172" t="s">
        <v>107</v>
      </c>
      <c r="SO3" s="12"/>
      <c r="SP3" s="172" t="s">
        <v>107</v>
      </c>
      <c r="SQ3" s="12"/>
      <c r="SR3" s="172" t="s">
        <v>107</v>
      </c>
      <c r="SS3" s="12"/>
      <c r="ST3" s="172" t="s">
        <v>107</v>
      </c>
      <c r="SU3" s="12"/>
      <c r="SV3" s="172" t="s">
        <v>107</v>
      </c>
      <c r="SW3" s="12"/>
      <c r="SX3" s="172" t="s">
        <v>107</v>
      </c>
      <c r="SY3" s="12"/>
      <c r="SZ3" s="172" t="s">
        <v>107</v>
      </c>
      <c r="TA3" s="12"/>
      <c r="TB3" s="172" t="s">
        <v>107</v>
      </c>
      <c r="TC3" s="193"/>
      <c r="TD3" s="397"/>
      <c r="TE3" s="397"/>
      <c r="TF3" s="201"/>
      <c r="TG3" s="201"/>
      <c r="TH3" s="201"/>
      <c r="TI3" s="201"/>
      <c r="TJ3" s="201"/>
      <c r="TK3" s="197"/>
    </row>
    <row r="4" spans="1:531" s="9" customFormat="1" ht="18.75" x14ac:dyDescent="0.3">
      <c r="A4" s="20" t="s">
        <v>2</v>
      </c>
      <c r="B4" s="17" t="s">
        <v>5</v>
      </c>
      <c r="C4" s="13" t="s">
        <v>5</v>
      </c>
      <c r="D4" s="13" t="s">
        <v>5</v>
      </c>
      <c r="E4" s="13" t="s">
        <v>5</v>
      </c>
      <c r="F4" s="13" t="s">
        <v>5</v>
      </c>
      <c r="G4" s="13" t="s">
        <v>5</v>
      </c>
      <c r="H4" s="13" t="s">
        <v>5</v>
      </c>
      <c r="I4" s="13" t="s">
        <v>5</v>
      </c>
      <c r="J4" s="13" t="s">
        <v>5</v>
      </c>
      <c r="K4" s="13" t="s">
        <v>5</v>
      </c>
      <c r="L4" s="13" t="s">
        <v>5</v>
      </c>
      <c r="M4" s="13" t="s">
        <v>5</v>
      </c>
      <c r="N4" s="13" t="s">
        <v>5</v>
      </c>
      <c r="O4" s="13" t="s">
        <v>5</v>
      </c>
      <c r="P4" s="13" t="s">
        <v>5</v>
      </c>
      <c r="Q4" s="13" t="s">
        <v>5</v>
      </c>
      <c r="R4" s="13" t="s">
        <v>5</v>
      </c>
      <c r="S4" s="13" t="s">
        <v>5</v>
      </c>
      <c r="T4" s="13" t="s">
        <v>5</v>
      </c>
      <c r="U4" s="13" t="s">
        <v>5</v>
      </c>
      <c r="V4" s="13" t="s">
        <v>5</v>
      </c>
      <c r="W4" s="13" t="s">
        <v>5</v>
      </c>
      <c r="X4" s="13" t="s">
        <v>5</v>
      </c>
      <c r="Y4" s="13" t="s">
        <v>5</v>
      </c>
      <c r="Z4" s="17" t="s">
        <v>5</v>
      </c>
      <c r="AA4" s="13" t="s">
        <v>5</v>
      </c>
      <c r="AB4" s="13" t="s">
        <v>5</v>
      </c>
      <c r="AC4" s="13" t="s">
        <v>5</v>
      </c>
      <c r="AD4" s="13" t="s">
        <v>5</v>
      </c>
      <c r="AE4" s="87" t="s">
        <v>5</v>
      </c>
      <c r="AF4" s="87" t="s">
        <v>5</v>
      </c>
      <c r="AG4" s="18" t="s">
        <v>5</v>
      </c>
      <c r="AH4" s="104" t="s">
        <v>5</v>
      </c>
      <c r="AI4" s="87" t="s">
        <v>5</v>
      </c>
      <c r="AJ4" s="58" t="s">
        <v>5</v>
      </c>
      <c r="AK4" s="87" t="s">
        <v>5</v>
      </c>
      <c r="AL4" s="87" t="s">
        <v>5</v>
      </c>
      <c r="AM4" s="58" t="s">
        <v>5</v>
      </c>
      <c r="AN4" s="87" t="s">
        <v>5</v>
      </c>
      <c r="AO4" s="87" t="s">
        <v>5</v>
      </c>
      <c r="AP4" s="58" t="s">
        <v>5</v>
      </c>
      <c r="AQ4" s="87" t="s">
        <v>5</v>
      </c>
      <c r="AR4" s="87" t="s">
        <v>5</v>
      </c>
      <c r="AS4" s="87" t="s">
        <v>5</v>
      </c>
      <c r="AT4" s="58" t="s">
        <v>5</v>
      </c>
      <c r="AU4" s="87" t="s">
        <v>5</v>
      </c>
      <c r="AV4" s="58" t="s">
        <v>5</v>
      </c>
      <c r="AW4" s="13" t="s">
        <v>5</v>
      </c>
      <c r="AX4" s="13" t="s">
        <v>5</v>
      </c>
      <c r="AY4" s="13" t="s">
        <v>5</v>
      </c>
      <c r="AZ4" s="13" t="s">
        <v>5</v>
      </c>
      <c r="BA4" s="18" t="s">
        <v>5</v>
      </c>
      <c r="BB4" s="78" t="s">
        <v>5</v>
      </c>
      <c r="BC4" s="13" t="s">
        <v>5</v>
      </c>
      <c r="BD4" s="430" t="s">
        <v>114</v>
      </c>
      <c r="BE4" s="430" t="s">
        <v>5</v>
      </c>
      <c r="BF4" s="403" t="s">
        <v>114</v>
      </c>
      <c r="BG4" s="403" t="s">
        <v>5</v>
      </c>
      <c r="BH4" s="403" t="s">
        <v>114</v>
      </c>
      <c r="BI4" s="403" t="s">
        <v>5</v>
      </c>
      <c r="BJ4" s="430" t="s">
        <v>114</v>
      </c>
      <c r="BK4" s="430" t="s">
        <v>5</v>
      </c>
      <c r="BL4" s="9" t="s">
        <v>5</v>
      </c>
      <c r="BM4" s="75" t="s">
        <v>5</v>
      </c>
      <c r="BN4" s="413" t="s">
        <v>114</v>
      </c>
      <c r="BO4" s="414"/>
      <c r="BP4" s="413" t="s">
        <v>114</v>
      </c>
      <c r="BQ4" s="414"/>
      <c r="BR4" s="413" t="s">
        <v>114</v>
      </c>
      <c r="BS4" s="414"/>
      <c r="BT4" s="413" t="s">
        <v>114</v>
      </c>
      <c r="BU4" s="414"/>
      <c r="BV4" s="18" t="s">
        <v>5</v>
      </c>
      <c r="BW4" s="78" t="s">
        <v>5</v>
      </c>
      <c r="BX4" s="413" t="s">
        <v>114</v>
      </c>
      <c r="BY4" s="414"/>
      <c r="BZ4" s="413" t="s">
        <v>114</v>
      </c>
      <c r="CA4" s="414"/>
      <c r="CB4" s="413" t="s">
        <v>114</v>
      </c>
      <c r="CC4" s="414"/>
      <c r="CD4" s="413" t="s">
        <v>114</v>
      </c>
      <c r="CE4" s="414"/>
      <c r="CF4" s="18" t="s">
        <v>5</v>
      </c>
      <c r="CG4" s="413" t="s">
        <v>114</v>
      </c>
      <c r="CH4" s="414"/>
      <c r="CI4" s="403" t="s">
        <v>11</v>
      </c>
      <c r="CJ4" s="403"/>
      <c r="CK4" s="403" t="s">
        <v>11</v>
      </c>
      <c r="CL4" s="403"/>
      <c r="CM4" s="403" t="s">
        <v>11</v>
      </c>
      <c r="CN4" s="403"/>
      <c r="CO4" s="403" t="s">
        <v>11</v>
      </c>
      <c r="CP4" s="403"/>
      <c r="CQ4" s="403" t="s">
        <v>11</v>
      </c>
      <c r="CR4" s="403"/>
      <c r="CS4" s="403" t="s">
        <v>11</v>
      </c>
      <c r="CT4" s="403"/>
      <c r="CU4" s="403" t="s">
        <v>11</v>
      </c>
      <c r="CV4" s="403"/>
      <c r="CW4" s="403" t="s">
        <v>11</v>
      </c>
      <c r="CX4" s="403"/>
      <c r="CY4" s="403" t="s">
        <v>11</v>
      </c>
      <c r="CZ4" s="403"/>
      <c r="DA4" s="403" t="s">
        <v>11</v>
      </c>
      <c r="DB4" s="403"/>
      <c r="DC4" s="403" t="s">
        <v>11</v>
      </c>
      <c r="DD4" s="403"/>
      <c r="DE4" s="403" t="s">
        <v>11</v>
      </c>
      <c r="DF4" s="403"/>
      <c r="DG4" s="403" t="s">
        <v>11</v>
      </c>
      <c r="DH4" s="403"/>
      <c r="DI4" s="403" t="s">
        <v>11</v>
      </c>
      <c r="DJ4" s="403"/>
      <c r="DK4" s="403" t="s">
        <v>11</v>
      </c>
      <c r="DL4" s="403"/>
      <c r="DM4" s="403" t="s">
        <v>11</v>
      </c>
      <c r="DN4" s="403"/>
      <c r="DO4" s="403" t="s">
        <v>11</v>
      </c>
      <c r="DP4" s="403"/>
      <c r="DQ4" s="403" t="s">
        <v>11</v>
      </c>
      <c r="DR4" s="403"/>
      <c r="DS4" s="403" t="s">
        <v>11</v>
      </c>
      <c r="DT4" s="403"/>
      <c r="DU4" s="403" t="s">
        <v>11</v>
      </c>
      <c r="DV4" s="403"/>
      <c r="DW4" s="403" t="s">
        <v>11</v>
      </c>
      <c r="DX4" s="403"/>
      <c r="DY4" s="403" t="s">
        <v>11</v>
      </c>
      <c r="DZ4" s="403"/>
      <c r="EA4" s="403" t="s">
        <v>11</v>
      </c>
      <c r="EB4" s="403"/>
      <c r="EC4" s="403" t="s">
        <v>11</v>
      </c>
      <c r="ED4" s="403"/>
      <c r="EE4" s="403" t="s">
        <v>11</v>
      </c>
      <c r="EF4" s="403"/>
      <c r="EG4" s="403" t="s">
        <v>11</v>
      </c>
      <c r="EH4" s="403"/>
      <c r="EI4" s="403" t="s">
        <v>11</v>
      </c>
      <c r="EJ4" s="403"/>
      <c r="EK4" s="403" t="s">
        <v>11</v>
      </c>
      <c r="EL4" s="403"/>
      <c r="EM4" s="403" t="s">
        <v>11</v>
      </c>
      <c r="EN4" s="403"/>
      <c r="EO4" s="403" t="s">
        <v>11</v>
      </c>
      <c r="EP4" s="403"/>
      <c r="EQ4" s="403" t="s">
        <v>11</v>
      </c>
      <c r="ER4" s="403"/>
      <c r="ES4" s="403" t="s">
        <v>11</v>
      </c>
      <c r="ET4" s="403"/>
      <c r="EU4" s="403" t="s">
        <v>11</v>
      </c>
      <c r="EV4" s="403"/>
      <c r="EW4" s="403" t="s">
        <v>11</v>
      </c>
      <c r="EX4" s="403"/>
      <c r="EY4" s="403" t="s">
        <v>11</v>
      </c>
      <c r="EZ4" s="403"/>
      <c r="FA4" s="403" t="s">
        <v>11</v>
      </c>
      <c r="FB4" s="403"/>
      <c r="FC4" s="403" t="s">
        <v>11</v>
      </c>
      <c r="FD4" s="403"/>
      <c r="FE4" s="403" t="s">
        <v>11</v>
      </c>
      <c r="FF4" s="403"/>
      <c r="FG4" s="403" t="s">
        <v>11</v>
      </c>
      <c r="FH4" s="403"/>
      <c r="FI4" s="403" t="s">
        <v>11</v>
      </c>
      <c r="FJ4" s="403"/>
      <c r="FK4" s="403" t="s">
        <v>11</v>
      </c>
      <c r="FL4" s="403"/>
      <c r="FM4" s="403" t="s">
        <v>11</v>
      </c>
      <c r="FN4" s="403"/>
      <c r="FO4" s="403" t="s">
        <v>11</v>
      </c>
      <c r="FP4" s="403"/>
      <c r="FQ4" s="403" t="s">
        <v>11</v>
      </c>
      <c r="FR4" s="403"/>
      <c r="FS4" s="403" t="s">
        <v>11</v>
      </c>
      <c r="FT4" s="403"/>
      <c r="FU4" s="403" t="s">
        <v>11</v>
      </c>
      <c r="FV4" s="403"/>
      <c r="FW4" s="403" t="s">
        <v>11</v>
      </c>
      <c r="FX4" s="403"/>
      <c r="FY4" s="403" t="s">
        <v>11</v>
      </c>
      <c r="FZ4" s="403"/>
      <c r="GA4" s="403" t="s">
        <v>11</v>
      </c>
      <c r="GB4" s="403"/>
      <c r="GC4" s="403" t="s">
        <v>11</v>
      </c>
      <c r="GD4" s="403"/>
      <c r="GE4" s="403" t="s">
        <v>11</v>
      </c>
      <c r="GF4" s="403"/>
      <c r="GG4" s="403" t="s">
        <v>11</v>
      </c>
      <c r="GH4" s="403"/>
      <c r="GI4" s="403" t="s">
        <v>11</v>
      </c>
      <c r="GJ4" s="403"/>
      <c r="GK4" s="403" t="s">
        <v>11</v>
      </c>
      <c r="GL4" s="403"/>
      <c r="GM4" s="403" t="s">
        <v>11</v>
      </c>
      <c r="GN4" s="403"/>
      <c r="GO4" s="403" t="s">
        <v>11</v>
      </c>
      <c r="GP4" s="403"/>
      <c r="GQ4" s="403" t="s">
        <v>11</v>
      </c>
      <c r="GR4" s="403"/>
      <c r="GS4" s="403" t="s">
        <v>11</v>
      </c>
      <c r="GT4" s="403"/>
      <c r="GU4" s="403" t="s">
        <v>11</v>
      </c>
      <c r="GV4" s="403"/>
      <c r="GW4" s="403" t="s">
        <v>11</v>
      </c>
      <c r="GX4" s="403"/>
      <c r="GY4" s="403" t="s">
        <v>11</v>
      </c>
      <c r="GZ4" s="403"/>
      <c r="HA4" s="403" t="s">
        <v>11</v>
      </c>
      <c r="HB4" s="403"/>
      <c r="HC4" s="403" t="s">
        <v>11</v>
      </c>
      <c r="HD4" s="403"/>
      <c r="HE4" s="403" t="s">
        <v>11</v>
      </c>
      <c r="HF4" s="403"/>
      <c r="HG4" s="403" t="s">
        <v>11</v>
      </c>
      <c r="HH4" s="403"/>
      <c r="HI4" s="403" t="s">
        <v>11</v>
      </c>
      <c r="HJ4" s="403"/>
      <c r="HK4" s="403" t="s">
        <v>11</v>
      </c>
      <c r="HL4" s="403"/>
      <c r="HM4" s="403" t="s">
        <v>11</v>
      </c>
      <c r="HN4" s="403"/>
      <c r="HO4" s="403" t="s">
        <v>11</v>
      </c>
      <c r="HP4" s="403"/>
      <c r="HQ4" s="403" t="s">
        <v>11</v>
      </c>
      <c r="HR4" s="403"/>
      <c r="HS4" s="403" t="s">
        <v>11</v>
      </c>
      <c r="HT4" s="403"/>
      <c r="HU4" s="403" t="s">
        <v>11</v>
      </c>
      <c r="HV4" s="403"/>
      <c r="HW4" s="403" t="s">
        <v>11</v>
      </c>
      <c r="HX4" s="403"/>
      <c r="HY4" s="403" t="s">
        <v>11</v>
      </c>
      <c r="HZ4" s="403"/>
      <c r="IA4" s="403" t="s">
        <v>11</v>
      </c>
      <c r="IB4" s="403"/>
      <c r="IC4" s="403" t="s">
        <v>11</v>
      </c>
      <c r="ID4" s="403"/>
      <c r="IE4" s="403" t="s">
        <v>11</v>
      </c>
      <c r="IF4" s="403"/>
      <c r="IG4" s="403" t="s">
        <v>11</v>
      </c>
      <c r="IH4" s="403"/>
      <c r="II4" s="403" t="s">
        <v>11</v>
      </c>
      <c r="IJ4" s="403"/>
      <c r="IK4" s="403" t="s">
        <v>11</v>
      </c>
      <c r="IL4" s="403"/>
      <c r="IM4" s="403" t="s">
        <v>11</v>
      </c>
      <c r="IN4" s="403"/>
      <c r="IO4" s="403" t="s">
        <v>11</v>
      </c>
      <c r="IP4" s="403"/>
      <c r="IQ4" s="403" t="s">
        <v>11</v>
      </c>
      <c r="IR4" s="403"/>
      <c r="IS4" s="403" t="s">
        <v>11</v>
      </c>
      <c r="IT4" s="403"/>
      <c r="IU4" s="403" t="s">
        <v>11</v>
      </c>
      <c r="IV4" s="403"/>
      <c r="IW4" s="403" t="s">
        <v>11</v>
      </c>
      <c r="IX4" s="403"/>
      <c r="IY4" s="403" t="s">
        <v>11</v>
      </c>
      <c r="IZ4" s="403"/>
      <c r="JA4" s="403" t="s">
        <v>11</v>
      </c>
      <c r="JB4" s="403"/>
      <c r="JC4" s="403" t="s">
        <v>11</v>
      </c>
      <c r="JD4" s="403"/>
      <c r="JE4" s="403" t="s">
        <v>11</v>
      </c>
      <c r="JF4" s="403"/>
      <c r="JG4" s="403" t="s">
        <v>11</v>
      </c>
      <c r="JH4" s="403"/>
      <c r="JI4" s="403" t="s">
        <v>11</v>
      </c>
      <c r="JJ4" s="403"/>
      <c r="JK4" s="403" t="s">
        <v>11</v>
      </c>
      <c r="JL4" s="403"/>
      <c r="JM4" s="403" t="s">
        <v>11</v>
      </c>
      <c r="JN4" s="403"/>
      <c r="JO4" s="403" t="s">
        <v>11</v>
      </c>
      <c r="JP4" s="403"/>
      <c r="JQ4" s="403" t="s">
        <v>11</v>
      </c>
      <c r="JR4" s="403"/>
      <c r="JS4" s="403" t="s">
        <v>11</v>
      </c>
      <c r="JT4" s="403"/>
      <c r="JU4" s="403" t="s">
        <v>11</v>
      </c>
      <c r="JV4" s="403"/>
      <c r="JW4" s="403" t="s">
        <v>11</v>
      </c>
      <c r="JX4" s="403"/>
      <c r="JY4" s="403" t="s">
        <v>11</v>
      </c>
      <c r="JZ4" s="403"/>
      <c r="KA4" s="403" t="s">
        <v>11</v>
      </c>
      <c r="KB4" s="403"/>
      <c r="KC4" s="403" t="s">
        <v>11</v>
      </c>
      <c r="KD4" s="403"/>
      <c r="KE4" s="403" t="s">
        <v>11</v>
      </c>
      <c r="KF4" s="403"/>
      <c r="KG4" s="403" t="s">
        <v>11</v>
      </c>
      <c r="KH4" s="403"/>
      <c r="KI4" s="403" t="s">
        <v>11</v>
      </c>
      <c r="KJ4" s="403"/>
      <c r="KK4" s="403" t="s">
        <v>11</v>
      </c>
      <c r="KL4" s="403"/>
      <c r="KM4" s="403" t="s">
        <v>11</v>
      </c>
      <c r="KN4" s="403"/>
      <c r="KO4" s="403" t="s">
        <v>11</v>
      </c>
      <c r="KP4" s="403"/>
      <c r="KQ4" s="403" t="s">
        <v>11</v>
      </c>
      <c r="KR4" s="403"/>
      <c r="KS4" s="403" t="s">
        <v>11</v>
      </c>
      <c r="KT4" s="403"/>
      <c r="KU4" s="403" t="s">
        <v>11</v>
      </c>
      <c r="KV4" s="403"/>
      <c r="KW4" s="403" t="s">
        <v>11</v>
      </c>
      <c r="KX4" s="403"/>
      <c r="KY4" s="403" t="s">
        <v>11</v>
      </c>
      <c r="KZ4" s="403"/>
      <c r="LA4" s="403" t="s">
        <v>11</v>
      </c>
      <c r="LB4" s="403"/>
      <c r="LC4" s="403" t="s">
        <v>11</v>
      </c>
      <c r="LD4" s="403"/>
      <c r="LE4" s="403" t="s">
        <v>11</v>
      </c>
      <c r="LF4" s="403"/>
      <c r="LG4" s="403" t="s">
        <v>11</v>
      </c>
      <c r="LH4" s="403"/>
      <c r="LI4" s="403" t="s">
        <v>11</v>
      </c>
      <c r="LJ4" s="403"/>
      <c r="LK4" s="403" t="s">
        <v>11</v>
      </c>
      <c r="LL4" s="403"/>
      <c r="LM4" s="403" t="s">
        <v>11</v>
      </c>
      <c r="LN4" s="403"/>
      <c r="LO4" s="403" t="s">
        <v>11</v>
      </c>
      <c r="LP4" s="403"/>
      <c r="LQ4" s="403" t="s">
        <v>11</v>
      </c>
      <c r="LR4" s="403"/>
      <c r="LS4" s="403" t="s">
        <v>11</v>
      </c>
      <c r="LT4" s="403"/>
      <c r="LU4" s="403" t="s">
        <v>11</v>
      </c>
      <c r="LV4" s="403"/>
      <c r="LW4" s="403" t="s">
        <v>11</v>
      </c>
      <c r="LX4" s="403"/>
      <c r="LY4" s="403" t="s">
        <v>11</v>
      </c>
      <c r="LZ4" s="403"/>
      <c r="MA4" s="17" t="s">
        <v>5</v>
      </c>
      <c r="MB4" s="13" t="s">
        <v>5</v>
      </c>
      <c r="MC4" s="13" t="s">
        <v>5</v>
      </c>
      <c r="MD4" s="13" t="s">
        <v>5</v>
      </c>
      <c r="ME4" s="13" t="s">
        <v>5</v>
      </c>
      <c r="MF4" s="403" t="s">
        <v>11</v>
      </c>
      <c r="MG4" s="403"/>
      <c r="MH4" s="403" t="s">
        <v>11</v>
      </c>
      <c r="MI4" s="403"/>
      <c r="MJ4" s="403" t="s">
        <v>11</v>
      </c>
      <c r="MK4" s="403"/>
      <c r="ML4" s="403" t="s">
        <v>11</v>
      </c>
      <c r="MM4" s="403"/>
      <c r="MN4" s="403" t="s">
        <v>11</v>
      </c>
      <c r="MO4" s="403"/>
      <c r="MP4" s="403" t="s">
        <v>11</v>
      </c>
      <c r="MQ4" s="403"/>
      <c r="MR4" s="403" t="s">
        <v>11</v>
      </c>
      <c r="MS4" s="403"/>
      <c r="MT4" s="403" t="s">
        <v>11</v>
      </c>
      <c r="MU4" s="403"/>
      <c r="MV4" s="413" t="s">
        <v>114</v>
      </c>
      <c r="MW4" s="414"/>
      <c r="MX4" s="413" t="s">
        <v>114</v>
      </c>
      <c r="MY4" s="414"/>
      <c r="MZ4" s="413" t="s">
        <v>114</v>
      </c>
      <c r="NA4" s="414"/>
      <c r="NB4" s="413" t="s">
        <v>114</v>
      </c>
      <c r="NC4" s="414"/>
      <c r="ND4" s="413" t="s">
        <v>114</v>
      </c>
      <c r="NE4" s="414"/>
      <c r="NF4" s="413" t="s">
        <v>114</v>
      </c>
      <c r="NG4" s="414"/>
      <c r="NH4" s="413" t="s">
        <v>114</v>
      </c>
      <c r="NI4" s="414"/>
      <c r="NJ4" s="403" t="s">
        <v>11</v>
      </c>
      <c r="NK4" s="403"/>
      <c r="NL4" s="403" t="s">
        <v>11</v>
      </c>
      <c r="NM4" s="403"/>
      <c r="NN4" s="403" t="s">
        <v>11</v>
      </c>
      <c r="NO4" s="403"/>
      <c r="NP4" s="403" t="s">
        <v>11</v>
      </c>
      <c r="NQ4" s="403"/>
      <c r="NR4" s="403" t="s">
        <v>11</v>
      </c>
      <c r="NS4" s="403"/>
      <c r="NT4" s="403" t="s">
        <v>11</v>
      </c>
      <c r="NU4" s="403"/>
      <c r="NV4" s="403" t="s">
        <v>11</v>
      </c>
      <c r="NW4" s="403"/>
      <c r="NX4" s="403" t="s">
        <v>11</v>
      </c>
      <c r="NY4" s="403"/>
      <c r="NZ4" s="403" t="s">
        <v>11</v>
      </c>
      <c r="OA4" s="403"/>
      <c r="OB4" s="413" t="s">
        <v>114</v>
      </c>
      <c r="OC4" s="414"/>
      <c r="OD4" s="413" t="s">
        <v>114</v>
      </c>
      <c r="OE4" s="414"/>
      <c r="OF4" s="413" t="s">
        <v>114</v>
      </c>
      <c r="OG4" s="414"/>
      <c r="OH4" s="413" t="s">
        <v>114</v>
      </c>
      <c r="OI4" s="414"/>
      <c r="OJ4" s="413" t="s">
        <v>114</v>
      </c>
      <c r="OK4" s="414"/>
      <c r="OL4" s="413" t="s">
        <v>114</v>
      </c>
      <c r="OM4" s="414"/>
      <c r="ON4" s="413" t="s">
        <v>114</v>
      </c>
      <c r="OO4" s="414"/>
      <c r="OP4" s="403" t="s">
        <v>11</v>
      </c>
      <c r="OQ4" s="403"/>
      <c r="OR4" s="403" t="s">
        <v>11</v>
      </c>
      <c r="OS4" s="403"/>
      <c r="OT4" s="403" t="s">
        <v>11</v>
      </c>
      <c r="OU4" s="403"/>
      <c r="OV4" s="403" t="s">
        <v>11</v>
      </c>
      <c r="OW4" s="403"/>
      <c r="OX4" s="403" t="s">
        <v>11</v>
      </c>
      <c r="OY4" s="403"/>
      <c r="OZ4" s="403" t="s">
        <v>11</v>
      </c>
      <c r="PA4" s="403"/>
      <c r="PB4" s="403" t="s">
        <v>11</v>
      </c>
      <c r="PC4" s="403"/>
      <c r="PD4" s="403" t="s">
        <v>11</v>
      </c>
      <c r="PE4" s="403"/>
      <c r="PF4" s="403" t="s">
        <v>11</v>
      </c>
      <c r="PG4" s="403"/>
      <c r="PH4" s="403" t="s">
        <v>11</v>
      </c>
      <c r="PI4" s="403"/>
      <c r="PJ4" s="403" t="s">
        <v>11</v>
      </c>
      <c r="PK4" s="403"/>
      <c r="PL4" s="403" t="s">
        <v>11</v>
      </c>
      <c r="PM4" s="403"/>
      <c r="PN4" s="403" t="s">
        <v>11</v>
      </c>
      <c r="PO4" s="403"/>
      <c r="PP4" s="403" t="s">
        <v>11</v>
      </c>
      <c r="PQ4" s="403"/>
      <c r="PR4" s="403" t="s">
        <v>11</v>
      </c>
      <c r="PS4" s="403"/>
      <c r="PT4" s="403" t="s">
        <v>11</v>
      </c>
      <c r="PU4" s="403"/>
      <c r="PV4" s="403" t="s">
        <v>11</v>
      </c>
      <c r="PW4" s="403"/>
      <c r="PX4" s="403" t="s">
        <v>11</v>
      </c>
      <c r="PY4" s="403"/>
      <c r="PZ4" s="403" t="s">
        <v>11</v>
      </c>
      <c r="QA4" s="403"/>
      <c r="QB4" s="143" t="s">
        <v>5</v>
      </c>
      <c r="QC4" s="143"/>
      <c r="QD4" s="403" t="s">
        <v>11</v>
      </c>
      <c r="QE4" s="403"/>
      <c r="QF4" s="403" t="s">
        <v>11</v>
      </c>
      <c r="QG4" s="403"/>
      <c r="QH4" s="403" t="s">
        <v>11</v>
      </c>
      <c r="QI4" s="403"/>
      <c r="QJ4" s="403" t="s">
        <v>11</v>
      </c>
      <c r="QK4" s="403"/>
      <c r="QL4" s="403" t="s">
        <v>11</v>
      </c>
      <c r="QM4" s="403"/>
      <c r="QN4" s="403" t="s">
        <v>11</v>
      </c>
      <c r="QO4" s="403"/>
      <c r="QP4" s="403" t="s">
        <v>11</v>
      </c>
      <c r="QQ4" s="403"/>
      <c r="QR4" s="403" t="s">
        <v>11</v>
      </c>
      <c r="QS4" s="403"/>
      <c r="QT4" s="403" t="s">
        <v>11</v>
      </c>
      <c r="QU4" s="403"/>
      <c r="QV4" s="403" t="s">
        <v>11</v>
      </c>
      <c r="QW4" s="403"/>
      <c r="QX4" s="403" t="s">
        <v>11</v>
      </c>
      <c r="QY4" s="403"/>
      <c r="QZ4" s="413" t="s">
        <v>11</v>
      </c>
      <c r="RA4" s="414"/>
      <c r="RB4" s="413" t="s">
        <v>11</v>
      </c>
      <c r="RC4" s="414"/>
      <c r="RD4" s="413" t="s">
        <v>11</v>
      </c>
      <c r="RE4" s="414"/>
      <c r="RF4" s="413" t="s">
        <v>11</v>
      </c>
      <c r="RG4" s="414"/>
      <c r="RH4" s="413" t="s">
        <v>11</v>
      </c>
      <c r="RI4" s="414"/>
      <c r="RJ4" s="413" t="s">
        <v>11</v>
      </c>
      <c r="RK4" s="414"/>
      <c r="RL4" s="413" t="s">
        <v>11</v>
      </c>
      <c r="RM4" s="414"/>
      <c r="RN4" s="413" t="s">
        <v>11</v>
      </c>
      <c r="RO4" s="414"/>
      <c r="RP4" s="13" t="s">
        <v>5</v>
      </c>
      <c r="RQ4" s="13" t="s">
        <v>5</v>
      </c>
      <c r="RR4" s="13" t="s">
        <v>5</v>
      </c>
      <c r="RS4" s="13" t="s">
        <v>5</v>
      </c>
      <c r="RT4" s="13" t="s">
        <v>5</v>
      </c>
      <c r="RU4" s="13" t="s">
        <v>5</v>
      </c>
      <c r="RV4" s="13" t="s">
        <v>5</v>
      </c>
      <c r="RW4" s="13" t="s">
        <v>5</v>
      </c>
      <c r="RX4" s="413" t="s">
        <v>114</v>
      </c>
      <c r="RY4" s="414"/>
      <c r="RZ4" s="413" t="s">
        <v>114</v>
      </c>
      <c r="SA4" s="414"/>
      <c r="SB4" s="413" t="s">
        <v>114</v>
      </c>
      <c r="SC4" s="414"/>
      <c r="SD4" s="413" t="s">
        <v>114</v>
      </c>
      <c r="SE4" s="414"/>
      <c r="SF4" s="413" t="s">
        <v>114</v>
      </c>
      <c r="SG4" s="414"/>
      <c r="SH4" s="413" t="s">
        <v>114</v>
      </c>
      <c r="SI4" s="414"/>
      <c r="SJ4" s="413" t="s">
        <v>114</v>
      </c>
      <c r="SK4" s="414"/>
      <c r="SL4" s="403" t="s">
        <v>11</v>
      </c>
      <c r="SM4" s="403"/>
      <c r="SN4" s="403" t="s">
        <v>11</v>
      </c>
      <c r="SO4" s="403"/>
      <c r="SP4" s="403" t="s">
        <v>11</v>
      </c>
      <c r="SQ4" s="403"/>
      <c r="SR4" s="403" t="s">
        <v>11</v>
      </c>
      <c r="SS4" s="403"/>
      <c r="ST4" s="403" t="s">
        <v>11</v>
      </c>
      <c r="SU4" s="403"/>
      <c r="SV4" s="403" t="s">
        <v>11</v>
      </c>
      <c r="SW4" s="403"/>
      <c r="SX4" s="403" t="s">
        <v>11</v>
      </c>
      <c r="SY4" s="403"/>
      <c r="SZ4" s="403" t="s">
        <v>11</v>
      </c>
      <c r="TA4" s="403"/>
      <c r="TB4" s="403" t="s">
        <v>11</v>
      </c>
      <c r="TC4" s="403"/>
      <c r="TD4" s="396"/>
      <c r="TE4" s="396"/>
      <c r="TF4" s="201"/>
      <c r="TG4" s="201"/>
      <c r="TH4" s="201"/>
      <c r="TI4" s="201"/>
      <c r="TJ4" s="201"/>
      <c r="TK4" s="197"/>
    </row>
    <row r="5" spans="1:531" s="9" customFormat="1" ht="18.75" x14ac:dyDescent="0.3">
      <c r="A5" s="20" t="s">
        <v>1</v>
      </c>
      <c r="B5" s="31">
        <v>1</v>
      </c>
      <c r="C5" s="33">
        <v>1</v>
      </c>
      <c r="D5" s="33">
        <v>1</v>
      </c>
      <c r="E5" s="30">
        <v>2</v>
      </c>
      <c r="F5" s="30">
        <v>2</v>
      </c>
      <c r="G5" s="30">
        <v>2</v>
      </c>
      <c r="H5" s="29">
        <v>3</v>
      </c>
      <c r="I5" s="29">
        <v>3</v>
      </c>
      <c r="J5" s="69">
        <v>3</v>
      </c>
      <c r="K5" s="83">
        <v>1</v>
      </c>
      <c r="L5" s="83">
        <v>1</v>
      </c>
      <c r="M5" s="65">
        <v>2</v>
      </c>
      <c r="N5" s="65">
        <v>2</v>
      </c>
      <c r="O5" s="95">
        <v>3</v>
      </c>
      <c r="P5" s="95">
        <v>3</v>
      </c>
      <c r="Q5" s="66">
        <v>1</v>
      </c>
      <c r="R5" s="66">
        <v>1</v>
      </c>
      <c r="S5" s="63">
        <v>2</v>
      </c>
      <c r="T5" s="63">
        <v>2</v>
      </c>
      <c r="U5" s="67">
        <v>3</v>
      </c>
      <c r="V5" s="67">
        <v>3</v>
      </c>
      <c r="W5" s="9">
        <v>1</v>
      </c>
      <c r="X5" s="9">
        <v>2</v>
      </c>
      <c r="Y5" s="9">
        <v>3</v>
      </c>
      <c r="Z5" s="18">
        <v>1</v>
      </c>
      <c r="AA5" s="9">
        <v>2</v>
      </c>
      <c r="AB5" s="9">
        <v>3</v>
      </c>
      <c r="AC5" s="9">
        <v>4</v>
      </c>
      <c r="AD5" s="9">
        <v>5</v>
      </c>
      <c r="AE5" s="103">
        <v>1</v>
      </c>
      <c r="AF5" s="103">
        <v>1</v>
      </c>
      <c r="AG5" s="103">
        <v>1</v>
      </c>
      <c r="AH5" s="104">
        <v>2</v>
      </c>
      <c r="AI5" s="102">
        <v>2</v>
      </c>
      <c r="AJ5" s="102">
        <v>2</v>
      </c>
      <c r="AK5" s="101">
        <v>3</v>
      </c>
      <c r="AL5" s="101">
        <v>3</v>
      </c>
      <c r="AM5" s="101">
        <v>3</v>
      </c>
      <c r="AN5" s="105">
        <v>4</v>
      </c>
      <c r="AO5" s="105">
        <v>4</v>
      </c>
      <c r="AP5" s="105">
        <v>4</v>
      </c>
      <c r="AQ5" s="100">
        <v>5</v>
      </c>
      <c r="AR5" s="99">
        <v>6</v>
      </c>
      <c r="AS5" s="104">
        <v>7</v>
      </c>
      <c r="AT5" s="104">
        <v>7</v>
      </c>
      <c r="AU5" s="105">
        <v>8</v>
      </c>
      <c r="AV5" s="105">
        <v>8</v>
      </c>
      <c r="AW5" s="91">
        <v>1</v>
      </c>
      <c r="AX5" s="91">
        <v>1</v>
      </c>
      <c r="AY5" s="90">
        <v>2</v>
      </c>
      <c r="AZ5" s="90">
        <v>2</v>
      </c>
      <c r="BA5" s="93">
        <v>3</v>
      </c>
      <c r="BB5" s="93">
        <v>3</v>
      </c>
      <c r="BC5" s="92">
        <v>4</v>
      </c>
      <c r="BD5" s="430">
        <v>4</v>
      </c>
      <c r="BE5" s="430">
        <v>2</v>
      </c>
      <c r="BF5" s="429">
        <v>4</v>
      </c>
      <c r="BG5" s="429">
        <v>2</v>
      </c>
      <c r="BH5" s="429">
        <v>4</v>
      </c>
      <c r="BI5" s="429">
        <v>2</v>
      </c>
      <c r="BJ5" s="430">
        <v>5</v>
      </c>
      <c r="BK5" s="430">
        <v>2</v>
      </c>
      <c r="BL5" s="91">
        <v>1</v>
      </c>
      <c r="BM5" s="91">
        <v>1</v>
      </c>
      <c r="BN5" s="427">
        <v>1</v>
      </c>
      <c r="BO5" s="427"/>
      <c r="BP5" s="427">
        <v>1</v>
      </c>
      <c r="BQ5" s="427"/>
      <c r="BR5" s="427">
        <v>1</v>
      </c>
      <c r="BS5" s="427"/>
      <c r="BT5" s="427">
        <v>1</v>
      </c>
      <c r="BU5" s="427"/>
      <c r="BV5" s="128">
        <v>2</v>
      </c>
      <c r="BW5" s="128">
        <v>2</v>
      </c>
      <c r="BX5" s="425">
        <v>2</v>
      </c>
      <c r="BY5" s="425"/>
      <c r="BZ5" s="425">
        <v>2</v>
      </c>
      <c r="CA5" s="425"/>
      <c r="CB5" s="425">
        <v>2</v>
      </c>
      <c r="CC5" s="425"/>
      <c r="CD5" s="425">
        <v>2</v>
      </c>
      <c r="CE5" s="425"/>
      <c r="CF5" s="53">
        <v>3</v>
      </c>
      <c r="CG5" s="434">
        <v>3</v>
      </c>
      <c r="CH5" s="434"/>
      <c r="CI5" s="422">
        <v>1</v>
      </c>
      <c r="CJ5" s="422"/>
      <c r="CK5" s="422">
        <v>1</v>
      </c>
      <c r="CL5" s="422"/>
      <c r="CM5" s="422">
        <v>1</v>
      </c>
      <c r="CN5" s="422"/>
      <c r="CO5" s="422">
        <v>1</v>
      </c>
      <c r="CP5" s="422"/>
      <c r="CQ5" s="422">
        <v>1</v>
      </c>
      <c r="CR5" s="422"/>
      <c r="CS5" s="422">
        <v>1</v>
      </c>
      <c r="CT5" s="422"/>
      <c r="CU5" s="422">
        <v>1</v>
      </c>
      <c r="CV5" s="422"/>
      <c r="CW5" s="422">
        <v>1</v>
      </c>
      <c r="CX5" s="422"/>
      <c r="CY5" s="422">
        <v>1</v>
      </c>
      <c r="CZ5" s="422"/>
      <c r="DA5" s="422">
        <v>1</v>
      </c>
      <c r="DB5" s="422"/>
      <c r="DC5" s="422">
        <v>1</v>
      </c>
      <c r="DD5" s="422"/>
      <c r="DE5" s="422">
        <v>1</v>
      </c>
      <c r="DF5" s="422"/>
      <c r="DG5" s="422">
        <v>1</v>
      </c>
      <c r="DH5" s="422"/>
      <c r="DI5" s="422">
        <v>1</v>
      </c>
      <c r="DJ5" s="422"/>
      <c r="DK5" s="422">
        <v>1</v>
      </c>
      <c r="DL5" s="422"/>
      <c r="DM5" s="422">
        <v>1</v>
      </c>
      <c r="DN5" s="422"/>
      <c r="DO5" s="422">
        <v>1</v>
      </c>
      <c r="DP5" s="422"/>
      <c r="DQ5" s="422">
        <v>1</v>
      </c>
      <c r="DR5" s="422"/>
      <c r="DS5" s="441">
        <v>2</v>
      </c>
      <c r="DT5" s="441"/>
      <c r="DU5" s="441">
        <v>2</v>
      </c>
      <c r="DV5" s="441"/>
      <c r="DW5" s="441">
        <v>2</v>
      </c>
      <c r="DX5" s="441"/>
      <c r="DY5" s="441">
        <v>2</v>
      </c>
      <c r="DZ5" s="441"/>
      <c r="EA5" s="441">
        <v>2</v>
      </c>
      <c r="EB5" s="441"/>
      <c r="EC5" s="441">
        <v>2</v>
      </c>
      <c r="ED5" s="441"/>
      <c r="EE5" s="441">
        <v>2</v>
      </c>
      <c r="EF5" s="441"/>
      <c r="EG5" s="441">
        <v>2</v>
      </c>
      <c r="EH5" s="441"/>
      <c r="EI5" s="441">
        <v>2</v>
      </c>
      <c r="EJ5" s="441"/>
      <c r="EK5" s="442">
        <v>3</v>
      </c>
      <c r="EL5" s="442"/>
      <c r="EM5" s="442">
        <v>3</v>
      </c>
      <c r="EN5" s="442"/>
      <c r="EO5" s="442">
        <v>3</v>
      </c>
      <c r="EP5" s="442"/>
      <c r="EQ5" s="442">
        <v>3</v>
      </c>
      <c r="ER5" s="442"/>
      <c r="ES5" s="442">
        <v>3</v>
      </c>
      <c r="ET5" s="442"/>
      <c r="EU5" s="442">
        <v>3</v>
      </c>
      <c r="EV5" s="442"/>
      <c r="EW5" s="442">
        <v>3</v>
      </c>
      <c r="EX5" s="442"/>
      <c r="EY5" s="442">
        <v>3</v>
      </c>
      <c r="EZ5" s="442"/>
      <c r="FA5" s="442">
        <v>3</v>
      </c>
      <c r="FB5" s="442"/>
      <c r="FC5" s="421">
        <v>1</v>
      </c>
      <c r="FD5" s="421"/>
      <c r="FE5" s="421">
        <v>1</v>
      </c>
      <c r="FF5" s="421"/>
      <c r="FG5" s="421">
        <v>1</v>
      </c>
      <c r="FH5" s="421"/>
      <c r="FI5" s="421">
        <v>1</v>
      </c>
      <c r="FJ5" s="421"/>
      <c r="FK5" s="421">
        <v>1</v>
      </c>
      <c r="FL5" s="421"/>
      <c r="FM5" s="421">
        <v>1</v>
      </c>
      <c r="FN5" s="421"/>
      <c r="FO5" s="421">
        <v>1</v>
      </c>
      <c r="FP5" s="421"/>
      <c r="FQ5" s="421">
        <v>1</v>
      </c>
      <c r="FR5" s="421"/>
      <c r="FS5" s="421">
        <v>1</v>
      </c>
      <c r="FT5" s="421"/>
      <c r="FU5" s="421">
        <v>1</v>
      </c>
      <c r="FV5" s="421"/>
      <c r="FW5" s="421">
        <v>1</v>
      </c>
      <c r="FX5" s="421"/>
      <c r="FY5" s="421">
        <v>1</v>
      </c>
      <c r="FZ5" s="421"/>
      <c r="GA5" s="421">
        <v>1</v>
      </c>
      <c r="GB5" s="421"/>
      <c r="GC5" s="421">
        <v>1</v>
      </c>
      <c r="GD5" s="421"/>
      <c r="GE5" s="421">
        <v>1</v>
      </c>
      <c r="GF5" s="421"/>
      <c r="GG5" s="421">
        <v>1</v>
      </c>
      <c r="GH5" s="421"/>
      <c r="GI5" s="421">
        <v>1</v>
      </c>
      <c r="GJ5" s="421"/>
      <c r="GK5" s="421">
        <v>1</v>
      </c>
      <c r="GL5" s="421"/>
      <c r="GM5" s="440">
        <v>2</v>
      </c>
      <c r="GN5" s="440"/>
      <c r="GO5" s="440">
        <v>2</v>
      </c>
      <c r="GP5" s="440"/>
      <c r="GQ5" s="440">
        <v>2</v>
      </c>
      <c r="GR5" s="440"/>
      <c r="GS5" s="440">
        <v>2</v>
      </c>
      <c r="GT5" s="440"/>
      <c r="GU5" s="440">
        <v>2</v>
      </c>
      <c r="GV5" s="440"/>
      <c r="GW5" s="440">
        <v>2</v>
      </c>
      <c r="GX5" s="440"/>
      <c r="GY5" s="440">
        <v>2</v>
      </c>
      <c r="GZ5" s="440"/>
      <c r="HA5" s="440">
        <v>2</v>
      </c>
      <c r="HB5" s="440"/>
      <c r="HC5" s="440">
        <v>2</v>
      </c>
      <c r="HD5" s="440"/>
      <c r="HE5" s="438">
        <v>3</v>
      </c>
      <c r="HF5" s="438"/>
      <c r="HG5" s="438">
        <v>3</v>
      </c>
      <c r="HH5" s="438"/>
      <c r="HI5" s="438">
        <v>3</v>
      </c>
      <c r="HJ5" s="438"/>
      <c r="HK5" s="438">
        <v>3</v>
      </c>
      <c r="HL5" s="438"/>
      <c r="HM5" s="438">
        <v>3</v>
      </c>
      <c r="HN5" s="438"/>
      <c r="HO5" s="438">
        <v>3</v>
      </c>
      <c r="HP5" s="438"/>
      <c r="HQ5" s="438">
        <v>3</v>
      </c>
      <c r="HR5" s="438"/>
      <c r="HS5" s="438">
        <v>3</v>
      </c>
      <c r="HT5" s="438"/>
      <c r="HU5" s="438">
        <v>3</v>
      </c>
      <c r="HV5" s="438"/>
      <c r="HW5" s="439">
        <v>1</v>
      </c>
      <c r="HX5" s="439"/>
      <c r="HY5" s="439">
        <v>1</v>
      </c>
      <c r="HZ5" s="439"/>
      <c r="IA5" s="439">
        <v>1</v>
      </c>
      <c r="IB5" s="439"/>
      <c r="IC5" s="439">
        <v>1</v>
      </c>
      <c r="ID5" s="439"/>
      <c r="IE5" s="439">
        <v>1</v>
      </c>
      <c r="IF5" s="439"/>
      <c r="IG5" s="439">
        <v>1</v>
      </c>
      <c r="IH5" s="439"/>
      <c r="II5" s="439">
        <v>1</v>
      </c>
      <c r="IJ5" s="439"/>
      <c r="IK5" s="439">
        <v>1</v>
      </c>
      <c r="IL5" s="439"/>
      <c r="IM5" s="439">
        <v>1</v>
      </c>
      <c r="IN5" s="439"/>
      <c r="IO5" s="439">
        <v>1</v>
      </c>
      <c r="IP5" s="439"/>
      <c r="IQ5" s="439">
        <v>1</v>
      </c>
      <c r="IR5" s="439"/>
      <c r="IS5" s="439">
        <v>1</v>
      </c>
      <c r="IT5" s="439"/>
      <c r="IU5" s="439">
        <v>1</v>
      </c>
      <c r="IV5" s="439"/>
      <c r="IW5" s="439">
        <v>1</v>
      </c>
      <c r="IX5" s="439"/>
      <c r="IY5" s="439">
        <v>1</v>
      </c>
      <c r="IZ5" s="439"/>
      <c r="JA5" s="439">
        <v>1</v>
      </c>
      <c r="JB5" s="439"/>
      <c r="JC5" s="415">
        <v>2</v>
      </c>
      <c r="JD5" s="415"/>
      <c r="JE5" s="415">
        <v>2</v>
      </c>
      <c r="JF5" s="415"/>
      <c r="JG5" s="415">
        <v>2</v>
      </c>
      <c r="JH5" s="415"/>
      <c r="JI5" s="415">
        <v>2</v>
      </c>
      <c r="JJ5" s="415"/>
      <c r="JK5" s="415">
        <v>2</v>
      </c>
      <c r="JL5" s="415"/>
      <c r="JM5" s="415">
        <v>2</v>
      </c>
      <c r="JN5" s="415"/>
      <c r="JO5" s="415">
        <v>2</v>
      </c>
      <c r="JP5" s="415"/>
      <c r="JQ5" s="415">
        <v>2</v>
      </c>
      <c r="JR5" s="415"/>
      <c r="JS5" s="437">
        <v>3</v>
      </c>
      <c r="JT5" s="437"/>
      <c r="JU5" s="437">
        <v>3</v>
      </c>
      <c r="JV5" s="437"/>
      <c r="JW5" s="437">
        <v>3</v>
      </c>
      <c r="JX5" s="437"/>
      <c r="JY5" s="437">
        <v>3</v>
      </c>
      <c r="JZ5" s="437"/>
      <c r="KA5" s="437">
        <v>3</v>
      </c>
      <c r="KB5" s="437"/>
      <c r="KC5" s="437">
        <v>3</v>
      </c>
      <c r="KD5" s="437"/>
      <c r="KE5" s="437">
        <v>3</v>
      </c>
      <c r="KF5" s="437"/>
      <c r="KG5" s="437">
        <v>3</v>
      </c>
      <c r="KH5" s="437"/>
      <c r="KI5" s="445">
        <v>3</v>
      </c>
      <c r="KJ5" s="445"/>
      <c r="KK5" s="445">
        <v>3</v>
      </c>
      <c r="KL5" s="445"/>
      <c r="KM5" s="445">
        <v>3</v>
      </c>
      <c r="KN5" s="445"/>
      <c r="KO5" s="445">
        <v>3</v>
      </c>
      <c r="KP5" s="445"/>
      <c r="KQ5" s="445">
        <v>3</v>
      </c>
      <c r="KR5" s="445"/>
      <c r="KS5" s="445">
        <v>3</v>
      </c>
      <c r="KT5" s="445"/>
      <c r="KU5" s="445">
        <v>3</v>
      </c>
      <c r="KV5" s="445"/>
      <c r="KW5" s="445">
        <v>3</v>
      </c>
      <c r="KX5" s="445"/>
      <c r="KY5" s="445">
        <v>3</v>
      </c>
      <c r="KZ5" s="445"/>
      <c r="LA5" s="445">
        <v>3</v>
      </c>
      <c r="LB5" s="445"/>
      <c r="LC5" s="445">
        <v>3</v>
      </c>
      <c r="LD5" s="445"/>
      <c r="LE5" s="446">
        <v>4</v>
      </c>
      <c r="LF5" s="446"/>
      <c r="LG5" s="446">
        <v>4</v>
      </c>
      <c r="LH5" s="446"/>
      <c r="LI5" s="446">
        <v>4</v>
      </c>
      <c r="LJ5" s="446"/>
      <c r="LK5" s="446">
        <v>4</v>
      </c>
      <c r="LL5" s="446"/>
      <c r="LM5" s="446">
        <v>4</v>
      </c>
      <c r="LN5" s="446"/>
      <c r="LO5" s="446">
        <v>4</v>
      </c>
      <c r="LP5" s="446"/>
      <c r="LQ5" s="446">
        <v>4</v>
      </c>
      <c r="LR5" s="446"/>
      <c r="LS5" s="446">
        <v>4</v>
      </c>
      <c r="LT5" s="446"/>
      <c r="LU5" s="446">
        <v>4</v>
      </c>
      <c r="LV5" s="446"/>
      <c r="LW5" s="446">
        <v>4</v>
      </c>
      <c r="LX5" s="446"/>
      <c r="LY5" s="446">
        <v>4</v>
      </c>
      <c r="LZ5" s="446"/>
      <c r="MA5" s="116">
        <v>1</v>
      </c>
      <c r="MB5" s="111">
        <v>2</v>
      </c>
      <c r="MC5" s="111">
        <v>3</v>
      </c>
      <c r="MD5" s="111">
        <v>4</v>
      </c>
      <c r="ME5" s="111">
        <v>5</v>
      </c>
      <c r="MF5" s="421">
        <v>7</v>
      </c>
      <c r="MG5" s="421"/>
      <c r="MH5" s="421">
        <v>7</v>
      </c>
      <c r="MI5" s="421"/>
      <c r="MJ5" s="421">
        <v>7</v>
      </c>
      <c r="MK5" s="421"/>
      <c r="ML5" s="421">
        <v>7</v>
      </c>
      <c r="MM5" s="421"/>
      <c r="MN5" s="421">
        <v>7</v>
      </c>
      <c r="MO5" s="421"/>
      <c r="MP5" s="421">
        <v>7</v>
      </c>
      <c r="MQ5" s="421"/>
      <c r="MR5" s="421">
        <v>7</v>
      </c>
      <c r="MS5" s="421"/>
      <c r="MT5" s="421">
        <v>7</v>
      </c>
      <c r="MU5" s="421"/>
      <c r="MV5" s="421">
        <v>7</v>
      </c>
      <c r="MW5" s="421"/>
      <c r="MX5" s="421">
        <v>7</v>
      </c>
      <c r="MY5" s="421"/>
      <c r="MZ5" s="421">
        <v>7</v>
      </c>
      <c r="NA5" s="421"/>
      <c r="NB5" s="421">
        <v>7</v>
      </c>
      <c r="NC5" s="421"/>
      <c r="ND5" s="421">
        <v>7</v>
      </c>
      <c r="NE5" s="421"/>
      <c r="NF5" s="421">
        <v>7</v>
      </c>
      <c r="NG5" s="421"/>
      <c r="NH5" s="421">
        <v>7</v>
      </c>
      <c r="NI5" s="421"/>
      <c r="NJ5" s="418">
        <v>8</v>
      </c>
      <c r="NK5" s="418"/>
      <c r="NL5" s="418">
        <v>8</v>
      </c>
      <c r="NM5" s="418"/>
      <c r="NN5" s="418">
        <v>8</v>
      </c>
      <c r="NO5" s="418"/>
      <c r="NP5" s="418">
        <v>8</v>
      </c>
      <c r="NQ5" s="418"/>
      <c r="NR5" s="418">
        <v>8</v>
      </c>
      <c r="NS5" s="418"/>
      <c r="NT5" s="418">
        <v>8</v>
      </c>
      <c r="NU5" s="418"/>
      <c r="NV5" s="418">
        <v>8</v>
      </c>
      <c r="NW5" s="418"/>
      <c r="NX5" s="418">
        <v>8</v>
      </c>
      <c r="NY5" s="418"/>
      <c r="NZ5" s="418">
        <v>8</v>
      </c>
      <c r="OA5" s="418"/>
      <c r="OB5" s="418">
        <v>8</v>
      </c>
      <c r="OC5" s="418"/>
      <c r="OD5" s="418">
        <v>8</v>
      </c>
      <c r="OE5" s="418"/>
      <c r="OF5" s="418">
        <v>8</v>
      </c>
      <c r="OG5" s="418"/>
      <c r="OH5" s="418">
        <v>8</v>
      </c>
      <c r="OI5" s="418"/>
      <c r="OJ5" s="418">
        <v>8</v>
      </c>
      <c r="OK5" s="418"/>
      <c r="OL5" s="418">
        <v>8</v>
      </c>
      <c r="OM5" s="418"/>
      <c r="ON5" s="418">
        <v>8</v>
      </c>
      <c r="OO5" s="418"/>
      <c r="OP5" s="415">
        <v>1</v>
      </c>
      <c r="OQ5" s="415"/>
      <c r="OR5" s="415">
        <v>1</v>
      </c>
      <c r="OS5" s="415"/>
      <c r="OT5" s="415">
        <v>1</v>
      </c>
      <c r="OU5" s="415"/>
      <c r="OV5" s="415">
        <v>1</v>
      </c>
      <c r="OW5" s="415"/>
      <c r="OX5" s="415">
        <v>1</v>
      </c>
      <c r="OY5" s="415"/>
      <c r="OZ5" s="415">
        <v>1</v>
      </c>
      <c r="PA5" s="415"/>
      <c r="PB5" s="415">
        <v>1</v>
      </c>
      <c r="PC5" s="415"/>
      <c r="PD5" s="415">
        <v>1</v>
      </c>
      <c r="PE5" s="415"/>
      <c r="PF5" s="410">
        <v>3</v>
      </c>
      <c r="PG5" s="410"/>
      <c r="PH5" s="410">
        <v>3</v>
      </c>
      <c r="PI5" s="410"/>
      <c r="PJ5" s="410">
        <v>3</v>
      </c>
      <c r="PK5" s="410"/>
      <c r="PL5" s="410">
        <v>3</v>
      </c>
      <c r="PM5" s="410"/>
      <c r="PN5" s="410">
        <v>3</v>
      </c>
      <c r="PO5" s="410"/>
      <c r="PP5" s="410">
        <v>3</v>
      </c>
      <c r="PQ5" s="410"/>
      <c r="PR5" s="410">
        <v>3</v>
      </c>
      <c r="PS5" s="410"/>
      <c r="PT5" s="410">
        <v>3</v>
      </c>
      <c r="PU5" s="410"/>
      <c r="PV5" s="410">
        <v>3</v>
      </c>
      <c r="PW5" s="410"/>
      <c r="PX5" s="410">
        <v>3</v>
      </c>
      <c r="PY5" s="410"/>
      <c r="PZ5" s="410">
        <v>3</v>
      </c>
      <c r="QA5" s="410"/>
      <c r="QB5" s="143">
        <v>1</v>
      </c>
      <c r="QC5" s="143"/>
      <c r="QD5" s="410">
        <v>4</v>
      </c>
      <c r="QE5" s="410"/>
      <c r="QF5" s="410">
        <v>4</v>
      </c>
      <c r="QG5" s="410"/>
      <c r="QH5" s="410">
        <v>4</v>
      </c>
      <c r="QI5" s="410"/>
      <c r="QJ5" s="410">
        <v>4</v>
      </c>
      <c r="QK5" s="410"/>
      <c r="QL5" s="410">
        <v>4</v>
      </c>
      <c r="QM5" s="410"/>
      <c r="QN5" s="410">
        <v>4</v>
      </c>
      <c r="QO5" s="410"/>
      <c r="QP5" s="410">
        <v>4</v>
      </c>
      <c r="QQ5" s="410"/>
      <c r="QR5" s="410">
        <v>4</v>
      </c>
      <c r="QS5" s="410"/>
      <c r="QT5" s="410">
        <v>4</v>
      </c>
      <c r="QU5" s="410"/>
      <c r="QV5" s="410">
        <v>4</v>
      </c>
      <c r="QW5" s="410"/>
      <c r="QX5" s="410">
        <v>4</v>
      </c>
      <c r="QY5" s="410"/>
      <c r="QZ5" s="449">
        <v>1</v>
      </c>
      <c r="RA5" s="450"/>
      <c r="RB5" s="449">
        <v>1</v>
      </c>
      <c r="RC5" s="450"/>
      <c r="RD5" s="449">
        <v>1</v>
      </c>
      <c r="RE5" s="450"/>
      <c r="RF5" s="449">
        <v>1</v>
      </c>
      <c r="RG5" s="450"/>
      <c r="RH5" s="449">
        <v>1</v>
      </c>
      <c r="RI5" s="450"/>
      <c r="RJ5" s="449">
        <v>1</v>
      </c>
      <c r="RK5" s="450"/>
      <c r="RL5" s="449">
        <v>1</v>
      </c>
      <c r="RM5" s="450"/>
      <c r="RN5" s="449">
        <v>1</v>
      </c>
      <c r="RO5" s="450"/>
      <c r="RP5" s="33">
        <v>1</v>
      </c>
      <c r="RQ5" s="33">
        <v>1</v>
      </c>
      <c r="RR5" s="33">
        <v>1</v>
      </c>
      <c r="RS5" s="33">
        <v>1</v>
      </c>
      <c r="RT5" s="33">
        <v>1</v>
      </c>
      <c r="RU5" s="33">
        <v>1</v>
      </c>
      <c r="RV5" s="33">
        <v>1</v>
      </c>
      <c r="RW5" s="33">
        <v>1</v>
      </c>
      <c r="RX5" s="451">
        <v>7</v>
      </c>
      <c r="RY5" s="452"/>
      <c r="RZ5" s="451">
        <v>7</v>
      </c>
      <c r="SA5" s="452"/>
      <c r="SB5" s="451">
        <v>7</v>
      </c>
      <c r="SC5" s="452"/>
      <c r="SD5" s="451">
        <v>7</v>
      </c>
      <c r="SE5" s="452"/>
      <c r="SF5" s="451">
        <v>7</v>
      </c>
      <c r="SG5" s="452"/>
      <c r="SH5" s="451">
        <v>7</v>
      </c>
      <c r="SI5" s="452"/>
      <c r="SJ5" s="451">
        <v>7</v>
      </c>
      <c r="SK5" s="452"/>
      <c r="SL5" s="421">
        <v>1</v>
      </c>
      <c r="SM5" s="421"/>
      <c r="SN5" s="421">
        <v>1</v>
      </c>
      <c r="SO5" s="421"/>
      <c r="SP5" s="421">
        <v>1</v>
      </c>
      <c r="SQ5" s="421"/>
      <c r="SR5" s="421">
        <v>1</v>
      </c>
      <c r="SS5" s="421"/>
      <c r="ST5" s="421">
        <v>1</v>
      </c>
      <c r="SU5" s="421"/>
      <c r="SV5" s="421">
        <v>1</v>
      </c>
      <c r="SW5" s="421"/>
      <c r="SX5" s="421">
        <v>1</v>
      </c>
      <c r="SY5" s="421"/>
      <c r="SZ5" s="421">
        <v>1</v>
      </c>
      <c r="TA5" s="421"/>
      <c r="TB5" s="421">
        <v>1</v>
      </c>
      <c r="TC5" s="421"/>
      <c r="TD5" s="396"/>
      <c r="TE5" s="396"/>
      <c r="TF5" s="201"/>
      <c r="TG5" s="201"/>
      <c r="TH5" s="201"/>
      <c r="TI5" s="201"/>
      <c r="TJ5" s="201"/>
      <c r="TK5" s="197"/>
    </row>
    <row r="6" spans="1:531" s="14" customFormat="1" ht="18.75" x14ac:dyDescent="0.3">
      <c r="A6" s="20" t="s">
        <v>4</v>
      </c>
      <c r="B6" s="19">
        <v>0.1</v>
      </c>
      <c r="C6" s="14">
        <v>0.1</v>
      </c>
      <c r="D6" s="64">
        <v>0.1</v>
      </c>
      <c r="E6" s="14">
        <v>0.1</v>
      </c>
      <c r="F6" s="14">
        <v>0.1</v>
      </c>
      <c r="G6" s="64">
        <v>0.1</v>
      </c>
      <c r="H6" s="14">
        <v>0.1</v>
      </c>
      <c r="I6" s="14">
        <v>0.1</v>
      </c>
      <c r="J6" s="64">
        <v>0.1</v>
      </c>
      <c r="K6" s="14">
        <v>0.1</v>
      </c>
      <c r="L6" s="64">
        <v>0.1</v>
      </c>
      <c r="M6" s="14">
        <v>0.1</v>
      </c>
      <c r="N6" s="64">
        <v>0.1</v>
      </c>
      <c r="O6" s="14">
        <v>0.1</v>
      </c>
      <c r="P6" s="64">
        <v>0.1</v>
      </c>
      <c r="Q6" s="14">
        <v>0.1</v>
      </c>
      <c r="R6" s="64">
        <v>0.1</v>
      </c>
      <c r="S6" s="14">
        <v>0.1</v>
      </c>
      <c r="T6" s="64">
        <v>0.1</v>
      </c>
      <c r="U6" s="14">
        <v>0.1</v>
      </c>
      <c r="V6" s="64">
        <v>0.1</v>
      </c>
      <c r="W6" s="14">
        <v>4.3999999999999997E-2</v>
      </c>
      <c r="X6" s="14">
        <v>0.1</v>
      </c>
      <c r="Y6" s="14">
        <v>0.1</v>
      </c>
      <c r="Z6" s="19">
        <v>4.3999999999999997E-2</v>
      </c>
      <c r="AA6" s="14">
        <v>4.3999999999999997E-2</v>
      </c>
      <c r="AB6" s="14">
        <v>4.3999999999999997E-2</v>
      </c>
      <c r="AC6" s="14">
        <v>4.3999999999999997E-2</v>
      </c>
      <c r="AD6" s="14">
        <v>4.3999999999999997E-2</v>
      </c>
      <c r="AE6" s="88">
        <v>0.12</v>
      </c>
      <c r="AF6" s="88">
        <v>0.12</v>
      </c>
      <c r="AG6" s="19">
        <v>0.12</v>
      </c>
      <c r="AH6" s="104">
        <v>0.12</v>
      </c>
      <c r="AI6" s="88">
        <v>0.12</v>
      </c>
      <c r="AJ6" s="60">
        <v>0.12</v>
      </c>
      <c r="AK6" s="88">
        <v>0.12</v>
      </c>
      <c r="AL6" s="88">
        <v>0.12</v>
      </c>
      <c r="AM6" s="60">
        <v>0.12</v>
      </c>
      <c r="AN6" s="88">
        <v>0.12</v>
      </c>
      <c r="AO6" s="88">
        <v>0.12</v>
      </c>
      <c r="AP6" s="60">
        <v>0.12</v>
      </c>
      <c r="AQ6" s="88">
        <v>0.13</v>
      </c>
      <c r="AR6" s="88">
        <v>0.12</v>
      </c>
      <c r="AS6" s="88">
        <v>0.1</v>
      </c>
      <c r="AT6" s="60">
        <v>0.1</v>
      </c>
      <c r="AU6" s="88">
        <v>0.1</v>
      </c>
      <c r="AV6" s="60">
        <v>0.1</v>
      </c>
      <c r="AW6" s="14">
        <v>0.1</v>
      </c>
      <c r="AX6" s="64">
        <v>0.1</v>
      </c>
      <c r="AY6" s="14">
        <v>0.1</v>
      </c>
      <c r="AZ6" s="76">
        <v>0.1</v>
      </c>
      <c r="BA6" s="19">
        <v>0.1</v>
      </c>
      <c r="BB6" s="82">
        <v>0.1</v>
      </c>
      <c r="BC6" s="76">
        <v>0.125</v>
      </c>
      <c r="BD6" s="430">
        <v>0.125</v>
      </c>
      <c r="BE6" s="430">
        <v>0.1</v>
      </c>
      <c r="BF6" s="404">
        <v>0.125</v>
      </c>
      <c r="BG6" s="404">
        <v>0.1</v>
      </c>
      <c r="BH6" s="404">
        <v>0.125</v>
      </c>
      <c r="BI6" s="404">
        <v>0.1</v>
      </c>
      <c r="BJ6" s="430">
        <v>0.1875</v>
      </c>
      <c r="BK6" s="430">
        <v>0.1</v>
      </c>
      <c r="BL6" s="14">
        <v>0.1</v>
      </c>
      <c r="BM6" s="76">
        <v>0.1</v>
      </c>
      <c r="BN6" s="411">
        <v>0.1</v>
      </c>
      <c r="BO6" s="412"/>
      <c r="BP6" s="411">
        <v>0.1</v>
      </c>
      <c r="BQ6" s="412"/>
      <c r="BR6" s="411">
        <v>0.1</v>
      </c>
      <c r="BS6" s="412"/>
      <c r="BT6" s="411">
        <v>0.1</v>
      </c>
      <c r="BU6" s="412"/>
      <c r="BV6" s="19">
        <v>0.1</v>
      </c>
      <c r="BW6" s="82">
        <v>0.1</v>
      </c>
      <c r="BX6" s="411">
        <v>0.1</v>
      </c>
      <c r="BY6" s="412"/>
      <c r="BZ6" s="411">
        <v>0.1</v>
      </c>
      <c r="CA6" s="412"/>
      <c r="CB6" s="411">
        <v>0.1</v>
      </c>
      <c r="CC6" s="412"/>
      <c r="CD6" s="411">
        <v>0.1</v>
      </c>
      <c r="CE6" s="412"/>
      <c r="CF6" s="19">
        <v>0.16</v>
      </c>
      <c r="CG6" s="411">
        <v>0.16</v>
      </c>
      <c r="CH6" s="412"/>
      <c r="CI6" s="404">
        <v>0.1</v>
      </c>
      <c r="CJ6" s="404"/>
      <c r="CK6" s="404">
        <v>0.1</v>
      </c>
      <c r="CL6" s="404"/>
      <c r="CM6" s="404">
        <v>0.1</v>
      </c>
      <c r="CN6" s="404"/>
      <c r="CO6" s="404">
        <v>0.1</v>
      </c>
      <c r="CP6" s="404"/>
      <c r="CQ6" s="404">
        <v>0.1</v>
      </c>
      <c r="CR6" s="404"/>
      <c r="CS6" s="404">
        <v>0.1</v>
      </c>
      <c r="CT6" s="404"/>
      <c r="CU6" s="404">
        <v>0.1</v>
      </c>
      <c r="CV6" s="404"/>
      <c r="CW6" s="404">
        <v>0.1</v>
      </c>
      <c r="CX6" s="404"/>
      <c r="CY6" s="404">
        <v>0.1</v>
      </c>
      <c r="CZ6" s="404"/>
      <c r="DA6" s="404">
        <v>0.1</v>
      </c>
      <c r="DB6" s="404"/>
      <c r="DC6" s="404">
        <v>0.1</v>
      </c>
      <c r="DD6" s="404"/>
      <c r="DE6" s="404">
        <v>0.1</v>
      </c>
      <c r="DF6" s="404"/>
      <c r="DG6" s="404">
        <v>0.1</v>
      </c>
      <c r="DH6" s="404"/>
      <c r="DI6" s="404">
        <v>0.1</v>
      </c>
      <c r="DJ6" s="404"/>
      <c r="DK6" s="404">
        <v>0.1</v>
      </c>
      <c r="DL6" s="404"/>
      <c r="DM6" s="404">
        <v>0.1</v>
      </c>
      <c r="DN6" s="404"/>
      <c r="DO6" s="404">
        <v>0.1</v>
      </c>
      <c r="DP6" s="404"/>
      <c r="DQ6" s="404">
        <v>0.1</v>
      </c>
      <c r="DR6" s="404"/>
      <c r="DS6" s="404">
        <v>0.1</v>
      </c>
      <c r="DT6" s="404"/>
      <c r="DU6" s="404">
        <v>0.1</v>
      </c>
      <c r="DV6" s="404"/>
      <c r="DW6" s="404">
        <v>0.1</v>
      </c>
      <c r="DX6" s="404"/>
      <c r="DY6" s="404">
        <v>0.1</v>
      </c>
      <c r="DZ6" s="404"/>
      <c r="EA6" s="404">
        <v>0.1</v>
      </c>
      <c r="EB6" s="404"/>
      <c r="EC6" s="404">
        <v>0.1</v>
      </c>
      <c r="ED6" s="404"/>
      <c r="EE6" s="404">
        <v>0.1</v>
      </c>
      <c r="EF6" s="404"/>
      <c r="EG6" s="404">
        <v>0.1</v>
      </c>
      <c r="EH6" s="404"/>
      <c r="EI6" s="404">
        <v>0.1</v>
      </c>
      <c r="EJ6" s="404"/>
      <c r="EK6" s="404">
        <v>0.1</v>
      </c>
      <c r="EL6" s="404"/>
      <c r="EM6" s="404">
        <v>0.1</v>
      </c>
      <c r="EN6" s="404"/>
      <c r="EO6" s="404">
        <v>0.1</v>
      </c>
      <c r="EP6" s="404"/>
      <c r="EQ6" s="404">
        <v>0.1</v>
      </c>
      <c r="ER6" s="404"/>
      <c r="ES6" s="404">
        <v>0.1</v>
      </c>
      <c r="ET6" s="404"/>
      <c r="EU6" s="404">
        <v>0.1</v>
      </c>
      <c r="EV6" s="404"/>
      <c r="EW6" s="404">
        <v>0.1</v>
      </c>
      <c r="EX6" s="404"/>
      <c r="EY6" s="404">
        <v>0.1</v>
      </c>
      <c r="EZ6" s="404"/>
      <c r="FA6" s="404">
        <v>0.1</v>
      </c>
      <c r="FB6" s="404"/>
      <c r="FC6" s="404">
        <v>0.1</v>
      </c>
      <c r="FD6" s="404"/>
      <c r="FE6" s="404">
        <v>0.1</v>
      </c>
      <c r="FF6" s="404"/>
      <c r="FG6" s="404">
        <v>0.1</v>
      </c>
      <c r="FH6" s="404"/>
      <c r="FI6" s="404">
        <v>0.1</v>
      </c>
      <c r="FJ6" s="404"/>
      <c r="FK6" s="404">
        <v>0.1</v>
      </c>
      <c r="FL6" s="404"/>
      <c r="FM6" s="404">
        <v>0.1</v>
      </c>
      <c r="FN6" s="404"/>
      <c r="FO6" s="404">
        <v>0.1</v>
      </c>
      <c r="FP6" s="404"/>
      <c r="FQ6" s="404">
        <v>0.1</v>
      </c>
      <c r="FR6" s="404"/>
      <c r="FS6" s="404">
        <v>0.1</v>
      </c>
      <c r="FT6" s="404"/>
      <c r="FU6" s="404">
        <v>0.1</v>
      </c>
      <c r="FV6" s="404"/>
      <c r="FW6" s="404">
        <v>0.1</v>
      </c>
      <c r="FX6" s="404"/>
      <c r="FY6" s="404">
        <v>0.1</v>
      </c>
      <c r="FZ6" s="404"/>
      <c r="GA6" s="404">
        <v>0.1</v>
      </c>
      <c r="GB6" s="404"/>
      <c r="GC6" s="404">
        <v>0.1</v>
      </c>
      <c r="GD6" s="404"/>
      <c r="GE6" s="404">
        <v>0.1</v>
      </c>
      <c r="GF6" s="404"/>
      <c r="GG6" s="404">
        <v>0.1</v>
      </c>
      <c r="GH6" s="404"/>
      <c r="GI6" s="404">
        <v>0.1</v>
      </c>
      <c r="GJ6" s="404"/>
      <c r="GK6" s="404">
        <v>0.1</v>
      </c>
      <c r="GL6" s="404"/>
      <c r="GM6" s="404">
        <v>0.1</v>
      </c>
      <c r="GN6" s="404"/>
      <c r="GO6" s="404">
        <v>0.1</v>
      </c>
      <c r="GP6" s="404"/>
      <c r="GQ6" s="404">
        <v>0.1</v>
      </c>
      <c r="GR6" s="404"/>
      <c r="GS6" s="404">
        <v>0.1</v>
      </c>
      <c r="GT6" s="404"/>
      <c r="GU6" s="404">
        <v>0.1</v>
      </c>
      <c r="GV6" s="404"/>
      <c r="GW6" s="404">
        <v>0.1</v>
      </c>
      <c r="GX6" s="404"/>
      <c r="GY6" s="404">
        <v>0.1</v>
      </c>
      <c r="GZ6" s="404"/>
      <c r="HA6" s="404">
        <v>0.1</v>
      </c>
      <c r="HB6" s="404"/>
      <c r="HC6" s="404">
        <v>0.1</v>
      </c>
      <c r="HD6" s="404"/>
      <c r="HE6" s="404">
        <v>0.1</v>
      </c>
      <c r="HF6" s="404"/>
      <c r="HG6" s="404">
        <v>0.1</v>
      </c>
      <c r="HH6" s="404"/>
      <c r="HI6" s="404">
        <v>0.1</v>
      </c>
      <c r="HJ6" s="404"/>
      <c r="HK6" s="404">
        <v>0.1</v>
      </c>
      <c r="HL6" s="404"/>
      <c r="HM6" s="404">
        <v>0.1</v>
      </c>
      <c r="HN6" s="404"/>
      <c r="HO6" s="404">
        <v>0.1</v>
      </c>
      <c r="HP6" s="404"/>
      <c r="HQ6" s="404">
        <v>0.1</v>
      </c>
      <c r="HR6" s="404"/>
      <c r="HS6" s="404">
        <v>0.1</v>
      </c>
      <c r="HT6" s="404"/>
      <c r="HU6" s="404">
        <v>0.1</v>
      </c>
      <c r="HV6" s="404"/>
      <c r="HW6" s="404">
        <v>0.1</v>
      </c>
      <c r="HX6" s="404"/>
      <c r="HY6" s="404">
        <v>0.1</v>
      </c>
      <c r="HZ6" s="404"/>
      <c r="IA6" s="404">
        <v>0.1</v>
      </c>
      <c r="IB6" s="404"/>
      <c r="IC6" s="404">
        <v>0.1</v>
      </c>
      <c r="ID6" s="404"/>
      <c r="IE6" s="404">
        <v>0.1</v>
      </c>
      <c r="IF6" s="404"/>
      <c r="IG6" s="404">
        <v>0.1</v>
      </c>
      <c r="IH6" s="404"/>
      <c r="II6" s="404">
        <v>0.1</v>
      </c>
      <c r="IJ6" s="404"/>
      <c r="IK6" s="404">
        <v>0.1</v>
      </c>
      <c r="IL6" s="404"/>
      <c r="IM6" s="404">
        <v>0.1</v>
      </c>
      <c r="IN6" s="404"/>
      <c r="IO6" s="404">
        <v>0.1</v>
      </c>
      <c r="IP6" s="404"/>
      <c r="IQ6" s="404">
        <v>0.1</v>
      </c>
      <c r="IR6" s="404"/>
      <c r="IS6" s="404">
        <v>0.1</v>
      </c>
      <c r="IT6" s="404"/>
      <c r="IU6" s="404">
        <v>0.1</v>
      </c>
      <c r="IV6" s="404"/>
      <c r="IW6" s="404">
        <v>0.1</v>
      </c>
      <c r="IX6" s="404"/>
      <c r="IY6" s="404">
        <v>0.1</v>
      </c>
      <c r="IZ6" s="404"/>
      <c r="JA6" s="404">
        <v>0.1</v>
      </c>
      <c r="JB6" s="404"/>
      <c r="JC6" s="404">
        <v>0.1</v>
      </c>
      <c r="JD6" s="404"/>
      <c r="JE6" s="404">
        <v>0.1</v>
      </c>
      <c r="JF6" s="404"/>
      <c r="JG6" s="404">
        <v>0.1</v>
      </c>
      <c r="JH6" s="404"/>
      <c r="JI6" s="404">
        <v>0.1</v>
      </c>
      <c r="JJ6" s="404"/>
      <c r="JK6" s="404">
        <v>0.1</v>
      </c>
      <c r="JL6" s="404"/>
      <c r="JM6" s="404">
        <v>0.1</v>
      </c>
      <c r="JN6" s="404"/>
      <c r="JO6" s="404">
        <v>0.1</v>
      </c>
      <c r="JP6" s="404"/>
      <c r="JQ6" s="404">
        <v>0.1</v>
      </c>
      <c r="JR6" s="404"/>
      <c r="JS6" s="404">
        <v>0.1</v>
      </c>
      <c r="JT6" s="404"/>
      <c r="JU6" s="404">
        <v>0.1</v>
      </c>
      <c r="JV6" s="404"/>
      <c r="JW6" s="404">
        <v>0.1</v>
      </c>
      <c r="JX6" s="404"/>
      <c r="JY6" s="404">
        <v>0.1</v>
      </c>
      <c r="JZ6" s="404"/>
      <c r="KA6" s="404">
        <v>0.1</v>
      </c>
      <c r="KB6" s="404"/>
      <c r="KC6" s="404">
        <v>0.1</v>
      </c>
      <c r="KD6" s="404"/>
      <c r="KE6" s="404">
        <v>0.1</v>
      </c>
      <c r="KF6" s="404"/>
      <c r="KG6" s="404">
        <v>0.1</v>
      </c>
      <c r="KH6" s="404"/>
      <c r="KI6" s="411">
        <v>0.12</v>
      </c>
      <c r="KJ6" s="412"/>
      <c r="KK6" s="404">
        <v>0.1</v>
      </c>
      <c r="KL6" s="404"/>
      <c r="KM6" s="404">
        <v>0.1</v>
      </c>
      <c r="KN6" s="404"/>
      <c r="KO6" s="404">
        <v>0.1</v>
      </c>
      <c r="KP6" s="404"/>
      <c r="KQ6" s="404">
        <v>0.1</v>
      </c>
      <c r="KR6" s="404"/>
      <c r="KS6" s="404">
        <v>0.1</v>
      </c>
      <c r="KT6" s="404"/>
      <c r="KU6" s="404">
        <v>0.1</v>
      </c>
      <c r="KV6" s="404"/>
      <c r="KW6" s="404">
        <v>0.1</v>
      </c>
      <c r="KX6" s="404"/>
      <c r="KY6" s="404">
        <v>0.1</v>
      </c>
      <c r="KZ6" s="404"/>
      <c r="LA6" s="404">
        <v>0.1</v>
      </c>
      <c r="LB6" s="404"/>
      <c r="LC6" s="404">
        <v>0.1</v>
      </c>
      <c r="LD6" s="404"/>
      <c r="LE6" s="411">
        <v>0.12</v>
      </c>
      <c r="LF6" s="412"/>
      <c r="LG6" s="411">
        <v>0.12</v>
      </c>
      <c r="LH6" s="412"/>
      <c r="LI6" s="411">
        <v>0.12</v>
      </c>
      <c r="LJ6" s="412"/>
      <c r="LK6" s="411">
        <v>0.12</v>
      </c>
      <c r="LL6" s="412"/>
      <c r="LM6" s="411">
        <v>0.12</v>
      </c>
      <c r="LN6" s="412"/>
      <c r="LO6" s="411">
        <v>0.12</v>
      </c>
      <c r="LP6" s="412"/>
      <c r="LQ6" s="411">
        <v>0.12</v>
      </c>
      <c r="LR6" s="412"/>
      <c r="LS6" s="411">
        <v>0.12</v>
      </c>
      <c r="LT6" s="412"/>
      <c r="LU6" s="411">
        <v>0.12</v>
      </c>
      <c r="LV6" s="412"/>
      <c r="LW6" s="411">
        <v>0.12</v>
      </c>
      <c r="LX6" s="412"/>
      <c r="LY6" s="411">
        <v>0.12</v>
      </c>
      <c r="LZ6" s="412"/>
      <c r="MA6" s="117">
        <v>4.3999999999999997E-2</v>
      </c>
      <c r="MB6" s="112">
        <v>4.3999999999999997E-2</v>
      </c>
      <c r="MC6" s="112">
        <v>4.3999999999999997E-2</v>
      </c>
      <c r="MD6" s="112">
        <v>4.3999999999999997E-2</v>
      </c>
      <c r="ME6" s="112">
        <v>4.3999999999999997E-2</v>
      </c>
      <c r="MF6" s="404">
        <v>0.1</v>
      </c>
      <c r="MG6" s="404"/>
      <c r="MH6" s="404">
        <v>0.1</v>
      </c>
      <c r="MI6" s="404"/>
      <c r="MJ6" s="404">
        <v>0.1</v>
      </c>
      <c r="MK6" s="404"/>
      <c r="ML6" s="404">
        <v>0.1</v>
      </c>
      <c r="MM6" s="404"/>
      <c r="MN6" s="404">
        <v>0.1</v>
      </c>
      <c r="MO6" s="404"/>
      <c r="MP6" s="404">
        <v>0.1</v>
      </c>
      <c r="MQ6" s="404"/>
      <c r="MR6" s="404">
        <v>0.1</v>
      </c>
      <c r="MS6" s="404"/>
      <c r="MT6" s="404">
        <v>0.1</v>
      </c>
      <c r="MU6" s="404"/>
      <c r="MV6" s="411">
        <v>0.1</v>
      </c>
      <c r="MW6" s="412"/>
      <c r="MX6" s="411">
        <v>0.1</v>
      </c>
      <c r="MY6" s="412"/>
      <c r="MZ6" s="411">
        <v>0.1</v>
      </c>
      <c r="NA6" s="412"/>
      <c r="NB6" s="411">
        <v>0.1</v>
      </c>
      <c r="NC6" s="412"/>
      <c r="ND6" s="411">
        <v>0.1</v>
      </c>
      <c r="NE6" s="412"/>
      <c r="NF6" s="411">
        <v>0.1</v>
      </c>
      <c r="NG6" s="412"/>
      <c r="NH6" s="411">
        <v>0.1</v>
      </c>
      <c r="NI6" s="412"/>
      <c r="NJ6" s="404">
        <v>0.1</v>
      </c>
      <c r="NK6" s="404"/>
      <c r="NL6" s="404">
        <v>0.1</v>
      </c>
      <c r="NM6" s="404"/>
      <c r="NN6" s="404">
        <v>0.1</v>
      </c>
      <c r="NO6" s="404"/>
      <c r="NP6" s="404">
        <v>0.1</v>
      </c>
      <c r="NQ6" s="404"/>
      <c r="NR6" s="404">
        <v>0.1</v>
      </c>
      <c r="NS6" s="404"/>
      <c r="NT6" s="404">
        <v>0.1</v>
      </c>
      <c r="NU6" s="404"/>
      <c r="NV6" s="404">
        <v>0.1</v>
      </c>
      <c r="NW6" s="404"/>
      <c r="NX6" s="404">
        <v>0.1</v>
      </c>
      <c r="NY6" s="404"/>
      <c r="NZ6" s="404">
        <v>0.1</v>
      </c>
      <c r="OA6" s="404"/>
      <c r="OB6" s="404">
        <v>0.1</v>
      </c>
      <c r="OC6" s="404"/>
      <c r="OD6" s="404">
        <v>0.1</v>
      </c>
      <c r="OE6" s="404"/>
      <c r="OF6" s="404">
        <v>0.1</v>
      </c>
      <c r="OG6" s="404"/>
      <c r="OH6" s="404">
        <v>0.1</v>
      </c>
      <c r="OI6" s="404"/>
      <c r="OJ6" s="404">
        <v>0.1</v>
      </c>
      <c r="OK6" s="404"/>
      <c r="OL6" s="404">
        <v>0.1</v>
      </c>
      <c r="OM6" s="404"/>
      <c r="ON6" s="404">
        <v>0.1</v>
      </c>
      <c r="OO6" s="404"/>
      <c r="OP6" s="404">
        <v>0.1</v>
      </c>
      <c r="OQ6" s="404"/>
      <c r="OR6" s="404">
        <v>0.1</v>
      </c>
      <c r="OS6" s="404"/>
      <c r="OT6" s="404">
        <v>0.1</v>
      </c>
      <c r="OU6" s="404"/>
      <c r="OV6" s="404">
        <v>0.1</v>
      </c>
      <c r="OW6" s="404"/>
      <c r="OX6" s="404">
        <v>0.1</v>
      </c>
      <c r="OY6" s="404"/>
      <c r="OZ6" s="404">
        <v>0.1</v>
      </c>
      <c r="PA6" s="404"/>
      <c r="PB6" s="404">
        <v>0.1</v>
      </c>
      <c r="PC6" s="404"/>
      <c r="PD6" s="404">
        <v>0.1</v>
      </c>
      <c r="PE6" s="404"/>
      <c r="PF6" s="404">
        <v>0.1</v>
      </c>
      <c r="PG6" s="404"/>
      <c r="PH6" s="404">
        <v>0.1</v>
      </c>
      <c r="PI6" s="404"/>
      <c r="PJ6" s="404">
        <v>0.1</v>
      </c>
      <c r="PK6" s="404"/>
      <c r="PL6" s="404">
        <v>0.1</v>
      </c>
      <c r="PM6" s="404"/>
      <c r="PN6" s="404">
        <v>0.1</v>
      </c>
      <c r="PO6" s="404"/>
      <c r="PP6" s="404">
        <v>0.1</v>
      </c>
      <c r="PQ6" s="404"/>
      <c r="PR6" s="404">
        <v>0.1</v>
      </c>
      <c r="PS6" s="404"/>
      <c r="PT6" s="404">
        <v>0.1</v>
      </c>
      <c r="PU6" s="404"/>
      <c r="PV6" s="404">
        <v>0.1</v>
      </c>
      <c r="PW6" s="404"/>
      <c r="PX6" s="404">
        <v>0.1</v>
      </c>
      <c r="PY6" s="404"/>
      <c r="PZ6" s="404">
        <v>0.1</v>
      </c>
      <c r="QA6" s="404"/>
      <c r="QB6" s="104">
        <v>0.1</v>
      </c>
      <c r="QC6" s="143"/>
      <c r="QD6" s="404">
        <v>0.1</v>
      </c>
      <c r="QE6" s="404"/>
      <c r="QF6" s="404">
        <v>0.1</v>
      </c>
      <c r="QG6" s="404"/>
      <c r="QH6" s="404">
        <v>0.1</v>
      </c>
      <c r="QI6" s="404"/>
      <c r="QJ6" s="404">
        <v>0.1</v>
      </c>
      <c r="QK6" s="404"/>
      <c r="QL6" s="404">
        <v>0.1</v>
      </c>
      <c r="QM6" s="404"/>
      <c r="QN6" s="404">
        <v>0.1</v>
      </c>
      <c r="QO6" s="404"/>
      <c r="QP6" s="404">
        <v>0.1</v>
      </c>
      <c r="QQ6" s="404"/>
      <c r="QR6" s="404">
        <v>0.1</v>
      </c>
      <c r="QS6" s="404"/>
      <c r="QT6" s="404">
        <v>0.1</v>
      </c>
      <c r="QU6" s="404"/>
      <c r="QV6" s="404">
        <v>0.1</v>
      </c>
      <c r="QW6" s="404"/>
      <c r="QX6" s="404">
        <v>0.1</v>
      </c>
      <c r="QY6" s="404"/>
      <c r="QZ6" s="411">
        <v>0.1</v>
      </c>
      <c r="RA6" s="412"/>
      <c r="RB6" s="411">
        <v>0.1</v>
      </c>
      <c r="RC6" s="412"/>
      <c r="RD6" s="411">
        <v>0.1</v>
      </c>
      <c r="RE6" s="412"/>
      <c r="RF6" s="411">
        <v>0.1</v>
      </c>
      <c r="RG6" s="412"/>
      <c r="RH6" s="411">
        <v>0.1</v>
      </c>
      <c r="RI6" s="412"/>
      <c r="RJ6" s="411">
        <v>0.1</v>
      </c>
      <c r="RK6" s="412"/>
      <c r="RL6" s="411">
        <v>0.1</v>
      </c>
      <c r="RM6" s="412"/>
      <c r="RN6" s="411">
        <v>0.1</v>
      </c>
      <c r="RO6" s="412"/>
      <c r="RP6" s="157">
        <v>0.1</v>
      </c>
      <c r="RQ6" s="157">
        <v>0.1</v>
      </c>
      <c r="RR6" s="165">
        <v>0.1</v>
      </c>
      <c r="RS6" s="165">
        <v>0.1</v>
      </c>
      <c r="RT6" s="165">
        <v>0.1</v>
      </c>
      <c r="RU6" s="165">
        <v>0.1</v>
      </c>
      <c r="RV6" s="165">
        <v>0.1</v>
      </c>
      <c r="RW6" s="165">
        <v>0.1</v>
      </c>
      <c r="RX6" s="411">
        <v>0.1</v>
      </c>
      <c r="RY6" s="412"/>
      <c r="RZ6" s="411">
        <v>0.1</v>
      </c>
      <c r="SA6" s="412"/>
      <c r="SB6" s="411">
        <v>0.1</v>
      </c>
      <c r="SC6" s="412"/>
      <c r="SD6" s="411">
        <v>0.1</v>
      </c>
      <c r="SE6" s="412"/>
      <c r="SF6" s="411">
        <v>0.1</v>
      </c>
      <c r="SG6" s="412"/>
      <c r="SH6" s="411">
        <v>0.1</v>
      </c>
      <c r="SI6" s="412"/>
      <c r="SJ6" s="411">
        <v>0.1</v>
      </c>
      <c r="SK6" s="412"/>
      <c r="SL6" s="404">
        <v>0.1</v>
      </c>
      <c r="SM6" s="404"/>
      <c r="SN6" s="404">
        <v>0.1</v>
      </c>
      <c r="SO6" s="404"/>
      <c r="SP6" s="404">
        <v>0.1</v>
      </c>
      <c r="SQ6" s="404"/>
      <c r="SR6" s="404">
        <v>0.1</v>
      </c>
      <c r="SS6" s="404"/>
      <c r="ST6" s="404">
        <v>0.1</v>
      </c>
      <c r="SU6" s="404"/>
      <c r="SV6" s="404">
        <v>0.1</v>
      </c>
      <c r="SW6" s="404"/>
      <c r="SX6" s="404">
        <v>0.1</v>
      </c>
      <c r="SY6" s="404"/>
      <c r="SZ6" s="404">
        <v>0.1</v>
      </c>
      <c r="TA6" s="404"/>
      <c r="TB6" s="404">
        <v>0.1</v>
      </c>
      <c r="TC6" s="404"/>
      <c r="TD6" s="396"/>
      <c r="TE6" s="396"/>
      <c r="TF6" s="201"/>
      <c r="TG6" s="201"/>
      <c r="TH6" s="201"/>
      <c r="TI6" s="201"/>
      <c r="TJ6" s="201"/>
      <c r="TK6" s="195"/>
    </row>
    <row r="7" spans="1:531" s="9" customFormat="1" ht="18.75" x14ac:dyDescent="0.3">
      <c r="A7" s="20" t="s">
        <v>35</v>
      </c>
      <c r="B7" s="18">
        <f t="shared" ref="B7:Y7" si="0">PI()*(B6/2)*(B6/2)</f>
        <v>7.8539816339744835E-3</v>
      </c>
      <c r="C7" s="9">
        <f t="shared" si="0"/>
        <v>7.8539816339744835E-3</v>
      </c>
      <c r="D7" s="61">
        <f t="shared" si="0"/>
        <v>7.8539816339744835E-3</v>
      </c>
      <c r="E7" s="9">
        <f t="shared" si="0"/>
        <v>7.8539816339744835E-3</v>
      </c>
      <c r="F7" s="9">
        <f t="shared" si="0"/>
        <v>7.8539816339744835E-3</v>
      </c>
      <c r="G7" s="61">
        <f t="shared" si="0"/>
        <v>7.8539816339744835E-3</v>
      </c>
      <c r="H7" s="9">
        <f t="shared" si="0"/>
        <v>7.8539816339744835E-3</v>
      </c>
      <c r="I7" s="9">
        <f t="shared" si="0"/>
        <v>7.8539816339744835E-3</v>
      </c>
      <c r="J7" s="61">
        <f t="shared" si="0"/>
        <v>7.8539816339744835E-3</v>
      </c>
      <c r="K7" s="9">
        <f t="shared" si="0"/>
        <v>7.8539816339744835E-3</v>
      </c>
      <c r="L7" s="61">
        <f t="shared" si="0"/>
        <v>7.8539816339744835E-3</v>
      </c>
      <c r="M7" s="9">
        <f t="shared" si="0"/>
        <v>7.8539816339744835E-3</v>
      </c>
      <c r="N7" s="61">
        <f t="shared" si="0"/>
        <v>7.8539816339744835E-3</v>
      </c>
      <c r="O7" s="9">
        <f t="shared" si="0"/>
        <v>7.8539816339744835E-3</v>
      </c>
      <c r="P7" s="61">
        <f t="shared" si="0"/>
        <v>7.8539816339744835E-3</v>
      </c>
      <c r="Q7" s="9">
        <f t="shared" si="0"/>
        <v>7.8539816339744835E-3</v>
      </c>
      <c r="R7" s="61">
        <f t="shared" si="0"/>
        <v>7.8539816339744835E-3</v>
      </c>
      <c r="S7" s="9">
        <f t="shared" si="0"/>
        <v>7.8539816339744835E-3</v>
      </c>
      <c r="T7" s="61">
        <f t="shared" si="0"/>
        <v>7.8539816339744835E-3</v>
      </c>
      <c r="U7" s="9">
        <f t="shared" si="0"/>
        <v>7.8539816339744835E-3</v>
      </c>
      <c r="V7" s="61">
        <f t="shared" si="0"/>
        <v>7.8539816339744835E-3</v>
      </c>
      <c r="W7" s="9">
        <f t="shared" si="0"/>
        <v>1.5205308443374595E-3</v>
      </c>
      <c r="X7" s="9">
        <f t="shared" si="0"/>
        <v>7.8539816339744835E-3</v>
      </c>
      <c r="Y7" s="9">
        <f t="shared" si="0"/>
        <v>7.8539816339744835E-3</v>
      </c>
      <c r="Z7" s="18">
        <f t="shared" ref="Z7:AF7" si="1">PI()*(Z6/2)*(Z6/2)</f>
        <v>1.5205308443374595E-3</v>
      </c>
      <c r="AA7" s="9">
        <f t="shared" si="1"/>
        <v>1.5205308443374595E-3</v>
      </c>
      <c r="AB7" s="9">
        <f t="shared" si="1"/>
        <v>1.5205308443374595E-3</v>
      </c>
      <c r="AC7" s="9">
        <f t="shared" si="1"/>
        <v>1.5205308443374595E-3</v>
      </c>
      <c r="AD7" s="9">
        <f t="shared" si="1"/>
        <v>1.5205308443374595E-3</v>
      </c>
      <c r="AE7" s="87">
        <f t="shared" si="1"/>
        <v>1.1309733552923255E-2</v>
      </c>
      <c r="AF7" s="87">
        <f t="shared" si="1"/>
        <v>1.1309733552923255E-2</v>
      </c>
      <c r="AG7" s="58">
        <f t="shared" ref="AG7:AV7" si="2">PI()*(AG6/2)*(AG6/2)</f>
        <v>1.1309733552923255E-2</v>
      </c>
      <c r="AH7" s="104">
        <f t="shared" si="2"/>
        <v>1.1309733552923255E-2</v>
      </c>
      <c r="AI7" s="87">
        <f t="shared" si="2"/>
        <v>1.1309733552923255E-2</v>
      </c>
      <c r="AJ7" s="58">
        <f t="shared" si="2"/>
        <v>1.1309733552923255E-2</v>
      </c>
      <c r="AK7" s="87">
        <f t="shared" si="2"/>
        <v>1.1309733552923255E-2</v>
      </c>
      <c r="AL7" s="87">
        <f t="shared" si="2"/>
        <v>1.1309733552923255E-2</v>
      </c>
      <c r="AM7" s="58">
        <f t="shared" si="2"/>
        <v>1.1309733552923255E-2</v>
      </c>
      <c r="AN7" s="87">
        <f t="shared" si="2"/>
        <v>1.1309733552923255E-2</v>
      </c>
      <c r="AO7" s="87">
        <f t="shared" si="2"/>
        <v>1.1309733552923255E-2</v>
      </c>
      <c r="AP7" s="58">
        <f t="shared" si="2"/>
        <v>1.1309733552923255E-2</v>
      </c>
      <c r="AQ7" s="87">
        <f t="shared" si="2"/>
        <v>1.3273228961416876E-2</v>
      </c>
      <c r="AR7" s="87">
        <f t="shared" si="2"/>
        <v>1.1309733552923255E-2</v>
      </c>
      <c r="AS7" s="87">
        <f t="shared" si="2"/>
        <v>7.8539816339744835E-3</v>
      </c>
      <c r="AT7" s="58">
        <f t="shared" si="2"/>
        <v>7.8539816339744835E-3</v>
      </c>
      <c r="AU7" s="87">
        <f t="shared" si="2"/>
        <v>7.8539816339744835E-3</v>
      </c>
      <c r="AV7" s="58">
        <f t="shared" si="2"/>
        <v>7.8539816339744835E-3</v>
      </c>
      <c r="AW7" s="9">
        <f t="shared" ref="AW7:BB7" si="3">PI()*(AW6/2)*(AW6/2)</f>
        <v>7.8539816339744835E-3</v>
      </c>
      <c r="AX7" s="61">
        <f t="shared" si="3"/>
        <v>7.8539816339744835E-3</v>
      </c>
      <c r="AY7" s="9">
        <f t="shared" si="3"/>
        <v>7.8539816339744835E-3</v>
      </c>
      <c r="AZ7" s="75">
        <f t="shared" si="3"/>
        <v>7.8539816339744835E-3</v>
      </c>
      <c r="BA7" s="18">
        <f t="shared" si="3"/>
        <v>7.8539816339744835E-3</v>
      </c>
      <c r="BB7" s="78">
        <f t="shared" si="3"/>
        <v>7.8539816339744835E-3</v>
      </c>
      <c r="BC7" s="75">
        <f>PI()*(BC6/2)*(BC6/2)</f>
        <v>1.2271846303085129E-2</v>
      </c>
      <c r="BD7" s="430">
        <f t="shared" ref="BD7:BK7" si="4">PI()*(BD6/2)*(BD6/2)</f>
        <v>1.2271846303085129E-2</v>
      </c>
      <c r="BE7" s="430">
        <f t="shared" si="4"/>
        <v>7.8539816339744835E-3</v>
      </c>
      <c r="BF7" s="403">
        <f>PI()*(BF6/2)*(BF6/2)</f>
        <v>1.2271846303085129E-2</v>
      </c>
      <c r="BG7" s="403">
        <f>PI()*(BG6/2)*(BG6/2)</f>
        <v>7.8539816339744835E-3</v>
      </c>
      <c r="BH7" s="403">
        <f>PI()*(BH6/2)*(BH6/2)</f>
        <v>1.2271846303085129E-2</v>
      </c>
      <c r="BI7" s="403">
        <f>PI()*(BI6/2)*(BI6/2)</f>
        <v>7.8539816339744835E-3</v>
      </c>
      <c r="BJ7" s="430">
        <f t="shared" si="4"/>
        <v>2.7611654181941541E-2</v>
      </c>
      <c r="BK7" s="430">
        <f t="shared" si="4"/>
        <v>7.8539816339744835E-3</v>
      </c>
      <c r="BL7" s="9">
        <f>PI()*(BL6/2)*(BL6/2)</f>
        <v>7.8539816339744835E-3</v>
      </c>
      <c r="BM7" s="75">
        <f>PI()*(BM6/2)*(BM6/2)</f>
        <v>7.8539816339744835E-3</v>
      </c>
      <c r="BN7" s="413">
        <f>PI()*(BN6/2)*(BN6/2)</f>
        <v>7.8539816339744835E-3</v>
      </c>
      <c r="BO7" s="414"/>
      <c r="BP7" s="413">
        <f>PI()*(BP6/2)*(BP6/2)</f>
        <v>7.8539816339744835E-3</v>
      </c>
      <c r="BQ7" s="414"/>
      <c r="BR7" s="413">
        <f>PI()*(BR6/2)*(BR6/2)</f>
        <v>7.8539816339744835E-3</v>
      </c>
      <c r="BS7" s="414"/>
      <c r="BT7" s="413">
        <f>PI()*(BT6/2)*(BT6/2)</f>
        <v>7.8539816339744835E-3</v>
      </c>
      <c r="BU7" s="414"/>
      <c r="BV7" s="18">
        <f>PI()*(BV6/2)*(BV6/2)</f>
        <v>7.8539816339744835E-3</v>
      </c>
      <c r="BW7" s="78">
        <f>PI()*(BW6/2)*(BW6/2)</f>
        <v>7.8539816339744835E-3</v>
      </c>
      <c r="BX7" s="413">
        <f>PI()*(BX6/2)*(BX6/2)</f>
        <v>7.8539816339744835E-3</v>
      </c>
      <c r="BY7" s="414"/>
      <c r="BZ7" s="413">
        <f>PI()*(BZ6/2)*(BZ6/2)</f>
        <v>7.8539816339744835E-3</v>
      </c>
      <c r="CA7" s="414"/>
      <c r="CB7" s="413">
        <f>PI()*(CB6/2)*(CB6/2)</f>
        <v>7.8539816339744835E-3</v>
      </c>
      <c r="CC7" s="414"/>
      <c r="CD7" s="413">
        <f>PI()*(CD6/2)*(CD6/2)</f>
        <v>7.8539816339744835E-3</v>
      </c>
      <c r="CE7" s="414"/>
      <c r="CF7" s="18">
        <f>PI()*(CF6/2)*(CF6/2)</f>
        <v>2.0106192982974679E-2</v>
      </c>
      <c r="CG7" s="413">
        <f>PI()*(CG6/2)*(CG6/2)</f>
        <v>2.0106192982974679E-2</v>
      </c>
      <c r="CH7" s="414"/>
      <c r="CI7" s="403">
        <f>PI()*(CI6/2)*(CI6/2)</f>
        <v>7.8539816339744835E-3</v>
      </c>
      <c r="CJ7" s="403"/>
      <c r="CK7" s="403">
        <f>PI()*(CK6/2)*(CK6/2)</f>
        <v>7.8539816339744835E-3</v>
      </c>
      <c r="CL7" s="403"/>
      <c r="CM7" s="403">
        <f>PI()*(CM6/2)*(CM6/2)</f>
        <v>7.8539816339744835E-3</v>
      </c>
      <c r="CN7" s="403"/>
      <c r="CO7" s="403">
        <f>PI()*(CO6/2)*(CO6/2)</f>
        <v>7.8539816339744835E-3</v>
      </c>
      <c r="CP7" s="403"/>
      <c r="CQ7" s="403">
        <f>PI()*(CQ6/2)*(CQ6/2)</f>
        <v>7.8539816339744835E-3</v>
      </c>
      <c r="CR7" s="403"/>
      <c r="CS7" s="403">
        <f>PI()*(CS6/2)*(CS6/2)</f>
        <v>7.8539816339744835E-3</v>
      </c>
      <c r="CT7" s="403"/>
      <c r="CU7" s="403">
        <f>PI()*(CU6/2)*(CU6/2)</f>
        <v>7.8539816339744835E-3</v>
      </c>
      <c r="CV7" s="403"/>
      <c r="CW7" s="403">
        <f>PI()*(CW6/2)*(CW6/2)</f>
        <v>7.8539816339744835E-3</v>
      </c>
      <c r="CX7" s="403"/>
      <c r="CY7" s="403">
        <f>PI()*(CY6/2)*(CY6/2)</f>
        <v>7.8539816339744835E-3</v>
      </c>
      <c r="CZ7" s="403"/>
      <c r="DA7" s="403">
        <f>PI()*(DA6/2)*(DA6/2)</f>
        <v>7.8539816339744835E-3</v>
      </c>
      <c r="DB7" s="403"/>
      <c r="DC7" s="403">
        <f>PI()*(DC6/2)*(DC6/2)</f>
        <v>7.8539816339744835E-3</v>
      </c>
      <c r="DD7" s="403"/>
      <c r="DE7" s="403">
        <f>PI()*(DE6/2)*(DE6/2)</f>
        <v>7.8539816339744835E-3</v>
      </c>
      <c r="DF7" s="403"/>
      <c r="DG7" s="403">
        <f>PI()*(DG6/2)*(DG6/2)</f>
        <v>7.8539816339744835E-3</v>
      </c>
      <c r="DH7" s="403"/>
      <c r="DI7" s="403">
        <f>PI()*(DI6/2)*(DI6/2)</f>
        <v>7.8539816339744835E-3</v>
      </c>
      <c r="DJ7" s="403"/>
      <c r="DK7" s="403">
        <f>PI()*(DK6/2)*(DK6/2)</f>
        <v>7.8539816339744835E-3</v>
      </c>
      <c r="DL7" s="403"/>
      <c r="DM7" s="403">
        <f>PI()*(DM6/2)*(DM6/2)</f>
        <v>7.8539816339744835E-3</v>
      </c>
      <c r="DN7" s="403"/>
      <c r="DO7" s="403">
        <f>PI()*(DO6/2)*(DO6/2)</f>
        <v>7.8539816339744835E-3</v>
      </c>
      <c r="DP7" s="403"/>
      <c r="DQ7" s="403">
        <f>PI()*(DQ6/2)*(DQ6/2)</f>
        <v>7.8539816339744835E-3</v>
      </c>
      <c r="DR7" s="403"/>
      <c r="DS7" s="403">
        <f>PI()*(DS6/2)*(DS6/2)</f>
        <v>7.8539816339744835E-3</v>
      </c>
      <c r="DT7" s="403"/>
      <c r="DU7" s="403">
        <f>PI()*(DU6/2)*(DU6/2)</f>
        <v>7.8539816339744835E-3</v>
      </c>
      <c r="DV7" s="403"/>
      <c r="DW7" s="403">
        <f>PI()*(DW6/2)*(DW6/2)</f>
        <v>7.8539816339744835E-3</v>
      </c>
      <c r="DX7" s="403"/>
      <c r="DY7" s="403">
        <f>PI()*(DY6/2)*(DY6/2)</f>
        <v>7.8539816339744835E-3</v>
      </c>
      <c r="DZ7" s="403"/>
      <c r="EA7" s="403">
        <f>PI()*(EA6/2)*(EA6/2)</f>
        <v>7.8539816339744835E-3</v>
      </c>
      <c r="EB7" s="403"/>
      <c r="EC7" s="403">
        <f>PI()*(EC6/2)*(EC6/2)</f>
        <v>7.8539816339744835E-3</v>
      </c>
      <c r="ED7" s="403"/>
      <c r="EE7" s="403">
        <f>PI()*(EE6/2)*(EE6/2)</f>
        <v>7.8539816339744835E-3</v>
      </c>
      <c r="EF7" s="403"/>
      <c r="EG7" s="403">
        <f>PI()*(EG6/2)*(EG6/2)</f>
        <v>7.8539816339744835E-3</v>
      </c>
      <c r="EH7" s="403"/>
      <c r="EI7" s="403">
        <f>PI()*(EI6/2)*(EI6/2)</f>
        <v>7.8539816339744835E-3</v>
      </c>
      <c r="EJ7" s="403"/>
      <c r="EK7" s="403">
        <f>PI()*(EK6/2)*(EK6/2)</f>
        <v>7.8539816339744835E-3</v>
      </c>
      <c r="EL7" s="403"/>
      <c r="EM7" s="403">
        <f>PI()*(EM6/2)*(EM6/2)</f>
        <v>7.8539816339744835E-3</v>
      </c>
      <c r="EN7" s="403"/>
      <c r="EO7" s="403">
        <f>PI()*(EO6/2)*(EO6/2)</f>
        <v>7.8539816339744835E-3</v>
      </c>
      <c r="EP7" s="403"/>
      <c r="EQ7" s="403">
        <f>PI()*(EQ6/2)*(EQ6/2)</f>
        <v>7.8539816339744835E-3</v>
      </c>
      <c r="ER7" s="403"/>
      <c r="ES7" s="403">
        <f>PI()*(ES6/2)*(ES6/2)</f>
        <v>7.8539816339744835E-3</v>
      </c>
      <c r="ET7" s="403"/>
      <c r="EU7" s="403">
        <f>PI()*(EU6/2)*(EU6/2)</f>
        <v>7.8539816339744835E-3</v>
      </c>
      <c r="EV7" s="403"/>
      <c r="EW7" s="403">
        <f>PI()*(EW6/2)*(EW6/2)</f>
        <v>7.8539816339744835E-3</v>
      </c>
      <c r="EX7" s="403"/>
      <c r="EY7" s="403">
        <f>PI()*(EY6/2)*(EY6/2)</f>
        <v>7.8539816339744835E-3</v>
      </c>
      <c r="EZ7" s="403"/>
      <c r="FA7" s="403">
        <f>PI()*(FA6/2)*(FA6/2)</f>
        <v>7.8539816339744835E-3</v>
      </c>
      <c r="FB7" s="403"/>
      <c r="FC7" s="403">
        <f>PI()*(FC6/2)*(FC6/2)</f>
        <v>7.8539816339744835E-3</v>
      </c>
      <c r="FD7" s="403"/>
      <c r="FE7" s="403">
        <f>PI()*(FE6/2)*(FE6/2)</f>
        <v>7.8539816339744835E-3</v>
      </c>
      <c r="FF7" s="403"/>
      <c r="FG7" s="403">
        <f>PI()*(FG6/2)*(FG6/2)</f>
        <v>7.8539816339744835E-3</v>
      </c>
      <c r="FH7" s="403"/>
      <c r="FI7" s="403">
        <f>PI()*(FI6/2)*(FI6/2)</f>
        <v>7.8539816339744835E-3</v>
      </c>
      <c r="FJ7" s="403"/>
      <c r="FK7" s="403">
        <f>PI()*(FK6/2)*(FK6/2)</f>
        <v>7.8539816339744835E-3</v>
      </c>
      <c r="FL7" s="403"/>
      <c r="FM7" s="403">
        <f>PI()*(FM6/2)*(FM6/2)</f>
        <v>7.8539816339744835E-3</v>
      </c>
      <c r="FN7" s="403"/>
      <c r="FO7" s="403">
        <f>PI()*(FO6/2)*(FO6/2)</f>
        <v>7.8539816339744835E-3</v>
      </c>
      <c r="FP7" s="403"/>
      <c r="FQ7" s="403">
        <f>PI()*(FQ6/2)*(FQ6/2)</f>
        <v>7.8539816339744835E-3</v>
      </c>
      <c r="FR7" s="403"/>
      <c r="FS7" s="403">
        <f>PI()*(FS6/2)*(FS6/2)</f>
        <v>7.8539816339744835E-3</v>
      </c>
      <c r="FT7" s="403"/>
      <c r="FU7" s="403">
        <f>PI()*(FU6/2)*(FU6/2)</f>
        <v>7.8539816339744835E-3</v>
      </c>
      <c r="FV7" s="403"/>
      <c r="FW7" s="403">
        <f>PI()*(FW6/2)*(FW6/2)</f>
        <v>7.8539816339744835E-3</v>
      </c>
      <c r="FX7" s="403"/>
      <c r="FY7" s="403">
        <f>PI()*(FY6/2)*(FY6/2)</f>
        <v>7.8539816339744835E-3</v>
      </c>
      <c r="FZ7" s="403"/>
      <c r="GA7" s="403">
        <f>PI()*(GA6/2)*(GA6/2)</f>
        <v>7.8539816339744835E-3</v>
      </c>
      <c r="GB7" s="403"/>
      <c r="GC7" s="403">
        <f>PI()*(GC6/2)*(GC6/2)</f>
        <v>7.8539816339744835E-3</v>
      </c>
      <c r="GD7" s="403"/>
      <c r="GE7" s="403">
        <f>PI()*(GE6/2)*(GE6/2)</f>
        <v>7.8539816339744835E-3</v>
      </c>
      <c r="GF7" s="403"/>
      <c r="GG7" s="403">
        <f>PI()*(GG6/2)*(GG6/2)</f>
        <v>7.8539816339744835E-3</v>
      </c>
      <c r="GH7" s="403"/>
      <c r="GI7" s="403">
        <f>PI()*(GI6/2)*(GI6/2)</f>
        <v>7.8539816339744835E-3</v>
      </c>
      <c r="GJ7" s="403"/>
      <c r="GK7" s="403">
        <f>PI()*(GK6/2)*(GK6/2)</f>
        <v>7.8539816339744835E-3</v>
      </c>
      <c r="GL7" s="403"/>
      <c r="GM7" s="403">
        <f>PI()*(GM6/2)*(GM6/2)</f>
        <v>7.8539816339744835E-3</v>
      </c>
      <c r="GN7" s="403"/>
      <c r="GO7" s="403">
        <f>PI()*(GO6/2)*(GO6/2)</f>
        <v>7.8539816339744835E-3</v>
      </c>
      <c r="GP7" s="403"/>
      <c r="GQ7" s="403">
        <f>PI()*(GQ6/2)*(GQ6/2)</f>
        <v>7.8539816339744835E-3</v>
      </c>
      <c r="GR7" s="403"/>
      <c r="GS7" s="403">
        <f>PI()*(GS6/2)*(GS6/2)</f>
        <v>7.8539816339744835E-3</v>
      </c>
      <c r="GT7" s="403"/>
      <c r="GU7" s="403">
        <f>PI()*(GU6/2)*(GU6/2)</f>
        <v>7.8539816339744835E-3</v>
      </c>
      <c r="GV7" s="403"/>
      <c r="GW7" s="403">
        <f>PI()*(GW6/2)*(GW6/2)</f>
        <v>7.8539816339744835E-3</v>
      </c>
      <c r="GX7" s="403"/>
      <c r="GY7" s="403">
        <f>PI()*(GY6/2)*(GY6/2)</f>
        <v>7.8539816339744835E-3</v>
      </c>
      <c r="GZ7" s="403"/>
      <c r="HA7" s="403">
        <f>PI()*(HA6/2)*(HA6/2)</f>
        <v>7.8539816339744835E-3</v>
      </c>
      <c r="HB7" s="403"/>
      <c r="HC7" s="403">
        <f>PI()*(HC6/2)*(HC6/2)</f>
        <v>7.8539816339744835E-3</v>
      </c>
      <c r="HD7" s="403"/>
      <c r="HE7" s="403">
        <f>PI()*(HE6/2)*(HE6/2)</f>
        <v>7.8539816339744835E-3</v>
      </c>
      <c r="HF7" s="403"/>
      <c r="HG7" s="403">
        <f>PI()*(HG6/2)*(HG6/2)</f>
        <v>7.8539816339744835E-3</v>
      </c>
      <c r="HH7" s="403"/>
      <c r="HI7" s="403">
        <f>PI()*(HI6/2)*(HI6/2)</f>
        <v>7.8539816339744835E-3</v>
      </c>
      <c r="HJ7" s="403"/>
      <c r="HK7" s="403">
        <f>PI()*(HK6/2)*(HK6/2)</f>
        <v>7.8539816339744835E-3</v>
      </c>
      <c r="HL7" s="403"/>
      <c r="HM7" s="403">
        <f>PI()*(HM6/2)*(HM6/2)</f>
        <v>7.8539816339744835E-3</v>
      </c>
      <c r="HN7" s="403"/>
      <c r="HO7" s="403">
        <f>PI()*(HO6/2)*(HO6/2)</f>
        <v>7.8539816339744835E-3</v>
      </c>
      <c r="HP7" s="403"/>
      <c r="HQ7" s="403">
        <f>PI()*(HQ6/2)*(HQ6/2)</f>
        <v>7.8539816339744835E-3</v>
      </c>
      <c r="HR7" s="403"/>
      <c r="HS7" s="403">
        <f>PI()*(HS6/2)*(HS6/2)</f>
        <v>7.8539816339744835E-3</v>
      </c>
      <c r="HT7" s="403"/>
      <c r="HU7" s="403">
        <f>PI()*(HU6/2)*(HU6/2)</f>
        <v>7.8539816339744835E-3</v>
      </c>
      <c r="HV7" s="403"/>
      <c r="HW7" s="403">
        <f>PI()*(HW6/2)*(HW6/2)</f>
        <v>7.8539816339744835E-3</v>
      </c>
      <c r="HX7" s="403"/>
      <c r="HY7" s="403">
        <f>PI()*(HY6/2)*(HY6/2)</f>
        <v>7.8539816339744835E-3</v>
      </c>
      <c r="HZ7" s="403"/>
      <c r="IA7" s="403">
        <f>PI()*(IA6/2)*(IA6/2)</f>
        <v>7.8539816339744835E-3</v>
      </c>
      <c r="IB7" s="403"/>
      <c r="IC7" s="403">
        <f>PI()*(IC6/2)*(IC6/2)</f>
        <v>7.8539816339744835E-3</v>
      </c>
      <c r="ID7" s="403"/>
      <c r="IE7" s="403">
        <f>PI()*(IE6/2)*(IE6/2)</f>
        <v>7.8539816339744835E-3</v>
      </c>
      <c r="IF7" s="403"/>
      <c r="IG7" s="403">
        <f>PI()*(IG6/2)*(IG6/2)</f>
        <v>7.8539816339744835E-3</v>
      </c>
      <c r="IH7" s="403"/>
      <c r="II7" s="403">
        <f>PI()*(II6/2)*(II6/2)</f>
        <v>7.8539816339744835E-3</v>
      </c>
      <c r="IJ7" s="403"/>
      <c r="IK7" s="403">
        <f>PI()*(IK6/2)*(IK6/2)</f>
        <v>7.8539816339744835E-3</v>
      </c>
      <c r="IL7" s="403"/>
      <c r="IM7" s="403">
        <f>PI()*(IM6/2)*(IM6/2)</f>
        <v>7.8539816339744835E-3</v>
      </c>
      <c r="IN7" s="403"/>
      <c r="IO7" s="403">
        <f>PI()*(IO6/2)*(IO6/2)</f>
        <v>7.8539816339744835E-3</v>
      </c>
      <c r="IP7" s="403"/>
      <c r="IQ7" s="403">
        <f>PI()*(IQ6/2)*(IQ6/2)</f>
        <v>7.8539816339744835E-3</v>
      </c>
      <c r="IR7" s="403"/>
      <c r="IS7" s="403">
        <f>PI()*(IS6/2)*(IS6/2)</f>
        <v>7.8539816339744835E-3</v>
      </c>
      <c r="IT7" s="403"/>
      <c r="IU7" s="403">
        <f>PI()*(IU6/2)*(IU6/2)</f>
        <v>7.8539816339744835E-3</v>
      </c>
      <c r="IV7" s="403"/>
      <c r="IW7" s="403">
        <f>PI()*(IW6/2)*(IW6/2)</f>
        <v>7.8539816339744835E-3</v>
      </c>
      <c r="IX7" s="403"/>
      <c r="IY7" s="403">
        <f>PI()*(IY6/2)*(IY6/2)</f>
        <v>7.8539816339744835E-3</v>
      </c>
      <c r="IZ7" s="403"/>
      <c r="JA7" s="403">
        <f>PI()*(JA6/2)*(JA6/2)</f>
        <v>7.8539816339744835E-3</v>
      </c>
      <c r="JB7" s="403"/>
      <c r="JC7" s="403">
        <f>PI()*(JC6/2)*(JC6/2)</f>
        <v>7.8539816339744835E-3</v>
      </c>
      <c r="JD7" s="403"/>
      <c r="JE7" s="403">
        <f>PI()*(JE6/2)*(JE6/2)</f>
        <v>7.8539816339744835E-3</v>
      </c>
      <c r="JF7" s="403"/>
      <c r="JG7" s="403">
        <f>PI()*(JG6/2)*(JG6/2)</f>
        <v>7.8539816339744835E-3</v>
      </c>
      <c r="JH7" s="403"/>
      <c r="JI7" s="403">
        <f>PI()*(JI6/2)*(JI6/2)</f>
        <v>7.8539816339744835E-3</v>
      </c>
      <c r="JJ7" s="403"/>
      <c r="JK7" s="403">
        <f>PI()*(JK6/2)*(JK6/2)</f>
        <v>7.8539816339744835E-3</v>
      </c>
      <c r="JL7" s="403"/>
      <c r="JM7" s="403">
        <f>PI()*(JM6/2)*(JM6/2)</f>
        <v>7.8539816339744835E-3</v>
      </c>
      <c r="JN7" s="403"/>
      <c r="JO7" s="403">
        <f>PI()*(JO6/2)*(JO6/2)</f>
        <v>7.8539816339744835E-3</v>
      </c>
      <c r="JP7" s="403"/>
      <c r="JQ7" s="403">
        <f>PI()*(JQ6/2)*(JQ6/2)</f>
        <v>7.8539816339744835E-3</v>
      </c>
      <c r="JR7" s="403"/>
      <c r="JS7" s="403">
        <f>PI()*(JS6/2)*(JS6/2)</f>
        <v>7.8539816339744835E-3</v>
      </c>
      <c r="JT7" s="403"/>
      <c r="JU7" s="403">
        <f>PI()*(JU6/2)*(JU6/2)</f>
        <v>7.8539816339744835E-3</v>
      </c>
      <c r="JV7" s="403"/>
      <c r="JW7" s="403">
        <f>PI()*(JW6/2)*(JW6/2)</f>
        <v>7.8539816339744835E-3</v>
      </c>
      <c r="JX7" s="403"/>
      <c r="JY7" s="403">
        <f>PI()*(JY6/2)*(JY6/2)</f>
        <v>7.8539816339744835E-3</v>
      </c>
      <c r="JZ7" s="403"/>
      <c r="KA7" s="403">
        <f>PI()*(KA6/2)*(KA6/2)</f>
        <v>7.8539816339744835E-3</v>
      </c>
      <c r="KB7" s="403"/>
      <c r="KC7" s="403">
        <f>PI()*(KC6/2)*(KC6/2)</f>
        <v>7.8539816339744835E-3</v>
      </c>
      <c r="KD7" s="403"/>
      <c r="KE7" s="403">
        <f>PI()*(KE6/2)*(KE6/2)</f>
        <v>7.8539816339744835E-3</v>
      </c>
      <c r="KF7" s="403"/>
      <c r="KG7" s="403">
        <f>PI()*(KG6/2)*(KG6/2)</f>
        <v>7.8539816339744835E-3</v>
      </c>
      <c r="KH7" s="403"/>
      <c r="KI7" s="413">
        <f>PI()*(KI6/2)*(KI6/2)</f>
        <v>1.1309733552923255E-2</v>
      </c>
      <c r="KJ7" s="414"/>
      <c r="KK7" s="403">
        <f>PI()*(KK6/2)*(KK6/2)</f>
        <v>7.8539816339744835E-3</v>
      </c>
      <c r="KL7" s="403"/>
      <c r="KM7" s="403">
        <f>PI()*(KM6/2)*(KM6/2)</f>
        <v>7.8539816339744835E-3</v>
      </c>
      <c r="KN7" s="403"/>
      <c r="KO7" s="403">
        <f>PI()*(KO6/2)*(KO6/2)</f>
        <v>7.8539816339744835E-3</v>
      </c>
      <c r="KP7" s="403"/>
      <c r="KQ7" s="403">
        <f>PI()*(KQ6/2)*(KQ6/2)</f>
        <v>7.8539816339744835E-3</v>
      </c>
      <c r="KR7" s="403"/>
      <c r="KS7" s="403">
        <f>PI()*(KS6/2)*(KS6/2)</f>
        <v>7.8539816339744835E-3</v>
      </c>
      <c r="KT7" s="403"/>
      <c r="KU7" s="403">
        <f>PI()*(KU6/2)*(KU6/2)</f>
        <v>7.8539816339744835E-3</v>
      </c>
      <c r="KV7" s="403"/>
      <c r="KW7" s="403">
        <f>PI()*(KW6/2)*(KW6/2)</f>
        <v>7.8539816339744835E-3</v>
      </c>
      <c r="KX7" s="403"/>
      <c r="KY7" s="403">
        <f>PI()*(KY6/2)*(KY6/2)</f>
        <v>7.8539816339744835E-3</v>
      </c>
      <c r="KZ7" s="403"/>
      <c r="LA7" s="403">
        <f>PI()*(LA6/2)*(LA6/2)</f>
        <v>7.8539816339744835E-3</v>
      </c>
      <c r="LB7" s="403"/>
      <c r="LC7" s="403">
        <f>PI()*(LC6/2)*(LC6/2)</f>
        <v>7.8539816339744835E-3</v>
      </c>
      <c r="LD7" s="403"/>
      <c r="LE7" s="413">
        <f>PI()*(LE6/2)*(LE6/2)</f>
        <v>1.1309733552923255E-2</v>
      </c>
      <c r="LF7" s="414"/>
      <c r="LG7" s="413">
        <f>PI()*(LG6/2)*(LG6/2)</f>
        <v>1.1309733552923255E-2</v>
      </c>
      <c r="LH7" s="414"/>
      <c r="LI7" s="413">
        <f>PI()*(LI6/2)*(LI6/2)</f>
        <v>1.1309733552923255E-2</v>
      </c>
      <c r="LJ7" s="414"/>
      <c r="LK7" s="413">
        <f>PI()*(LK6/2)*(LK6/2)</f>
        <v>1.1309733552923255E-2</v>
      </c>
      <c r="LL7" s="414"/>
      <c r="LM7" s="413">
        <f>PI()*(LM6/2)*(LM6/2)</f>
        <v>1.1309733552923255E-2</v>
      </c>
      <c r="LN7" s="414"/>
      <c r="LO7" s="413">
        <f>PI()*(LO6/2)*(LO6/2)</f>
        <v>1.1309733552923255E-2</v>
      </c>
      <c r="LP7" s="414"/>
      <c r="LQ7" s="413">
        <f>PI()*(LQ6/2)*(LQ6/2)</f>
        <v>1.1309733552923255E-2</v>
      </c>
      <c r="LR7" s="414"/>
      <c r="LS7" s="413">
        <f>PI()*(LS6/2)*(LS6/2)</f>
        <v>1.1309733552923255E-2</v>
      </c>
      <c r="LT7" s="414"/>
      <c r="LU7" s="413">
        <f>PI()*(LU6/2)*(LU6/2)</f>
        <v>1.1309733552923255E-2</v>
      </c>
      <c r="LV7" s="414"/>
      <c r="LW7" s="413">
        <f>PI()*(LW6/2)*(LW6/2)</f>
        <v>1.1309733552923255E-2</v>
      </c>
      <c r="LX7" s="414"/>
      <c r="LY7" s="413">
        <f>PI()*(LY6/2)*(LY6/2)</f>
        <v>1.1309733552923255E-2</v>
      </c>
      <c r="LZ7" s="414"/>
      <c r="MA7" s="116">
        <f t="shared" ref="MA7:MF7" si="5">PI()*(MA6/2)*(MA6/2)</f>
        <v>1.5205308443374595E-3</v>
      </c>
      <c r="MB7" s="111">
        <f t="shared" si="5"/>
        <v>1.5205308443374595E-3</v>
      </c>
      <c r="MC7" s="111">
        <f t="shared" si="5"/>
        <v>1.5205308443374595E-3</v>
      </c>
      <c r="MD7" s="111">
        <f t="shared" si="5"/>
        <v>1.5205308443374595E-3</v>
      </c>
      <c r="ME7" s="111">
        <f t="shared" si="5"/>
        <v>1.5205308443374595E-3</v>
      </c>
      <c r="MF7" s="403">
        <f t="shared" si="5"/>
        <v>7.8539816339744835E-3</v>
      </c>
      <c r="MG7" s="403"/>
      <c r="MH7" s="403">
        <f>PI()*(MH6/2)*(MH6/2)</f>
        <v>7.8539816339744835E-3</v>
      </c>
      <c r="MI7" s="403"/>
      <c r="MJ7" s="403">
        <f>PI()*(MJ6/2)*(MJ6/2)</f>
        <v>7.8539816339744835E-3</v>
      </c>
      <c r="MK7" s="403"/>
      <c r="ML7" s="403">
        <f>PI()*(ML6/2)*(ML6/2)</f>
        <v>7.8539816339744835E-3</v>
      </c>
      <c r="MM7" s="403"/>
      <c r="MN7" s="403">
        <f>PI()*(MN6/2)*(MN6/2)</f>
        <v>7.8539816339744835E-3</v>
      </c>
      <c r="MO7" s="403"/>
      <c r="MP7" s="403">
        <f>PI()*(MP6/2)*(MP6/2)</f>
        <v>7.8539816339744835E-3</v>
      </c>
      <c r="MQ7" s="403"/>
      <c r="MR7" s="403">
        <f>PI()*(MR6/2)*(MR6/2)</f>
        <v>7.8539816339744835E-3</v>
      </c>
      <c r="MS7" s="403"/>
      <c r="MT7" s="403">
        <f>PI()*(MT6/2)*(MT6/2)</f>
        <v>7.8539816339744835E-3</v>
      </c>
      <c r="MU7" s="403"/>
      <c r="MV7" s="413">
        <f>PI()*(MV6/2)*(MV6/2)</f>
        <v>7.8539816339744835E-3</v>
      </c>
      <c r="MW7" s="414"/>
      <c r="MX7" s="413">
        <f>PI()*(MX6/2)*(MX6/2)</f>
        <v>7.8539816339744835E-3</v>
      </c>
      <c r="MY7" s="414"/>
      <c r="MZ7" s="413">
        <f>PI()*(MZ6/2)*(MZ6/2)</f>
        <v>7.8539816339744835E-3</v>
      </c>
      <c r="NA7" s="414"/>
      <c r="NB7" s="413">
        <f>PI()*(NB6/2)*(NB6/2)</f>
        <v>7.8539816339744835E-3</v>
      </c>
      <c r="NC7" s="414"/>
      <c r="ND7" s="413">
        <f>PI()*(ND6/2)*(ND6/2)</f>
        <v>7.8539816339744835E-3</v>
      </c>
      <c r="NE7" s="414"/>
      <c r="NF7" s="413">
        <f>PI()*(NF6/2)*(NF6/2)</f>
        <v>7.8539816339744835E-3</v>
      </c>
      <c r="NG7" s="414"/>
      <c r="NH7" s="413">
        <f>PI()*(NH6/2)*(NH6/2)</f>
        <v>7.8539816339744835E-3</v>
      </c>
      <c r="NI7" s="414"/>
      <c r="NJ7" s="403">
        <f>PI()*(NJ6/2)*(NJ6/2)</f>
        <v>7.8539816339744835E-3</v>
      </c>
      <c r="NK7" s="403"/>
      <c r="NL7" s="403">
        <f>PI()*(NL6/2)*(NL6/2)</f>
        <v>7.8539816339744835E-3</v>
      </c>
      <c r="NM7" s="403"/>
      <c r="NN7" s="403">
        <f>PI()*(NN6/2)*(NN6/2)</f>
        <v>7.8539816339744835E-3</v>
      </c>
      <c r="NO7" s="403"/>
      <c r="NP7" s="403">
        <f>PI()*(NP6/2)*(NP6/2)</f>
        <v>7.8539816339744835E-3</v>
      </c>
      <c r="NQ7" s="403"/>
      <c r="NR7" s="403">
        <f>PI()*(NR6/2)*(NR6/2)</f>
        <v>7.8539816339744835E-3</v>
      </c>
      <c r="NS7" s="403"/>
      <c r="NT7" s="403">
        <f>PI()*(NT6/2)*(NT6/2)</f>
        <v>7.8539816339744835E-3</v>
      </c>
      <c r="NU7" s="403"/>
      <c r="NV7" s="403">
        <f>PI()*(NV6/2)*(NV6/2)</f>
        <v>7.8539816339744835E-3</v>
      </c>
      <c r="NW7" s="403"/>
      <c r="NX7" s="403">
        <f>PI()*(NX6/2)*(NX6/2)</f>
        <v>7.8539816339744835E-3</v>
      </c>
      <c r="NY7" s="403"/>
      <c r="NZ7" s="403">
        <f>PI()*(NZ6/2)*(NZ6/2)</f>
        <v>7.8539816339744835E-3</v>
      </c>
      <c r="OA7" s="403"/>
      <c r="OB7" s="403">
        <f>PI()*(OB6/2)*(OB6/2)</f>
        <v>7.8539816339744835E-3</v>
      </c>
      <c r="OC7" s="403"/>
      <c r="OD7" s="403">
        <f>PI()*(OD6/2)*(OD6/2)</f>
        <v>7.8539816339744835E-3</v>
      </c>
      <c r="OE7" s="403"/>
      <c r="OF7" s="403">
        <f>PI()*(OF6/2)*(OF6/2)</f>
        <v>7.8539816339744835E-3</v>
      </c>
      <c r="OG7" s="403"/>
      <c r="OH7" s="403">
        <f>PI()*(OH6/2)*(OH6/2)</f>
        <v>7.8539816339744835E-3</v>
      </c>
      <c r="OI7" s="403"/>
      <c r="OJ7" s="403">
        <f>PI()*(OJ6/2)*(OJ6/2)</f>
        <v>7.8539816339744835E-3</v>
      </c>
      <c r="OK7" s="403"/>
      <c r="OL7" s="403">
        <f>PI()*(OL6/2)*(OL6/2)</f>
        <v>7.8539816339744835E-3</v>
      </c>
      <c r="OM7" s="403"/>
      <c r="ON7" s="403">
        <f>PI()*(ON6/2)*(ON6/2)</f>
        <v>7.8539816339744835E-3</v>
      </c>
      <c r="OO7" s="403"/>
      <c r="OP7" s="403">
        <f>PI()*(OP6/2)*(OP6/2)</f>
        <v>7.8539816339744835E-3</v>
      </c>
      <c r="OQ7" s="403"/>
      <c r="OR7" s="403">
        <f>PI()*(OR6/2)*(OR6/2)</f>
        <v>7.8539816339744835E-3</v>
      </c>
      <c r="OS7" s="403"/>
      <c r="OT7" s="403">
        <f>PI()*(OT6/2)*(OT6/2)</f>
        <v>7.8539816339744835E-3</v>
      </c>
      <c r="OU7" s="403"/>
      <c r="OV7" s="403">
        <f>PI()*(OV6/2)*(OV6/2)</f>
        <v>7.8539816339744835E-3</v>
      </c>
      <c r="OW7" s="403"/>
      <c r="OX7" s="403">
        <f>PI()*(OX6/2)*(OX6/2)</f>
        <v>7.8539816339744835E-3</v>
      </c>
      <c r="OY7" s="403"/>
      <c r="OZ7" s="403">
        <f>PI()*(OZ6/2)*(OZ6/2)</f>
        <v>7.8539816339744835E-3</v>
      </c>
      <c r="PA7" s="403"/>
      <c r="PB7" s="403">
        <f>PI()*(PB6/2)*(PB6/2)</f>
        <v>7.8539816339744835E-3</v>
      </c>
      <c r="PC7" s="403"/>
      <c r="PD7" s="403">
        <f>PI()*(PD6/2)*(PD6/2)</f>
        <v>7.8539816339744835E-3</v>
      </c>
      <c r="PE7" s="403"/>
      <c r="PF7" s="403">
        <f>PI()*(PF6/2)*(PF6/2)</f>
        <v>7.8539816339744835E-3</v>
      </c>
      <c r="PG7" s="403"/>
      <c r="PH7" s="403">
        <f>PI()*(PH6/2)*(PH6/2)</f>
        <v>7.8539816339744835E-3</v>
      </c>
      <c r="PI7" s="403"/>
      <c r="PJ7" s="403">
        <f>PI()*(PJ6/2)*(PJ6/2)</f>
        <v>7.8539816339744835E-3</v>
      </c>
      <c r="PK7" s="403"/>
      <c r="PL7" s="403">
        <f>PI()*(PL6/2)*(PL6/2)</f>
        <v>7.8539816339744835E-3</v>
      </c>
      <c r="PM7" s="403"/>
      <c r="PN7" s="403">
        <f>PI()*(PN6/2)*(PN6/2)</f>
        <v>7.8539816339744835E-3</v>
      </c>
      <c r="PO7" s="403"/>
      <c r="PP7" s="403">
        <f>PI()*(PP6/2)*(PP6/2)</f>
        <v>7.8539816339744835E-3</v>
      </c>
      <c r="PQ7" s="403"/>
      <c r="PR7" s="403">
        <f>PI()*(PR6/2)*(PR6/2)</f>
        <v>7.8539816339744835E-3</v>
      </c>
      <c r="PS7" s="403"/>
      <c r="PT7" s="403">
        <f>PI()*(PT6/2)*(PT6/2)</f>
        <v>7.8539816339744835E-3</v>
      </c>
      <c r="PU7" s="403"/>
      <c r="PV7" s="403">
        <f>PI()*(PV6/2)*(PV6/2)</f>
        <v>7.8539816339744835E-3</v>
      </c>
      <c r="PW7" s="403"/>
      <c r="PX7" s="403">
        <f>PI()*(PX6/2)*(PX6/2)</f>
        <v>7.8539816339744835E-3</v>
      </c>
      <c r="PY7" s="403"/>
      <c r="PZ7" s="403">
        <f>PI()*(PZ6/2)*(PZ6/2)</f>
        <v>7.8539816339744835E-3</v>
      </c>
      <c r="QA7" s="403"/>
      <c r="QB7" s="104">
        <f>PI()*(QB6/2)*(QB6/2)</f>
        <v>7.8539816339744835E-3</v>
      </c>
      <c r="QC7" s="143"/>
      <c r="QD7" s="403">
        <f>PI()*(QD6/2)*(QD6/2)</f>
        <v>7.8539816339744835E-3</v>
      </c>
      <c r="QE7" s="403"/>
      <c r="QF7" s="403">
        <f>PI()*(QF6/2)*(QF6/2)</f>
        <v>7.8539816339744835E-3</v>
      </c>
      <c r="QG7" s="403"/>
      <c r="QH7" s="403">
        <f>PI()*(QH6/2)*(QH6/2)</f>
        <v>7.8539816339744835E-3</v>
      </c>
      <c r="QI7" s="403"/>
      <c r="QJ7" s="403">
        <f>PI()*(QJ6/2)*(QJ6/2)</f>
        <v>7.8539816339744835E-3</v>
      </c>
      <c r="QK7" s="403"/>
      <c r="QL7" s="403">
        <f>PI()*(QL6/2)*(QL6/2)</f>
        <v>7.8539816339744835E-3</v>
      </c>
      <c r="QM7" s="403"/>
      <c r="QN7" s="403">
        <f>PI()*(QN6/2)*(QN6/2)</f>
        <v>7.8539816339744835E-3</v>
      </c>
      <c r="QO7" s="403"/>
      <c r="QP7" s="403">
        <f>PI()*(QP6/2)*(QP6/2)</f>
        <v>7.8539816339744835E-3</v>
      </c>
      <c r="QQ7" s="403"/>
      <c r="QR7" s="403">
        <f>PI()*(QR6/2)*(QR6/2)</f>
        <v>7.8539816339744835E-3</v>
      </c>
      <c r="QS7" s="403"/>
      <c r="QT7" s="403">
        <f>PI()*(QT6/2)*(QT6/2)</f>
        <v>7.8539816339744835E-3</v>
      </c>
      <c r="QU7" s="403"/>
      <c r="QV7" s="403">
        <f>PI()*(QV6/2)*(QV6/2)</f>
        <v>7.8539816339744835E-3</v>
      </c>
      <c r="QW7" s="403"/>
      <c r="QX7" s="403">
        <f>PI()*(QX6/2)*(QX6/2)</f>
        <v>7.8539816339744835E-3</v>
      </c>
      <c r="QY7" s="403"/>
      <c r="QZ7" s="413">
        <f>PI()*(QZ6/2)*(QZ6/2)</f>
        <v>7.8539816339744835E-3</v>
      </c>
      <c r="RA7" s="414"/>
      <c r="RB7" s="413">
        <f>PI()*(RB6/2)*(RB6/2)</f>
        <v>7.8539816339744835E-3</v>
      </c>
      <c r="RC7" s="414"/>
      <c r="RD7" s="413">
        <f>PI()*(RD6/2)*(RD6/2)</f>
        <v>7.8539816339744835E-3</v>
      </c>
      <c r="RE7" s="414"/>
      <c r="RF7" s="413">
        <f>PI()*(RF6/2)*(RF6/2)</f>
        <v>7.8539816339744835E-3</v>
      </c>
      <c r="RG7" s="414"/>
      <c r="RH7" s="413">
        <f>PI()*(RH6/2)*(RH6/2)</f>
        <v>7.8539816339744835E-3</v>
      </c>
      <c r="RI7" s="414"/>
      <c r="RJ7" s="413">
        <f>PI()*(RJ6/2)*(RJ6/2)</f>
        <v>7.8539816339744835E-3</v>
      </c>
      <c r="RK7" s="414"/>
      <c r="RL7" s="413">
        <f>PI()*(RL6/2)*(RL6/2)</f>
        <v>7.8539816339744835E-3</v>
      </c>
      <c r="RM7" s="414"/>
      <c r="RN7" s="413">
        <f>PI()*(RN6/2)*(RN6/2)</f>
        <v>7.8539816339744835E-3</v>
      </c>
      <c r="RO7" s="414"/>
      <c r="RP7" s="156">
        <f t="shared" ref="RP7:RW7" si="6">PI()*(RP6/2)*(RP6/2)</f>
        <v>7.8539816339744835E-3</v>
      </c>
      <c r="RQ7" s="156">
        <f t="shared" si="6"/>
        <v>7.8539816339744835E-3</v>
      </c>
      <c r="RR7" s="166">
        <f t="shared" si="6"/>
        <v>7.8539816339744835E-3</v>
      </c>
      <c r="RS7" s="166">
        <f t="shared" si="6"/>
        <v>7.8539816339744835E-3</v>
      </c>
      <c r="RT7" s="166">
        <f t="shared" si="6"/>
        <v>7.8539816339744835E-3</v>
      </c>
      <c r="RU7" s="166">
        <f t="shared" si="6"/>
        <v>7.8539816339744835E-3</v>
      </c>
      <c r="RV7" s="166">
        <f t="shared" si="6"/>
        <v>7.8539816339744835E-3</v>
      </c>
      <c r="RW7" s="166">
        <f t="shared" si="6"/>
        <v>7.8539816339744835E-3</v>
      </c>
      <c r="RX7" s="413">
        <f>PI()*(RX6/2)*(RX6/2)</f>
        <v>7.8539816339744835E-3</v>
      </c>
      <c r="RY7" s="414"/>
      <c r="RZ7" s="413">
        <f>PI()*(RZ6/2)*(RZ6/2)</f>
        <v>7.8539816339744835E-3</v>
      </c>
      <c r="SA7" s="414"/>
      <c r="SB7" s="413">
        <f t="shared" ref="SB7" si="7">PI()*(SB6/2)*(SB6/2)</f>
        <v>7.8539816339744835E-3</v>
      </c>
      <c r="SC7" s="414"/>
      <c r="SD7" s="413">
        <f t="shared" ref="SD7" si="8">PI()*(SD6/2)*(SD6/2)</f>
        <v>7.8539816339744835E-3</v>
      </c>
      <c r="SE7" s="414"/>
      <c r="SF7" s="413">
        <f t="shared" ref="SF7" si="9">PI()*(SF6/2)*(SF6/2)</f>
        <v>7.8539816339744835E-3</v>
      </c>
      <c r="SG7" s="414"/>
      <c r="SH7" s="413">
        <f t="shared" ref="SH7" si="10">PI()*(SH6/2)*(SH6/2)</f>
        <v>7.8539816339744835E-3</v>
      </c>
      <c r="SI7" s="414"/>
      <c r="SJ7" s="413">
        <f t="shared" ref="SJ7" si="11">PI()*(SJ6/2)*(SJ6/2)</f>
        <v>7.8539816339744835E-3</v>
      </c>
      <c r="SK7" s="414"/>
      <c r="SL7" s="403">
        <f>PI()*(SL6/2)*(SL6/2)</f>
        <v>7.8539816339744835E-3</v>
      </c>
      <c r="SM7" s="403"/>
      <c r="SN7" s="403">
        <f>PI()*(SN6/2)*(SN6/2)</f>
        <v>7.8539816339744835E-3</v>
      </c>
      <c r="SO7" s="403"/>
      <c r="SP7" s="403">
        <f>PI()*(SP6/2)*(SP6/2)</f>
        <v>7.8539816339744835E-3</v>
      </c>
      <c r="SQ7" s="403"/>
      <c r="SR7" s="403">
        <f>PI()*(SR6/2)*(SR6/2)</f>
        <v>7.8539816339744835E-3</v>
      </c>
      <c r="SS7" s="403"/>
      <c r="ST7" s="403">
        <f>PI()*(ST6/2)*(ST6/2)</f>
        <v>7.8539816339744835E-3</v>
      </c>
      <c r="SU7" s="403"/>
      <c r="SV7" s="403">
        <f>PI()*(SV6/2)*(SV6/2)</f>
        <v>7.8539816339744835E-3</v>
      </c>
      <c r="SW7" s="403"/>
      <c r="SX7" s="403">
        <f>PI()*(SX6/2)*(SX6/2)</f>
        <v>7.8539816339744835E-3</v>
      </c>
      <c r="SY7" s="403"/>
      <c r="SZ7" s="403">
        <f>PI()*(SZ6/2)*(SZ6/2)</f>
        <v>7.8539816339744835E-3</v>
      </c>
      <c r="TA7" s="403"/>
      <c r="TB7" s="403">
        <f>PI()*(TB6/2)*(TB6/2)</f>
        <v>7.8539816339744835E-3</v>
      </c>
      <c r="TC7" s="403"/>
      <c r="TD7" s="396"/>
      <c r="TE7" s="396"/>
      <c r="TF7" s="201"/>
      <c r="TG7" s="201"/>
      <c r="TH7" s="201"/>
      <c r="TI7" s="201"/>
      <c r="TJ7" s="201"/>
      <c r="TK7" s="197"/>
    </row>
    <row r="8" spans="1:531" s="14" customFormat="1" ht="18.75" x14ac:dyDescent="0.3">
      <c r="A8" s="20" t="s">
        <v>36</v>
      </c>
      <c r="B8" s="19">
        <v>0.02</v>
      </c>
      <c r="C8" s="14">
        <v>0.02</v>
      </c>
      <c r="D8" s="64">
        <v>0.02</v>
      </c>
      <c r="E8" s="14">
        <v>0.02</v>
      </c>
      <c r="F8" s="14">
        <v>0.02</v>
      </c>
      <c r="G8" s="64">
        <v>0.02</v>
      </c>
      <c r="H8" s="14">
        <v>0.02</v>
      </c>
      <c r="I8" s="14">
        <v>0.02</v>
      </c>
      <c r="J8" s="64">
        <v>0.02</v>
      </c>
      <c r="K8" s="14">
        <v>0.02</v>
      </c>
      <c r="L8" s="64">
        <v>0.02</v>
      </c>
      <c r="M8" s="14">
        <v>0.02</v>
      </c>
      <c r="N8" s="64">
        <v>0.02</v>
      </c>
      <c r="O8" s="14">
        <v>0.02</v>
      </c>
      <c r="P8" s="64">
        <v>0.02</v>
      </c>
      <c r="Q8" s="14">
        <v>1.4999999999999999E-2</v>
      </c>
      <c r="R8" s="64">
        <v>1.4999999999999999E-2</v>
      </c>
      <c r="S8" s="14">
        <v>1.4999999999999999E-2</v>
      </c>
      <c r="T8" s="64">
        <v>1.4999999999999999E-2</v>
      </c>
      <c r="U8" s="14">
        <v>1.4999999999999999E-2</v>
      </c>
      <c r="V8" s="64">
        <v>1.4999999999999999E-2</v>
      </c>
      <c r="W8" s="14">
        <v>0.02</v>
      </c>
      <c r="X8" s="14">
        <v>0.02</v>
      </c>
      <c r="Y8" s="14">
        <v>0.02</v>
      </c>
      <c r="Z8" s="19">
        <v>5.0000000000000001E-3</v>
      </c>
      <c r="AA8" s="14">
        <v>5.0000000000000001E-3</v>
      </c>
      <c r="AB8" s="14">
        <v>5.0000000000000001E-3</v>
      </c>
      <c r="AC8" s="14">
        <v>5.0000000000000001E-3</v>
      </c>
      <c r="AD8" s="14">
        <v>5.0000000000000001E-3</v>
      </c>
      <c r="AE8" s="88">
        <v>4.4999999999999998E-2</v>
      </c>
      <c r="AF8" s="88">
        <v>4.4999999999999998E-2</v>
      </c>
      <c r="AG8" s="322">
        <v>4.4999999999999998E-2</v>
      </c>
      <c r="AH8" s="322">
        <v>4.4999999999999998E-2</v>
      </c>
      <c r="AI8" s="322">
        <v>4.4999999999999998E-2</v>
      </c>
      <c r="AJ8" s="322">
        <v>4.4999999999999998E-2</v>
      </c>
      <c r="AK8" s="340">
        <v>0.08</v>
      </c>
      <c r="AL8" s="340">
        <v>0.08</v>
      </c>
      <c r="AM8" s="60">
        <v>0.08</v>
      </c>
      <c r="AN8" s="340">
        <v>0.08</v>
      </c>
      <c r="AO8" s="340">
        <v>0.08</v>
      </c>
      <c r="AP8" s="340">
        <v>0.08</v>
      </c>
      <c r="AQ8" s="340">
        <v>0.08</v>
      </c>
      <c r="AR8" s="88">
        <v>0.06</v>
      </c>
      <c r="AS8" s="88">
        <v>0.03</v>
      </c>
      <c r="AT8" s="340">
        <v>0.03</v>
      </c>
      <c r="AU8" s="340">
        <v>0.03</v>
      </c>
      <c r="AV8" s="340">
        <v>0.03</v>
      </c>
      <c r="AW8" s="14">
        <v>0.05</v>
      </c>
      <c r="AX8" s="64">
        <v>0.05</v>
      </c>
      <c r="AY8" s="14">
        <v>0.05</v>
      </c>
      <c r="AZ8" s="76">
        <v>0.05</v>
      </c>
      <c r="BA8" s="19">
        <v>0.02</v>
      </c>
      <c r="BB8" s="82">
        <v>0.02</v>
      </c>
      <c r="BC8" s="76">
        <v>0.05</v>
      </c>
      <c r="BD8" s="430">
        <v>0.05</v>
      </c>
      <c r="BE8" s="430">
        <v>0.05</v>
      </c>
      <c r="BF8" s="404">
        <v>0.05</v>
      </c>
      <c r="BG8" s="404">
        <v>0.05</v>
      </c>
      <c r="BH8" s="404">
        <v>0.05</v>
      </c>
      <c r="BI8" s="404">
        <v>0.05</v>
      </c>
      <c r="BJ8" s="430">
        <v>0.02</v>
      </c>
      <c r="BK8" s="430">
        <v>0.05</v>
      </c>
      <c r="BL8" s="14">
        <v>0.05</v>
      </c>
      <c r="BM8" s="76">
        <v>0.05</v>
      </c>
      <c r="BN8" s="411">
        <v>0.05</v>
      </c>
      <c r="BO8" s="412"/>
      <c r="BP8" s="411">
        <v>0.05</v>
      </c>
      <c r="BQ8" s="412"/>
      <c r="BR8" s="411">
        <v>0.05</v>
      </c>
      <c r="BS8" s="412"/>
      <c r="BT8" s="411">
        <v>0.05</v>
      </c>
      <c r="BU8" s="412"/>
      <c r="BV8" s="19">
        <v>0.05</v>
      </c>
      <c r="BW8" s="82">
        <v>0.05</v>
      </c>
      <c r="BX8" s="411">
        <v>0.05</v>
      </c>
      <c r="BY8" s="412"/>
      <c r="BZ8" s="411">
        <v>0.05</v>
      </c>
      <c r="CA8" s="412"/>
      <c r="CB8" s="411">
        <v>0.05</v>
      </c>
      <c r="CC8" s="412"/>
      <c r="CD8" s="411">
        <v>0.05</v>
      </c>
      <c r="CE8" s="412"/>
      <c r="CF8" s="19">
        <v>0.02</v>
      </c>
      <c r="CG8" s="411">
        <v>0.02</v>
      </c>
      <c r="CH8" s="412"/>
      <c r="CI8" s="404">
        <v>0.02</v>
      </c>
      <c r="CJ8" s="404"/>
      <c r="CK8" s="404">
        <v>0.02</v>
      </c>
      <c r="CL8" s="404"/>
      <c r="CM8" s="404">
        <v>0.02</v>
      </c>
      <c r="CN8" s="404"/>
      <c r="CO8" s="404">
        <v>0.02</v>
      </c>
      <c r="CP8" s="404"/>
      <c r="CQ8" s="404">
        <v>0.02</v>
      </c>
      <c r="CR8" s="404"/>
      <c r="CS8" s="404">
        <v>0.02</v>
      </c>
      <c r="CT8" s="404"/>
      <c r="CU8" s="404">
        <v>0.02</v>
      </c>
      <c r="CV8" s="404"/>
      <c r="CW8" s="404">
        <v>0.02</v>
      </c>
      <c r="CX8" s="404"/>
      <c r="CY8" s="404">
        <v>0.02</v>
      </c>
      <c r="CZ8" s="404"/>
      <c r="DA8" s="404">
        <v>0.02</v>
      </c>
      <c r="DB8" s="404"/>
      <c r="DC8" s="404">
        <v>0.02</v>
      </c>
      <c r="DD8" s="404"/>
      <c r="DE8" s="404">
        <v>0.02</v>
      </c>
      <c r="DF8" s="404"/>
      <c r="DG8" s="404">
        <v>0.02</v>
      </c>
      <c r="DH8" s="404"/>
      <c r="DI8" s="404">
        <v>0.02</v>
      </c>
      <c r="DJ8" s="404"/>
      <c r="DK8" s="404">
        <v>0.02</v>
      </c>
      <c r="DL8" s="404"/>
      <c r="DM8" s="404">
        <v>0.02</v>
      </c>
      <c r="DN8" s="404"/>
      <c r="DO8" s="404">
        <v>0.02</v>
      </c>
      <c r="DP8" s="404"/>
      <c r="DQ8" s="404">
        <v>0.02</v>
      </c>
      <c r="DR8" s="404"/>
      <c r="DS8" s="404">
        <v>0.02</v>
      </c>
      <c r="DT8" s="404"/>
      <c r="DU8" s="404">
        <v>0.02</v>
      </c>
      <c r="DV8" s="404"/>
      <c r="DW8" s="404">
        <v>0.02</v>
      </c>
      <c r="DX8" s="404"/>
      <c r="DY8" s="404">
        <v>0.02</v>
      </c>
      <c r="DZ8" s="404"/>
      <c r="EA8" s="404">
        <v>0.02</v>
      </c>
      <c r="EB8" s="404"/>
      <c r="EC8" s="404">
        <v>0.02</v>
      </c>
      <c r="ED8" s="404"/>
      <c r="EE8" s="404">
        <v>0.02</v>
      </c>
      <c r="EF8" s="404"/>
      <c r="EG8" s="404">
        <v>0.02</v>
      </c>
      <c r="EH8" s="404"/>
      <c r="EI8" s="404">
        <v>0.02</v>
      </c>
      <c r="EJ8" s="404"/>
      <c r="EK8" s="404">
        <v>0.02</v>
      </c>
      <c r="EL8" s="404"/>
      <c r="EM8" s="404">
        <v>0.02</v>
      </c>
      <c r="EN8" s="404"/>
      <c r="EO8" s="404">
        <v>0.02</v>
      </c>
      <c r="EP8" s="404"/>
      <c r="EQ8" s="404">
        <v>0.02</v>
      </c>
      <c r="ER8" s="404"/>
      <c r="ES8" s="404">
        <v>0.02</v>
      </c>
      <c r="ET8" s="404"/>
      <c r="EU8" s="404">
        <v>0.02</v>
      </c>
      <c r="EV8" s="404"/>
      <c r="EW8" s="404">
        <v>0.02</v>
      </c>
      <c r="EX8" s="404"/>
      <c r="EY8" s="404">
        <v>0.02</v>
      </c>
      <c r="EZ8" s="404"/>
      <c r="FA8" s="404">
        <v>0.02</v>
      </c>
      <c r="FB8" s="404"/>
      <c r="FC8" s="404">
        <v>0.02</v>
      </c>
      <c r="FD8" s="404"/>
      <c r="FE8" s="404">
        <v>0.02</v>
      </c>
      <c r="FF8" s="404"/>
      <c r="FG8" s="404">
        <v>0.02</v>
      </c>
      <c r="FH8" s="404"/>
      <c r="FI8" s="404">
        <v>0.02</v>
      </c>
      <c r="FJ8" s="404"/>
      <c r="FK8" s="404">
        <v>0.02</v>
      </c>
      <c r="FL8" s="404"/>
      <c r="FM8" s="404">
        <v>0.02</v>
      </c>
      <c r="FN8" s="404"/>
      <c r="FO8" s="404">
        <v>0.02</v>
      </c>
      <c r="FP8" s="404"/>
      <c r="FQ8" s="404">
        <v>0.02</v>
      </c>
      <c r="FR8" s="404"/>
      <c r="FS8" s="404">
        <v>0.02</v>
      </c>
      <c r="FT8" s="404"/>
      <c r="FU8" s="404">
        <v>0.02</v>
      </c>
      <c r="FV8" s="404"/>
      <c r="FW8" s="404">
        <v>0.02</v>
      </c>
      <c r="FX8" s="404"/>
      <c r="FY8" s="404">
        <v>0.02</v>
      </c>
      <c r="FZ8" s="404"/>
      <c r="GA8" s="404">
        <v>0.02</v>
      </c>
      <c r="GB8" s="404"/>
      <c r="GC8" s="404">
        <v>0.02</v>
      </c>
      <c r="GD8" s="404"/>
      <c r="GE8" s="404">
        <v>0.02</v>
      </c>
      <c r="GF8" s="404"/>
      <c r="GG8" s="404">
        <v>0.02</v>
      </c>
      <c r="GH8" s="404"/>
      <c r="GI8" s="404">
        <v>0.02</v>
      </c>
      <c r="GJ8" s="404"/>
      <c r="GK8" s="404">
        <v>0.02</v>
      </c>
      <c r="GL8" s="404"/>
      <c r="GM8" s="404">
        <v>0.02</v>
      </c>
      <c r="GN8" s="404"/>
      <c r="GO8" s="404">
        <v>0.02</v>
      </c>
      <c r="GP8" s="404"/>
      <c r="GQ8" s="404">
        <v>0.02</v>
      </c>
      <c r="GR8" s="404"/>
      <c r="GS8" s="404">
        <v>0.02</v>
      </c>
      <c r="GT8" s="404"/>
      <c r="GU8" s="404">
        <v>0.02</v>
      </c>
      <c r="GV8" s="404"/>
      <c r="GW8" s="404">
        <v>0.02</v>
      </c>
      <c r="GX8" s="404"/>
      <c r="GY8" s="404">
        <v>0.02</v>
      </c>
      <c r="GZ8" s="404"/>
      <c r="HA8" s="404">
        <v>0.02</v>
      </c>
      <c r="HB8" s="404"/>
      <c r="HC8" s="404">
        <v>0.02</v>
      </c>
      <c r="HD8" s="404"/>
      <c r="HE8" s="404">
        <v>0.02</v>
      </c>
      <c r="HF8" s="404"/>
      <c r="HG8" s="404">
        <v>0.02</v>
      </c>
      <c r="HH8" s="404"/>
      <c r="HI8" s="404">
        <v>0.02</v>
      </c>
      <c r="HJ8" s="404"/>
      <c r="HK8" s="404">
        <v>0.02</v>
      </c>
      <c r="HL8" s="404"/>
      <c r="HM8" s="404">
        <v>0.02</v>
      </c>
      <c r="HN8" s="404"/>
      <c r="HO8" s="404">
        <v>0.02</v>
      </c>
      <c r="HP8" s="404"/>
      <c r="HQ8" s="404">
        <v>0.02</v>
      </c>
      <c r="HR8" s="404"/>
      <c r="HS8" s="404">
        <v>0.02</v>
      </c>
      <c r="HT8" s="404"/>
      <c r="HU8" s="404">
        <v>0.02</v>
      </c>
      <c r="HV8" s="404"/>
      <c r="HW8" s="404">
        <v>1.4999999999999999E-2</v>
      </c>
      <c r="HX8" s="404"/>
      <c r="HY8" s="404">
        <v>1.4999999999999999E-2</v>
      </c>
      <c r="HZ8" s="404"/>
      <c r="IA8" s="404">
        <v>1.4999999999999999E-2</v>
      </c>
      <c r="IB8" s="404"/>
      <c r="IC8" s="404">
        <v>1.4999999999999999E-2</v>
      </c>
      <c r="ID8" s="404"/>
      <c r="IE8" s="404">
        <v>1.4999999999999999E-2</v>
      </c>
      <c r="IF8" s="404"/>
      <c r="IG8" s="404">
        <v>1.4999999999999999E-2</v>
      </c>
      <c r="IH8" s="404"/>
      <c r="II8" s="404">
        <v>1.4999999999999999E-2</v>
      </c>
      <c r="IJ8" s="404"/>
      <c r="IK8" s="404">
        <v>1.4999999999999999E-2</v>
      </c>
      <c r="IL8" s="404"/>
      <c r="IM8" s="404">
        <v>1.4999999999999999E-2</v>
      </c>
      <c r="IN8" s="404"/>
      <c r="IO8" s="404">
        <v>1.4999999999999999E-2</v>
      </c>
      <c r="IP8" s="404"/>
      <c r="IQ8" s="404">
        <v>1.4999999999999999E-2</v>
      </c>
      <c r="IR8" s="404"/>
      <c r="IS8" s="404">
        <v>1.4999999999999999E-2</v>
      </c>
      <c r="IT8" s="404"/>
      <c r="IU8" s="404">
        <v>1.4999999999999999E-2</v>
      </c>
      <c r="IV8" s="404"/>
      <c r="IW8" s="404">
        <v>1.4999999999999999E-2</v>
      </c>
      <c r="IX8" s="404"/>
      <c r="IY8" s="404">
        <v>1.4999999999999999E-2</v>
      </c>
      <c r="IZ8" s="404"/>
      <c r="JA8" s="404">
        <v>1.4999999999999999E-2</v>
      </c>
      <c r="JB8" s="404"/>
      <c r="JC8" s="404">
        <v>1.4999999999999999E-2</v>
      </c>
      <c r="JD8" s="404"/>
      <c r="JE8" s="404">
        <v>1.4999999999999999E-2</v>
      </c>
      <c r="JF8" s="404"/>
      <c r="JG8" s="404">
        <v>1.4999999999999999E-2</v>
      </c>
      <c r="JH8" s="404"/>
      <c r="JI8" s="404">
        <v>1.4999999999999999E-2</v>
      </c>
      <c r="JJ8" s="404"/>
      <c r="JK8" s="404">
        <v>1.4999999999999999E-2</v>
      </c>
      <c r="JL8" s="404"/>
      <c r="JM8" s="404">
        <v>1.4999999999999999E-2</v>
      </c>
      <c r="JN8" s="404"/>
      <c r="JO8" s="404">
        <v>1.4999999999999999E-2</v>
      </c>
      <c r="JP8" s="404"/>
      <c r="JQ8" s="404">
        <v>1.4999999999999999E-2</v>
      </c>
      <c r="JR8" s="404"/>
      <c r="JS8" s="404">
        <v>1.4999999999999999E-2</v>
      </c>
      <c r="JT8" s="404"/>
      <c r="JU8" s="404">
        <v>1.4999999999999999E-2</v>
      </c>
      <c r="JV8" s="404"/>
      <c r="JW8" s="404">
        <v>1.4999999999999999E-2</v>
      </c>
      <c r="JX8" s="404"/>
      <c r="JY8" s="404">
        <v>1.4999999999999999E-2</v>
      </c>
      <c r="JZ8" s="404"/>
      <c r="KA8" s="404">
        <v>1.4999999999999999E-2</v>
      </c>
      <c r="KB8" s="404"/>
      <c r="KC8" s="404">
        <v>1.4999999999999999E-2</v>
      </c>
      <c r="KD8" s="404"/>
      <c r="KE8" s="404">
        <v>1.4999999999999999E-2</v>
      </c>
      <c r="KF8" s="404"/>
      <c r="KG8" s="404">
        <v>1.4999999999999999E-2</v>
      </c>
      <c r="KH8" s="404"/>
      <c r="KI8" s="411">
        <v>80</v>
      </c>
      <c r="KJ8" s="412"/>
      <c r="KK8" s="411">
        <v>80</v>
      </c>
      <c r="KL8" s="412"/>
      <c r="KM8" s="411">
        <v>80</v>
      </c>
      <c r="KN8" s="412"/>
      <c r="KO8" s="411">
        <v>80</v>
      </c>
      <c r="KP8" s="412"/>
      <c r="KQ8" s="411">
        <v>80</v>
      </c>
      <c r="KR8" s="412"/>
      <c r="KS8" s="411">
        <v>80</v>
      </c>
      <c r="KT8" s="412"/>
      <c r="KU8" s="411">
        <v>80</v>
      </c>
      <c r="KV8" s="412"/>
      <c r="KW8" s="411">
        <v>80</v>
      </c>
      <c r="KX8" s="412"/>
      <c r="KY8" s="411">
        <v>80</v>
      </c>
      <c r="KZ8" s="412"/>
      <c r="LA8" s="411">
        <v>80</v>
      </c>
      <c r="LB8" s="412"/>
      <c r="LC8" s="411">
        <v>80</v>
      </c>
      <c r="LD8" s="412"/>
      <c r="LE8" s="411">
        <v>80</v>
      </c>
      <c r="LF8" s="412"/>
      <c r="LG8" s="411">
        <v>80</v>
      </c>
      <c r="LH8" s="412"/>
      <c r="LI8" s="411">
        <v>80</v>
      </c>
      <c r="LJ8" s="412"/>
      <c r="LK8" s="411">
        <v>80</v>
      </c>
      <c r="LL8" s="412"/>
      <c r="LM8" s="411">
        <v>80</v>
      </c>
      <c r="LN8" s="412"/>
      <c r="LO8" s="411">
        <v>80</v>
      </c>
      <c r="LP8" s="412"/>
      <c r="LQ8" s="411">
        <v>80</v>
      </c>
      <c r="LR8" s="412"/>
      <c r="LS8" s="411">
        <v>80</v>
      </c>
      <c r="LT8" s="412"/>
      <c r="LU8" s="411">
        <v>80</v>
      </c>
      <c r="LV8" s="412"/>
      <c r="LW8" s="411">
        <v>80</v>
      </c>
      <c r="LX8" s="412"/>
      <c r="LY8" s="411">
        <v>80</v>
      </c>
      <c r="LZ8" s="412"/>
      <c r="MA8" s="117">
        <v>5.0000000000000001E-3</v>
      </c>
      <c r="MB8" s="112">
        <v>5.0000000000000001E-3</v>
      </c>
      <c r="MC8" s="112">
        <v>5.0000000000000001E-3</v>
      </c>
      <c r="MD8" s="112">
        <v>5.0000000000000001E-3</v>
      </c>
      <c r="ME8" s="112">
        <v>5.0000000000000001E-3</v>
      </c>
      <c r="MF8" s="404">
        <v>0.05</v>
      </c>
      <c r="MG8" s="404"/>
      <c r="MH8" s="404">
        <v>0.05</v>
      </c>
      <c r="MI8" s="404"/>
      <c r="MJ8" s="404">
        <v>0.05</v>
      </c>
      <c r="MK8" s="404"/>
      <c r="ML8" s="404">
        <v>0.05</v>
      </c>
      <c r="MM8" s="404"/>
      <c r="MN8" s="404">
        <v>0.05</v>
      </c>
      <c r="MO8" s="404"/>
      <c r="MP8" s="404">
        <v>0.05</v>
      </c>
      <c r="MQ8" s="404"/>
      <c r="MR8" s="404">
        <v>0.05</v>
      </c>
      <c r="MS8" s="404"/>
      <c r="MT8" s="404">
        <v>0.05</v>
      </c>
      <c r="MU8" s="404"/>
      <c r="MV8" s="411">
        <v>0.05</v>
      </c>
      <c r="MW8" s="412"/>
      <c r="MX8" s="411">
        <v>0.05</v>
      </c>
      <c r="MY8" s="412"/>
      <c r="MZ8" s="411">
        <v>0.05</v>
      </c>
      <c r="NA8" s="412"/>
      <c r="NB8" s="411">
        <v>0.05</v>
      </c>
      <c r="NC8" s="412"/>
      <c r="ND8" s="411">
        <v>0.05</v>
      </c>
      <c r="NE8" s="412"/>
      <c r="NF8" s="411">
        <v>0.05</v>
      </c>
      <c r="NG8" s="412"/>
      <c r="NH8" s="411">
        <v>0.05</v>
      </c>
      <c r="NI8" s="412"/>
      <c r="NJ8" s="404">
        <v>0.03</v>
      </c>
      <c r="NK8" s="404"/>
      <c r="NL8" s="404">
        <v>0.03</v>
      </c>
      <c r="NM8" s="404"/>
      <c r="NN8" s="404">
        <v>0.03</v>
      </c>
      <c r="NO8" s="404"/>
      <c r="NP8" s="404">
        <v>0.03</v>
      </c>
      <c r="NQ8" s="404"/>
      <c r="NR8" s="404">
        <v>0.03</v>
      </c>
      <c r="NS8" s="404"/>
      <c r="NT8" s="404">
        <v>0.03</v>
      </c>
      <c r="NU8" s="404"/>
      <c r="NV8" s="404">
        <v>0.03</v>
      </c>
      <c r="NW8" s="404"/>
      <c r="NX8" s="404">
        <v>0.03</v>
      </c>
      <c r="NY8" s="404"/>
      <c r="NZ8" s="404">
        <v>0.03</v>
      </c>
      <c r="OA8" s="404"/>
      <c r="OB8" s="404">
        <v>0.03</v>
      </c>
      <c r="OC8" s="404"/>
      <c r="OD8" s="404">
        <v>0.03</v>
      </c>
      <c r="OE8" s="404"/>
      <c r="OF8" s="404">
        <v>0.03</v>
      </c>
      <c r="OG8" s="404"/>
      <c r="OH8" s="404">
        <v>0.03</v>
      </c>
      <c r="OI8" s="404"/>
      <c r="OJ8" s="404">
        <v>0.03</v>
      </c>
      <c r="OK8" s="404"/>
      <c r="OL8" s="404">
        <v>0.03</v>
      </c>
      <c r="OM8" s="404"/>
      <c r="ON8" s="404">
        <v>0.03</v>
      </c>
      <c r="OO8" s="404"/>
      <c r="OP8" s="404">
        <v>1.4999999999999999E-2</v>
      </c>
      <c r="OQ8" s="404"/>
      <c r="OR8" s="404">
        <v>1.4999999999999999E-2</v>
      </c>
      <c r="OS8" s="404"/>
      <c r="OT8" s="404">
        <v>1.4999999999999999E-2</v>
      </c>
      <c r="OU8" s="404"/>
      <c r="OV8" s="404">
        <v>1.4999999999999999E-2</v>
      </c>
      <c r="OW8" s="404"/>
      <c r="OX8" s="404">
        <v>1.4999999999999999E-2</v>
      </c>
      <c r="OY8" s="404"/>
      <c r="OZ8" s="404">
        <v>1.4999999999999999E-2</v>
      </c>
      <c r="PA8" s="404"/>
      <c r="PB8" s="404">
        <v>1.4999999999999999E-2</v>
      </c>
      <c r="PC8" s="404"/>
      <c r="PD8" s="404">
        <v>1.4999999999999999E-2</v>
      </c>
      <c r="PE8" s="404"/>
      <c r="PF8" s="411">
        <v>80</v>
      </c>
      <c r="PG8" s="412"/>
      <c r="PH8" s="411">
        <v>80</v>
      </c>
      <c r="PI8" s="412"/>
      <c r="PJ8" s="411">
        <v>80</v>
      </c>
      <c r="PK8" s="412"/>
      <c r="PL8" s="411">
        <v>80</v>
      </c>
      <c r="PM8" s="412"/>
      <c r="PN8" s="411">
        <v>80</v>
      </c>
      <c r="PO8" s="412"/>
      <c r="PP8" s="411">
        <v>80</v>
      </c>
      <c r="PQ8" s="412"/>
      <c r="PR8" s="411">
        <v>80</v>
      </c>
      <c r="PS8" s="412"/>
      <c r="PT8" s="411">
        <v>80</v>
      </c>
      <c r="PU8" s="412"/>
      <c r="PV8" s="411">
        <v>80</v>
      </c>
      <c r="PW8" s="412"/>
      <c r="PX8" s="411">
        <v>80</v>
      </c>
      <c r="PY8" s="412"/>
      <c r="PZ8" s="411">
        <v>80</v>
      </c>
      <c r="QA8" s="412"/>
      <c r="QB8" s="104">
        <v>0.02</v>
      </c>
      <c r="QC8" s="104"/>
      <c r="QD8" s="411">
        <v>0.05</v>
      </c>
      <c r="QE8" s="412"/>
      <c r="QF8" s="411">
        <v>0.05</v>
      </c>
      <c r="QG8" s="412"/>
      <c r="QH8" s="411">
        <v>0.05</v>
      </c>
      <c r="QI8" s="412"/>
      <c r="QJ8" s="411">
        <v>0.05</v>
      </c>
      <c r="QK8" s="412"/>
      <c r="QL8" s="411">
        <v>0.05</v>
      </c>
      <c r="QM8" s="412"/>
      <c r="QN8" s="411">
        <v>0.05</v>
      </c>
      <c r="QO8" s="412"/>
      <c r="QP8" s="411">
        <v>0.05</v>
      </c>
      <c r="QQ8" s="412"/>
      <c r="QR8" s="411">
        <v>0.05</v>
      </c>
      <c r="QS8" s="412"/>
      <c r="QT8" s="411">
        <v>0.05</v>
      </c>
      <c r="QU8" s="412"/>
      <c r="QV8" s="411">
        <v>0.05</v>
      </c>
      <c r="QW8" s="412"/>
      <c r="QX8" s="411">
        <v>0.05</v>
      </c>
      <c r="QY8" s="412"/>
      <c r="QZ8" s="411">
        <v>1.4999999999999999E-2</v>
      </c>
      <c r="RA8" s="412"/>
      <c r="RB8" s="411">
        <v>1.4999999999999999E-2</v>
      </c>
      <c r="RC8" s="412"/>
      <c r="RD8" s="411">
        <v>1.4999999999999999E-2</v>
      </c>
      <c r="RE8" s="412"/>
      <c r="RF8" s="411">
        <v>1.4999999999999999E-2</v>
      </c>
      <c r="RG8" s="412"/>
      <c r="RH8" s="411">
        <v>1.4999999999999999E-2</v>
      </c>
      <c r="RI8" s="412"/>
      <c r="RJ8" s="411">
        <v>1.4999999999999999E-2</v>
      </c>
      <c r="RK8" s="412"/>
      <c r="RL8" s="411">
        <v>1.4999999999999999E-2</v>
      </c>
      <c r="RM8" s="412"/>
      <c r="RN8" s="411">
        <v>1.4999999999999999E-2</v>
      </c>
      <c r="RO8" s="412"/>
      <c r="RP8" s="157">
        <v>0.02</v>
      </c>
      <c r="RQ8" s="157">
        <v>0.02</v>
      </c>
      <c r="RR8" s="165">
        <v>0.02</v>
      </c>
      <c r="RS8" s="165">
        <v>0.02</v>
      </c>
      <c r="RT8" s="165">
        <v>0.02</v>
      </c>
      <c r="RU8" s="165">
        <v>0.02</v>
      </c>
      <c r="RV8" s="165">
        <v>0.02</v>
      </c>
      <c r="RW8" s="165">
        <v>0.02</v>
      </c>
      <c r="RX8" s="411">
        <v>0.05</v>
      </c>
      <c r="RY8" s="412"/>
      <c r="RZ8" s="411">
        <v>0.05</v>
      </c>
      <c r="SA8" s="412"/>
      <c r="SB8" s="411">
        <v>0.05</v>
      </c>
      <c r="SC8" s="412"/>
      <c r="SD8" s="411">
        <v>0.05</v>
      </c>
      <c r="SE8" s="412"/>
      <c r="SF8" s="411">
        <v>0.05</v>
      </c>
      <c r="SG8" s="412"/>
      <c r="SH8" s="411">
        <v>0.05</v>
      </c>
      <c r="SI8" s="412"/>
      <c r="SJ8" s="411">
        <v>0.05</v>
      </c>
      <c r="SK8" s="412"/>
      <c r="SL8" s="404">
        <v>0.02</v>
      </c>
      <c r="SM8" s="404"/>
      <c r="SN8" s="404">
        <v>0.02</v>
      </c>
      <c r="SO8" s="404"/>
      <c r="SP8" s="404">
        <v>0.02</v>
      </c>
      <c r="SQ8" s="404"/>
      <c r="SR8" s="404">
        <v>0.02</v>
      </c>
      <c r="SS8" s="404"/>
      <c r="ST8" s="404">
        <v>0.02</v>
      </c>
      <c r="SU8" s="404"/>
      <c r="SV8" s="404">
        <v>0.02</v>
      </c>
      <c r="SW8" s="404"/>
      <c r="SX8" s="404">
        <v>0.02</v>
      </c>
      <c r="SY8" s="404"/>
      <c r="SZ8" s="404">
        <v>0.02</v>
      </c>
      <c r="TA8" s="404"/>
      <c r="TB8" s="404">
        <v>0.02</v>
      </c>
      <c r="TC8" s="404"/>
      <c r="TD8" s="396"/>
      <c r="TE8" s="396"/>
      <c r="TF8" s="201"/>
      <c r="TG8" s="201"/>
      <c r="TH8" s="201"/>
      <c r="TI8" s="201"/>
      <c r="TJ8" s="201"/>
      <c r="TK8" s="195"/>
    </row>
    <row r="9" spans="1:531" s="9" customFormat="1" ht="18.75" x14ac:dyDescent="0.3">
      <c r="A9" s="20" t="s">
        <v>8</v>
      </c>
      <c r="B9" s="18">
        <v>10.89</v>
      </c>
      <c r="C9" s="9">
        <v>10.89</v>
      </c>
      <c r="D9" s="61">
        <v>10.89</v>
      </c>
      <c r="E9" s="9">
        <v>11.67</v>
      </c>
      <c r="F9" s="9">
        <v>11.67</v>
      </c>
      <c r="G9" s="61">
        <v>11.67</v>
      </c>
      <c r="H9" s="9">
        <v>12.34</v>
      </c>
      <c r="I9" s="9">
        <v>12.34</v>
      </c>
      <c r="J9" s="61">
        <v>12.34</v>
      </c>
      <c r="K9" s="9">
        <v>8.99</v>
      </c>
      <c r="L9" s="61">
        <v>8.99</v>
      </c>
      <c r="M9" s="9">
        <v>9.0299999999999994</v>
      </c>
      <c r="N9" s="61">
        <v>9.0299999999999994</v>
      </c>
      <c r="O9" s="9">
        <v>9.08</v>
      </c>
      <c r="P9" s="61">
        <v>9.08</v>
      </c>
      <c r="Q9" s="9">
        <v>3.06</v>
      </c>
      <c r="R9" s="61">
        <v>3.06</v>
      </c>
      <c r="S9" s="9">
        <v>3.06</v>
      </c>
      <c r="T9" s="61">
        <v>3.06</v>
      </c>
      <c r="U9" s="9">
        <v>3.07</v>
      </c>
      <c r="V9" s="61">
        <v>3.07</v>
      </c>
      <c r="W9" s="9">
        <v>38.03</v>
      </c>
      <c r="X9" s="9">
        <v>199.44</v>
      </c>
      <c r="Y9" s="9">
        <v>191.99</v>
      </c>
      <c r="Z9" s="18">
        <v>10.17</v>
      </c>
      <c r="AA9" s="9">
        <v>10.14</v>
      </c>
      <c r="AB9" s="9">
        <v>10.130000000000001</v>
      </c>
      <c r="AC9" s="9">
        <v>10.15</v>
      </c>
      <c r="AD9" s="9">
        <v>10.14</v>
      </c>
      <c r="AE9" s="87">
        <v>23.78</v>
      </c>
      <c r="AF9" s="87">
        <v>23.78</v>
      </c>
      <c r="AG9" s="18">
        <v>23.78</v>
      </c>
      <c r="AH9" s="104">
        <v>22.59</v>
      </c>
      <c r="AI9" s="87">
        <v>22.59</v>
      </c>
      <c r="AJ9" s="58">
        <v>22.59</v>
      </c>
      <c r="AK9" s="87">
        <v>43.71</v>
      </c>
      <c r="AL9" s="87">
        <v>43.71</v>
      </c>
      <c r="AM9" s="58">
        <v>43.71</v>
      </c>
      <c r="AN9" s="87">
        <v>43.83</v>
      </c>
      <c r="AO9" s="87">
        <v>43.83</v>
      </c>
      <c r="AP9" s="58">
        <v>43.83</v>
      </c>
      <c r="AQ9" s="87">
        <v>47.32</v>
      </c>
      <c r="AR9" s="87">
        <v>31.45</v>
      </c>
      <c r="AS9" s="87">
        <v>9.9</v>
      </c>
      <c r="AT9" s="58">
        <v>9.9</v>
      </c>
      <c r="AU9" s="87">
        <v>9.89</v>
      </c>
      <c r="AV9" s="58">
        <v>9.89</v>
      </c>
      <c r="AX9" s="61"/>
      <c r="AZ9" s="75"/>
      <c r="BA9" s="18"/>
      <c r="BB9" s="78"/>
      <c r="BC9" s="75"/>
      <c r="BD9" s="430"/>
      <c r="BE9" s="430"/>
      <c r="BF9" s="403"/>
      <c r="BG9" s="403"/>
      <c r="BH9" s="403"/>
      <c r="BI9" s="403"/>
      <c r="BJ9" s="430"/>
      <c r="BK9" s="430"/>
      <c r="BL9" s="9">
        <v>0</v>
      </c>
      <c r="BM9" s="75">
        <v>0</v>
      </c>
      <c r="BN9" s="413">
        <v>0</v>
      </c>
      <c r="BO9" s="414"/>
      <c r="BP9" s="413">
        <v>0</v>
      </c>
      <c r="BQ9" s="414"/>
      <c r="BR9" s="413">
        <v>0</v>
      </c>
      <c r="BS9" s="414"/>
      <c r="BT9" s="413">
        <v>0</v>
      </c>
      <c r="BU9" s="414"/>
      <c r="BV9" s="18">
        <v>0</v>
      </c>
      <c r="BW9" s="78">
        <v>0</v>
      </c>
      <c r="BX9" s="413">
        <v>0</v>
      </c>
      <c r="BY9" s="414"/>
      <c r="BZ9" s="413">
        <v>0</v>
      </c>
      <c r="CA9" s="414"/>
      <c r="CB9" s="413">
        <v>0</v>
      </c>
      <c r="CC9" s="414"/>
      <c r="CD9" s="413">
        <v>0</v>
      </c>
      <c r="CE9" s="414"/>
      <c r="CF9" s="18">
        <v>0</v>
      </c>
      <c r="CG9" s="413">
        <v>0</v>
      </c>
      <c r="CH9" s="414"/>
      <c r="CI9" s="403">
        <v>10.89</v>
      </c>
      <c r="CJ9" s="403"/>
      <c r="CK9" s="403">
        <v>10.89</v>
      </c>
      <c r="CL9" s="403"/>
      <c r="CM9" s="403">
        <v>10.89</v>
      </c>
      <c r="CN9" s="403"/>
      <c r="CO9" s="403">
        <v>10.89</v>
      </c>
      <c r="CP9" s="403"/>
      <c r="CQ9" s="403">
        <v>10.89</v>
      </c>
      <c r="CR9" s="403"/>
      <c r="CS9" s="403">
        <v>10.89</v>
      </c>
      <c r="CT9" s="403"/>
      <c r="CU9" s="403">
        <v>10.89</v>
      </c>
      <c r="CV9" s="403"/>
      <c r="CW9" s="403">
        <v>10.89</v>
      </c>
      <c r="CX9" s="403"/>
      <c r="CY9" s="403">
        <v>10.89</v>
      </c>
      <c r="CZ9" s="403"/>
      <c r="DA9" s="403">
        <v>10.89</v>
      </c>
      <c r="DB9" s="403"/>
      <c r="DC9" s="403">
        <v>10.89</v>
      </c>
      <c r="DD9" s="403"/>
      <c r="DE9" s="403">
        <v>10.89</v>
      </c>
      <c r="DF9" s="403"/>
      <c r="DG9" s="403">
        <v>10.89</v>
      </c>
      <c r="DH9" s="403"/>
      <c r="DI9" s="403">
        <v>10.89</v>
      </c>
      <c r="DJ9" s="403"/>
      <c r="DK9" s="403">
        <v>10.89</v>
      </c>
      <c r="DL9" s="403"/>
      <c r="DM9" s="403">
        <v>10.89</v>
      </c>
      <c r="DN9" s="403"/>
      <c r="DO9" s="403">
        <v>10.89</v>
      </c>
      <c r="DP9" s="403"/>
      <c r="DQ9" s="403">
        <v>10.89</v>
      </c>
      <c r="DR9" s="403"/>
      <c r="DS9" s="403">
        <v>11.67</v>
      </c>
      <c r="DT9" s="403"/>
      <c r="DU9" s="403">
        <v>11.67</v>
      </c>
      <c r="DV9" s="403"/>
      <c r="DW9" s="403">
        <v>11.67</v>
      </c>
      <c r="DX9" s="403"/>
      <c r="DY9" s="403">
        <v>11.67</v>
      </c>
      <c r="DZ9" s="403"/>
      <c r="EA9" s="403">
        <v>11.67</v>
      </c>
      <c r="EB9" s="403"/>
      <c r="EC9" s="403">
        <v>11.67</v>
      </c>
      <c r="ED9" s="403"/>
      <c r="EE9" s="403">
        <v>11.67</v>
      </c>
      <c r="EF9" s="403"/>
      <c r="EG9" s="403">
        <v>11.67</v>
      </c>
      <c r="EH9" s="403"/>
      <c r="EI9" s="403">
        <v>11.67</v>
      </c>
      <c r="EJ9" s="403"/>
      <c r="EK9" s="403">
        <v>12.34</v>
      </c>
      <c r="EL9" s="403"/>
      <c r="EM9" s="403">
        <v>13.34</v>
      </c>
      <c r="EN9" s="403"/>
      <c r="EO9" s="403">
        <v>14.34</v>
      </c>
      <c r="EP9" s="403"/>
      <c r="EQ9" s="403">
        <v>15.34</v>
      </c>
      <c r="ER9" s="403"/>
      <c r="ES9" s="403">
        <v>16.34</v>
      </c>
      <c r="ET9" s="403"/>
      <c r="EU9" s="403">
        <v>17.34</v>
      </c>
      <c r="EV9" s="403"/>
      <c r="EW9" s="403">
        <v>18.34</v>
      </c>
      <c r="EX9" s="403"/>
      <c r="EY9" s="403">
        <v>19.34</v>
      </c>
      <c r="EZ9" s="403"/>
      <c r="FA9" s="403">
        <v>20.34</v>
      </c>
      <c r="FB9" s="403"/>
      <c r="FC9" s="403">
        <v>8.99</v>
      </c>
      <c r="FD9" s="403"/>
      <c r="FE9" s="403">
        <v>8.99</v>
      </c>
      <c r="FF9" s="403"/>
      <c r="FG9" s="403">
        <v>8.99</v>
      </c>
      <c r="FH9" s="403"/>
      <c r="FI9" s="403">
        <v>8.99</v>
      </c>
      <c r="FJ9" s="403"/>
      <c r="FK9" s="403">
        <v>8.99</v>
      </c>
      <c r="FL9" s="403"/>
      <c r="FM9" s="403">
        <v>8.99</v>
      </c>
      <c r="FN9" s="403"/>
      <c r="FO9" s="403">
        <v>8.99</v>
      </c>
      <c r="FP9" s="403"/>
      <c r="FQ9" s="403">
        <v>8.99</v>
      </c>
      <c r="FR9" s="403"/>
      <c r="FS9" s="403">
        <v>8.99</v>
      </c>
      <c r="FT9" s="403"/>
      <c r="FU9" s="403">
        <v>8.99</v>
      </c>
      <c r="FV9" s="403"/>
      <c r="FW9" s="403">
        <v>8.99</v>
      </c>
      <c r="FX9" s="403"/>
      <c r="FY9" s="403">
        <v>8.99</v>
      </c>
      <c r="FZ9" s="403"/>
      <c r="GA9" s="403">
        <v>8.99</v>
      </c>
      <c r="GB9" s="403"/>
      <c r="GC9" s="403">
        <v>8.99</v>
      </c>
      <c r="GD9" s="403"/>
      <c r="GE9" s="403">
        <v>8.99</v>
      </c>
      <c r="GF9" s="403"/>
      <c r="GG9" s="403">
        <v>8.99</v>
      </c>
      <c r="GH9" s="403"/>
      <c r="GI9" s="403">
        <v>8.99</v>
      </c>
      <c r="GJ9" s="403"/>
      <c r="GK9" s="403">
        <v>8.99</v>
      </c>
      <c r="GL9" s="403"/>
      <c r="GM9" s="403">
        <v>9.0299999999999994</v>
      </c>
      <c r="GN9" s="403"/>
      <c r="GO9" s="403">
        <v>9.0299999999999994</v>
      </c>
      <c r="GP9" s="403"/>
      <c r="GQ9" s="403">
        <v>9.0299999999999994</v>
      </c>
      <c r="GR9" s="403"/>
      <c r="GS9" s="403">
        <v>9.0299999999999994</v>
      </c>
      <c r="GT9" s="403"/>
      <c r="GU9" s="403">
        <v>9.0299999999999994</v>
      </c>
      <c r="GV9" s="403"/>
      <c r="GW9" s="403">
        <v>9.0299999999999994</v>
      </c>
      <c r="GX9" s="403"/>
      <c r="GY9" s="403">
        <v>9.0299999999999994</v>
      </c>
      <c r="GZ9" s="403"/>
      <c r="HA9" s="403">
        <v>9.0299999999999994</v>
      </c>
      <c r="HB9" s="403"/>
      <c r="HC9" s="403">
        <v>9.0299999999999994</v>
      </c>
      <c r="HD9" s="403"/>
      <c r="HE9" s="403">
        <v>9.08</v>
      </c>
      <c r="HF9" s="403"/>
      <c r="HG9" s="403">
        <v>9.08</v>
      </c>
      <c r="HH9" s="403"/>
      <c r="HI9" s="403">
        <v>9.08</v>
      </c>
      <c r="HJ9" s="403"/>
      <c r="HK9" s="403">
        <v>9.08</v>
      </c>
      <c r="HL9" s="403"/>
      <c r="HM9" s="403">
        <v>9.08</v>
      </c>
      <c r="HN9" s="403"/>
      <c r="HO9" s="403">
        <v>9.08</v>
      </c>
      <c r="HP9" s="403"/>
      <c r="HQ9" s="403">
        <v>9.08</v>
      </c>
      <c r="HR9" s="403"/>
      <c r="HS9" s="403">
        <v>9.08</v>
      </c>
      <c r="HT9" s="403"/>
      <c r="HU9" s="403">
        <v>9.08</v>
      </c>
      <c r="HV9" s="403"/>
      <c r="HW9" s="403">
        <v>3.06</v>
      </c>
      <c r="HX9" s="403"/>
      <c r="HY9" s="403">
        <v>3.06</v>
      </c>
      <c r="HZ9" s="403"/>
      <c r="IA9" s="403">
        <v>3.06</v>
      </c>
      <c r="IB9" s="403"/>
      <c r="IC9" s="403">
        <v>3.06</v>
      </c>
      <c r="ID9" s="403"/>
      <c r="IE9" s="403">
        <v>3.06</v>
      </c>
      <c r="IF9" s="403"/>
      <c r="IG9" s="403">
        <v>3.06</v>
      </c>
      <c r="IH9" s="403"/>
      <c r="II9" s="403">
        <v>3.06</v>
      </c>
      <c r="IJ9" s="403"/>
      <c r="IK9" s="403">
        <v>3.06</v>
      </c>
      <c r="IL9" s="403"/>
      <c r="IM9" s="403">
        <v>3.06</v>
      </c>
      <c r="IN9" s="403"/>
      <c r="IO9" s="403">
        <v>3.06</v>
      </c>
      <c r="IP9" s="403"/>
      <c r="IQ9" s="403">
        <v>3.06</v>
      </c>
      <c r="IR9" s="403"/>
      <c r="IS9" s="403">
        <v>3.06</v>
      </c>
      <c r="IT9" s="403"/>
      <c r="IU9" s="403">
        <v>3.06</v>
      </c>
      <c r="IV9" s="403"/>
      <c r="IW9" s="403">
        <v>3.06</v>
      </c>
      <c r="IX9" s="403"/>
      <c r="IY9" s="403">
        <v>3.06</v>
      </c>
      <c r="IZ9" s="403"/>
      <c r="JA9" s="403">
        <v>3.06</v>
      </c>
      <c r="JB9" s="403"/>
      <c r="JC9" s="403">
        <v>3.06</v>
      </c>
      <c r="JD9" s="403"/>
      <c r="JE9" s="403">
        <v>3.06</v>
      </c>
      <c r="JF9" s="403"/>
      <c r="JG9" s="403">
        <v>3.06</v>
      </c>
      <c r="JH9" s="403"/>
      <c r="JI9" s="403">
        <v>3.06</v>
      </c>
      <c r="JJ9" s="403"/>
      <c r="JK9" s="403">
        <v>3.06</v>
      </c>
      <c r="JL9" s="403"/>
      <c r="JM9" s="403">
        <v>3.06</v>
      </c>
      <c r="JN9" s="403"/>
      <c r="JO9" s="403">
        <v>3.06</v>
      </c>
      <c r="JP9" s="403"/>
      <c r="JQ9" s="403">
        <v>3.06</v>
      </c>
      <c r="JR9" s="403"/>
      <c r="JS9" s="403">
        <v>3.07</v>
      </c>
      <c r="JT9" s="403"/>
      <c r="JU9" s="403">
        <v>3.07</v>
      </c>
      <c r="JV9" s="403"/>
      <c r="JW9" s="403">
        <v>3.07</v>
      </c>
      <c r="JX9" s="403"/>
      <c r="JY9" s="403">
        <v>3.07</v>
      </c>
      <c r="JZ9" s="403"/>
      <c r="KA9" s="403">
        <v>3.07</v>
      </c>
      <c r="KB9" s="403"/>
      <c r="KC9" s="403">
        <v>3.07</v>
      </c>
      <c r="KD9" s="403"/>
      <c r="KE9" s="403">
        <v>3.07</v>
      </c>
      <c r="KF9" s="403"/>
      <c r="KG9" s="403">
        <v>3.07</v>
      </c>
      <c r="KH9" s="403"/>
      <c r="KI9" s="413">
        <v>43.71</v>
      </c>
      <c r="KJ9" s="414"/>
      <c r="KK9" s="413">
        <v>43.71</v>
      </c>
      <c r="KL9" s="414"/>
      <c r="KM9" s="413">
        <v>43.71</v>
      </c>
      <c r="KN9" s="414"/>
      <c r="KO9" s="413">
        <v>43.71</v>
      </c>
      <c r="KP9" s="414"/>
      <c r="KQ9" s="413">
        <v>43.71</v>
      </c>
      <c r="KR9" s="414"/>
      <c r="KS9" s="413">
        <v>43.71</v>
      </c>
      <c r="KT9" s="414"/>
      <c r="KU9" s="413">
        <v>43.71</v>
      </c>
      <c r="KV9" s="414"/>
      <c r="KW9" s="413">
        <v>43.71</v>
      </c>
      <c r="KX9" s="414"/>
      <c r="KY9" s="413">
        <v>43.71</v>
      </c>
      <c r="KZ9" s="414"/>
      <c r="LA9" s="413">
        <v>43.71</v>
      </c>
      <c r="LB9" s="414"/>
      <c r="LC9" s="413">
        <v>43.71</v>
      </c>
      <c r="LD9" s="414"/>
      <c r="LE9" s="413">
        <v>43.83</v>
      </c>
      <c r="LF9" s="414"/>
      <c r="LG9" s="413">
        <v>43.83</v>
      </c>
      <c r="LH9" s="414"/>
      <c r="LI9" s="413">
        <v>43.83</v>
      </c>
      <c r="LJ9" s="414"/>
      <c r="LK9" s="413">
        <v>43.83</v>
      </c>
      <c r="LL9" s="414"/>
      <c r="LM9" s="413">
        <v>43.83</v>
      </c>
      <c r="LN9" s="414"/>
      <c r="LO9" s="413">
        <v>43.83</v>
      </c>
      <c r="LP9" s="414"/>
      <c r="LQ9" s="413">
        <v>43.83</v>
      </c>
      <c r="LR9" s="414"/>
      <c r="LS9" s="413">
        <v>43.83</v>
      </c>
      <c r="LT9" s="414"/>
      <c r="LU9" s="413">
        <v>43.83</v>
      </c>
      <c r="LV9" s="414"/>
      <c r="LW9" s="413">
        <v>43.83</v>
      </c>
      <c r="LX9" s="414"/>
      <c r="LY9" s="413">
        <v>43.83</v>
      </c>
      <c r="LZ9" s="414"/>
      <c r="MA9" s="116">
        <v>10.17</v>
      </c>
      <c r="MB9" s="111">
        <v>10.14</v>
      </c>
      <c r="MC9" s="111">
        <v>10.130000000000001</v>
      </c>
      <c r="MD9" s="111">
        <v>10.15</v>
      </c>
      <c r="ME9" s="111">
        <v>10.14</v>
      </c>
      <c r="MF9" s="403">
        <v>3.43</v>
      </c>
      <c r="MG9" s="403"/>
      <c r="MH9" s="403">
        <v>3.43</v>
      </c>
      <c r="MI9" s="403"/>
      <c r="MJ9" s="403">
        <v>3.43</v>
      </c>
      <c r="MK9" s="403"/>
      <c r="ML9" s="403">
        <v>3.43</v>
      </c>
      <c r="MM9" s="403"/>
      <c r="MN9" s="403">
        <v>3.43</v>
      </c>
      <c r="MO9" s="403"/>
      <c r="MP9" s="403">
        <v>3.43</v>
      </c>
      <c r="MQ9" s="403"/>
      <c r="MR9" s="403">
        <v>3.43</v>
      </c>
      <c r="MS9" s="403"/>
      <c r="MT9" s="403">
        <v>3.43</v>
      </c>
      <c r="MU9" s="403"/>
      <c r="MV9" s="413">
        <v>3.43</v>
      </c>
      <c r="MW9" s="414"/>
      <c r="MX9" s="413">
        <v>3.43</v>
      </c>
      <c r="MY9" s="414"/>
      <c r="MZ9" s="413">
        <v>3.43</v>
      </c>
      <c r="NA9" s="414"/>
      <c r="NB9" s="413">
        <v>3.43</v>
      </c>
      <c r="NC9" s="414"/>
      <c r="ND9" s="413">
        <v>3.43</v>
      </c>
      <c r="NE9" s="414"/>
      <c r="NF9" s="413">
        <v>3.43</v>
      </c>
      <c r="NG9" s="414"/>
      <c r="NH9" s="413">
        <v>3.43</v>
      </c>
      <c r="NI9" s="414"/>
      <c r="NJ9" s="403">
        <v>2.0299999999999998</v>
      </c>
      <c r="NK9" s="403"/>
      <c r="NL9" s="403">
        <v>2.0299999999999998</v>
      </c>
      <c r="NM9" s="403"/>
      <c r="NN9" s="403">
        <v>2.0299999999999998</v>
      </c>
      <c r="NO9" s="403"/>
      <c r="NP9" s="403">
        <v>2.0299999999999998</v>
      </c>
      <c r="NQ9" s="403"/>
      <c r="NR9" s="403">
        <v>2.0299999999999998</v>
      </c>
      <c r="NS9" s="403"/>
      <c r="NT9" s="403">
        <v>2.0299999999999998</v>
      </c>
      <c r="NU9" s="403"/>
      <c r="NV9" s="403">
        <v>2.0299999999999998</v>
      </c>
      <c r="NW9" s="403"/>
      <c r="NX9" s="403">
        <v>2.0299999999999998</v>
      </c>
      <c r="NY9" s="403"/>
      <c r="NZ9" s="403">
        <v>2.0299999999999998</v>
      </c>
      <c r="OA9" s="403"/>
      <c r="OB9" s="403">
        <v>2.0299999999999998</v>
      </c>
      <c r="OC9" s="403"/>
      <c r="OD9" s="403">
        <v>2.0299999999999998</v>
      </c>
      <c r="OE9" s="403"/>
      <c r="OF9" s="403">
        <v>2.0299999999999998</v>
      </c>
      <c r="OG9" s="403"/>
      <c r="OH9" s="403">
        <v>2.0299999999999998</v>
      </c>
      <c r="OI9" s="403"/>
      <c r="OJ9" s="403">
        <v>2.0299999999999998</v>
      </c>
      <c r="OK9" s="403"/>
      <c r="OL9" s="403">
        <v>2.0299999999999998</v>
      </c>
      <c r="OM9" s="403"/>
      <c r="ON9" s="403">
        <v>2.0299999999999998</v>
      </c>
      <c r="OO9" s="403"/>
      <c r="OP9" s="403">
        <v>3.06</v>
      </c>
      <c r="OQ9" s="403"/>
      <c r="OR9" s="403">
        <v>3.06</v>
      </c>
      <c r="OS9" s="403"/>
      <c r="OT9" s="403">
        <v>3.06</v>
      </c>
      <c r="OU9" s="403"/>
      <c r="OV9" s="403">
        <v>3.06</v>
      </c>
      <c r="OW9" s="403"/>
      <c r="OX9" s="403">
        <v>3.06</v>
      </c>
      <c r="OY9" s="403"/>
      <c r="OZ9" s="403">
        <v>3.06</v>
      </c>
      <c r="PA9" s="403"/>
      <c r="PB9" s="403">
        <v>3.06</v>
      </c>
      <c r="PC9" s="403"/>
      <c r="PD9" s="403">
        <v>3.06</v>
      </c>
      <c r="PE9" s="403"/>
      <c r="PF9" s="413">
        <v>43.71</v>
      </c>
      <c r="PG9" s="414"/>
      <c r="PH9" s="413">
        <v>43.71</v>
      </c>
      <c r="PI9" s="414"/>
      <c r="PJ9" s="413">
        <v>43.71</v>
      </c>
      <c r="PK9" s="414"/>
      <c r="PL9" s="413">
        <v>43.71</v>
      </c>
      <c r="PM9" s="414"/>
      <c r="PN9" s="413">
        <v>43.71</v>
      </c>
      <c r="PO9" s="414"/>
      <c r="PP9" s="413">
        <v>43.71</v>
      </c>
      <c r="PQ9" s="414"/>
      <c r="PR9" s="413">
        <v>43.71</v>
      </c>
      <c r="PS9" s="414"/>
      <c r="PT9" s="413">
        <v>43.71</v>
      </c>
      <c r="PU9" s="414"/>
      <c r="PV9" s="413">
        <v>43.71</v>
      </c>
      <c r="PW9" s="414"/>
      <c r="PX9" s="413">
        <v>43.71</v>
      </c>
      <c r="PY9" s="414"/>
      <c r="PZ9" s="413">
        <v>43.71</v>
      </c>
      <c r="QA9" s="414"/>
      <c r="QB9" s="104">
        <v>10.89</v>
      </c>
      <c r="QC9" s="104"/>
      <c r="QD9" s="413">
        <v>3.66</v>
      </c>
      <c r="QE9" s="414"/>
      <c r="QF9" s="413">
        <v>3.66</v>
      </c>
      <c r="QG9" s="414"/>
      <c r="QH9" s="413">
        <v>3.66</v>
      </c>
      <c r="QI9" s="414"/>
      <c r="QJ9" s="413">
        <v>3.66</v>
      </c>
      <c r="QK9" s="414"/>
      <c r="QL9" s="413">
        <v>3.66</v>
      </c>
      <c r="QM9" s="414"/>
      <c r="QN9" s="413">
        <v>3.66</v>
      </c>
      <c r="QO9" s="414"/>
      <c r="QP9" s="413">
        <v>3.66</v>
      </c>
      <c r="QQ9" s="414"/>
      <c r="QR9" s="413">
        <v>3.66</v>
      </c>
      <c r="QS9" s="414"/>
      <c r="QT9" s="413">
        <v>3.66</v>
      </c>
      <c r="QU9" s="414"/>
      <c r="QV9" s="413">
        <v>3.66</v>
      </c>
      <c r="QW9" s="414"/>
      <c r="QX9" s="413">
        <v>3.66</v>
      </c>
      <c r="QY9" s="414"/>
      <c r="QZ9" s="413">
        <v>3.06</v>
      </c>
      <c r="RA9" s="414"/>
      <c r="RB9" s="413">
        <v>3.06</v>
      </c>
      <c r="RC9" s="414"/>
      <c r="RD9" s="413">
        <v>3.06</v>
      </c>
      <c r="RE9" s="414"/>
      <c r="RF9" s="413">
        <v>3.06</v>
      </c>
      <c r="RG9" s="414"/>
      <c r="RH9" s="413">
        <v>3.06</v>
      </c>
      <c r="RI9" s="414"/>
      <c r="RJ9" s="413">
        <v>3.06</v>
      </c>
      <c r="RK9" s="414"/>
      <c r="RL9" s="413">
        <v>3.06</v>
      </c>
      <c r="RM9" s="414"/>
      <c r="RN9" s="413">
        <v>3.06</v>
      </c>
      <c r="RO9" s="414"/>
      <c r="RP9" s="156">
        <v>10.89</v>
      </c>
      <c r="RQ9" s="156">
        <v>10.89</v>
      </c>
      <c r="RR9" s="166">
        <v>10.89</v>
      </c>
      <c r="RS9" s="166">
        <v>10.89</v>
      </c>
      <c r="RT9" s="166">
        <v>10.89</v>
      </c>
      <c r="RU9" s="166">
        <v>10.89</v>
      </c>
      <c r="RV9" s="166">
        <v>10.89</v>
      </c>
      <c r="RW9" s="166">
        <v>10.89</v>
      </c>
      <c r="RX9" s="413">
        <v>3.43</v>
      </c>
      <c r="RY9" s="414"/>
      <c r="RZ9" s="413">
        <v>3.43</v>
      </c>
      <c r="SA9" s="414"/>
      <c r="SB9" s="413">
        <v>3.43</v>
      </c>
      <c r="SC9" s="414"/>
      <c r="SD9" s="413">
        <v>3.43</v>
      </c>
      <c r="SE9" s="414"/>
      <c r="SF9" s="413">
        <v>3.43</v>
      </c>
      <c r="SG9" s="414"/>
      <c r="SH9" s="413">
        <v>3.43</v>
      </c>
      <c r="SI9" s="414"/>
      <c r="SJ9" s="413">
        <v>3.43</v>
      </c>
      <c r="SK9" s="414"/>
      <c r="SL9" s="403">
        <v>8.99</v>
      </c>
      <c r="SM9" s="403"/>
      <c r="SN9" s="403">
        <v>8.99</v>
      </c>
      <c r="SO9" s="403"/>
      <c r="SP9" s="403">
        <v>8.99</v>
      </c>
      <c r="SQ9" s="403"/>
      <c r="SR9" s="403">
        <v>8.99</v>
      </c>
      <c r="SS9" s="403"/>
      <c r="ST9" s="403">
        <v>8.99</v>
      </c>
      <c r="SU9" s="403"/>
      <c r="SV9" s="403">
        <v>8.99</v>
      </c>
      <c r="SW9" s="403"/>
      <c r="SX9" s="403">
        <v>8.99</v>
      </c>
      <c r="SY9" s="403"/>
      <c r="SZ9" s="403">
        <v>8.99</v>
      </c>
      <c r="TA9" s="403"/>
      <c r="TB9" s="403">
        <v>8.99</v>
      </c>
      <c r="TC9" s="403"/>
      <c r="TD9" s="396"/>
      <c r="TE9" s="396"/>
      <c r="TF9" s="201"/>
      <c r="TG9" s="201"/>
      <c r="TH9" s="201"/>
      <c r="TI9" s="201"/>
      <c r="TJ9" s="201"/>
      <c r="TK9" s="197"/>
    </row>
    <row r="10" spans="1:531" s="14" customFormat="1" ht="18.75" x14ac:dyDescent="0.3">
      <c r="A10" s="20" t="s">
        <v>9</v>
      </c>
      <c r="B10" s="19">
        <f t="shared" ref="B10:K10" si="12">B7*B8</f>
        <v>1.5707963267948968E-4</v>
      </c>
      <c r="C10" s="14">
        <f t="shared" si="12"/>
        <v>1.5707963267948968E-4</v>
      </c>
      <c r="D10" s="64">
        <f>D7*D8</f>
        <v>1.5707963267948968E-4</v>
      </c>
      <c r="E10" s="14">
        <f t="shared" si="12"/>
        <v>1.5707963267948968E-4</v>
      </c>
      <c r="F10" s="14">
        <f t="shared" si="12"/>
        <v>1.5707963267948968E-4</v>
      </c>
      <c r="G10" s="64">
        <f>G7*G8</f>
        <v>1.5707963267948968E-4</v>
      </c>
      <c r="H10" s="14">
        <f t="shared" si="12"/>
        <v>1.5707963267948968E-4</v>
      </c>
      <c r="I10" s="14">
        <f t="shared" si="12"/>
        <v>1.5707963267948968E-4</v>
      </c>
      <c r="J10" s="64">
        <f>J7*J8</f>
        <v>1.5707963267948968E-4</v>
      </c>
      <c r="K10" s="14">
        <f t="shared" si="12"/>
        <v>1.5707963267948968E-4</v>
      </c>
      <c r="L10" s="64">
        <f t="shared" ref="L10:Y10" si="13">L7*L8</f>
        <v>1.5707963267948968E-4</v>
      </c>
      <c r="M10" s="14">
        <f t="shared" si="13"/>
        <v>1.5707963267948968E-4</v>
      </c>
      <c r="N10" s="64">
        <f t="shared" si="13"/>
        <v>1.5707963267948968E-4</v>
      </c>
      <c r="O10" s="14">
        <f t="shared" si="13"/>
        <v>1.5707963267948968E-4</v>
      </c>
      <c r="P10" s="64">
        <f t="shared" si="13"/>
        <v>1.5707963267948968E-4</v>
      </c>
      <c r="Q10" s="14">
        <f t="shared" si="13"/>
        <v>1.1780972450961725E-4</v>
      </c>
      <c r="R10" s="64">
        <f t="shared" si="13"/>
        <v>1.1780972450961725E-4</v>
      </c>
      <c r="S10" s="14">
        <f t="shared" si="13"/>
        <v>1.1780972450961725E-4</v>
      </c>
      <c r="T10" s="64">
        <f t="shared" si="13"/>
        <v>1.1780972450961725E-4</v>
      </c>
      <c r="U10" s="14">
        <f t="shared" si="13"/>
        <v>1.1780972450961725E-4</v>
      </c>
      <c r="V10" s="64">
        <f t="shared" si="13"/>
        <v>1.1780972450961725E-4</v>
      </c>
      <c r="W10" s="14">
        <f t="shared" si="13"/>
        <v>3.0410616886749191E-5</v>
      </c>
      <c r="X10" s="14">
        <f t="shared" si="13"/>
        <v>1.5707963267948968E-4</v>
      </c>
      <c r="Y10" s="14">
        <f t="shared" si="13"/>
        <v>1.5707963267948968E-4</v>
      </c>
      <c r="Z10" s="19">
        <f>Z7*Z8</f>
        <v>7.6026542216872977E-6</v>
      </c>
      <c r="AA10" s="14">
        <f>AA7*AA8</f>
        <v>7.6026542216872977E-6</v>
      </c>
      <c r="AB10" s="14">
        <f>AB7*AB8</f>
        <v>7.6026542216872977E-6</v>
      </c>
      <c r="AC10" s="14">
        <f>AC7*AC8</f>
        <v>7.6026542216872977E-6</v>
      </c>
      <c r="AD10" s="14">
        <f>AD7*AD8</f>
        <v>7.6026542216872977E-6</v>
      </c>
      <c r="AE10" s="88">
        <f t="shared" ref="AE10:AV10" si="14">AE8*AE7</f>
        <v>5.0893800988154644E-4</v>
      </c>
      <c r="AF10" s="88">
        <f t="shared" si="14"/>
        <v>5.0893800988154644E-4</v>
      </c>
      <c r="AG10" s="19">
        <f t="shared" si="14"/>
        <v>5.0893800988154644E-4</v>
      </c>
      <c r="AH10" s="104">
        <f t="shared" si="14"/>
        <v>5.0893800988154644E-4</v>
      </c>
      <c r="AI10" s="88">
        <f t="shared" si="14"/>
        <v>5.0893800988154644E-4</v>
      </c>
      <c r="AJ10" s="60">
        <f t="shared" si="14"/>
        <v>5.0893800988154644E-4</v>
      </c>
      <c r="AK10" s="88">
        <f t="shared" si="14"/>
        <v>9.047786842338604E-4</v>
      </c>
      <c r="AL10" s="88">
        <f t="shared" si="14"/>
        <v>9.047786842338604E-4</v>
      </c>
      <c r="AM10" s="60">
        <f t="shared" si="14"/>
        <v>9.047786842338604E-4</v>
      </c>
      <c r="AN10" s="88">
        <f t="shared" si="14"/>
        <v>9.047786842338604E-4</v>
      </c>
      <c r="AO10" s="88">
        <f t="shared" si="14"/>
        <v>9.047786842338604E-4</v>
      </c>
      <c r="AP10" s="60">
        <f t="shared" si="14"/>
        <v>9.047786842338604E-4</v>
      </c>
      <c r="AQ10" s="88">
        <f t="shared" si="14"/>
        <v>1.0618583169133501E-3</v>
      </c>
      <c r="AR10" s="88">
        <f t="shared" si="14"/>
        <v>6.7858401317539522E-4</v>
      </c>
      <c r="AS10" s="88">
        <f t="shared" si="14"/>
        <v>2.3561944901923451E-4</v>
      </c>
      <c r="AT10" s="60">
        <f t="shared" si="14"/>
        <v>2.3561944901923451E-4</v>
      </c>
      <c r="AU10" s="88">
        <f t="shared" si="14"/>
        <v>2.3561944901923451E-4</v>
      </c>
      <c r="AV10" s="60">
        <f t="shared" si="14"/>
        <v>2.3561944901923451E-4</v>
      </c>
      <c r="AW10" s="14">
        <f t="shared" ref="AW10:BN10" si="15">AW7*AW8</f>
        <v>3.9269908169872422E-4</v>
      </c>
      <c r="AX10" s="64">
        <f t="shared" si="15"/>
        <v>3.9269908169872422E-4</v>
      </c>
      <c r="AY10" s="14">
        <f t="shared" si="15"/>
        <v>3.9269908169872422E-4</v>
      </c>
      <c r="AZ10" s="76">
        <f t="shared" si="15"/>
        <v>3.9269908169872422E-4</v>
      </c>
      <c r="BA10" s="19">
        <f t="shared" si="15"/>
        <v>1.5707963267948968E-4</v>
      </c>
      <c r="BB10" s="82">
        <f t="shared" si="15"/>
        <v>1.5707963267948968E-4</v>
      </c>
      <c r="BC10" s="76">
        <f t="shared" si="15"/>
        <v>6.1359231515425647E-4</v>
      </c>
      <c r="BD10" s="430">
        <f t="shared" si="15"/>
        <v>6.1359231515425647E-4</v>
      </c>
      <c r="BE10" s="430">
        <f t="shared" si="15"/>
        <v>3.9269908169872422E-4</v>
      </c>
      <c r="BF10" s="404">
        <f t="shared" si="15"/>
        <v>6.1359231515425647E-4</v>
      </c>
      <c r="BG10" s="404">
        <f t="shared" si="15"/>
        <v>3.9269908169872422E-4</v>
      </c>
      <c r="BH10" s="404">
        <f t="shared" si="15"/>
        <v>6.1359231515425647E-4</v>
      </c>
      <c r="BI10" s="404">
        <f t="shared" si="15"/>
        <v>3.9269908169872422E-4</v>
      </c>
      <c r="BJ10" s="430">
        <f t="shared" si="15"/>
        <v>5.5223308363883084E-4</v>
      </c>
      <c r="BK10" s="430">
        <f t="shared" si="15"/>
        <v>3.9269908169872422E-4</v>
      </c>
      <c r="BL10" s="14">
        <f t="shared" si="15"/>
        <v>3.9269908169872422E-4</v>
      </c>
      <c r="BM10" s="76">
        <f t="shared" si="15"/>
        <v>3.9269908169872422E-4</v>
      </c>
      <c r="BN10" s="411">
        <f t="shared" si="15"/>
        <v>3.9269908169872422E-4</v>
      </c>
      <c r="BO10" s="412"/>
      <c r="BP10" s="411">
        <f>BP7*BP8</f>
        <v>3.9269908169872422E-4</v>
      </c>
      <c r="BQ10" s="412"/>
      <c r="BR10" s="411">
        <f>BR7*BR8</f>
        <v>3.9269908169872422E-4</v>
      </c>
      <c r="BS10" s="412"/>
      <c r="BT10" s="411">
        <f>BT7*BT8</f>
        <v>3.9269908169872422E-4</v>
      </c>
      <c r="BU10" s="412"/>
      <c r="BV10" s="19">
        <f>BV7*BV8</f>
        <v>3.9269908169872422E-4</v>
      </c>
      <c r="BW10" s="82">
        <f>BW7*BW8</f>
        <v>3.9269908169872422E-4</v>
      </c>
      <c r="BX10" s="411">
        <f>BX7*BX8</f>
        <v>3.9269908169872422E-4</v>
      </c>
      <c r="BY10" s="412"/>
      <c r="BZ10" s="411">
        <f>BZ7*BZ8</f>
        <v>3.9269908169872422E-4</v>
      </c>
      <c r="CA10" s="412"/>
      <c r="CB10" s="411">
        <f>CB7*CB8</f>
        <v>3.9269908169872422E-4</v>
      </c>
      <c r="CC10" s="412"/>
      <c r="CD10" s="411">
        <f>CD7*CD8</f>
        <v>3.9269908169872422E-4</v>
      </c>
      <c r="CE10" s="412"/>
      <c r="CF10" s="19">
        <f>CF7*CF8</f>
        <v>4.021238596594936E-4</v>
      </c>
      <c r="CG10" s="411">
        <f>CG7*CG8</f>
        <v>4.021238596594936E-4</v>
      </c>
      <c r="CH10" s="412"/>
      <c r="CI10" s="404">
        <f>CI7*CI8</f>
        <v>1.5707963267948968E-4</v>
      </c>
      <c r="CJ10" s="404"/>
      <c r="CK10" s="404">
        <f>CK7*CK8</f>
        <v>1.5707963267948968E-4</v>
      </c>
      <c r="CL10" s="404"/>
      <c r="CM10" s="404">
        <f>CM7*CM8</f>
        <v>1.5707963267948968E-4</v>
      </c>
      <c r="CN10" s="404"/>
      <c r="CO10" s="404">
        <f>CO7*CO8</f>
        <v>1.5707963267948968E-4</v>
      </c>
      <c r="CP10" s="404"/>
      <c r="CQ10" s="404">
        <f>CQ7*CQ8</f>
        <v>1.5707963267948968E-4</v>
      </c>
      <c r="CR10" s="404"/>
      <c r="CS10" s="404">
        <f>CS7*CS8</f>
        <v>1.5707963267948968E-4</v>
      </c>
      <c r="CT10" s="404"/>
      <c r="CU10" s="404">
        <f>CU7*CU8</f>
        <v>1.5707963267948968E-4</v>
      </c>
      <c r="CV10" s="404"/>
      <c r="CW10" s="404">
        <f>CW7*CW8</f>
        <v>1.5707963267948968E-4</v>
      </c>
      <c r="CX10" s="404"/>
      <c r="CY10" s="404">
        <f>CY7*CY8</f>
        <v>1.5707963267948968E-4</v>
      </c>
      <c r="CZ10" s="404"/>
      <c r="DA10" s="404">
        <f>DA7*DA8</f>
        <v>1.5707963267948968E-4</v>
      </c>
      <c r="DB10" s="404"/>
      <c r="DC10" s="404">
        <f>DC7*DC8</f>
        <v>1.5707963267948968E-4</v>
      </c>
      <c r="DD10" s="404"/>
      <c r="DE10" s="404">
        <f>DE7*DE8</f>
        <v>1.5707963267948968E-4</v>
      </c>
      <c r="DF10" s="404"/>
      <c r="DG10" s="404">
        <f>DG7*DG8</f>
        <v>1.5707963267948968E-4</v>
      </c>
      <c r="DH10" s="404"/>
      <c r="DI10" s="404">
        <f>DI7*DI8</f>
        <v>1.5707963267948968E-4</v>
      </c>
      <c r="DJ10" s="404"/>
      <c r="DK10" s="404">
        <f>DK7*DK8</f>
        <v>1.5707963267948968E-4</v>
      </c>
      <c r="DL10" s="404"/>
      <c r="DM10" s="404">
        <f>DM7*DM8</f>
        <v>1.5707963267948968E-4</v>
      </c>
      <c r="DN10" s="404"/>
      <c r="DO10" s="404">
        <f>DO7*DO8</f>
        <v>1.5707963267948968E-4</v>
      </c>
      <c r="DP10" s="404"/>
      <c r="DQ10" s="404">
        <f>DQ7*DQ8</f>
        <v>1.5707963267948968E-4</v>
      </c>
      <c r="DR10" s="404"/>
      <c r="DS10" s="404">
        <f>DS7*DS8</f>
        <v>1.5707963267948968E-4</v>
      </c>
      <c r="DT10" s="404"/>
      <c r="DU10" s="404">
        <f>DU7*DU8</f>
        <v>1.5707963267948968E-4</v>
      </c>
      <c r="DV10" s="404"/>
      <c r="DW10" s="404">
        <f>DW7*DW8</f>
        <v>1.5707963267948968E-4</v>
      </c>
      <c r="DX10" s="404"/>
      <c r="DY10" s="404">
        <f>DY7*DY8</f>
        <v>1.5707963267948968E-4</v>
      </c>
      <c r="DZ10" s="404"/>
      <c r="EA10" s="404">
        <f>EA7*EA8</f>
        <v>1.5707963267948968E-4</v>
      </c>
      <c r="EB10" s="404"/>
      <c r="EC10" s="404">
        <f>EC7*EC8</f>
        <v>1.5707963267948968E-4</v>
      </c>
      <c r="ED10" s="404"/>
      <c r="EE10" s="404">
        <f>EE7*EE8</f>
        <v>1.5707963267948968E-4</v>
      </c>
      <c r="EF10" s="404"/>
      <c r="EG10" s="404">
        <f>EG7*EG8</f>
        <v>1.5707963267948968E-4</v>
      </c>
      <c r="EH10" s="404"/>
      <c r="EI10" s="404">
        <f>EI7*EI8</f>
        <v>1.5707963267948968E-4</v>
      </c>
      <c r="EJ10" s="404"/>
      <c r="EK10" s="404">
        <f>EK7*EK8</f>
        <v>1.5707963267948968E-4</v>
      </c>
      <c r="EL10" s="404"/>
      <c r="EM10" s="404">
        <f>EM7*EM8</f>
        <v>1.5707963267948968E-4</v>
      </c>
      <c r="EN10" s="404"/>
      <c r="EO10" s="404">
        <f>EO7*EO8</f>
        <v>1.5707963267948968E-4</v>
      </c>
      <c r="EP10" s="404"/>
      <c r="EQ10" s="404">
        <f>EQ7*EQ8</f>
        <v>1.5707963267948968E-4</v>
      </c>
      <c r="ER10" s="404"/>
      <c r="ES10" s="404">
        <f>ES7*ES8</f>
        <v>1.5707963267948968E-4</v>
      </c>
      <c r="ET10" s="404"/>
      <c r="EU10" s="404">
        <f>EU7*EU8</f>
        <v>1.5707963267948968E-4</v>
      </c>
      <c r="EV10" s="404"/>
      <c r="EW10" s="404">
        <f>EW7*EW8</f>
        <v>1.5707963267948968E-4</v>
      </c>
      <c r="EX10" s="404"/>
      <c r="EY10" s="404">
        <f>EY7*EY8</f>
        <v>1.5707963267948968E-4</v>
      </c>
      <c r="EZ10" s="404"/>
      <c r="FA10" s="404">
        <f>FA7*FA8</f>
        <v>1.5707963267948968E-4</v>
      </c>
      <c r="FB10" s="404"/>
      <c r="FC10" s="404">
        <f>FC7*FC8</f>
        <v>1.5707963267948968E-4</v>
      </c>
      <c r="FD10" s="404"/>
      <c r="FE10" s="404">
        <f>FE7*FE8</f>
        <v>1.5707963267948968E-4</v>
      </c>
      <c r="FF10" s="404"/>
      <c r="FG10" s="404">
        <f>FG7*FG8</f>
        <v>1.5707963267948968E-4</v>
      </c>
      <c r="FH10" s="404"/>
      <c r="FI10" s="404">
        <f>FI7*FI8</f>
        <v>1.5707963267948968E-4</v>
      </c>
      <c r="FJ10" s="404"/>
      <c r="FK10" s="404">
        <f>FK7*FK8</f>
        <v>1.5707963267948968E-4</v>
      </c>
      <c r="FL10" s="404"/>
      <c r="FM10" s="404">
        <f>FM7*FM8</f>
        <v>1.5707963267948968E-4</v>
      </c>
      <c r="FN10" s="404"/>
      <c r="FO10" s="404">
        <f>FO7*FO8</f>
        <v>1.5707963267948968E-4</v>
      </c>
      <c r="FP10" s="404"/>
      <c r="FQ10" s="404">
        <f>FQ7*FQ8</f>
        <v>1.5707963267948968E-4</v>
      </c>
      <c r="FR10" s="404"/>
      <c r="FS10" s="404">
        <f>FS7*FS8</f>
        <v>1.5707963267948968E-4</v>
      </c>
      <c r="FT10" s="404"/>
      <c r="FU10" s="404">
        <f>FU7*FU8</f>
        <v>1.5707963267948968E-4</v>
      </c>
      <c r="FV10" s="404"/>
      <c r="FW10" s="404">
        <f>FW7*FW8</f>
        <v>1.5707963267948968E-4</v>
      </c>
      <c r="FX10" s="404"/>
      <c r="FY10" s="404">
        <f>FY7*FY8</f>
        <v>1.5707963267948968E-4</v>
      </c>
      <c r="FZ10" s="404"/>
      <c r="GA10" s="404">
        <f>GA7*GA8</f>
        <v>1.5707963267948968E-4</v>
      </c>
      <c r="GB10" s="404"/>
      <c r="GC10" s="404">
        <f>GC7*GC8</f>
        <v>1.5707963267948968E-4</v>
      </c>
      <c r="GD10" s="404"/>
      <c r="GE10" s="404">
        <f>GE7*GE8</f>
        <v>1.5707963267948968E-4</v>
      </c>
      <c r="GF10" s="404"/>
      <c r="GG10" s="404">
        <f>GG7*GG8</f>
        <v>1.5707963267948968E-4</v>
      </c>
      <c r="GH10" s="404"/>
      <c r="GI10" s="404">
        <f>GI7*GI8</f>
        <v>1.5707963267948968E-4</v>
      </c>
      <c r="GJ10" s="404"/>
      <c r="GK10" s="404">
        <f>GK7*GK8</f>
        <v>1.5707963267948968E-4</v>
      </c>
      <c r="GL10" s="404"/>
      <c r="GM10" s="404">
        <f>GM7*GM8</f>
        <v>1.5707963267948968E-4</v>
      </c>
      <c r="GN10" s="404"/>
      <c r="GO10" s="404">
        <f>GO7*GO8</f>
        <v>1.5707963267948968E-4</v>
      </c>
      <c r="GP10" s="404"/>
      <c r="GQ10" s="404">
        <f>GQ7*GQ8</f>
        <v>1.5707963267948968E-4</v>
      </c>
      <c r="GR10" s="404"/>
      <c r="GS10" s="404">
        <f>GS7*GS8</f>
        <v>1.5707963267948968E-4</v>
      </c>
      <c r="GT10" s="404"/>
      <c r="GU10" s="404">
        <f>GU7*GU8</f>
        <v>1.5707963267948968E-4</v>
      </c>
      <c r="GV10" s="404"/>
      <c r="GW10" s="404">
        <f>GW7*GW8</f>
        <v>1.5707963267948968E-4</v>
      </c>
      <c r="GX10" s="404"/>
      <c r="GY10" s="404">
        <f>GY7*GY8</f>
        <v>1.5707963267948968E-4</v>
      </c>
      <c r="GZ10" s="404"/>
      <c r="HA10" s="404">
        <f>HA7*HA8</f>
        <v>1.5707963267948968E-4</v>
      </c>
      <c r="HB10" s="404"/>
      <c r="HC10" s="404">
        <f>HC7*HC8</f>
        <v>1.5707963267948968E-4</v>
      </c>
      <c r="HD10" s="404"/>
      <c r="HE10" s="404">
        <f>HE7*HE8</f>
        <v>1.5707963267948968E-4</v>
      </c>
      <c r="HF10" s="404"/>
      <c r="HG10" s="404">
        <f>HG7*HG8</f>
        <v>1.5707963267948968E-4</v>
      </c>
      <c r="HH10" s="404"/>
      <c r="HI10" s="404">
        <f>HI7*HI8</f>
        <v>1.5707963267948968E-4</v>
      </c>
      <c r="HJ10" s="404"/>
      <c r="HK10" s="404">
        <f>HK7*HK8</f>
        <v>1.5707963267948968E-4</v>
      </c>
      <c r="HL10" s="404"/>
      <c r="HM10" s="404">
        <f>HM7*HM8</f>
        <v>1.5707963267948968E-4</v>
      </c>
      <c r="HN10" s="404"/>
      <c r="HO10" s="404">
        <f>HO7*HO8</f>
        <v>1.5707963267948968E-4</v>
      </c>
      <c r="HP10" s="404"/>
      <c r="HQ10" s="404">
        <f>HQ7*HQ8</f>
        <v>1.5707963267948968E-4</v>
      </c>
      <c r="HR10" s="404"/>
      <c r="HS10" s="404">
        <f>HS7*HS8</f>
        <v>1.5707963267948968E-4</v>
      </c>
      <c r="HT10" s="404"/>
      <c r="HU10" s="404">
        <f>HU7*HU8</f>
        <v>1.5707963267948968E-4</v>
      </c>
      <c r="HV10" s="404"/>
      <c r="HW10" s="404">
        <f>HW7*HW8</f>
        <v>1.1780972450961725E-4</v>
      </c>
      <c r="HX10" s="404"/>
      <c r="HY10" s="404">
        <f>HY7*HY8</f>
        <v>1.1780972450961725E-4</v>
      </c>
      <c r="HZ10" s="404"/>
      <c r="IA10" s="404">
        <f>IA7*IA8</f>
        <v>1.1780972450961725E-4</v>
      </c>
      <c r="IB10" s="404"/>
      <c r="IC10" s="404">
        <f>IC7*IC8</f>
        <v>1.1780972450961725E-4</v>
      </c>
      <c r="ID10" s="404"/>
      <c r="IE10" s="404">
        <f>IE7*IE8</f>
        <v>1.1780972450961725E-4</v>
      </c>
      <c r="IF10" s="404"/>
      <c r="IG10" s="404">
        <f>IG7*IG8</f>
        <v>1.1780972450961725E-4</v>
      </c>
      <c r="IH10" s="404"/>
      <c r="II10" s="404">
        <f>II7*II8</f>
        <v>1.1780972450961725E-4</v>
      </c>
      <c r="IJ10" s="404"/>
      <c r="IK10" s="404">
        <f>IK7*IK8</f>
        <v>1.1780972450961725E-4</v>
      </c>
      <c r="IL10" s="404"/>
      <c r="IM10" s="404">
        <f>IM7*IM8</f>
        <v>1.1780972450961725E-4</v>
      </c>
      <c r="IN10" s="404"/>
      <c r="IO10" s="404">
        <f>IO7*IO8</f>
        <v>1.1780972450961725E-4</v>
      </c>
      <c r="IP10" s="404"/>
      <c r="IQ10" s="404">
        <f>IQ7*IQ8</f>
        <v>1.1780972450961725E-4</v>
      </c>
      <c r="IR10" s="404"/>
      <c r="IS10" s="404">
        <f>IS7*IS8</f>
        <v>1.1780972450961725E-4</v>
      </c>
      <c r="IT10" s="404"/>
      <c r="IU10" s="404">
        <f>IU7*IU8</f>
        <v>1.1780972450961725E-4</v>
      </c>
      <c r="IV10" s="404"/>
      <c r="IW10" s="404">
        <f>IW7*IW8</f>
        <v>1.1780972450961725E-4</v>
      </c>
      <c r="IX10" s="404"/>
      <c r="IY10" s="404">
        <f>IY7*IY8</f>
        <v>1.1780972450961725E-4</v>
      </c>
      <c r="IZ10" s="404"/>
      <c r="JA10" s="404">
        <f>JA7*JA8</f>
        <v>1.1780972450961725E-4</v>
      </c>
      <c r="JB10" s="404"/>
      <c r="JC10" s="404">
        <f>JC7*JC8</f>
        <v>1.1780972450961725E-4</v>
      </c>
      <c r="JD10" s="404"/>
      <c r="JE10" s="404">
        <f>JE7*JE8</f>
        <v>1.1780972450961725E-4</v>
      </c>
      <c r="JF10" s="404"/>
      <c r="JG10" s="404">
        <f>JG7*JG8</f>
        <v>1.1780972450961725E-4</v>
      </c>
      <c r="JH10" s="404"/>
      <c r="JI10" s="404">
        <f>JI7*JI8</f>
        <v>1.1780972450961725E-4</v>
      </c>
      <c r="JJ10" s="404"/>
      <c r="JK10" s="404">
        <f>JK7*JK8</f>
        <v>1.1780972450961725E-4</v>
      </c>
      <c r="JL10" s="404"/>
      <c r="JM10" s="404">
        <f>JM7*JM8</f>
        <v>1.1780972450961725E-4</v>
      </c>
      <c r="JN10" s="404"/>
      <c r="JO10" s="404">
        <f>JO7*JO8</f>
        <v>1.1780972450961725E-4</v>
      </c>
      <c r="JP10" s="404"/>
      <c r="JQ10" s="404">
        <f>JQ7*JQ8</f>
        <v>1.1780972450961725E-4</v>
      </c>
      <c r="JR10" s="404"/>
      <c r="JS10" s="404">
        <f>JS7*JS8</f>
        <v>1.1780972450961725E-4</v>
      </c>
      <c r="JT10" s="404"/>
      <c r="JU10" s="404">
        <f>JU7*JU8</f>
        <v>1.1780972450961725E-4</v>
      </c>
      <c r="JV10" s="404"/>
      <c r="JW10" s="404">
        <f>JW7*JW8</f>
        <v>1.1780972450961725E-4</v>
      </c>
      <c r="JX10" s="404"/>
      <c r="JY10" s="404">
        <f>JY7*JY8</f>
        <v>1.1780972450961725E-4</v>
      </c>
      <c r="JZ10" s="404"/>
      <c r="KA10" s="404">
        <f>KA7*KA8</f>
        <v>1.1780972450961725E-4</v>
      </c>
      <c r="KB10" s="404"/>
      <c r="KC10" s="404">
        <f>KC7*KC8</f>
        <v>1.1780972450961725E-4</v>
      </c>
      <c r="KD10" s="404"/>
      <c r="KE10" s="404">
        <f>KE7*KE8</f>
        <v>1.1780972450961725E-4</v>
      </c>
      <c r="KF10" s="404"/>
      <c r="KG10" s="404">
        <f>KG7*KG8</f>
        <v>1.1780972450961725E-4</v>
      </c>
      <c r="KH10" s="404"/>
      <c r="KI10" s="411">
        <f>KI8*KI7</f>
        <v>0.90477868423386032</v>
      </c>
      <c r="KJ10" s="412"/>
      <c r="KK10" s="404">
        <f>KK7*KK8</f>
        <v>0.62831853071795862</v>
      </c>
      <c r="KL10" s="404"/>
      <c r="KM10" s="404">
        <f>KM7*KM8</f>
        <v>0.62831853071795862</v>
      </c>
      <c r="KN10" s="404"/>
      <c r="KO10" s="404">
        <f>KO7*KO8</f>
        <v>0.62831853071795862</v>
      </c>
      <c r="KP10" s="404"/>
      <c r="KQ10" s="404">
        <f>KQ7*KQ8</f>
        <v>0.62831853071795862</v>
      </c>
      <c r="KR10" s="404"/>
      <c r="KS10" s="404">
        <f>KS7*KS8</f>
        <v>0.62831853071795862</v>
      </c>
      <c r="KT10" s="404"/>
      <c r="KU10" s="404">
        <f>KU7*KU8</f>
        <v>0.62831853071795862</v>
      </c>
      <c r="KV10" s="404"/>
      <c r="KW10" s="404">
        <f>KW7*KW8</f>
        <v>0.62831853071795862</v>
      </c>
      <c r="KX10" s="404"/>
      <c r="KY10" s="404">
        <f>KY7*KY8</f>
        <v>0.62831853071795862</v>
      </c>
      <c r="KZ10" s="404"/>
      <c r="LA10" s="404">
        <f>LA7*LA8</f>
        <v>0.62831853071795862</v>
      </c>
      <c r="LB10" s="404"/>
      <c r="LC10" s="404">
        <f>LC7*LC8</f>
        <v>0.62831853071795862</v>
      </c>
      <c r="LD10" s="404"/>
      <c r="LE10" s="411">
        <f>LE8*LE7</f>
        <v>0.90477868423386032</v>
      </c>
      <c r="LF10" s="412"/>
      <c r="LG10" s="411">
        <f>LG8*LG7</f>
        <v>0.90477868423386032</v>
      </c>
      <c r="LH10" s="412"/>
      <c r="LI10" s="411">
        <f>LI8*LI7</f>
        <v>0.90477868423386032</v>
      </c>
      <c r="LJ10" s="412"/>
      <c r="LK10" s="411">
        <f>LK8*LK7</f>
        <v>0.90477868423386032</v>
      </c>
      <c r="LL10" s="412"/>
      <c r="LM10" s="411">
        <f>LM8*LM7</f>
        <v>0.90477868423386032</v>
      </c>
      <c r="LN10" s="412"/>
      <c r="LO10" s="411">
        <f>LO8*LO7</f>
        <v>0.90477868423386032</v>
      </c>
      <c r="LP10" s="412"/>
      <c r="LQ10" s="411">
        <f>LQ8*LQ7</f>
        <v>0.90477868423386032</v>
      </c>
      <c r="LR10" s="412"/>
      <c r="LS10" s="411">
        <f>LS8*LS7</f>
        <v>0.90477868423386032</v>
      </c>
      <c r="LT10" s="412"/>
      <c r="LU10" s="411">
        <f>LU8*LU7</f>
        <v>0.90477868423386032</v>
      </c>
      <c r="LV10" s="412"/>
      <c r="LW10" s="411">
        <f>LW8*LW7</f>
        <v>0.90477868423386032</v>
      </c>
      <c r="LX10" s="412"/>
      <c r="LY10" s="411">
        <f>LY8*LY7</f>
        <v>0.90477868423386032</v>
      </c>
      <c r="LZ10" s="412"/>
      <c r="MA10" s="117">
        <f t="shared" ref="MA10:MF10" si="16">MA7*MA8</f>
        <v>7.6026542216872977E-6</v>
      </c>
      <c r="MB10" s="112">
        <f t="shared" si="16"/>
        <v>7.6026542216872977E-6</v>
      </c>
      <c r="MC10" s="112">
        <f t="shared" si="16"/>
        <v>7.6026542216872977E-6</v>
      </c>
      <c r="MD10" s="112">
        <f t="shared" si="16"/>
        <v>7.6026542216872977E-6</v>
      </c>
      <c r="ME10" s="112">
        <f t="shared" si="16"/>
        <v>7.6026542216872977E-6</v>
      </c>
      <c r="MF10" s="404">
        <f t="shared" si="16"/>
        <v>3.9269908169872422E-4</v>
      </c>
      <c r="MG10" s="404"/>
      <c r="MH10" s="404">
        <f>MH7*MH8</f>
        <v>3.9269908169872422E-4</v>
      </c>
      <c r="MI10" s="404"/>
      <c r="MJ10" s="404">
        <f>MJ7*MJ8</f>
        <v>3.9269908169872422E-4</v>
      </c>
      <c r="MK10" s="404"/>
      <c r="ML10" s="404">
        <f>ML7*ML8</f>
        <v>3.9269908169872422E-4</v>
      </c>
      <c r="MM10" s="404"/>
      <c r="MN10" s="404">
        <f>MN7*MN8</f>
        <v>3.9269908169872422E-4</v>
      </c>
      <c r="MO10" s="404"/>
      <c r="MP10" s="404">
        <f>MP7*MP8</f>
        <v>3.9269908169872422E-4</v>
      </c>
      <c r="MQ10" s="404"/>
      <c r="MR10" s="404">
        <f>MR7*MR8</f>
        <v>3.9269908169872422E-4</v>
      </c>
      <c r="MS10" s="404"/>
      <c r="MT10" s="404">
        <f>MT7*MT8</f>
        <v>3.9269908169872422E-4</v>
      </c>
      <c r="MU10" s="404"/>
      <c r="MV10" s="411">
        <f>MV7*MV8</f>
        <v>3.9269908169872422E-4</v>
      </c>
      <c r="MW10" s="412"/>
      <c r="MX10" s="411">
        <f>MX7*MX8</f>
        <v>3.9269908169872422E-4</v>
      </c>
      <c r="MY10" s="412"/>
      <c r="MZ10" s="411">
        <f>MZ7*MZ8</f>
        <v>3.9269908169872422E-4</v>
      </c>
      <c r="NA10" s="412"/>
      <c r="NB10" s="411">
        <f>NB7*NB8</f>
        <v>3.9269908169872422E-4</v>
      </c>
      <c r="NC10" s="412"/>
      <c r="ND10" s="411">
        <f>ND7*ND8</f>
        <v>3.9269908169872422E-4</v>
      </c>
      <c r="NE10" s="412"/>
      <c r="NF10" s="411">
        <f>NF7*NF8</f>
        <v>3.9269908169872422E-4</v>
      </c>
      <c r="NG10" s="412"/>
      <c r="NH10" s="411">
        <f>NH7*NH8</f>
        <v>3.9269908169872422E-4</v>
      </c>
      <c r="NI10" s="412"/>
      <c r="NJ10" s="404">
        <f>NJ7*NJ8</f>
        <v>2.3561944901923451E-4</v>
      </c>
      <c r="NK10" s="404"/>
      <c r="NL10" s="404">
        <f>NL7*NL8</f>
        <v>2.3561944901923451E-4</v>
      </c>
      <c r="NM10" s="404"/>
      <c r="NN10" s="404">
        <f>NN7*NN8</f>
        <v>2.3561944901923451E-4</v>
      </c>
      <c r="NO10" s="404"/>
      <c r="NP10" s="404">
        <f>NP7*NP8</f>
        <v>2.3561944901923451E-4</v>
      </c>
      <c r="NQ10" s="404"/>
      <c r="NR10" s="404">
        <f>NR7*NR8</f>
        <v>2.3561944901923451E-4</v>
      </c>
      <c r="NS10" s="404"/>
      <c r="NT10" s="404">
        <f>NT7*NT8</f>
        <v>2.3561944901923451E-4</v>
      </c>
      <c r="NU10" s="404"/>
      <c r="NV10" s="404">
        <f>NV7*NV8</f>
        <v>2.3561944901923451E-4</v>
      </c>
      <c r="NW10" s="404"/>
      <c r="NX10" s="404">
        <f>NX7*NX8</f>
        <v>2.3561944901923451E-4</v>
      </c>
      <c r="NY10" s="404"/>
      <c r="NZ10" s="404">
        <f>NZ7*NZ8</f>
        <v>2.3561944901923451E-4</v>
      </c>
      <c r="OA10" s="404"/>
      <c r="OB10" s="404">
        <f>OB7*OB8</f>
        <v>2.3561944901923451E-4</v>
      </c>
      <c r="OC10" s="404"/>
      <c r="OD10" s="404">
        <f>OD7*OD8</f>
        <v>2.3561944901923451E-4</v>
      </c>
      <c r="OE10" s="404"/>
      <c r="OF10" s="404">
        <f>OF7*OF8</f>
        <v>2.3561944901923451E-4</v>
      </c>
      <c r="OG10" s="404"/>
      <c r="OH10" s="404">
        <f>OH7*OH8</f>
        <v>2.3561944901923451E-4</v>
      </c>
      <c r="OI10" s="404"/>
      <c r="OJ10" s="404">
        <f>OJ7*OJ8</f>
        <v>2.3561944901923451E-4</v>
      </c>
      <c r="OK10" s="404"/>
      <c r="OL10" s="404">
        <f>OL7*OL8</f>
        <v>2.3561944901923451E-4</v>
      </c>
      <c r="OM10" s="404"/>
      <c r="ON10" s="404">
        <f>ON7*ON8</f>
        <v>2.3561944901923451E-4</v>
      </c>
      <c r="OO10" s="404"/>
      <c r="OP10" s="404">
        <f>OP7*OP8</f>
        <v>1.1780972450961725E-4</v>
      </c>
      <c r="OQ10" s="404"/>
      <c r="OR10" s="404">
        <f>OR7*OR8</f>
        <v>1.1780972450961725E-4</v>
      </c>
      <c r="OS10" s="404"/>
      <c r="OT10" s="404">
        <f>OT7*OT8</f>
        <v>1.1780972450961725E-4</v>
      </c>
      <c r="OU10" s="404"/>
      <c r="OV10" s="404">
        <f>OV7*OV8</f>
        <v>1.1780972450961725E-4</v>
      </c>
      <c r="OW10" s="404"/>
      <c r="OX10" s="404">
        <f>OX7*OX8</f>
        <v>1.1780972450961725E-4</v>
      </c>
      <c r="OY10" s="404"/>
      <c r="OZ10" s="404">
        <f>OZ7*OZ8</f>
        <v>1.1780972450961725E-4</v>
      </c>
      <c r="PA10" s="404"/>
      <c r="PB10" s="404">
        <f>PB7*PB8</f>
        <v>1.1780972450961725E-4</v>
      </c>
      <c r="PC10" s="404"/>
      <c r="PD10" s="404">
        <f>PD7*PD8</f>
        <v>1.1780972450961725E-4</v>
      </c>
      <c r="PE10" s="404"/>
      <c r="PF10" s="404">
        <f>PF7*PF8</f>
        <v>0.62831853071795862</v>
      </c>
      <c r="PG10" s="404"/>
      <c r="PH10" s="404">
        <f>PH7*PH8</f>
        <v>0.62831853071795862</v>
      </c>
      <c r="PI10" s="404"/>
      <c r="PJ10" s="404">
        <f>PJ7*PJ8</f>
        <v>0.62831853071795862</v>
      </c>
      <c r="PK10" s="404"/>
      <c r="PL10" s="404">
        <f>PL7*PL8</f>
        <v>0.62831853071795862</v>
      </c>
      <c r="PM10" s="404"/>
      <c r="PN10" s="404">
        <f>PN7*PN8</f>
        <v>0.62831853071795862</v>
      </c>
      <c r="PO10" s="404"/>
      <c r="PP10" s="404">
        <f>PP7*PP8</f>
        <v>0.62831853071795862</v>
      </c>
      <c r="PQ10" s="404"/>
      <c r="PR10" s="404">
        <f>PR7*PR8</f>
        <v>0.62831853071795862</v>
      </c>
      <c r="PS10" s="404"/>
      <c r="PT10" s="404">
        <f>PT7*PT8</f>
        <v>0.62831853071795862</v>
      </c>
      <c r="PU10" s="404"/>
      <c r="PV10" s="404">
        <f>PV7*PV8</f>
        <v>0.62831853071795862</v>
      </c>
      <c r="PW10" s="404"/>
      <c r="PX10" s="404">
        <f>PX7*PX8</f>
        <v>0.62831853071795862</v>
      </c>
      <c r="PY10" s="404"/>
      <c r="PZ10" s="404">
        <f>PZ7*PZ8</f>
        <v>0.62831853071795862</v>
      </c>
      <c r="QA10" s="404"/>
      <c r="QB10" s="104">
        <f>QB7*QB8</f>
        <v>1.5707963267948968E-4</v>
      </c>
      <c r="QC10" s="143"/>
      <c r="QD10" s="404">
        <f>QD7*QD8</f>
        <v>3.9269908169872422E-4</v>
      </c>
      <c r="QE10" s="404"/>
      <c r="QF10" s="404">
        <f>QF7*QF8</f>
        <v>3.9269908169872422E-4</v>
      </c>
      <c r="QG10" s="404"/>
      <c r="QH10" s="404">
        <f>QH7*QH8</f>
        <v>3.9269908169872422E-4</v>
      </c>
      <c r="QI10" s="404"/>
      <c r="QJ10" s="404">
        <f>QJ7*QJ8</f>
        <v>3.9269908169872422E-4</v>
      </c>
      <c r="QK10" s="404"/>
      <c r="QL10" s="404">
        <f>QL7*QL8</f>
        <v>3.9269908169872422E-4</v>
      </c>
      <c r="QM10" s="404"/>
      <c r="QN10" s="404">
        <f>QN7*QN8</f>
        <v>3.9269908169872422E-4</v>
      </c>
      <c r="QO10" s="404"/>
      <c r="QP10" s="404">
        <f>QP7*QP8</f>
        <v>3.9269908169872422E-4</v>
      </c>
      <c r="QQ10" s="404"/>
      <c r="QR10" s="404">
        <f>QR7*QR8</f>
        <v>3.9269908169872422E-4</v>
      </c>
      <c r="QS10" s="404"/>
      <c r="QT10" s="404">
        <f>QT7*QT8</f>
        <v>3.9269908169872422E-4</v>
      </c>
      <c r="QU10" s="404"/>
      <c r="QV10" s="404">
        <f>QV7*QV8</f>
        <v>3.9269908169872422E-4</v>
      </c>
      <c r="QW10" s="404"/>
      <c r="QX10" s="404">
        <f>QX7*QX8</f>
        <v>3.9269908169872422E-4</v>
      </c>
      <c r="QY10" s="404"/>
      <c r="QZ10" s="411">
        <f>QZ7*QZ8</f>
        <v>1.1780972450961725E-4</v>
      </c>
      <c r="RA10" s="412"/>
      <c r="RB10" s="411">
        <f>RB7*RB8</f>
        <v>1.1780972450961725E-4</v>
      </c>
      <c r="RC10" s="412"/>
      <c r="RD10" s="411">
        <f>RD7*RD8</f>
        <v>1.1780972450961725E-4</v>
      </c>
      <c r="RE10" s="412"/>
      <c r="RF10" s="411">
        <f>RF7*RF8</f>
        <v>1.1780972450961725E-4</v>
      </c>
      <c r="RG10" s="412"/>
      <c r="RH10" s="411">
        <f>RH7*RH8</f>
        <v>1.1780972450961725E-4</v>
      </c>
      <c r="RI10" s="412"/>
      <c r="RJ10" s="411">
        <f>RJ7*RJ8</f>
        <v>1.1780972450961725E-4</v>
      </c>
      <c r="RK10" s="412"/>
      <c r="RL10" s="411">
        <f>RL7*RL8</f>
        <v>1.1780972450961725E-4</v>
      </c>
      <c r="RM10" s="412"/>
      <c r="RN10" s="411">
        <f>RN7*RN8</f>
        <v>1.1780972450961725E-4</v>
      </c>
      <c r="RO10" s="412"/>
      <c r="RP10" s="157">
        <f t="shared" ref="RP10:RW10" si="17">RP7*RP8</f>
        <v>1.5707963267948968E-4</v>
      </c>
      <c r="RQ10" s="157">
        <f t="shared" si="17"/>
        <v>1.5707963267948968E-4</v>
      </c>
      <c r="RR10" s="165">
        <f t="shared" si="17"/>
        <v>1.5707963267948968E-4</v>
      </c>
      <c r="RS10" s="165">
        <f t="shared" si="17"/>
        <v>1.5707963267948968E-4</v>
      </c>
      <c r="RT10" s="165">
        <f t="shared" si="17"/>
        <v>1.5707963267948968E-4</v>
      </c>
      <c r="RU10" s="165">
        <f t="shared" si="17"/>
        <v>1.5707963267948968E-4</v>
      </c>
      <c r="RV10" s="165">
        <f t="shared" si="17"/>
        <v>1.5707963267948968E-4</v>
      </c>
      <c r="RW10" s="165">
        <f t="shared" si="17"/>
        <v>1.5707963267948968E-4</v>
      </c>
      <c r="RX10" s="411">
        <f>RX7*RX8</f>
        <v>3.9269908169872422E-4</v>
      </c>
      <c r="RY10" s="412"/>
      <c r="RZ10" s="411">
        <f>RZ7*RZ8</f>
        <v>3.9269908169872422E-4</v>
      </c>
      <c r="SA10" s="412"/>
      <c r="SB10" s="411">
        <f t="shared" ref="SB10" si="18">SB7*SB8</f>
        <v>3.9269908169872422E-4</v>
      </c>
      <c r="SC10" s="412"/>
      <c r="SD10" s="411">
        <f t="shared" ref="SD10" si="19">SD7*SD8</f>
        <v>3.9269908169872422E-4</v>
      </c>
      <c r="SE10" s="412"/>
      <c r="SF10" s="411">
        <f t="shared" ref="SF10" si="20">SF7*SF8</f>
        <v>3.9269908169872422E-4</v>
      </c>
      <c r="SG10" s="412"/>
      <c r="SH10" s="411">
        <f t="shared" ref="SH10" si="21">SH7*SH8</f>
        <v>3.9269908169872422E-4</v>
      </c>
      <c r="SI10" s="412"/>
      <c r="SJ10" s="411">
        <f t="shared" ref="SJ10" si="22">SJ7*SJ8</f>
        <v>3.9269908169872422E-4</v>
      </c>
      <c r="SK10" s="412"/>
      <c r="SL10" s="404">
        <f>SL7*SL8</f>
        <v>1.5707963267948968E-4</v>
      </c>
      <c r="SM10" s="404"/>
      <c r="SN10" s="404">
        <f>SN7*SN8</f>
        <v>1.5707963267948968E-4</v>
      </c>
      <c r="SO10" s="404"/>
      <c r="SP10" s="404">
        <f>SP7*SP8</f>
        <v>1.5707963267948968E-4</v>
      </c>
      <c r="SQ10" s="404"/>
      <c r="SR10" s="404">
        <f>SR7*SR8</f>
        <v>1.5707963267948968E-4</v>
      </c>
      <c r="SS10" s="404"/>
      <c r="ST10" s="404">
        <f>ST7*ST8</f>
        <v>1.5707963267948968E-4</v>
      </c>
      <c r="SU10" s="404"/>
      <c r="SV10" s="404">
        <f>SV7*SV8</f>
        <v>1.5707963267948968E-4</v>
      </c>
      <c r="SW10" s="404"/>
      <c r="SX10" s="404">
        <f>SX7*SX8</f>
        <v>1.5707963267948968E-4</v>
      </c>
      <c r="SY10" s="404"/>
      <c r="SZ10" s="404">
        <f>SZ7*SZ8</f>
        <v>1.5707963267948968E-4</v>
      </c>
      <c r="TA10" s="404"/>
      <c r="TB10" s="404">
        <f>TB7*TB8</f>
        <v>1.5707963267948968E-4</v>
      </c>
      <c r="TC10" s="404"/>
      <c r="TD10" s="396"/>
      <c r="TE10" s="396"/>
      <c r="TF10" s="201"/>
      <c r="TG10" s="201"/>
      <c r="TH10" s="201"/>
      <c r="TI10" s="201"/>
      <c r="TJ10" s="201"/>
      <c r="TK10" s="195"/>
    </row>
    <row r="11" spans="1:531" s="9" customFormat="1" ht="18.75" x14ac:dyDescent="0.3">
      <c r="A11" s="20" t="s">
        <v>10</v>
      </c>
      <c r="B11" s="18">
        <f t="shared" ref="B11:K11" si="23">B9*0.001/B10</f>
        <v>69.3278932108296</v>
      </c>
      <c r="C11" s="9">
        <f t="shared" si="23"/>
        <v>69.3278932108296</v>
      </c>
      <c r="D11" s="61">
        <f>D9*0.001/D10</f>
        <v>69.3278932108296</v>
      </c>
      <c r="E11" s="9">
        <f t="shared" si="23"/>
        <v>74.293527435296738</v>
      </c>
      <c r="F11" s="9">
        <f t="shared" si="23"/>
        <v>74.293527435296738</v>
      </c>
      <c r="G11" s="61">
        <f>G9*0.001/G10</f>
        <v>74.293527435296738</v>
      </c>
      <c r="H11" s="9">
        <f t="shared" si="23"/>
        <v>78.558879910159533</v>
      </c>
      <c r="I11" s="9">
        <f t="shared" si="23"/>
        <v>78.558879910159533</v>
      </c>
      <c r="J11" s="61">
        <f>J9*0.001/J10</f>
        <v>78.558879910159533</v>
      </c>
      <c r="K11" s="9">
        <f t="shared" si="23"/>
        <v>57.232117535845553</v>
      </c>
      <c r="L11" s="61">
        <f t="shared" ref="L11:AD11" si="24">L9*0.001/L10</f>
        <v>57.232117535845553</v>
      </c>
      <c r="M11" s="9">
        <f t="shared" si="24"/>
        <v>57.486765444792589</v>
      </c>
      <c r="N11" s="61">
        <f t="shared" si="24"/>
        <v>57.486765444792589</v>
      </c>
      <c r="O11" s="9">
        <f t="shared" si="24"/>
        <v>57.805075330976379</v>
      </c>
      <c r="P11" s="61">
        <f t="shared" si="24"/>
        <v>57.805075330976379</v>
      </c>
      <c r="Q11" s="9">
        <f t="shared" si="24"/>
        <v>25.97408671259732</v>
      </c>
      <c r="R11" s="61">
        <f t="shared" si="24"/>
        <v>25.97408671259732</v>
      </c>
      <c r="S11" s="9">
        <f t="shared" si="24"/>
        <v>25.97408671259732</v>
      </c>
      <c r="T11" s="61">
        <f t="shared" si="24"/>
        <v>25.97408671259732</v>
      </c>
      <c r="U11" s="9">
        <f t="shared" si="24"/>
        <v>26.058969348912992</v>
      </c>
      <c r="V11" s="61">
        <f t="shared" si="24"/>
        <v>26.058969348912992</v>
      </c>
      <c r="W11" s="9">
        <f t="shared" si="24"/>
        <v>1250.5501003687564</v>
      </c>
      <c r="X11" s="9">
        <f t="shared" si="24"/>
        <v>1269.6744740099041</v>
      </c>
      <c r="Y11" s="9">
        <f t="shared" si="24"/>
        <v>1222.2463009685193</v>
      </c>
      <c r="Z11" s="18">
        <f t="shared" si="24"/>
        <v>1337.6907200368396</v>
      </c>
      <c r="AA11" s="9">
        <f t="shared" si="24"/>
        <v>1333.7447297122474</v>
      </c>
      <c r="AB11" s="9">
        <f t="shared" si="24"/>
        <v>1332.4293996040499</v>
      </c>
      <c r="AC11" s="9">
        <f t="shared" si="24"/>
        <v>1335.0600598204448</v>
      </c>
      <c r="AD11" s="9">
        <f t="shared" si="24"/>
        <v>1333.7447297122474</v>
      </c>
      <c r="AE11" s="323">
        <f>AE9/AE10/1000</f>
        <v>46.724747490435455</v>
      </c>
      <c r="AF11" s="87">
        <f>AF9/AF10/1000</f>
        <v>46.724747490435455</v>
      </c>
      <c r="AG11" s="323">
        <f t="shared" ref="AG11:AV11" si="25">AG9/AG10/1000</f>
        <v>46.724747490435455</v>
      </c>
      <c r="AH11" s="323">
        <f t="shared" si="25"/>
        <v>44.386545240073033</v>
      </c>
      <c r="AI11" s="323">
        <f t="shared" si="25"/>
        <v>44.386545240073033</v>
      </c>
      <c r="AJ11" s="323">
        <f t="shared" si="25"/>
        <v>44.386545240073033</v>
      </c>
      <c r="AK11" s="341">
        <f t="shared" si="25"/>
        <v>48.3101566843524</v>
      </c>
      <c r="AL11" s="341">
        <f t="shared" si="25"/>
        <v>48.3101566843524</v>
      </c>
      <c r="AM11" s="341">
        <f t="shared" si="25"/>
        <v>48.3101566843524</v>
      </c>
      <c r="AN11" s="341">
        <f t="shared" si="25"/>
        <v>48.442785803595648</v>
      </c>
      <c r="AO11" s="341">
        <f t="shared" si="25"/>
        <v>48.442785803595648</v>
      </c>
      <c r="AP11" s="341">
        <f t="shared" si="25"/>
        <v>48.442785803595648</v>
      </c>
      <c r="AQ11" s="341">
        <f t="shared" si="25"/>
        <v>44.563384065730695</v>
      </c>
      <c r="AR11" s="341">
        <f t="shared" si="25"/>
        <v>46.346508891112123</v>
      </c>
      <c r="AS11" s="341">
        <f t="shared" si="25"/>
        <v>42.016904976260371</v>
      </c>
      <c r="AT11" s="341">
        <f t="shared" si="25"/>
        <v>42.016904976260371</v>
      </c>
      <c r="AU11" s="341">
        <f t="shared" si="25"/>
        <v>41.974463658102529</v>
      </c>
      <c r="AV11" s="341">
        <f t="shared" si="25"/>
        <v>41.974463658102529</v>
      </c>
      <c r="AW11" s="279">
        <f t="shared" ref="AW11:AY11" si="26">1000*AW9/AW10</f>
        <v>0</v>
      </c>
      <c r="AX11" s="279">
        <f t="shared" si="26"/>
        <v>0</v>
      </c>
      <c r="AY11" s="279">
        <f t="shared" si="26"/>
        <v>0</v>
      </c>
      <c r="AZ11" s="75">
        <f t="shared" ref="AZ11:BB11" si="27">AZ9*0.001/AZ10</f>
        <v>0</v>
      </c>
      <c r="BA11" s="18">
        <f t="shared" si="27"/>
        <v>0</v>
      </c>
      <c r="BB11" s="78">
        <f t="shared" si="27"/>
        <v>0</v>
      </c>
      <c r="BC11" s="75">
        <f t="shared" ref="BC11:BN11" si="28">BC9*0.001/BC10</f>
        <v>0</v>
      </c>
      <c r="BD11" s="430">
        <f t="shared" si="28"/>
        <v>0</v>
      </c>
      <c r="BE11" s="430">
        <f t="shared" si="28"/>
        <v>0</v>
      </c>
      <c r="BF11" s="403">
        <f t="shared" si="28"/>
        <v>0</v>
      </c>
      <c r="BG11" s="403">
        <f t="shared" si="28"/>
        <v>0</v>
      </c>
      <c r="BH11" s="403">
        <f t="shared" si="28"/>
        <v>0</v>
      </c>
      <c r="BI11" s="403">
        <f t="shared" si="28"/>
        <v>0</v>
      </c>
      <c r="BJ11" s="430">
        <f t="shared" si="28"/>
        <v>0</v>
      </c>
      <c r="BK11" s="430">
        <f t="shared" si="28"/>
        <v>0</v>
      </c>
      <c r="BL11" s="9">
        <f t="shared" si="28"/>
        <v>0</v>
      </c>
      <c r="BM11" s="75">
        <f t="shared" si="28"/>
        <v>0</v>
      </c>
      <c r="BN11" s="413">
        <f t="shared" si="28"/>
        <v>0</v>
      </c>
      <c r="BO11" s="414"/>
      <c r="BP11" s="413">
        <f>BP9*0.001/BP10</f>
        <v>0</v>
      </c>
      <c r="BQ11" s="414"/>
      <c r="BR11" s="413">
        <f>BR9*0.001/BR10</f>
        <v>0</v>
      </c>
      <c r="BS11" s="414"/>
      <c r="BT11" s="413">
        <f>BT9*0.001/BT10</f>
        <v>0</v>
      </c>
      <c r="BU11" s="414"/>
      <c r="BV11" s="18">
        <f>BV9*0.001/BV10</f>
        <v>0</v>
      </c>
      <c r="BW11" s="78">
        <f>BW9*0.001/BW10</f>
        <v>0</v>
      </c>
      <c r="BX11" s="413">
        <f>BX9*0.001/BX10</f>
        <v>0</v>
      </c>
      <c r="BY11" s="414"/>
      <c r="BZ11" s="413">
        <f>BZ9*0.001/BZ10</f>
        <v>0</v>
      </c>
      <c r="CA11" s="414"/>
      <c r="CB11" s="413">
        <f>CB9*0.001/CB10</f>
        <v>0</v>
      </c>
      <c r="CC11" s="414"/>
      <c r="CD11" s="413">
        <f>CD9*0.001/CD10</f>
        <v>0</v>
      </c>
      <c r="CE11" s="414"/>
      <c r="CF11" s="18">
        <f>CF9*0.001/CF10</f>
        <v>0</v>
      </c>
      <c r="CG11" s="413">
        <f>CG9*0.001/CG10</f>
        <v>0</v>
      </c>
      <c r="CH11" s="414"/>
      <c r="CI11" s="403">
        <f>CI9*0.001/CI10</f>
        <v>69.3278932108296</v>
      </c>
      <c r="CJ11" s="403"/>
      <c r="CK11" s="403">
        <f>CK9*0.001/CK10</f>
        <v>69.3278932108296</v>
      </c>
      <c r="CL11" s="403"/>
      <c r="CM11" s="403">
        <f>CM9*0.001/CM10</f>
        <v>69.3278932108296</v>
      </c>
      <c r="CN11" s="403"/>
      <c r="CO11" s="403">
        <f>CO9*0.001/CO10</f>
        <v>69.3278932108296</v>
      </c>
      <c r="CP11" s="403"/>
      <c r="CQ11" s="403">
        <f>CQ9*0.001/CQ10</f>
        <v>69.3278932108296</v>
      </c>
      <c r="CR11" s="403"/>
      <c r="CS11" s="403">
        <f>CS9*0.001/CS10</f>
        <v>69.3278932108296</v>
      </c>
      <c r="CT11" s="403"/>
      <c r="CU11" s="403">
        <f>CU9*0.001/CU10</f>
        <v>69.3278932108296</v>
      </c>
      <c r="CV11" s="403"/>
      <c r="CW11" s="403">
        <f>CW9*0.001/CW10</f>
        <v>69.3278932108296</v>
      </c>
      <c r="CX11" s="403"/>
      <c r="CY11" s="403">
        <f>CY9*0.001/CY10</f>
        <v>69.3278932108296</v>
      </c>
      <c r="CZ11" s="403"/>
      <c r="DA11" s="403">
        <f>DA9*0.001/DA10</f>
        <v>69.3278932108296</v>
      </c>
      <c r="DB11" s="403"/>
      <c r="DC11" s="403">
        <f>DC9*0.001/DC10</f>
        <v>69.3278932108296</v>
      </c>
      <c r="DD11" s="403"/>
      <c r="DE11" s="403">
        <f>DE9*0.001/DE10</f>
        <v>69.3278932108296</v>
      </c>
      <c r="DF11" s="403"/>
      <c r="DG11" s="403">
        <f>DG9*0.001/DG10</f>
        <v>69.3278932108296</v>
      </c>
      <c r="DH11" s="403"/>
      <c r="DI11" s="403">
        <f>DI9*0.001/DI10</f>
        <v>69.3278932108296</v>
      </c>
      <c r="DJ11" s="403"/>
      <c r="DK11" s="403">
        <f>DK9*0.001/DK10</f>
        <v>69.3278932108296</v>
      </c>
      <c r="DL11" s="403"/>
      <c r="DM11" s="403">
        <f>DM9*0.001/DM10</f>
        <v>69.3278932108296</v>
      </c>
      <c r="DN11" s="403"/>
      <c r="DO11" s="403">
        <f>DO9*0.001/DO10</f>
        <v>69.3278932108296</v>
      </c>
      <c r="DP11" s="403"/>
      <c r="DQ11" s="403">
        <f>DQ9*0.001/DQ10</f>
        <v>69.3278932108296</v>
      </c>
      <c r="DR11" s="403"/>
      <c r="DS11" s="403">
        <f>DS9*0.001/DS10</f>
        <v>74.293527435296738</v>
      </c>
      <c r="DT11" s="403"/>
      <c r="DU11" s="403">
        <f>DU9*0.001/DU10</f>
        <v>74.293527435296738</v>
      </c>
      <c r="DV11" s="403"/>
      <c r="DW11" s="403">
        <f>DW9*0.001/DW10</f>
        <v>74.293527435296738</v>
      </c>
      <c r="DX11" s="403"/>
      <c r="DY11" s="403">
        <f>DY9*0.001/DY10</f>
        <v>74.293527435296738</v>
      </c>
      <c r="DZ11" s="403"/>
      <c r="EA11" s="403">
        <f>EA9*0.001/EA10</f>
        <v>74.293527435296738</v>
      </c>
      <c r="EB11" s="403"/>
      <c r="EC11" s="403">
        <f>EC9*0.001/EC10</f>
        <v>74.293527435296738</v>
      </c>
      <c r="ED11" s="403"/>
      <c r="EE11" s="403">
        <f>EE9*0.001/EE10</f>
        <v>74.293527435296738</v>
      </c>
      <c r="EF11" s="403"/>
      <c r="EG11" s="403">
        <f>EG9*0.001/EG10</f>
        <v>74.293527435296738</v>
      </c>
      <c r="EH11" s="403"/>
      <c r="EI11" s="403">
        <f>EI9*0.001/EI10</f>
        <v>74.293527435296738</v>
      </c>
      <c r="EJ11" s="403"/>
      <c r="EK11" s="403">
        <f>EK9*0.001/EK10</f>
        <v>78.558879910159533</v>
      </c>
      <c r="EL11" s="403"/>
      <c r="EM11" s="403">
        <f>EM9*0.001/EM10</f>
        <v>84.925077633835343</v>
      </c>
      <c r="EN11" s="403"/>
      <c r="EO11" s="403">
        <f>EO9*0.001/EO10</f>
        <v>91.291275357511154</v>
      </c>
      <c r="EP11" s="403"/>
      <c r="EQ11" s="403">
        <f>EQ9*0.001/EQ10</f>
        <v>97.657473081186964</v>
      </c>
      <c r="ER11" s="403"/>
      <c r="ES11" s="403">
        <f>ES9*0.001/ES10</f>
        <v>104.02367080486277</v>
      </c>
      <c r="ET11" s="403"/>
      <c r="EU11" s="403">
        <f>EU9*0.001/EU10</f>
        <v>110.3898685285386</v>
      </c>
      <c r="EV11" s="403"/>
      <c r="EW11" s="403">
        <f>EW9*0.001/EW10</f>
        <v>116.7560662522144</v>
      </c>
      <c r="EX11" s="403"/>
      <c r="EY11" s="403">
        <f>EY9*0.001/EY10</f>
        <v>123.12226397589022</v>
      </c>
      <c r="EZ11" s="403"/>
      <c r="FA11" s="403">
        <f>FA9*0.001/FA10</f>
        <v>129.48846169956605</v>
      </c>
      <c r="FB11" s="403"/>
      <c r="FC11" s="403">
        <f>FC9*0.001/FC10</f>
        <v>57.232117535845553</v>
      </c>
      <c r="FD11" s="403"/>
      <c r="FE11" s="403">
        <f>FE9*0.001/FE10</f>
        <v>57.232117535845553</v>
      </c>
      <c r="FF11" s="403"/>
      <c r="FG11" s="403">
        <f>FG9*0.001/FG10</f>
        <v>57.232117535845553</v>
      </c>
      <c r="FH11" s="403"/>
      <c r="FI11" s="403">
        <f>FI9*0.001/FI10</f>
        <v>57.232117535845553</v>
      </c>
      <c r="FJ11" s="403"/>
      <c r="FK11" s="403">
        <f>FK9*0.001/FK10</f>
        <v>57.232117535845553</v>
      </c>
      <c r="FL11" s="403"/>
      <c r="FM11" s="403">
        <f>FM9*0.001/FM10</f>
        <v>57.232117535845553</v>
      </c>
      <c r="FN11" s="403"/>
      <c r="FO11" s="403">
        <f>FO9*0.001/FO10</f>
        <v>57.232117535845553</v>
      </c>
      <c r="FP11" s="403"/>
      <c r="FQ11" s="403">
        <f>FQ9*0.001/FQ10</f>
        <v>57.232117535845553</v>
      </c>
      <c r="FR11" s="403"/>
      <c r="FS11" s="403">
        <f>FS9*0.001/FS10</f>
        <v>57.232117535845553</v>
      </c>
      <c r="FT11" s="403"/>
      <c r="FU11" s="403">
        <f>FU9*0.001/FU10</f>
        <v>57.232117535845553</v>
      </c>
      <c r="FV11" s="403"/>
      <c r="FW11" s="403">
        <f>FW9*0.001/FW10</f>
        <v>57.232117535845553</v>
      </c>
      <c r="FX11" s="403"/>
      <c r="FY11" s="403">
        <f>FY9*0.001/FY10</f>
        <v>57.232117535845553</v>
      </c>
      <c r="FZ11" s="403"/>
      <c r="GA11" s="403">
        <f>GA9*0.001/GA10</f>
        <v>57.232117535845553</v>
      </c>
      <c r="GB11" s="403"/>
      <c r="GC11" s="403">
        <f>GC9*0.001/GC10</f>
        <v>57.232117535845553</v>
      </c>
      <c r="GD11" s="403"/>
      <c r="GE11" s="403">
        <f>GE9*0.001/GE10</f>
        <v>57.232117535845553</v>
      </c>
      <c r="GF11" s="403"/>
      <c r="GG11" s="403">
        <f>GG9*0.001/GG10</f>
        <v>57.232117535845553</v>
      </c>
      <c r="GH11" s="403"/>
      <c r="GI11" s="403">
        <f>GI9*0.001/GI10</f>
        <v>57.232117535845553</v>
      </c>
      <c r="GJ11" s="403"/>
      <c r="GK11" s="403">
        <f>GK9*0.001/GK10</f>
        <v>57.232117535845553</v>
      </c>
      <c r="GL11" s="403"/>
      <c r="GM11" s="403">
        <f>GM9*0.001/GM10</f>
        <v>57.486765444792589</v>
      </c>
      <c r="GN11" s="403"/>
      <c r="GO11" s="403">
        <f>GO9*0.001/GO10</f>
        <v>57.486765444792589</v>
      </c>
      <c r="GP11" s="403"/>
      <c r="GQ11" s="403">
        <f>GQ9*0.001/GQ10</f>
        <v>57.486765444792589</v>
      </c>
      <c r="GR11" s="403"/>
      <c r="GS11" s="403">
        <f>GS9*0.001/GS10</f>
        <v>57.486765444792589</v>
      </c>
      <c r="GT11" s="403"/>
      <c r="GU11" s="403">
        <f>GU9*0.001/GU10</f>
        <v>57.486765444792589</v>
      </c>
      <c r="GV11" s="403"/>
      <c r="GW11" s="403">
        <f>GW9*0.001/GW10</f>
        <v>57.486765444792589</v>
      </c>
      <c r="GX11" s="403"/>
      <c r="GY11" s="403">
        <f>GY9*0.001/GY10</f>
        <v>57.486765444792589</v>
      </c>
      <c r="GZ11" s="403"/>
      <c r="HA11" s="403">
        <f>HA9*0.001/HA10</f>
        <v>57.486765444792589</v>
      </c>
      <c r="HB11" s="403"/>
      <c r="HC11" s="403">
        <f>HC9*0.001/HC10</f>
        <v>57.486765444792589</v>
      </c>
      <c r="HD11" s="403"/>
      <c r="HE11" s="403">
        <f>HE9*0.001/HE10</f>
        <v>57.805075330976379</v>
      </c>
      <c r="HF11" s="403"/>
      <c r="HG11" s="403">
        <f>HG9*0.001/HG10</f>
        <v>57.805075330976379</v>
      </c>
      <c r="HH11" s="403"/>
      <c r="HI11" s="403">
        <f>HI9*0.001/HI10</f>
        <v>57.805075330976379</v>
      </c>
      <c r="HJ11" s="403"/>
      <c r="HK11" s="403">
        <f>HK9*0.001/HK10</f>
        <v>57.805075330976379</v>
      </c>
      <c r="HL11" s="403"/>
      <c r="HM11" s="403">
        <f>HM9*0.001/HM10</f>
        <v>57.805075330976379</v>
      </c>
      <c r="HN11" s="403"/>
      <c r="HO11" s="403">
        <f>HO9*0.001/HO10</f>
        <v>57.805075330976379</v>
      </c>
      <c r="HP11" s="403"/>
      <c r="HQ11" s="403">
        <f>HQ9*0.001/HQ10</f>
        <v>57.805075330976379</v>
      </c>
      <c r="HR11" s="403"/>
      <c r="HS11" s="403">
        <f>HS9*0.001/HS10</f>
        <v>57.805075330976379</v>
      </c>
      <c r="HT11" s="403"/>
      <c r="HU11" s="403">
        <f>HU9*0.001/HU10</f>
        <v>57.805075330976379</v>
      </c>
      <c r="HV11" s="403"/>
      <c r="HW11" s="403">
        <f>HW9*0.001/HW10</f>
        <v>25.97408671259732</v>
      </c>
      <c r="HX11" s="403"/>
      <c r="HY11" s="403">
        <f>HY9*0.001/HY10</f>
        <v>25.97408671259732</v>
      </c>
      <c r="HZ11" s="403"/>
      <c r="IA11" s="403">
        <f>IA9*0.001/IA10</f>
        <v>25.97408671259732</v>
      </c>
      <c r="IB11" s="403"/>
      <c r="IC11" s="403">
        <f>IC9*0.001/IC10</f>
        <v>25.97408671259732</v>
      </c>
      <c r="ID11" s="403"/>
      <c r="IE11" s="403">
        <f>IE9*0.001/IE10</f>
        <v>25.97408671259732</v>
      </c>
      <c r="IF11" s="403"/>
      <c r="IG11" s="403">
        <f>IG9*0.001/IG10</f>
        <v>25.97408671259732</v>
      </c>
      <c r="IH11" s="403"/>
      <c r="II11" s="403">
        <f>II9*0.001/II10</f>
        <v>25.97408671259732</v>
      </c>
      <c r="IJ11" s="403"/>
      <c r="IK11" s="403">
        <f>IK9*0.001/IK10</f>
        <v>25.97408671259732</v>
      </c>
      <c r="IL11" s="403"/>
      <c r="IM11" s="403">
        <f>IM9*0.001/IM10</f>
        <v>25.97408671259732</v>
      </c>
      <c r="IN11" s="403"/>
      <c r="IO11" s="403">
        <f>IO9*0.001/IO10</f>
        <v>25.97408671259732</v>
      </c>
      <c r="IP11" s="403"/>
      <c r="IQ11" s="403">
        <f>IQ9*0.001/IQ10</f>
        <v>25.97408671259732</v>
      </c>
      <c r="IR11" s="403"/>
      <c r="IS11" s="403">
        <f>IS9*0.001/IS10</f>
        <v>25.97408671259732</v>
      </c>
      <c r="IT11" s="403"/>
      <c r="IU11" s="403">
        <f>IU9*0.001/IU10</f>
        <v>25.97408671259732</v>
      </c>
      <c r="IV11" s="403"/>
      <c r="IW11" s="403">
        <f>IW9*0.001/IW10</f>
        <v>25.97408671259732</v>
      </c>
      <c r="IX11" s="403"/>
      <c r="IY11" s="403">
        <f>IY9*0.001/IY10</f>
        <v>25.97408671259732</v>
      </c>
      <c r="IZ11" s="403"/>
      <c r="JA11" s="403">
        <f>JA9*0.001/JA10</f>
        <v>25.97408671259732</v>
      </c>
      <c r="JB11" s="403"/>
      <c r="JC11" s="403">
        <f>JC9*0.001/JC10</f>
        <v>25.97408671259732</v>
      </c>
      <c r="JD11" s="403"/>
      <c r="JE11" s="403">
        <f>JE9*0.001/JE10</f>
        <v>25.97408671259732</v>
      </c>
      <c r="JF11" s="403"/>
      <c r="JG11" s="403">
        <f>JG9*0.001/JG10</f>
        <v>25.97408671259732</v>
      </c>
      <c r="JH11" s="403"/>
      <c r="JI11" s="403">
        <f>JI9*0.001/JI10</f>
        <v>25.97408671259732</v>
      </c>
      <c r="JJ11" s="403"/>
      <c r="JK11" s="403">
        <f>JK9*0.001/JK10</f>
        <v>25.97408671259732</v>
      </c>
      <c r="JL11" s="403"/>
      <c r="JM11" s="403">
        <f>JM9*0.001/JM10</f>
        <v>25.97408671259732</v>
      </c>
      <c r="JN11" s="403"/>
      <c r="JO11" s="403">
        <f>JO9*0.001/JO10</f>
        <v>25.97408671259732</v>
      </c>
      <c r="JP11" s="403"/>
      <c r="JQ11" s="403">
        <f>JQ9*0.001/JQ10</f>
        <v>25.97408671259732</v>
      </c>
      <c r="JR11" s="403"/>
      <c r="JS11" s="403">
        <f>JS9*0.001/JS10</f>
        <v>26.058969348912992</v>
      </c>
      <c r="JT11" s="403"/>
      <c r="JU11" s="403">
        <f>JU9*0.001/JU10</f>
        <v>26.058969348912992</v>
      </c>
      <c r="JV11" s="403"/>
      <c r="JW11" s="403">
        <f>JW9*0.001/JW10</f>
        <v>26.058969348912992</v>
      </c>
      <c r="JX11" s="403"/>
      <c r="JY11" s="403">
        <f>JY9*0.001/JY10</f>
        <v>26.058969348912992</v>
      </c>
      <c r="JZ11" s="403"/>
      <c r="KA11" s="403">
        <f>KA9*0.001/KA10</f>
        <v>26.058969348912992</v>
      </c>
      <c r="KB11" s="403"/>
      <c r="KC11" s="403">
        <f>KC9*0.001/KC10</f>
        <v>26.058969348912992</v>
      </c>
      <c r="KD11" s="403"/>
      <c r="KE11" s="403">
        <f>KE9*0.001/KE10</f>
        <v>26.058969348912992</v>
      </c>
      <c r="KF11" s="403"/>
      <c r="KG11" s="403">
        <f>KG9*0.001/KG10</f>
        <v>26.058969348912992</v>
      </c>
      <c r="KH11" s="403"/>
      <c r="KI11" s="413">
        <f>1000*KI9/KI10</f>
        <v>48310.156684352405</v>
      </c>
      <c r="KJ11" s="414"/>
      <c r="KK11" s="403">
        <f>KK9*0.001/KK10</f>
        <v>6.9566625625467449E-2</v>
      </c>
      <c r="KL11" s="403"/>
      <c r="KM11" s="403">
        <f>KM9*0.001/KM10</f>
        <v>6.9566625625467449E-2</v>
      </c>
      <c r="KN11" s="403"/>
      <c r="KO11" s="403">
        <f>KO9*0.001/KO10</f>
        <v>6.9566625625467449E-2</v>
      </c>
      <c r="KP11" s="403"/>
      <c r="KQ11" s="403">
        <f>KQ9*0.001/KQ10</f>
        <v>6.9566625625467449E-2</v>
      </c>
      <c r="KR11" s="403"/>
      <c r="KS11" s="403">
        <f>KS9*0.001/KS10</f>
        <v>6.9566625625467449E-2</v>
      </c>
      <c r="KT11" s="403"/>
      <c r="KU11" s="403">
        <f>KU9*0.001/KU10</f>
        <v>6.9566625625467449E-2</v>
      </c>
      <c r="KV11" s="403"/>
      <c r="KW11" s="403">
        <f>KW9*0.001/KW10</f>
        <v>6.9566625625467449E-2</v>
      </c>
      <c r="KX11" s="403"/>
      <c r="KY11" s="403">
        <f>KY9*0.001/KY10</f>
        <v>6.9566625625467449E-2</v>
      </c>
      <c r="KZ11" s="403"/>
      <c r="LA11" s="403">
        <f>LA9*0.001/LA10</f>
        <v>6.9566625625467449E-2</v>
      </c>
      <c r="LB11" s="403"/>
      <c r="LC11" s="403">
        <f>LC9*0.001/LC10</f>
        <v>6.9566625625467449E-2</v>
      </c>
      <c r="LD11" s="403"/>
      <c r="LE11" s="413">
        <f>1000*LE9/LE10</f>
        <v>48442.785803595652</v>
      </c>
      <c r="LF11" s="414"/>
      <c r="LG11" s="413">
        <f>1000*LG9/LG10</f>
        <v>48442.785803595652</v>
      </c>
      <c r="LH11" s="414"/>
      <c r="LI11" s="413">
        <f>1000*LI9/LI10</f>
        <v>48442.785803595652</v>
      </c>
      <c r="LJ11" s="414"/>
      <c r="LK11" s="413">
        <f>1000*LK9/LK10</f>
        <v>48442.785803595652</v>
      </c>
      <c r="LL11" s="414"/>
      <c r="LM11" s="413">
        <f>1000*LM9/LM10</f>
        <v>48442.785803595652</v>
      </c>
      <c r="LN11" s="414"/>
      <c r="LO11" s="413">
        <f>1000*LO9/LO10</f>
        <v>48442.785803595652</v>
      </c>
      <c r="LP11" s="414"/>
      <c r="LQ11" s="413">
        <f>1000*LQ9/LQ10</f>
        <v>48442.785803595652</v>
      </c>
      <c r="LR11" s="414"/>
      <c r="LS11" s="413">
        <f>1000*LS9/LS10</f>
        <v>48442.785803595652</v>
      </c>
      <c r="LT11" s="414"/>
      <c r="LU11" s="413">
        <f>1000*LU9/LU10</f>
        <v>48442.785803595652</v>
      </c>
      <c r="LV11" s="414"/>
      <c r="LW11" s="413">
        <f>1000*LW9/LW10</f>
        <v>48442.785803595652</v>
      </c>
      <c r="LX11" s="414"/>
      <c r="LY11" s="413">
        <f>1000*LY9/LY10</f>
        <v>48442.785803595652</v>
      </c>
      <c r="LZ11" s="414"/>
      <c r="MA11" s="116">
        <f t="shared" ref="MA11:MF11" si="29">MA9*0.001/MA10</f>
        <v>1337.6907200368396</v>
      </c>
      <c r="MB11" s="111">
        <f t="shared" si="29"/>
        <v>1333.7447297122474</v>
      </c>
      <c r="MC11" s="111">
        <f t="shared" si="29"/>
        <v>1332.4293996040499</v>
      </c>
      <c r="MD11" s="111">
        <f t="shared" si="29"/>
        <v>1335.0600598204448</v>
      </c>
      <c r="ME11" s="111">
        <f t="shared" si="29"/>
        <v>1333.7447297122474</v>
      </c>
      <c r="MF11" s="403">
        <f t="shared" si="29"/>
        <v>8.7344232768832146</v>
      </c>
      <c r="MG11" s="403"/>
      <c r="MH11" s="403">
        <f>MH9*0.001/MH10</f>
        <v>8.7344232768832146</v>
      </c>
      <c r="MI11" s="403"/>
      <c r="MJ11" s="403">
        <f>MJ9*0.001/MJ10</f>
        <v>8.7344232768832146</v>
      </c>
      <c r="MK11" s="403"/>
      <c r="ML11" s="403">
        <f>ML9*0.001/ML10</f>
        <v>8.7344232768832146</v>
      </c>
      <c r="MM11" s="403"/>
      <c r="MN11" s="403">
        <f>MN9*0.001/MN10</f>
        <v>8.7344232768832146</v>
      </c>
      <c r="MO11" s="403"/>
      <c r="MP11" s="403">
        <f>MP9*0.001/MP10</f>
        <v>8.7344232768832146</v>
      </c>
      <c r="MQ11" s="403"/>
      <c r="MR11" s="403">
        <f>MR9*0.001/MR10</f>
        <v>8.7344232768832146</v>
      </c>
      <c r="MS11" s="403"/>
      <c r="MT11" s="403">
        <f>MT9*0.001/MT10</f>
        <v>8.7344232768832146</v>
      </c>
      <c r="MU11" s="403"/>
      <c r="MV11" s="413">
        <f>MV9*0.001/MV10</f>
        <v>8.7344232768832146</v>
      </c>
      <c r="MW11" s="414"/>
      <c r="MX11" s="413">
        <f>MX9*0.001/MX10</f>
        <v>8.7344232768832146</v>
      </c>
      <c r="MY11" s="414"/>
      <c r="MZ11" s="413">
        <f>MZ9*0.001/MZ10</f>
        <v>8.7344232768832146</v>
      </c>
      <c r="NA11" s="414"/>
      <c r="NB11" s="413">
        <f>NB9*0.001/NB10</f>
        <v>8.7344232768832146</v>
      </c>
      <c r="NC11" s="414"/>
      <c r="ND11" s="413">
        <f>ND9*0.001/ND10</f>
        <v>8.7344232768832146</v>
      </c>
      <c r="NE11" s="414"/>
      <c r="NF11" s="413">
        <f>NF9*0.001/NF10</f>
        <v>8.7344232768832146</v>
      </c>
      <c r="NG11" s="414"/>
      <c r="NH11" s="413">
        <f>NH9*0.001/NH10</f>
        <v>8.7344232768832146</v>
      </c>
      <c r="NI11" s="414"/>
      <c r="NJ11" s="403">
        <f>NJ9*0.001/NJ10</f>
        <v>8.615587586041265</v>
      </c>
      <c r="NK11" s="403"/>
      <c r="NL11" s="403">
        <f>NL9*0.001/NL10</f>
        <v>8.615587586041265</v>
      </c>
      <c r="NM11" s="403"/>
      <c r="NN11" s="403">
        <f>NN9*0.001/NN10</f>
        <v>8.615587586041265</v>
      </c>
      <c r="NO11" s="403"/>
      <c r="NP11" s="403">
        <f>NP9*0.001/NP10</f>
        <v>8.615587586041265</v>
      </c>
      <c r="NQ11" s="403"/>
      <c r="NR11" s="403">
        <f>NR9*0.001/NR10</f>
        <v>8.615587586041265</v>
      </c>
      <c r="NS11" s="403"/>
      <c r="NT11" s="403">
        <f>NT9*0.001/NT10</f>
        <v>8.615587586041265</v>
      </c>
      <c r="NU11" s="403"/>
      <c r="NV11" s="403">
        <f>NV9*0.001/NV10</f>
        <v>8.615587586041265</v>
      </c>
      <c r="NW11" s="403"/>
      <c r="NX11" s="403">
        <f>NX9*0.001/NX10</f>
        <v>8.615587586041265</v>
      </c>
      <c r="NY11" s="403"/>
      <c r="NZ11" s="403">
        <f>NZ9*0.001/NZ10</f>
        <v>8.615587586041265</v>
      </c>
      <c r="OA11" s="403"/>
      <c r="OB11" s="403">
        <f>OB9*0.001/OB10</f>
        <v>8.615587586041265</v>
      </c>
      <c r="OC11" s="403"/>
      <c r="OD11" s="403">
        <f>OD9*0.001/OD10</f>
        <v>8.615587586041265</v>
      </c>
      <c r="OE11" s="403"/>
      <c r="OF11" s="403">
        <f>OF9*0.001/OF10</f>
        <v>8.615587586041265</v>
      </c>
      <c r="OG11" s="403"/>
      <c r="OH11" s="403">
        <f>OH9*0.001/OH10</f>
        <v>8.615587586041265</v>
      </c>
      <c r="OI11" s="403"/>
      <c r="OJ11" s="403">
        <f>OJ9*0.001/OJ10</f>
        <v>8.615587586041265</v>
      </c>
      <c r="OK11" s="403"/>
      <c r="OL11" s="403">
        <f>OL9*0.001/OL10</f>
        <v>8.615587586041265</v>
      </c>
      <c r="OM11" s="403"/>
      <c r="ON11" s="403">
        <f>ON9*0.001/ON10</f>
        <v>8.615587586041265</v>
      </c>
      <c r="OO11" s="403"/>
      <c r="OP11" s="403">
        <f>OP9*0.001/OP10</f>
        <v>25.97408671259732</v>
      </c>
      <c r="OQ11" s="403"/>
      <c r="OR11" s="403">
        <f>OR9*0.001/OR10</f>
        <v>25.97408671259732</v>
      </c>
      <c r="OS11" s="403"/>
      <c r="OT11" s="403">
        <f>OT9*0.001/OT10</f>
        <v>25.97408671259732</v>
      </c>
      <c r="OU11" s="403"/>
      <c r="OV11" s="403">
        <f>OV9*0.001/OV10</f>
        <v>25.97408671259732</v>
      </c>
      <c r="OW11" s="403"/>
      <c r="OX11" s="403">
        <f>OX9*0.001/OX10</f>
        <v>25.97408671259732</v>
      </c>
      <c r="OY11" s="403"/>
      <c r="OZ11" s="403">
        <f>OZ9*0.001/OZ10</f>
        <v>25.97408671259732</v>
      </c>
      <c r="PA11" s="403"/>
      <c r="PB11" s="403">
        <f>PB9*0.001/PB10</f>
        <v>25.97408671259732</v>
      </c>
      <c r="PC11" s="403"/>
      <c r="PD11" s="403">
        <f>PD9*0.001/PD10</f>
        <v>25.97408671259732</v>
      </c>
      <c r="PE11" s="403"/>
      <c r="PF11" s="403">
        <f>PF9*0.001/PF10</f>
        <v>6.9566625625467449E-2</v>
      </c>
      <c r="PG11" s="403"/>
      <c r="PH11" s="403">
        <f>PH9*0.001/PH10</f>
        <v>6.9566625625467449E-2</v>
      </c>
      <c r="PI11" s="403"/>
      <c r="PJ11" s="403">
        <f>PJ9*0.001/PJ10</f>
        <v>6.9566625625467449E-2</v>
      </c>
      <c r="PK11" s="403"/>
      <c r="PL11" s="403">
        <f>PL9*0.001/PL10</f>
        <v>6.9566625625467449E-2</v>
      </c>
      <c r="PM11" s="403"/>
      <c r="PN11" s="403">
        <f>PN9*0.001/PN10</f>
        <v>6.9566625625467449E-2</v>
      </c>
      <c r="PO11" s="403"/>
      <c r="PP11" s="403">
        <f>PP9*0.001/PP10</f>
        <v>6.9566625625467449E-2</v>
      </c>
      <c r="PQ11" s="403"/>
      <c r="PR11" s="403">
        <f>PR9*0.001/PR10</f>
        <v>6.9566625625467449E-2</v>
      </c>
      <c r="PS11" s="403"/>
      <c r="PT11" s="403">
        <f>PT9*0.001/PT10</f>
        <v>6.9566625625467449E-2</v>
      </c>
      <c r="PU11" s="403"/>
      <c r="PV11" s="403">
        <f>PV9*0.001/PV10</f>
        <v>6.9566625625467449E-2</v>
      </c>
      <c r="PW11" s="403"/>
      <c r="PX11" s="403">
        <f>PX9*0.001/PX10</f>
        <v>6.9566625625467449E-2</v>
      </c>
      <c r="PY11" s="403"/>
      <c r="PZ11" s="403">
        <f>PZ9*0.001/PZ10</f>
        <v>6.9566625625467449E-2</v>
      </c>
      <c r="QA11" s="403"/>
      <c r="QB11" s="104">
        <f>QB9*0.001/QB10</f>
        <v>69.3278932108296</v>
      </c>
      <c r="QC11" s="143"/>
      <c r="QD11" s="403">
        <f>QD9*0.001/QD10</f>
        <v>9.3201134674613897</v>
      </c>
      <c r="QE11" s="403"/>
      <c r="QF11" s="403">
        <f>QF9*0.001/QF10</f>
        <v>9.3201134674613897</v>
      </c>
      <c r="QG11" s="403"/>
      <c r="QH11" s="403">
        <f>QH9*0.001/QH10</f>
        <v>9.3201134674613897</v>
      </c>
      <c r="QI11" s="403"/>
      <c r="QJ11" s="403">
        <f>QJ9*0.001/QJ10</f>
        <v>9.3201134674613897</v>
      </c>
      <c r="QK11" s="403"/>
      <c r="QL11" s="403">
        <f>QL9*0.001/QL10</f>
        <v>9.3201134674613897</v>
      </c>
      <c r="QM11" s="403"/>
      <c r="QN11" s="403">
        <f>QN9*0.001/QN10</f>
        <v>9.3201134674613897</v>
      </c>
      <c r="QO11" s="403"/>
      <c r="QP11" s="403">
        <f>QP9*0.001/QP10</f>
        <v>9.3201134674613897</v>
      </c>
      <c r="QQ11" s="403"/>
      <c r="QR11" s="403">
        <f>QR9*0.001/QR10</f>
        <v>9.3201134674613897</v>
      </c>
      <c r="QS11" s="403"/>
      <c r="QT11" s="403">
        <f>QT9*0.001/QT10</f>
        <v>9.3201134674613897</v>
      </c>
      <c r="QU11" s="403"/>
      <c r="QV11" s="403">
        <f>QV9*0.001/QV10</f>
        <v>9.3201134674613897</v>
      </c>
      <c r="QW11" s="403"/>
      <c r="QX11" s="403">
        <f>QX9*0.001/QX10</f>
        <v>9.3201134674613897</v>
      </c>
      <c r="QY11" s="403"/>
      <c r="QZ11" s="413">
        <f>QZ9*0.001/QZ10</f>
        <v>25.97408671259732</v>
      </c>
      <c r="RA11" s="414"/>
      <c r="RB11" s="413">
        <f>RB9*0.001/RB10</f>
        <v>25.97408671259732</v>
      </c>
      <c r="RC11" s="414"/>
      <c r="RD11" s="413">
        <f>RD9*0.001/RD10</f>
        <v>25.97408671259732</v>
      </c>
      <c r="RE11" s="414"/>
      <c r="RF11" s="413">
        <f>RF9*0.001/RF10</f>
        <v>25.97408671259732</v>
      </c>
      <c r="RG11" s="414"/>
      <c r="RH11" s="413">
        <f>RH9*0.001/RH10</f>
        <v>25.97408671259732</v>
      </c>
      <c r="RI11" s="414"/>
      <c r="RJ11" s="413">
        <f>RJ9*0.001/RJ10</f>
        <v>25.97408671259732</v>
      </c>
      <c r="RK11" s="414"/>
      <c r="RL11" s="413">
        <f>RL9*0.001/RL10</f>
        <v>25.97408671259732</v>
      </c>
      <c r="RM11" s="414"/>
      <c r="RN11" s="413">
        <f>RN9*0.001/RN10</f>
        <v>25.97408671259732</v>
      </c>
      <c r="RO11" s="414"/>
      <c r="RP11" s="156">
        <f t="shared" ref="RP11:RW11" si="30">RP9*0.001/RP10</f>
        <v>69.3278932108296</v>
      </c>
      <c r="RQ11" s="156">
        <f t="shared" si="30"/>
        <v>69.3278932108296</v>
      </c>
      <c r="RR11" s="166">
        <f t="shared" si="30"/>
        <v>69.3278932108296</v>
      </c>
      <c r="RS11" s="166">
        <f t="shared" si="30"/>
        <v>69.3278932108296</v>
      </c>
      <c r="RT11" s="166">
        <f t="shared" si="30"/>
        <v>69.3278932108296</v>
      </c>
      <c r="RU11" s="166">
        <f t="shared" si="30"/>
        <v>69.3278932108296</v>
      </c>
      <c r="RV11" s="166">
        <f t="shared" si="30"/>
        <v>69.3278932108296</v>
      </c>
      <c r="RW11" s="166">
        <f t="shared" si="30"/>
        <v>69.3278932108296</v>
      </c>
      <c r="RX11" s="413">
        <f>RX9*0.001/RX10</f>
        <v>8.7344232768832146</v>
      </c>
      <c r="RY11" s="414"/>
      <c r="RZ11" s="413">
        <f>RZ9*0.001/RZ10</f>
        <v>8.7344232768832146</v>
      </c>
      <c r="SA11" s="414"/>
      <c r="SB11" s="413">
        <f t="shared" ref="SB11" si="31">SB9*0.001/SB10</f>
        <v>8.7344232768832146</v>
      </c>
      <c r="SC11" s="414"/>
      <c r="SD11" s="413">
        <f t="shared" ref="SD11" si="32">SD9*0.001/SD10</f>
        <v>8.7344232768832146</v>
      </c>
      <c r="SE11" s="414"/>
      <c r="SF11" s="413">
        <f t="shared" ref="SF11" si="33">SF9*0.001/SF10</f>
        <v>8.7344232768832146</v>
      </c>
      <c r="SG11" s="414"/>
      <c r="SH11" s="413">
        <f t="shared" ref="SH11" si="34">SH9*0.001/SH10</f>
        <v>8.7344232768832146</v>
      </c>
      <c r="SI11" s="414"/>
      <c r="SJ11" s="413">
        <f t="shared" ref="SJ11" si="35">SJ9*0.001/SJ10</f>
        <v>8.7344232768832146</v>
      </c>
      <c r="SK11" s="414"/>
      <c r="SL11" s="403">
        <f>SL9*0.001/SL10</f>
        <v>57.232117535845553</v>
      </c>
      <c r="SM11" s="403"/>
      <c r="SN11" s="403">
        <f>SN9*0.001/SN10</f>
        <v>57.232117535845553</v>
      </c>
      <c r="SO11" s="403"/>
      <c r="SP11" s="403">
        <f>SP9*0.001/SP10</f>
        <v>57.232117535845553</v>
      </c>
      <c r="SQ11" s="403"/>
      <c r="SR11" s="403">
        <f>SR9*0.001/SR10</f>
        <v>57.232117535845553</v>
      </c>
      <c r="SS11" s="403"/>
      <c r="ST11" s="403">
        <f>ST9*0.001/ST10</f>
        <v>57.232117535845553</v>
      </c>
      <c r="SU11" s="403"/>
      <c r="SV11" s="403">
        <f>SV9*0.001/SV10</f>
        <v>57.232117535845553</v>
      </c>
      <c r="SW11" s="403"/>
      <c r="SX11" s="403">
        <f>SX9*0.001/SX10</f>
        <v>57.232117535845553</v>
      </c>
      <c r="SY11" s="403"/>
      <c r="SZ11" s="403">
        <f>SZ9*0.001/SZ10</f>
        <v>57.232117535845553</v>
      </c>
      <c r="TA11" s="403"/>
      <c r="TB11" s="403">
        <f>TB9*0.001/TB10</f>
        <v>57.232117535845553</v>
      </c>
      <c r="TC11" s="403"/>
      <c r="TD11" s="396"/>
      <c r="TE11" s="396"/>
      <c r="TF11" s="201"/>
      <c r="TG11" s="201"/>
      <c r="TH11" s="201"/>
      <c r="TI11" s="201"/>
      <c r="TJ11" s="201"/>
      <c r="TK11" s="197"/>
    </row>
    <row r="12" spans="1:531" s="14" customFormat="1" ht="18.75" x14ac:dyDescent="0.3">
      <c r="A12" s="20" t="s">
        <v>6</v>
      </c>
      <c r="B12" s="19">
        <v>18</v>
      </c>
      <c r="C12" s="14">
        <v>18</v>
      </c>
      <c r="D12" s="64">
        <v>18</v>
      </c>
      <c r="E12" s="14">
        <v>18</v>
      </c>
      <c r="F12" s="14">
        <v>18</v>
      </c>
      <c r="G12" s="64">
        <v>18</v>
      </c>
      <c r="H12" s="14">
        <v>18</v>
      </c>
      <c r="I12" s="14">
        <v>18</v>
      </c>
      <c r="J12" s="64">
        <v>18</v>
      </c>
      <c r="K12" s="14">
        <v>18</v>
      </c>
      <c r="L12" s="64">
        <v>18</v>
      </c>
      <c r="M12" s="14">
        <v>18</v>
      </c>
      <c r="N12" s="64">
        <v>18</v>
      </c>
      <c r="O12" s="14">
        <v>18</v>
      </c>
      <c r="P12" s="64">
        <v>18</v>
      </c>
      <c r="Q12" s="14">
        <v>18</v>
      </c>
      <c r="R12" s="64">
        <v>18</v>
      </c>
      <c r="S12" s="14">
        <v>18</v>
      </c>
      <c r="T12" s="64">
        <v>18</v>
      </c>
      <c r="U12" s="14">
        <v>18</v>
      </c>
      <c r="V12" s="64">
        <v>18</v>
      </c>
      <c r="W12" s="14">
        <v>18</v>
      </c>
      <c r="X12" s="14">
        <v>18</v>
      </c>
      <c r="Y12" s="14">
        <v>18</v>
      </c>
      <c r="Z12" s="19">
        <v>18</v>
      </c>
      <c r="AA12" s="14">
        <v>18</v>
      </c>
      <c r="AB12" s="14">
        <v>18</v>
      </c>
      <c r="AC12" s="14">
        <v>18</v>
      </c>
      <c r="AD12" s="14">
        <v>18</v>
      </c>
      <c r="AE12" s="88">
        <v>19</v>
      </c>
      <c r="AF12" s="86">
        <v>18</v>
      </c>
      <c r="AG12" s="19">
        <v>18</v>
      </c>
      <c r="AH12" s="104">
        <v>19</v>
      </c>
      <c r="AI12" s="86">
        <v>18</v>
      </c>
      <c r="AJ12" s="88">
        <v>18</v>
      </c>
      <c r="AK12" s="88">
        <v>19</v>
      </c>
      <c r="AL12" s="86">
        <v>18</v>
      </c>
      <c r="AM12" s="88">
        <v>18</v>
      </c>
      <c r="AN12" s="88">
        <v>19</v>
      </c>
      <c r="AO12" s="88">
        <v>18</v>
      </c>
      <c r="AP12" s="88">
        <v>18</v>
      </c>
      <c r="AQ12" s="88">
        <v>19</v>
      </c>
      <c r="AR12" s="88">
        <v>19</v>
      </c>
      <c r="AS12" s="88">
        <v>19</v>
      </c>
      <c r="AT12" s="88">
        <v>18</v>
      </c>
      <c r="AU12" s="88">
        <v>19</v>
      </c>
      <c r="AV12" s="88">
        <v>18</v>
      </c>
      <c r="AW12" s="14">
        <v>18</v>
      </c>
      <c r="AX12" s="76">
        <v>18</v>
      </c>
      <c r="AY12" s="14">
        <v>18</v>
      </c>
      <c r="AZ12" s="76">
        <v>18</v>
      </c>
      <c r="BA12" s="19">
        <v>18</v>
      </c>
      <c r="BB12" s="76">
        <v>18</v>
      </c>
      <c r="BC12" s="76">
        <v>18</v>
      </c>
      <c r="BD12" s="430">
        <v>18</v>
      </c>
      <c r="BE12" s="430">
        <v>18</v>
      </c>
      <c r="BF12" s="404">
        <v>18</v>
      </c>
      <c r="BG12" s="404">
        <v>18</v>
      </c>
      <c r="BH12" s="404">
        <v>18</v>
      </c>
      <c r="BI12" s="404">
        <v>18</v>
      </c>
      <c r="BJ12" s="430">
        <v>18</v>
      </c>
      <c r="BK12" s="430">
        <v>18</v>
      </c>
      <c r="BL12" s="14">
        <v>17</v>
      </c>
      <c r="BM12" s="76">
        <v>18</v>
      </c>
      <c r="BN12" s="411">
        <v>17</v>
      </c>
      <c r="BO12" s="412"/>
      <c r="BP12" s="404">
        <v>18</v>
      </c>
      <c r="BQ12" s="404">
        <v>18</v>
      </c>
      <c r="BR12" s="411">
        <v>17</v>
      </c>
      <c r="BS12" s="412"/>
      <c r="BT12" s="404">
        <v>18</v>
      </c>
      <c r="BU12" s="404">
        <v>18</v>
      </c>
      <c r="BV12" s="19">
        <v>17</v>
      </c>
      <c r="BW12" s="76">
        <v>18</v>
      </c>
      <c r="BX12" s="411">
        <v>17</v>
      </c>
      <c r="BY12" s="412"/>
      <c r="BZ12" s="404">
        <v>18</v>
      </c>
      <c r="CA12" s="404">
        <v>18</v>
      </c>
      <c r="CB12" s="411">
        <v>17</v>
      </c>
      <c r="CC12" s="412"/>
      <c r="CD12" s="404">
        <v>18</v>
      </c>
      <c r="CE12" s="404">
        <v>18</v>
      </c>
      <c r="CF12" s="19">
        <v>17</v>
      </c>
      <c r="CG12" s="411">
        <v>17</v>
      </c>
      <c r="CH12" s="412"/>
      <c r="CI12" s="404">
        <v>18</v>
      </c>
      <c r="CJ12" s="404"/>
      <c r="CK12" s="404">
        <v>18</v>
      </c>
      <c r="CL12" s="404"/>
      <c r="CM12" s="404">
        <v>18</v>
      </c>
      <c r="CN12" s="404"/>
      <c r="CO12" s="404">
        <v>18</v>
      </c>
      <c r="CP12" s="404"/>
      <c r="CQ12" s="404">
        <v>18</v>
      </c>
      <c r="CR12" s="404"/>
      <c r="CS12" s="404">
        <v>18</v>
      </c>
      <c r="CT12" s="404"/>
      <c r="CU12" s="404">
        <v>18</v>
      </c>
      <c r="CV12" s="404"/>
      <c r="CW12" s="404">
        <v>18</v>
      </c>
      <c r="CX12" s="404"/>
      <c r="CY12" s="404">
        <v>18</v>
      </c>
      <c r="CZ12" s="404"/>
      <c r="DA12" s="404">
        <v>18</v>
      </c>
      <c r="DB12" s="404">
        <v>18</v>
      </c>
      <c r="DC12" s="404">
        <v>18</v>
      </c>
      <c r="DD12" s="404">
        <v>18</v>
      </c>
      <c r="DE12" s="404">
        <v>18</v>
      </c>
      <c r="DF12" s="404">
        <v>18</v>
      </c>
      <c r="DG12" s="404">
        <v>18</v>
      </c>
      <c r="DH12" s="404">
        <v>18</v>
      </c>
      <c r="DI12" s="404">
        <v>18</v>
      </c>
      <c r="DJ12" s="404">
        <v>18</v>
      </c>
      <c r="DK12" s="404">
        <v>18</v>
      </c>
      <c r="DL12" s="404">
        <v>18</v>
      </c>
      <c r="DM12" s="404">
        <v>18</v>
      </c>
      <c r="DN12" s="404">
        <v>18</v>
      </c>
      <c r="DO12" s="404">
        <v>18</v>
      </c>
      <c r="DP12" s="404">
        <v>18</v>
      </c>
      <c r="DQ12" s="404">
        <v>18</v>
      </c>
      <c r="DR12" s="404">
        <v>18</v>
      </c>
      <c r="DS12" s="404">
        <v>18</v>
      </c>
      <c r="DT12" s="404"/>
      <c r="DU12" s="404">
        <v>18</v>
      </c>
      <c r="DV12" s="404"/>
      <c r="DW12" s="404">
        <v>18</v>
      </c>
      <c r="DX12" s="404"/>
      <c r="DY12" s="404">
        <v>18</v>
      </c>
      <c r="DZ12" s="404"/>
      <c r="EA12" s="404">
        <v>18</v>
      </c>
      <c r="EB12" s="404"/>
      <c r="EC12" s="404">
        <v>18</v>
      </c>
      <c r="ED12" s="404"/>
      <c r="EE12" s="404">
        <v>18</v>
      </c>
      <c r="EF12" s="404"/>
      <c r="EG12" s="404">
        <v>18</v>
      </c>
      <c r="EH12" s="404"/>
      <c r="EI12" s="404">
        <v>18</v>
      </c>
      <c r="EJ12" s="404"/>
      <c r="EK12" s="404">
        <v>18</v>
      </c>
      <c r="EL12" s="404"/>
      <c r="EM12" s="404">
        <v>18</v>
      </c>
      <c r="EN12" s="404"/>
      <c r="EO12" s="404">
        <v>18</v>
      </c>
      <c r="EP12" s="404"/>
      <c r="EQ12" s="404">
        <v>18</v>
      </c>
      <c r="ER12" s="404"/>
      <c r="ES12" s="404">
        <v>18</v>
      </c>
      <c r="ET12" s="404"/>
      <c r="EU12" s="404">
        <v>18</v>
      </c>
      <c r="EV12" s="404"/>
      <c r="EW12" s="404">
        <v>18</v>
      </c>
      <c r="EX12" s="404"/>
      <c r="EY12" s="404">
        <v>18</v>
      </c>
      <c r="EZ12" s="404"/>
      <c r="FA12" s="404">
        <v>18</v>
      </c>
      <c r="FB12" s="404"/>
      <c r="FC12" s="404">
        <v>18</v>
      </c>
      <c r="FD12" s="404"/>
      <c r="FE12" s="404">
        <v>18</v>
      </c>
      <c r="FF12" s="404"/>
      <c r="FG12" s="404">
        <v>18</v>
      </c>
      <c r="FH12" s="404"/>
      <c r="FI12" s="404">
        <v>18</v>
      </c>
      <c r="FJ12" s="404"/>
      <c r="FK12" s="404">
        <v>18</v>
      </c>
      <c r="FL12" s="404"/>
      <c r="FM12" s="404">
        <v>18</v>
      </c>
      <c r="FN12" s="404"/>
      <c r="FO12" s="404">
        <v>18</v>
      </c>
      <c r="FP12" s="404"/>
      <c r="FQ12" s="404">
        <v>18</v>
      </c>
      <c r="FR12" s="404"/>
      <c r="FS12" s="404">
        <v>18</v>
      </c>
      <c r="FT12" s="404"/>
      <c r="FU12" s="404">
        <v>18</v>
      </c>
      <c r="FV12" s="404">
        <v>18</v>
      </c>
      <c r="FW12" s="404">
        <v>18</v>
      </c>
      <c r="FX12" s="404">
        <v>18</v>
      </c>
      <c r="FY12" s="404">
        <v>18</v>
      </c>
      <c r="FZ12" s="404">
        <v>18</v>
      </c>
      <c r="GA12" s="404">
        <v>18</v>
      </c>
      <c r="GB12" s="404">
        <v>18</v>
      </c>
      <c r="GC12" s="404">
        <v>18</v>
      </c>
      <c r="GD12" s="404">
        <v>18</v>
      </c>
      <c r="GE12" s="404">
        <v>18</v>
      </c>
      <c r="GF12" s="404">
        <v>18</v>
      </c>
      <c r="GG12" s="404">
        <v>18</v>
      </c>
      <c r="GH12" s="404">
        <v>18</v>
      </c>
      <c r="GI12" s="404">
        <v>18</v>
      </c>
      <c r="GJ12" s="404">
        <v>18</v>
      </c>
      <c r="GK12" s="404">
        <v>18</v>
      </c>
      <c r="GL12" s="404">
        <v>18</v>
      </c>
      <c r="GM12" s="404">
        <v>18</v>
      </c>
      <c r="GN12" s="404"/>
      <c r="GO12" s="404">
        <v>18</v>
      </c>
      <c r="GP12" s="404"/>
      <c r="GQ12" s="404">
        <v>18</v>
      </c>
      <c r="GR12" s="404"/>
      <c r="GS12" s="404">
        <v>18</v>
      </c>
      <c r="GT12" s="404"/>
      <c r="GU12" s="404">
        <v>18</v>
      </c>
      <c r="GV12" s="404"/>
      <c r="GW12" s="404">
        <v>18</v>
      </c>
      <c r="GX12" s="404"/>
      <c r="GY12" s="404">
        <v>18</v>
      </c>
      <c r="GZ12" s="404"/>
      <c r="HA12" s="404">
        <v>18</v>
      </c>
      <c r="HB12" s="404"/>
      <c r="HC12" s="404">
        <v>18</v>
      </c>
      <c r="HD12" s="404"/>
      <c r="HE12" s="404">
        <v>18</v>
      </c>
      <c r="HF12" s="404"/>
      <c r="HG12" s="404">
        <v>18</v>
      </c>
      <c r="HH12" s="404"/>
      <c r="HI12" s="404">
        <v>18</v>
      </c>
      <c r="HJ12" s="404"/>
      <c r="HK12" s="404">
        <v>18</v>
      </c>
      <c r="HL12" s="404"/>
      <c r="HM12" s="404">
        <v>18</v>
      </c>
      <c r="HN12" s="404"/>
      <c r="HO12" s="404">
        <v>18</v>
      </c>
      <c r="HP12" s="404"/>
      <c r="HQ12" s="404">
        <v>18</v>
      </c>
      <c r="HR12" s="404"/>
      <c r="HS12" s="404">
        <v>18</v>
      </c>
      <c r="HT12" s="404"/>
      <c r="HU12" s="404">
        <v>18</v>
      </c>
      <c r="HV12" s="404"/>
      <c r="HW12" s="404">
        <v>18</v>
      </c>
      <c r="HX12" s="404"/>
      <c r="HY12" s="404">
        <v>18</v>
      </c>
      <c r="HZ12" s="404"/>
      <c r="IA12" s="404">
        <v>18</v>
      </c>
      <c r="IB12" s="404"/>
      <c r="IC12" s="404">
        <v>18</v>
      </c>
      <c r="ID12" s="404"/>
      <c r="IE12" s="404">
        <v>18</v>
      </c>
      <c r="IF12" s="404"/>
      <c r="IG12" s="404">
        <v>18</v>
      </c>
      <c r="IH12" s="404"/>
      <c r="II12" s="404">
        <v>18</v>
      </c>
      <c r="IJ12" s="404"/>
      <c r="IK12" s="404">
        <v>18</v>
      </c>
      <c r="IL12" s="404"/>
      <c r="IM12" s="404">
        <v>18</v>
      </c>
      <c r="IN12" s="404">
        <v>18</v>
      </c>
      <c r="IO12" s="404">
        <v>18</v>
      </c>
      <c r="IP12" s="404">
        <v>18</v>
      </c>
      <c r="IQ12" s="404">
        <v>18</v>
      </c>
      <c r="IR12" s="404">
        <v>18</v>
      </c>
      <c r="IS12" s="404">
        <v>18</v>
      </c>
      <c r="IT12" s="404">
        <v>18</v>
      </c>
      <c r="IU12" s="404">
        <v>18</v>
      </c>
      <c r="IV12" s="404">
        <v>18</v>
      </c>
      <c r="IW12" s="404">
        <v>18</v>
      </c>
      <c r="IX12" s="404">
        <v>18</v>
      </c>
      <c r="IY12" s="404">
        <v>18</v>
      </c>
      <c r="IZ12" s="404">
        <v>18</v>
      </c>
      <c r="JA12" s="404">
        <v>18</v>
      </c>
      <c r="JB12" s="404">
        <v>18</v>
      </c>
      <c r="JC12" s="404">
        <v>18</v>
      </c>
      <c r="JD12" s="404"/>
      <c r="JE12" s="404">
        <v>18</v>
      </c>
      <c r="JF12" s="404"/>
      <c r="JG12" s="404">
        <v>18</v>
      </c>
      <c r="JH12" s="404"/>
      <c r="JI12" s="404">
        <v>18</v>
      </c>
      <c r="JJ12" s="404"/>
      <c r="JK12" s="404">
        <v>18</v>
      </c>
      <c r="JL12" s="404"/>
      <c r="JM12" s="404">
        <v>18</v>
      </c>
      <c r="JN12" s="404"/>
      <c r="JO12" s="404">
        <v>18</v>
      </c>
      <c r="JP12" s="404"/>
      <c r="JQ12" s="404">
        <v>18</v>
      </c>
      <c r="JR12" s="404"/>
      <c r="JS12" s="404">
        <v>18</v>
      </c>
      <c r="JT12" s="404"/>
      <c r="JU12" s="404">
        <v>18</v>
      </c>
      <c r="JV12" s="404"/>
      <c r="JW12" s="404">
        <v>18</v>
      </c>
      <c r="JX12" s="404"/>
      <c r="JY12" s="404">
        <v>18</v>
      </c>
      <c r="JZ12" s="404"/>
      <c r="KA12" s="404">
        <v>18</v>
      </c>
      <c r="KB12" s="404"/>
      <c r="KC12" s="404">
        <v>18</v>
      </c>
      <c r="KD12" s="404"/>
      <c r="KE12" s="404">
        <v>18</v>
      </c>
      <c r="KF12" s="404"/>
      <c r="KG12" s="404">
        <v>18</v>
      </c>
      <c r="KH12" s="404"/>
      <c r="KI12" s="411">
        <v>18</v>
      </c>
      <c r="KJ12" s="412"/>
      <c r="KK12" s="404">
        <v>18</v>
      </c>
      <c r="KL12" s="404"/>
      <c r="KM12" s="404">
        <v>18</v>
      </c>
      <c r="KN12" s="404"/>
      <c r="KO12" s="404">
        <v>18</v>
      </c>
      <c r="KP12" s="404"/>
      <c r="KQ12" s="404">
        <v>18</v>
      </c>
      <c r="KR12" s="404"/>
      <c r="KS12" s="404">
        <v>18</v>
      </c>
      <c r="KT12" s="404"/>
      <c r="KU12" s="404">
        <v>18</v>
      </c>
      <c r="KV12" s="404"/>
      <c r="KW12" s="404">
        <v>18</v>
      </c>
      <c r="KX12" s="404"/>
      <c r="KY12" s="404">
        <v>18</v>
      </c>
      <c r="KZ12" s="404"/>
      <c r="LA12" s="404">
        <v>18</v>
      </c>
      <c r="LB12" s="404"/>
      <c r="LC12" s="404">
        <v>18</v>
      </c>
      <c r="LD12" s="404"/>
      <c r="LE12" s="411">
        <v>18</v>
      </c>
      <c r="LF12" s="412"/>
      <c r="LG12" s="411">
        <v>18</v>
      </c>
      <c r="LH12" s="412"/>
      <c r="LI12" s="411">
        <v>18</v>
      </c>
      <c r="LJ12" s="412"/>
      <c r="LK12" s="411">
        <v>18</v>
      </c>
      <c r="LL12" s="412"/>
      <c r="LM12" s="411">
        <v>18</v>
      </c>
      <c r="LN12" s="412"/>
      <c r="LO12" s="411">
        <v>18</v>
      </c>
      <c r="LP12" s="412"/>
      <c r="LQ12" s="411">
        <v>18</v>
      </c>
      <c r="LR12" s="412"/>
      <c r="LS12" s="411">
        <v>18</v>
      </c>
      <c r="LT12" s="412"/>
      <c r="LU12" s="411">
        <v>18</v>
      </c>
      <c r="LV12" s="412"/>
      <c r="LW12" s="411">
        <v>18</v>
      </c>
      <c r="LX12" s="412"/>
      <c r="LY12" s="411">
        <v>18</v>
      </c>
      <c r="LZ12" s="412"/>
      <c r="MA12" s="117">
        <v>18</v>
      </c>
      <c r="MB12" s="117">
        <v>18</v>
      </c>
      <c r="MC12" s="117">
        <v>18</v>
      </c>
      <c r="MD12" s="117">
        <v>18</v>
      </c>
      <c r="ME12" s="117">
        <v>18</v>
      </c>
      <c r="MF12" s="404">
        <v>18</v>
      </c>
      <c r="MG12" s="404"/>
      <c r="MH12" s="404">
        <v>18</v>
      </c>
      <c r="MI12" s="404"/>
      <c r="MJ12" s="404">
        <v>18</v>
      </c>
      <c r="MK12" s="404"/>
      <c r="ML12" s="404">
        <v>18</v>
      </c>
      <c r="MM12" s="404"/>
      <c r="MN12" s="404">
        <v>18</v>
      </c>
      <c r="MO12" s="404"/>
      <c r="MP12" s="404">
        <v>18</v>
      </c>
      <c r="MQ12" s="404"/>
      <c r="MR12" s="404">
        <v>18</v>
      </c>
      <c r="MS12" s="404"/>
      <c r="MT12" s="404">
        <v>18</v>
      </c>
      <c r="MU12" s="404"/>
      <c r="MV12" s="404">
        <v>18</v>
      </c>
      <c r="MW12" s="404"/>
      <c r="MX12" s="404">
        <v>18</v>
      </c>
      <c r="MY12" s="404"/>
      <c r="MZ12" s="404">
        <v>18</v>
      </c>
      <c r="NA12" s="404"/>
      <c r="NB12" s="404">
        <v>18</v>
      </c>
      <c r="NC12" s="404"/>
      <c r="ND12" s="404">
        <v>18</v>
      </c>
      <c r="NE12" s="404"/>
      <c r="NF12" s="404">
        <v>18</v>
      </c>
      <c r="NG12" s="404"/>
      <c r="NH12" s="404">
        <v>18</v>
      </c>
      <c r="NI12" s="404"/>
      <c r="NJ12" s="404">
        <v>18</v>
      </c>
      <c r="NK12" s="404"/>
      <c r="NL12" s="404">
        <v>18</v>
      </c>
      <c r="NM12" s="404"/>
      <c r="NN12" s="404">
        <v>18</v>
      </c>
      <c r="NO12" s="404"/>
      <c r="NP12" s="404">
        <v>18</v>
      </c>
      <c r="NQ12" s="404"/>
      <c r="NR12" s="404">
        <v>18</v>
      </c>
      <c r="NS12" s="404"/>
      <c r="NT12" s="404">
        <v>18</v>
      </c>
      <c r="NU12" s="404"/>
      <c r="NV12" s="404">
        <v>18</v>
      </c>
      <c r="NW12" s="404"/>
      <c r="NX12" s="404">
        <v>18</v>
      </c>
      <c r="NY12" s="404"/>
      <c r="NZ12" s="404">
        <v>18</v>
      </c>
      <c r="OA12" s="404"/>
      <c r="OB12" s="404">
        <v>18</v>
      </c>
      <c r="OC12" s="404"/>
      <c r="OD12" s="404">
        <v>18</v>
      </c>
      <c r="OE12" s="404"/>
      <c r="OF12" s="404">
        <v>18</v>
      </c>
      <c r="OG12" s="404"/>
      <c r="OH12" s="404">
        <v>18</v>
      </c>
      <c r="OI12" s="404"/>
      <c r="OJ12" s="404">
        <v>18</v>
      </c>
      <c r="OK12" s="404"/>
      <c r="OL12" s="404">
        <v>18</v>
      </c>
      <c r="OM12" s="404"/>
      <c r="ON12" s="404">
        <v>18</v>
      </c>
      <c r="OO12" s="404"/>
      <c r="OP12" s="404">
        <v>18</v>
      </c>
      <c r="OQ12" s="404"/>
      <c r="OR12" s="404">
        <v>18</v>
      </c>
      <c r="OS12" s="404"/>
      <c r="OT12" s="404">
        <v>18</v>
      </c>
      <c r="OU12" s="404"/>
      <c r="OV12" s="404">
        <v>18</v>
      </c>
      <c r="OW12" s="404"/>
      <c r="OX12" s="404">
        <v>18</v>
      </c>
      <c r="OY12" s="404"/>
      <c r="OZ12" s="404">
        <v>18</v>
      </c>
      <c r="PA12" s="404"/>
      <c r="PB12" s="404">
        <v>18</v>
      </c>
      <c r="PC12" s="404"/>
      <c r="PD12" s="404">
        <v>18</v>
      </c>
      <c r="PE12" s="404"/>
      <c r="PF12" s="404">
        <v>18</v>
      </c>
      <c r="PG12" s="404"/>
      <c r="PH12" s="404">
        <v>18</v>
      </c>
      <c r="PI12" s="404"/>
      <c r="PJ12" s="404">
        <v>18</v>
      </c>
      <c r="PK12" s="404"/>
      <c r="PL12" s="404">
        <v>18</v>
      </c>
      <c r="PM12" s="404"/>
      <c r="PN12" s="404">
        <v>18</v>
      </c>
      <c r="PO12" s="404"/>
      <c r="PP12" s="404">
        <v>18</v>
      </c>
      <c r="PQ12" s="404"/>
      <c r="PR12" s="404">
        <v>18</v>
      </c>
      <c r="PS12" s="404"/>
      <c r="PT12" s="404">
        <v>18</v>
      </c>
      <c r="PU12" s="404"/>
      <c r="PV12" s="404">
        <v>18</v>
      </c>
      <c r="PW12" s="404"/>
      <c r="PX12" s="404">
        <v>18</v>
      </c>
      <c r="PY12" s="404"/>
      <c r="PZ12" s="404">
        <v>18</v>
      </c>
      <c r="QA12" s="404"/>
      <c r="QB12" s="143">
        <v>18</v>
      </c>
      <c r="QC12" s="143"/>
      <c r="QD12" s="404">
        <v>17</v>
      </c>
      <c r="QE12" s="404"/>
      <c r="QF12" s="404">
        <v>17</v>
      </c>
      <c r="QG12" s="404"/>
      <c r="QH12" s="404">
        <v>17</v>
      </c>
      <c r="QI12" s="404"/>
      <c r="QJ12" s="404">
        <v>17</v>
      </c>
      <c r="QK12" s="404"/>
      <c r="QL12" s="404">
        <v>17</v>
      </c>
      <c r="QM12" s="404"/>
      <c r="QN12" s="404">
        <v>17</v>
      </c>
      <c r="QO12" s="404"/>
      <c r="QP12" s="404">
        <v>17</v>
      </c>
      <c r="QQ12" s="404"/>
      <c r="QR12" s="404">
        <v>17</v>
      </c>
      <c r="QS12" s="404"/>
      <c r="QT12" s="404">
        <v>17</v>
      </c>
      <c r="QU12" s="404"/>
      <c r="QV12" s="404">
        <v>17</v>
      </c>
      <c r="QW12" s="404"/>
      <c r="QX12" s="404">
        <v>17</v>
      </c>
      <c r="QY12" s="404"/>
      <c r="QZ12" s="411">
        <v>18</v>
      </c>
      <c r="RA12" s="412"/>
      <c r="RB12" s="411">
        <v>18</v>
      </c>
      <c r="RC12" s="412"/>
      <c r="RD12" s="411">
        <v>18</v>
      </c>
      <c r="RE12" s="412"/>
      <c r="RF12" s="411">
        <v>18</v>
      </c>
      <c r="RG12" s="412"/>
      <c r="RH12" s="411">
        <v>18</v>
      </c>
      <c r="RI12" s="412"/>
      <c r="RJ12" s="411">
        <v>18</v>
      </c>
      <c r="RK12" s="412"/>
      <c r="RL12" s="411">
        <v>18</v>
      </c>
      <c r="RM12" s="412"/>
      <c r="RN12" s="411">
        <v>18</v>
      </c>
      <c r="RO12" s="412"/>
      <c r="RP12" s="157">
        <v>18</v>
      </c>
      <c r="RQ12" s="157">
        <v>18</v>
      </c>
      <c r="RR12" s="165">
        <v>18</v>
      </c>
      <c r="RS12" s="165">
        <v>18</v>
      </c>
      <c r="RT12" s="165">
        <v>18</v>
      </c>
      <c r="RU12" s="165">
        <v>18</v>
      </c>
      <c r="RV12" s="165">
        <v>18</v>
      </c>
      <c r="RW12" s="165">
        <v>18</v>
      </c>
      <c r="RX12" s="411">
        <v>18</v>
      </c>
      <c r="RY12" s="412"/>
      <c r="RZ12" s="411">
        <v>18</v>
      </c>
      <c r="SA12" s="412"/>
      <c r="SB12" s="411">
        <v>18</v>
      </c>
      <c r="SC12" s="412"/>
      <c r="SD12" s="411">
        <v>18</v>
      </c>
      <c r="SE12" s="412"/>
      <c r="SF12" s="411">
        <v>18</v>
      </c>
      <c r="SG12" s="412"/>
      <c r="SH12" s="411">
        <v>18</v>
      </c>
      <c r="SI12" s="412"/>
      <c r="SJ12" s="411">
        <v>18</v>
      </c>
      <c r="SK12" s="412"/>
      <c r="SL12" s="411">
        <v>18</v>
      </c>
      <c r="SM12" s="412"/>
      <c r="SN12" s="411">
        <v>18</v>
      </c>
      <c r="SO12" s="412"/>
      <c r="SP12" s="411">
        <v>18</v>
      </c>
      <c r="SQ12" s="412"/>
      <c r="SR12" s="411">
        <v>18</v>
      </c>
      <c r="SS12" s="412"/>
      <c r="ST12" s="411">
        <v>18</v>
      </c>
      <c r="SU12" s="412"/>
      <c r="SV12" s="411">
        <v>18</v>
      </c>
      <c r="SW12" s="412"/>
      <c r="SX12" s="411">
        <v>18</v>
      </c>
      <c r="SY12" s="412"/>
      <c r="SZ12" s="411">
        <v>18</v>
      </c>
      <c r="TA12" s="412"/>
      <c r="TB12" s="411">
        <v>18</v>
      </c>
      <c r="TC12" s="412"/>
      <c r="TD12" s="396"/>
      <c r="TE12" s="396"/>
      <c r="TF12" s="201"/>
      <c r="TG12" s="201"/>
      <c r="TH12" s="201"/>
      <c r="TI12" s="201"/>
      <c r="TJ12" s="201"/>
      <c r="TK12" s="195"/>
    </row>
    <row r="13" spans="1:531" s="9" customFormat="1" ht="18.75" x14ac:dyDescent="0.3">
      <c r="A13" s="20" t="s">
        <v>34</v>
      </c>
      <c r="B13" s="18">
        <v>1020</v>
      </c>
      <c r="C13" s="9">
        <v>996</v>
      </c>
      <c r="D13" s="61">
        <v>1024</v>
      </c>
      <c r="E13" s="18">
        <v>1020</v>
      </c>
      <c r="F13" s="9">
        <v>996</v>
      </c>
      <c r="G13" s="61">
        <v>1024</v>
      </c>
      <c r="H13" s="18">
        <v>1020</v>
      </c>
      <c r="I13" s="9">
        <v>996</v>
      </c>
      <c r="J13" s="61">
        <v>1024</v>
      </c>
      <c r="K13" s="9">
        <v>996</v>
      </c>
      <c r="L13" s="61">
        <v>1024</v>
      </c>
      <c r="M13" s="9">
        <v>996</v>
      </c>
      <c r="N13" s="61">
        <v>1024</v>
      </c>
      <c r="O13" s="9">
        <v>996</v>
      </c>
      <c r="P13" s="61">
        <v>1024</v>
      </c>
      <c r="Q13" s="9">
        <v>996</v>
      </c>
      <c r="R13" s="61">
        <v>1024</v>
      </c>
      <c r="S13" s="9">
        <v>996</v>
      </c>
      <c r="T13" s="61">
        <v>1024</v>
      </c>
      <c r="U13" s="9">
        <v>996</v>
      </c>
      <c r="V13" s="61">
        <v>1024</v>
      </c>
      <c r="W13" s="9">
        <v>998</v>
      </c>
      <c r="X13" s="9">
        <v>998</v>
      </c>
      <c r="Y13" s="9">
        <v>998</v>
      </c>
      <c r="Z13" s="18">
        <v>996</v>
      </c>
      <c r="AA13" s="9">
        <v>996</v>
      </c>
      <c r="AB13" s="9">
        <v>996</v>
      </c>
      <c r="AC13" s="9">
        <v>996</v>
      </c>
      <c r="AD13" s="9">
        <v>996</v>
      </c>
      <c r="AE13" s="87">
        <v>1026</v>
      </c>
      <c r="AF13" s="85">
        <v>1024</v>
      </c>
      <c r="AG13" s="18">
        <v>1022</v>
      </c>
      <c r="AH13" s="104">
        <v>1026</v>
      </c>
      <c r="AI13" s="85">
        <v>1024</v>
      </c>
      <c r="AJ13" s="87">
        <v>1022</v>
      </c>
      <c r="AK13" s="87">
        <v>1026</v>
      </c>
      <c r="AL13" s="85">
        <v>1024</v>
      </c>
      <c r="AM13" s="87">
        <v>1022</v>
      </c>
      <c r="AN13" s="87">
        <v>1026</v>
      </c>
      <c r="AO13" s="87">
        <v>1022</v>
      </c>
      <c r="AP13" s="87">
        <v>1022</v>
      </c>
      <c r="AQ13" s="87">
        <v>1026</v>
      </c>
      <c r="AR13" s="87">
        <v>1026</v>
      </c>
      <c r="AS13" s="87">
        <v>1026</v>
      </c>
      <c r="AT13" s="87">
        <v>1022</v>
      </c>
      <c r="AU13" s="87">
        <v>1026</v>
      </c>
      <c r="AV13" s="87">
        <v>1022</v>
      </c>
      <c r="AW13" s="9">
        <v>998</v>
      </c>
      <c r="AX13" s="75">
        <v>1024</v>
      </c>
      <c r="AY13" s="9">
        <v>998</v>
      </c>
      <c r="AZ13" s="75">
        <v>1024</v>
      </c>
      <c r="BA13" s="18">
        <v>998</v>
      </c>
      <c r="BB13" s="75">
        <v>1024</v>
      </c>
      <c r="BC13" s="75">
        <v>1024</v>
      </c>
      <c r="BD13" s="430">
        <v>998</v>
      </c>
      <c r="BE13" s="430">
        <v>998</v>
      </c>
      <c r="BF13" s="403">
        <v>1024</v>
      </c>
      <c r="BG13" s="403">
        <v>1024</v>
      </c>
      <c r="BH13" s="403">
        <v>1022</v>
      </c>
      <c r="BI13" s="403">
        <v>1022</v>
      </c>
      <c r="BJ13" s="430">
        <v>998</v>
      </c>
      <c r="BK13" s="430">
        <v>998</v>
      </c>
      <c r="BL13" s="9">
        <v>1020</v>
      </c>
      <c r="BM13" s="75">
        <v>1024</v>
      </c>
      <c r="BN13" s="413">
        <v>1020</v>
      </c>
      <c r="BO13" s="414"/>
      <c r="BP13" s="403">
        <v>1024</v>
      </c>
      <c r="BQ13" s="403">
        <v>1024</v>
      </c>
      <c r="BR13" s="413">
        <v>1020</v>
      </c>
      <c r="BS13" s="414"/>
      <c r="BT13" s="403">
        <v>1024</v>
      </c>
      <c r="BU13" s="403">
        <v>1024</v>
      </c>
      <c r="BV13" s="18">
        <v>1020</v>
      </c>
      <c r="BW13" s="75">
        <v>1024</v>
      </c>
      <c r="BX13" s="413">
        <v>1020</v>
      </c>
      <c r="BY13" s="414"/>
      <c r="BZ13" s="403">
        <v>1024</v>
      </c>
      <c r="CA13" s="403">
        <v>1024</v>
      </c>
      <c r="CB13" s="413">
        <v>1020</v>
      </c>
      <c r="CC13" s="414"/>
      <c r="CD13" s="403">
        <v>1024</v>
      </c>
      <c r="CE13" s="403">
        <v>1024</v>
      </c>
      <c r="CF13" s="18">
        <v>1020</v>
      </c>
      <c r="CG13" s="413">
        <v>1020</v>
      </c>
      <c r="CH13" s="414"/>
      <c r="CI13" s="403">
        <v>1020</v>
      </c>
      <c r="CJ13" s="403"/>
      <c r="CK13" s="403">
        <v>1020</v>
      </c>
      <c r="CL13" s="403"/>
      <c r="CM13" s="403">
        <v>1020</v>
      </c>
      <c r="CN13" s="403"/>
      <c r="CO13" s="403">
        <v>1020</v>
      </c>
      <c r="CP13" s="403"/>
      <c r="CQ13" s="403">
        <v>1020</v>
      </c>
      <c r="CR13" s="403"/>
      <c r="CS13" s="403">
        <v>1020</v>
      </c>
      <c r="CT13" s="403"/>
      <c r="CU13" s="403">
        <v>1020</v>
      </c>
      <c r="CV13" s="403"/>
      <c r="CW13" s="403">
        <v>1020</v>
      </c>
      <c r="CX13" s="403"/>
      <c r="CY13" s="403">
        <v>1020</v>
      </c>
      <c r="CZ13" s="403"/>
      <c r="DA13" s="403">
        <v>1024</v>
      </c>
      <c r="DB13" s="403">
        <v>1024</v>
      </c>
      <c r="DC13" s="403">
        <v>1024</v>
      </c>
      <c r="DD13" s="403">
        <v>1024</v>
      </c>
      <c r="DE13" s="403">
        <v>1024</v>
      </c>
      <c r="DF13" s="403">
        <v>1024</v>
      </c>
      <c r="DG13" s="403">
        <v>1024</v>
      </c>
      <c r="DH13" s="403">
        <v>1024</v>
      </c>
      <c r="DI13" s="403">
        <v>1024</v>
      </c>
      <c r="DJ13" s="403">
        <v>1024</v>
      </c>
      <c r="DK13" s="403">
        <v>1024</v>
      </c>
      <c r="DL13" s="403">
        <v>1024</v>
      </c>
      <c r="DM13" s="403">
        <v>1024</v>
      </c>
      <c r="DN13" s="403">
        <v>1024</v>
      </c>
      <c r="DO13" s="403">
        <v>1024</v>
      </c>
      <c r="DP13" s="403">
        <v>1024</v>
      </c>
      <c r="DQ13" s="403">
        <v>1024</v>
      </c>
      <c r="DR13" s="403">
        <v>1024</v>
      </c>
      <c r="DS13" s="403">
        <v>1020</v>
      </c>
      <c r="DT13" s="403"/>
      <c r="DU13" s="403">
        <v>1020</v>
      </c>
      <c r="DV13" s="403"/>
      <c r="DW13" s="403">
        <v>1020</v>
      </c>
      <c r="DX13" s="403"/>
      <c r="DY13" s="403">
        <v>1020</v>
      </c>
      <c r="DZ13" s="403"/>
      <c r="EA13" s="403">
        <v>1020</v>
      </c>
      <c r="EB13" s="403"/>
      <c r="EC13" s="403">
        <v>1020</v>
      </c>
      <c r="ED13" s="403"/>
      <c r="EE13" s="403">
        <v>1020</v>
      </c>
      <c r="EF13" s="403"/>
      <c r="EG13" s="403">
        <v>1020</v>
      </c>
      <c r="EH13" s="403"/>
      <c r="EI13" s="403">
        <v>1020</v>
      </c>
      <c r="EJ13" s="403"/>
      <c r="EK13" s="403">
        <v>1020</v>
      </c>
      <c r="EL13" s="403"/>
      <c r="EM13" s="403">
        <v>1020</v>
      </c>
      <c r="EN13" s="403"/>
      <c r="EO13" s="403">
        <v>1020</v>
      </c>
      <c r="EP13" s="403"/>
      <c r="EQ13" s="403">
        <v>1020</v>
      </c>
      <c r="ER13" s="403"/>
      <c r="ES13" s="403">
        <v>1020</v>
      </c>
      <c r="ET13" s="403"/>
      <c r="EU13" s="403">
        <v>1020</v>
      </c>
      <c r="EV13" s="403"/>
      <c r="EW13" s="403">
        <v>1020</v>
      </c>
      <c r="EX13" s="403"/>
      <c r="EY13" s="403">
        <v>1020</v>
      </c>
      <c r="EZ13" s="403"/>
      <c r="FA13" s="403">
        <v>1020</v>
      </c>
      <c r="FB13" s="403"/>
      <c r="FC13" s="403">
        <v>1020</v>
      </c>
      <c r="FD13" s="403"/>
      <c r="FE13" s="403">
        <v>1020</v>
      </c>
      <c r="FF13" s="403"/>
      <c r="FG13" s="403">
        <v>1020</v>
      </c>
      <c r="FH13" s="403"/>
      <c r="FI13" s="403">
        <v>1020</v>
      </c>
      <c r="FJ13" s="403"/>
      <c r="FK13" s="403">
        <v>1020</v>
      </c>
      <c r="FL13" s="403"/>
      <c r="FM13" s="403">
        <v>1020</v>
      </c>
      <c r="FN13" s="403"/>
      <c r="FO13" s="403">
        <v>1020</v>
      </c>
      <c r="FP13" s="403"/>
      <c r="FQ13" s="403">
        <v>1020</v>
      </c>
      <c r="FR13" s="403"/>
      <c r="FS13" s="403">
        <v>1020</v>
      </c>
      <c r="FT13" s="403"/>
      <c r="FU13" s="403">
        <v>1024</v>
      </c>
      <c r="FV13" s="403">
        <v>1024</v>
      </c>
      <c r="FW13" s="403">
        <v>1024</v>
      </c>
      <c r="FX13" s="403">
        <v>1024</v>
      </c>
      <c r="FY13" s="403">
        <v>1024</v>
      </c>
      <c r="FZ13" s="403">
        <v>1024</v>
      </c>
      <c r="GA13" s="403">
        <v>1024</v>
      </c>
      <c r="GB13" s="403">
        <v>1024</v>
      </c>
      <c r="GC13" s="403">
        <v>1024</v>
      </c>
      <c r="GD13" s="403">
        <v>1024</v>
      </c>
      <c r="GE13" s="403">
        <v>1024</v>
      </c>
      <c r="GF13" s="403">
        <v>1024</v>
      </c>
      <c r="GG13" s="403">
        <v>1024</v>
      </c>
      <c r="GH13" s="403">
        <v>1024</v>
      </c>
      <c r="GI13" s="403">
        <v>1024</v>
      </c>
      <c r="GJ13" s="403">
        <v>1024</v>
      </c>
      <c r="GK13" s="403">
        <v>1024</v>
      </c>
      <c r="GL13" s="403">
        <v>1024</v>
      </c>
      <c r="GM13" s="403">
        <v>1020</v>
      </c>
      <c r="GN13" s="403"/>
      <c r="GO13" s="403">
        <v>1020</v>
      </c>
      <c r="GP13" s="403"/>
      <c r="GQ13" s="403">
        <v>1020</v>
      </c>
      <c r="GR13" s="403"/>
      <c r="GS13" s="403">
        <v>1020</v>
      </c>
      <c r="GT13" s="403"/>
      <c r="GU13" s="403">
        <v>1020</v>
      </c>
      <c r="GV13" s="403"/>
      <c r="GW13" s="403">
        <v>1020</v>
      </c>
      <c r="GX13" s="403"/>
      <c r="GY13" s="403">
        <v>1020</v>
      </c>
      <c r="GZ13" s="403"/>
      <c r="HA13" s="403">
        <v>1020</v>
      </c>
      <c r="HB13" s="403"/>
      <c r="HC13" s="403">
        <v>1020</v>
      </c>
      <c r="HD13" s="403"/>
      <c r="HE13" s="403">
        <v>1020</v>
      </c>
      <c r="HF13" s="403"/>
      <c r="HG13" s="403">
        <v>1020</v>
      </c>
      <c r="HH13" s="403"/>
      <c r="HI13" s="403">
        <v>1020</v>
      </c>
      <c r="HJ13" s="403"/>
      <c r="HK13" s="403">
        <v>1020</v>
      </c>
      <c r="HL13" s="403"/>
      <c r="HM13" s="403">
        <v>1020</v>
      </c>
      <c r="HN13" s="403"/>
      <c r="HO13" s="403">
        <v>1020</v>
      </c>
      <c r="HP13" s="403"/>
      <c r="HQ13" s="403">
        <v>1020</v>
      </c>
      <c r="HR13" s="403"/>
      <c r="HS13" s="403">
        <v>1020</v>
      </c>
      <c r="HT13" s="403"/>
      <c r="HU13" s="403">
        <v>1020</v>
      </c>
      <c r="HV13" s="403"/>
      <c r="HW13" s="403">
        <v>1020</v>
      </c>
      <c r="HX13" s="403"/>
      <c r="HY13" s="403">
        <v>1020</v>
      </c>
      <c r="HZ13" s="403"/>
      <c r="IA13" s="403">
        <v>1020</v>
      </c>
      <c r="IB13" s="403"/>
      <c r="IC13" s="403">
        <v>1020</v>
      </c>
      <c r="ID13" s="403"/>
      <c r="IE13" s="403">
        <v>1020</v>
      </c>
      <c r="IF13" s="403"/>
      <c r="IG13" s="403">
        <v>1020</v>
      </c>
      <c r="IH13" s="403"/>
      <c r="II13" s="403">
        <v>1020</v>
      </c>
      <c r="IJ13" s="403"/>
      <c r="IK13" s="403">
        <v>1020</v>
      </c>
      <c r="IL13" s="403"/>
      <c r="IM13" s="403">
        <v>1024</v>
      </c>
      <c r="IN13" s="403">
        <v>1024</v>
      </c>
      <c r="IO13" s="403">
        <v>1024</v>
      </c>
      <c r="IP13" s="403">
        <v>1024</v>
      </c>
      <c r="IQ13" s="403">
        <v>1024</v>
      </c>
      <c r="IR13" s="403">
        <v>1024</v>
      </c>
      <c r="IS13" s="403">
        <v>1024</v>
      </c>
      <c r="IT13" s="403">
        <v>1024</v>
      </c>
      <c r="IU13" s="403">
        <v>1024</v>
      </c>
      <c r="IV13" s="403">
        <v>1024</v>
      </c>
      <c r="IW13" s="403">
        <v>1024</v>
      </c>
      <c r="IX13" s="403">
        <v>1024</v>
      </c>
      <c r="IY13" s="403">
        <v>1024</v>
      </c>
      <c r="IZ13" s="403">
        <v>1024</v>
      </c>
      <c r="JA13" s="403">
        <v>1024</v>
      </c>
      <c r="JB13" s="403">
        <v>1024</v>
      </c>
      <c r="JC13" s="403">
        <v>1020</v>
      </c>
      <c r="JD13" s="403"/>
      <c r="JE13" s="403">
        <v>1020</v>
      </c>
      <c r="JF13" s="403"/>
      <c r="JG13" s="403">
        <v>1020</v>
      </c>
      <c r="JH13" s="403"/>
      <c r="JI13" s="403">
        <v>1020</v>
      </c>
      <c r="JJ13" s="403"/>
      <c r="JK13" s="403">
        <v>1020</v>
      </c>
      <c r="JL13" s="403"/>
      <c r="JM13" s="403">
        <v>1020</v>
      </c>
      <c r="JN13" s="403"/>
      <c r="JO13" s="403">
        <v>1020</v>
      </c>
      <c r="JP13" s="403"/>
      <c r="JQ13" s="403">
        <v>1020</v>
      </c>
      <c r="JR13" s="403"/>
      <c r="JS13" s="403">
        <v>1020</v>
      </c>
      <c r="JT13" s="403"/>
      <c r="JU13" s="403">
        <v>1020</v>
      </c>
      <c r="JV13" s="403"/>
      <c r="JW13" s="403">
        <v>1020</v>
      </c>
      <c r="JX13" s="403"/>
      <c r="JY13" s="403">
        <v>1020</v>
      </c>
      <c r="JZ13" s="403"/>
      <c r="KA13" s="403">
        <v>1020</v>
      </c>
      <c r="KB13" s="403"/>
      <c r="KC13" s="403">
        <v>1020</v>
      </c>
      <c r="KD13" s="403"/>
      <c r="KE13" s="403">
        <v>1020</v>
      </c>
      <c r="KF13" s="403"/>
      <c r="KG13" s="403">
        <v>1020</v>
      </c>
      <c r="KH13" s="403"/>
      <c r="KI13" s="413">
        <v>1022</v>
      </c>
      <c r="KJ13" s="414"/>
      <c r="KK13" s="403">
        <v>1020</v>
      </c>
      <c r="KL13" s="403"/>
      <c r="KM13" s="403">
        <v>1020</v>
      </c>
      <c r="KN13" s="403"/>
      <c r="KO13" s="403">
        <v>1020</v>
      </c>
      <c r="KP13" s="403"/>
      <c r="KQ13" s="403">
        <v>1020</v>
      </c>
      <c r="KR13" s="403"/>
      <c r="KS13" s="403">
        <v>1020</v>
      </c>
      <c r="KT13" s="403"/>
      <c r="KU13" s="403">
        <v>1020</v>
      </c>
      <c r="KV13" s="403"/>
      <c r="KW13" s="403">
        <v>1020</v>
      </c>
      <c r="KX13" s="403"/>
      <c r="KY13" s="403">
        <v>1020</v>
      </c>
      <c r="KZ13" s="403"/>
      <c r="LA13" s="403">
        <v>1020</v>
      </c>
      <c r="LB13" s="403"/>
      <c r="LC13" s="403">
        <v>1020</v>
      </c>
      <c r="LD13" s="403"/>
      <c r="LE13" s="413">
        <v>1022</v>
      </c>
      <c r="LF13" s="414"/>
      <c r="LG13" s="413">
        <v>1022</v>
      </c>
      <c r="LH13" s="414"/>
      <c r="LI13" s="413">
        <v>1022</v>
      </c>
      <c r="LJ13" s="414"/>
      <c r="LK13" s="413">
        <v>1022</v>
      </c>
      <c r="LL13" s="414"/>
      <c r="LM13" s="413">
        <v>1022</v>
      </c>
      <c r="LN13" s="414"/>
      <c r="LO13" s="413">
        <v>1022</v>
      </c>
      <c r="LP13" s="414"/>
      <c r="LQ13" s="413">
        <v>1022</v>
      </c>
      <c r="LR13" s="414"/>
      <c r="LS13" s="413">
        <v>1022</v>
      </c>
      <c r="LT13" s="414"/>
      <c r="LU13" s="413">
        <v>1022</v>
      </c>
      <c r="LV13" s="414"/>
      <c r="LW13" s="413">
        <v>1022</v>
      </c>
      <c r="LX13" s="414"/>
      <c r="LY13" s="413">
        <v>1022</v>
      </c>
      <c r="LZ13" s="414"/>
      <c r="MA13" s="116">
        <v>1016</v>
      </c>
      <c r="MB13" s="116">
        <v>1016</v>
      </c>
      <c r="MC13" s="116">
        <v>1016</v>
      </c>
      <c r="MD13" s="116">
        <v>1016</v>
      </c>
      <c r="ME13" s="116">
        <v>1016</v>
      </c>
      <c r="MF13" s="403">
        <v>1016</v>
      </c>
      <c r="MG13" s="403"/>
      <c r="MH13" s="403">
        <v>1016</v>
      </c>
      <c r="MI13" s="403"/>
      <c r="MJ13" s="403">
        <v>1016</v>
      </c>
      <c r="MK13" s="403"/>
      <c r="ML13" s="403">
        <v>1016</v>
      </c>
      <c r="MM13" s="403"/>
      <c r="MN13" s="403">
        <v>1016</v>
      </c>
      <c r="MO13" s="403"/>
      <c r="MP13" s="403">
        <v>1016</v>
      </c>
      <c r="MQ13" s="403"/>
      <c r="MR13" s="403">
        <v>1016</v>
      </c>
      <c r="MS13" s="403"/>
      <c r="MT13" s="403">
        <v>1016</v>
      </c>
      <c r="MU13" s="403"/>
      <c r="MV13" s="403">
        <v>1016</v>
      </c>
      <c r="MW13" s="403"/>
      <c r="MX13" s="403">
        <v>1016</v>
      </c>
      <c r="MY13" s="403"/>
      <c r="MZ13" s="403">
        <v>1016</v>
      </c>
      <c r="NA13" s="403"/>
      <c r="NB13" s="403">
        <v>1016</v>
      </c>
      <c r="NC13" s="403"/>
      <c r="ND13" s="403">
        <v>1016</v>
      </c>
      <c r="NE13" s="403"/>
      <c r="NF13" s="403">
        <v>1016</v>
      </c>
      <c r="NG13" s="403"/>
      <c r="NH13" s="403">
        <v>1016</v>
      </c>
      <c r="NI13" s="403"/>
      <c r="NJ13" s="403">
        <v>1016</v>
      </c>
      <c r="NK13" s="403"/>
      <c r="NL13" s="403">
        <v>1016</v>
      </c>
      <c r="NM13" s="403"/>
      <c r="NN13" s="403">
        <v>1016</v>
      </c>
      <c r="NO13" s="403"/>
      <c r="NP13" s="403">
        <v>1016</v>
      </c>
      <c r="NQ13" s="403"/>
      <c r="NR13" s="403">
        <v>1016</v>
      </c>
      <c r="NS13" s="403"/>
      <c r="NT13" s="403">
        <v>1016</v>
      </c>
      <c r="NU13" s="403"/>
      <c r="NV13" s="403">
        <v>1016</v>
      </c>
      <c r="NW13" s="403"/>
      <c r="NX13" s="403">
        <v>1016</v>
      </c>
      <c r="NY13" s="403"/>
      <c r="NZ13" s="403">
        <v>1016</v>
      </c>
      <c r="OA13" s="403"/>
      <c r="OB13" s="403">
        <v>1016</v>
      </c>
      <c r="OC13" s="403"/>
      <c r="OD13" s="403">
        <v>1016</v>
      </c>
      <c r="OE13" s="403"/>
      <c r="OF13" s="403">
        <v>1016</v>
      </c>
      <c r="OG13" s="403"/>
      <c r="OH13" s="403">
        <v>1016</v>
      </c>
      <c r="OI13" s="403"/>
      <c r="OJ13" s="403">
        <v>1016</v>
      </c>
      <c r="OK13" s="403"/>
      <c r="OL13" s="403">
        <v>1005</v>
      </c>
      <c r="OM13" s="403"/>
      <c r="ON13" s="403">
        <v>1005</v>
      </c>
      <c r="OO13" s="403"/>
      <c r="OP13" s="403">
        <v>1005</v>
      </c>
      <c r="OQ13" s="403"/>
      <c r="OR13" s="403">
        <v>1005</v>
      </c>
      <c r="OS13" s="403"/>
      <c r="OT13" s="403">
        <v>1005</v>
      </c>
      <c r="OU13" s="403"/>
      <c r="OV13" s="403">
        <v>1005</v>
      </c>
      <c r="OW13" s="403"/>
      <c r="OX13" s="403">
        <v>1005</v>
      </c>
      <c r="OY13" s="403"/>
      <c r="OZ13" s="403">
        <v>1005</v>
      </c>
      <c r="PA13" s="403"/>
      <c r="PB13" s="403">
        <v>1005</v>
      </c>
      <c r="PC13" s="403"/>
      <c r="PD13" s="403">
        <v>1005</v>
      </c>
      <c r="PE13" s="403"/>
      <c r="PF13" s="403">
        <v>1005</v>
      </c>
      <c r="PG13" s="403"/>
      <c r="PH13" s="403">
        <v>1005</v>
      </c>
      <c r="PI13" s="403"/>
      <c r="PJ13" s="403">
        <v>1005</v>
      </c>
      <c r="PK13" s="403"/>
      <c r="PL13" s="403">
        <v>1005</v>
      </c>
      <c r="PM13" s="403"/>
      <c r="PN13" s="403">
        <v>1005</v>
      </c>
      <c r="PO13" s="403"/>
      <c r="PP13" s="403">
        <v>1005</v>
      </c>
      <c r="PQ13" s="403"/>
      <c r="PR13" s="403">
        <v>1005</v>
      </c>
      <c r="PS13" s="403"/>
      <c r="PT13" s="403">
        <v>1005</v>
      </c>
      <c r="PU13" s="403"/>
      <c r="PV13" s="403">
        <v>1005</v>
      </c>
      <c r="PW13" s="403"/>
      <c r="PX13" s="403">
        <v>1005</v>
      </c>
      <c r="PY13" s="403"/>
      <c r="PZ13" s="403">
        <v>1005</v>
      </c>
      <c r="QA13" s="403"/>
      <c r="QB13" s="143">
        <v>1005</v>
      </c>
      <c r="QC13" s="143"/>
      <c r="QD13" s="403">
        <v>1016</v>
      </c>
      <c r="QE13" s="403"/>
      <c r="QF13" s="403">
        <v>1016</v>
      </c>
      <c r="QG13" s="403"/>
      <c r="QH13" s="403">
        <v>1016</v>
      </c>
      <c r="QI13" s="403"/>
      <c r="QJ13" s="403">
        <v>1016</v>
      </c>
      <c r="QK13" s="403"/>
      <c r="QL13" s="403">
        <v>1016</v>
      </c>
      <c r="QM13" s="403"/>
      <c r="QN13" s="403">
        <v>1016</v>
      </c>
      <c r="QO13" s="403"/>
      <c r="QP13" s="403">
        <v>1016</v>
      </c>
      <c r="QQ13" s="403"/>
      <c r="QR13" s="403">
        <v>1016</v>
      </c>
      <c r="QS13" s="403"/>
      <c r="QT13" s="403">
        <v>1016</v>
      </c>
      <c r="QU13" s="403"/>
      <c r="QV13" s="403">
        <v>1016</v>
      </c>
      <c r="QW13" s="403"/>
      <c r="QX13" s="403">
        <v>1016</v>
      </c>
      <c r="QY13" s="403"/>
      <c r="QZ13" s="413">
        <v>1013</v>
      </c>
      <c r="RA13" s="414"/>
      <c r="RB13" s="413">
        <v>1013</v>
      </c>
      <c r="RC13" s="414"/>
      <c r="RD13" s="413">
        <v>1013</v>
      </c>
      <c r="RE13" s="414"/>
      <c r="RF13" s="413">
        <v>1013</v>
      </c>
      <c r="RG13" s="414"/>
      <c r="RH13" s="413">
        <v>1013</v>
      </c>
      <c r="RI13" s="414"/>
      <c r="RJ13" s="413">
        <v>1013</v>
      </c>
      <c r="RK13" s="414"/>
      <c r="RL13" s="413">
        <v>1013</v>
      </c>
      <c r="RM13" s="414"/>
      <c r="RN13" s="413">
        <v>1013</v>
      </c>
      <c r="RO13" s="414"/>
      <c r="RP13" s="156">
        <v>1013</v>
      </c>
      <c r="RQ13" s="156">
        <v>1013</v>
      </c>
      <c r="RR13" s="166">
        <v>1013</v>
      </c>
      <c r="RS13" s="166">
        <v>1013</v>
      </c>
      <c r="RT13" s="166">
        <v>1013</v>
      </c>
      <c r="RU13" s="166">
        <v>1013</v>
      </c>
      <c r="RV13" s="166">
        <v>1013</v>
      </c>
      <c r="RW13" s="166">
        <v>1013</v>
      </c>
      <c r="RX13" s="413">
        <v>1011</v>
      </c>
      <c r="RY13" s="414"/>
      <c r="RZ13" s="413">
        <v>1011</v>
      </c>
      <c r="SA13" s="414"/>
      <c r="SB13" s="413">
        <v>1011</v>
      </c>
      <c r="SC13" s="414"/>
      <c r="SD13" s="413">
        <v>1011</v>
      </c>
      <c r="SE13" s="414"/>
      <c r="SF13" s="413">
        <v>1011</v>
      </c>
      <c r="SG13" s="414"/>
      <c r="SH13" s="413">
        <v>1011</v>
      </c>
      <c r="SI13" s="414"/>
      <c r="SJ13" s="413">
        <v>1011</v>
      </c>
      <c r="SK13" s="414"/>
      <c r="SL13" s="413">
        <v>1011</v>
      </c>
      <c r="SM13" s="414"/>
      <c r="SN13" s="413">
        <v>1011</v>
      </c>
      <c r="SO13" s="414"/>
      <c r="SP13" s="413">
        <v>1011</v>
      </c>
      <c r="SQ13" s="414"/>
      <c r="SR13" s="413">
        <v>1011</v>
      </c>
      <c r="SS13" s="414"/>
      <c r="ST13" s="413">
        <v>1011</v>
      </c>
      <c r="SU13" s="414"/>
      <c r="SV13" s="413">
        <v>1011</v>
      </c>
      <c r="SW13" s="414"/>
      <c r="SX13" s="413">
        <v>1011</v>
      </c>
      <c r="SY13" s="414"/>
      <c r="SZ13" s="413">
        <v>1011</v>
      </c>
      <c r="TA13" s="414"/>
      <c r="TB13" s="413">
        <v>1011</v>
      </c>
      <c r="TC13" s="414"/>
      <c r="TD13" s="396"/>
      <c r="TE13" s="396"/>
      <c r="TF13" s="201"/>
      <c r="TG13" s="201"/>
      <c r="TH13" s="201"/>
      <c r="TI13" s="201"/>
      <c r="TJ13" s="201"/>
      <c r="TK13" s="197"/>
    </row>
    <row r="14" spans="1:531" s="14" customFormat="1" ht="18.75" x14ac:dyDescent="0.3">
      <c r="A14" s="20" t="s">
        <v>7</v>
      </c>
      <c r="B14" s="19">
        <v>1010</v>
      </c>
      <c r="C14" s="14">
        <v>988</v>
      </c>
      <c r="D14" s="64">
        <v>1015</v>
      </c>
      <c r="E14" s="14">
        <v>1010</v>
      </c>
      <c r="F14" s="14">
        <v>988</v>
      </c>
      <c r="G14" s="64">
        <v>1015</v>
      </c>
      <c r="H14" s="14">
        <v>1010</v>
      </c>
      <c r="I14" s="14">
        <v>988</v>
      </c>
      <c r="J14" s="64">
        <v>1015</v>
      </c>
      <c r="K14" s="14">
        <v>988</v>
      </c>
      <c r="L14" s="64">
        <v>1015</v>
      </c>
      <c r="M14" s="14">
        <v>988</v>
      </c>
      <c r="N14" s="64">
        <v>1015</v>
      </c>
      <c r="O14" s="14">
        <v>988</v>
      </c>
      <c r="P14" s="64">
        <v>1015</v>
      </c>
      <c r="Q14" s="14">
        <v>988</v>
      </c>
      <c r="R14" s="64">
        <v>1015</v>
      </c>
      <c r="S14" s="14">
        <v>988</v>
      </c>
      <c r="T14" s="64">
        <v>1015</v>
      </c>
      <c r="U14" s="14">
        <v>988</v>
      </c>
      <c r="V14" s="64">
        <v>1015</v>
      </c>
      <c r="W14" s="14">
        <v>990</v>
      </c>
      <c r="X14" s="14">
        <v>990</v>
      </c>
      <c r="Y14" s="14">
        <v>990</v>
      </c>
      <c r="Z14" s="19">
        <v>988</v>
      </c>
      <c r="AA14" s="14">
        <v>988</v>
      </c>
      <c r="AB14" s="14">
        <v>988</v>
      </c>
      <c r="AC14" s="14">
        <v>988</v>
      </c>
      <c r="AD14" s="14">
        <v>988</v>
      </c>
      <c r="AE14" s="88">
        <v>1015</v>
      </c>
      <c r="AF14" s="86">
        <v>1015</v>
      </c>
      <c r="AG14" s="19">
        <v>1010</v>
      </c>
      <c r="AH14" s="104">
        <v>1015</v>
      </c>
      <c r="AI14" s="86">
        <v>1015</v>
      </c>
      <c r="AJ14" s="88">
        <v>1010</v>
      </c>
      <c r="AK14" s="88">
        <v>1015</v>
      </c>
      <c r="AL14" s="86">
        <v>1015</v>
      </c>
      <c r="AM14" s="88">
        <v>1010</v>
      </c>
      <c r="AN14" s="88">
        <v>1015</v>
      </c>
      <c r="AO14" s="88">
        <v>1010</v>
      </c>
      <c r="AP14" s="88">
        <v>1010</v>
      </c>
      <c r="AQ14" s="88">
        <v>1015</v>
      </c>
      <c r="AR14" s="88">
        <v>1015</v>
      </c>
      <c r="AS14" s="88">
        <v>1015</v>
      </c>
      <c r="AT14" s="88">
        <v>1010</v>
      </c>
      <c r="AU14" s="88">
        <v>1015</v>
      </c>
      <c r="AV14" s="88">
        <v>1010</v>
      </c>
      <c r="AW14" s="14">
        <v>990</v>
      </c>
      <c r="AX14" s="76">
        <v>1015</v>
      </c>
      <c r="AY14" s="14">
        <v>990</v>
      </c>
      <c r="AZ14" s="76">
        <v>1015</v>
      </c>
      <c r="BA14" s="19">
        <v>990</v>
      </c>
      <c r="BB14" s="76">
        <v>1015</v>
      </c>
      <c r="BC14" s="76">
        <v>1015</v>
      </c>
      <c r="BD14" s="430">
        <v>990</v>
      </c>
      <c r="BE14" s="430">
        <v>990</v>
      </c>
      <c r="BF14" s="404">
        <v>1015</v>
      </c>
      <c r="BG14" s="404">
        <v>1015</v>
      </c>
      <c r="BH14" s="404">
        <v>1010</v>
      </c>
      <c r="BI14" s="404">
        <v>1010</v>
      </c>
      <c r="BJ14" s="430">
        <v>990</v>
      </c>
      <c r="BK14" s="430">
        <v>990</v>
      </c>
      <c r="BL14" s="14">
        <v>1010</v>
      </c>
      <c r="BM14" s="76">
        <v>1015</v>
      </c>
      <c r="BN14" s="411">
        <v>1010</v>
      </c>
      <c r="BO14" s="412"/>
      <c r="BP14" s="404">
        <v>1015</v>
      </c>
      <c r="BQ14" s="404">
        <v>1015</v>
      </c>
      <c r="BR14" s="411">
        <v>1010</v>
      </c>
      <c r="BS14" s="412"/>
      <c r="BT14" s="404">
        <v>1015</v>
      </c>
      <c r="BU14" s="404">
        <v>1015</v>
      </c>
      <c r="BV14" s="19">
        <v>1010</v>
      </c>
      <c r="BW14" s="76">
        <v>1015</v>
      </c>
      <c r="BX14" s="411">
        <v>1010</v>
      </c>
      <c r="BY14" s="412"/>
      <c r="BZ14" s="404">
        <v>1015</v>
      </c>
      <c r="CA14" s="404">
        <v>1015</v>
      </c>
      <c r="CB14" s="411">
        <v>1010</v>
      </c>
      <c r="CC14" s="412"/>
      <c r="CD14" s="404">
        <v>1015</v>
      </c>
      <c r="CE14" s="404">
        <v>1015</v>
      </c>
      <c r="CF14" s="19">
        <v>1010</v>
      </c>
      <c r="CG14" s="411">
        <v>1010</v>
      </c>
      <c r="CH14" s="412"/>
      <c r="CI14" s="404">
        <v>1010</v>
      </c>
      <c r="CJ14" s="404"/>
      <c r="CK14" s="404">
        <v>1010</v>
      </c>
      <c r="CL14" s="404"/>
      <c r="CM14" s="404">
        <v>1010</v>
      </c>
      <c r="CN14" s="404"/>
      <c r="CO14" s="404">
        <v>1010</v>
      </c>
      <c r="CP14" s="404"/>
      <c r="CQ14" s="404">
        <v>1010</v>
      </c>
      <c r="CR14" s="404"/>
      <c r="CS14" s="404">
        <v>1010</v>
      </c>
      <c r="CT14" s="404"/>
      <c r="CU14" s="404">
        <v>1010</v>
      </c>
      <c r="CV14" s="404"/>
      <c r="CW14" s="404">
        <v>1010</v>
      </c>
      <c r="CX14" s="404"/>
      <c r="CY14" s="404">
        <v>1010</v>
      </c>
      <c r="CZ14" s="404"/>
      <c r="DA14" s="404">
        <v>1015</v>
      </c>
      <c r="DB14" s="404">
        <v>1015</v>
      </c>
      <c r="DC14" s="404">
        <v>1015</v>
      </c>
      <c r="DD14" s="404">
        <v>1015</v>
      </c>
      <c r="DE14" s="404">
        <v>1015</v>
      </c>
      <c r="DF14" s="404">
        <v>1015</v>
      </c>
      <c r="DG14" s="404">
        <v>1015</v>
      </c>
      <c r="DH14" s="404">
        <v>1015</v>
      </c>
      <c r="DI14" s="404">
        <v>1015</v>
      </c>
      <c r="DJ14" s="404">
        <v>1015</v>
      </c>
      <c r="DK14" s="404">
        <v>1015</v>
      </c>
      <c r="DL14" s="404">
        <v>1015</v>
      </c>
      <c r="DM14" s="404">
        <v>1015</v>
      </c>
      <c r="DN14" s="404">
        <v>1015</v>
      </c>
      <c r="DO14" s="404">
        <v>1015</v>
      </c>
      <c r="DP14" s="404">
        <v>1015</v>
      </c>
      <c r="DQ14" s="404">
        <v>1015</v>
      </c>
      <c r="DR14" s="404">
        <v>1015</v>
      </c>
      <c r="DS14" s="404">
        <v>1010</v>
      </c>
      <c r="DT14" s="404"/>
      <c r="DU14" s="404">
        <v>1010</v>
      </c>
      <c r="DV14" s="404"/>
      <c r="DW14" s="404">
        <v>1010</v>
      </c>
      <c r="DX14" s="404"/>
      <c r="DY14" s="404">
        <v>1010</v>
      </c>
      <c r="DZ14" s="404"/>
      <c r="EA14" s="404">
        <v>1010</v>
      </c>
      <c r="EB14" s="404"/>
      <c r="EC14" s="404">
        <v>1010</v>
      </c>
      <c r="ED14" s="404"/>
      <c r="EE14" s="404">
        <v>1010</v>
      </c>
      <c r="EF14" s="404"/>
      <c r="EG14" s="404">
        <v>1010</v>
      </c>
      <c r="EH14" s="404"/>
      <c r="EI14" s="404">
        <v>1010</v>
      </c>
      <c r="EJ14" s="404"/>
      <c r="EK14" s="404">
        <v>1010</v>
      </c>
      <c r="EL14" s="404"/>
      <c r="EM14" s="404">
        <v>1010</v>
      </c>
      <c r="EN14" s="404"/>
      <c r="EO14" s="404">
        <v>1010</v>
      </c>
      <c r="EP14" s="404"/>
      <c r="EQ14" s="404">
        <v>1010</v>
      </c>
      <c r="ER14" s="404"/>
      <c r="ES14" s="404">
        <v>1010</v>
      </c>
      <c r="ET14" s="404"/>
      <c r="EU14" s="404">
        <v>1010</v>
      </c>
      <c r="EV14" s="404"/>
      <c r="EW14" s="404">
        <v>1010</v>
      </c>
      <c r="EX14" s="404"/>
      <c r="EY14" s="404">
        <v>1010</v>
      </c>
      <c r="EZ14" s="404"/>
      <c r="FA14" s="404">
        <v>1010</v>
      </c>
      <c r="FB14" s="404"/>
      <c r="FC14" s="404">
        <v>1010</v>
      </c>
      <c r="FD14" s="404"/>
      <c r="FE14" s="404">
        <v>1010</v>
      </c>
      <c r="FF14" s="404"/>
      <c r="FG14" s="404">
        <v>1010</v>
      </c>
      <c r="FH14" s="404"/>
      <c r="FI14" s="404">
        <v>1010</v>
      </c>
      <c r="FJ14" s="404"/>
      <c r="FK14" s="404">
        <v>1010</v>
      </c>
      <c r="FL14" s="404"/>
      <c r="FM14" s="404">
        <v>1010</v>
      </c>
      <c r="FN14" s="404"/>
      <c r="FO14" s="404">
        <v>1010</v>
      </c>
      <c r="FP14" s="404"/>
      <c r="FQ14" s="404">
        <v>1010</v>
      </c>
      <c r="FR14" s="404"/>
      <c r="FS14" s="404">
        <v>1010</v>
      </c>
      <c r="FT14" s="404"/>
      <c r="FU14" s="404">
        <v>1015</v>
      </c>
      <c r="FV14" s="404">
        <v>1015</v>
      </c>
      <c r="FW14" s="404">
        <v>1015</v>
      </c>
      <c r="FX14" s="404">
        <v>1015</v>
      </c>
      <c r="FY14" s="404">
        <v>1015</v>
      </c>
      <c r="FZ14" s="404">
        <v>1015</v>
      </c>
      <c r="GA14" s="404">
        <v>1015</v>
      </c>
      <c r="GB14" s="404">
        <v>1015</v>
      </c>
      <c r="GC14" s="404">
        <v>1015</v>
      </c>
      <c r="GD14" s="404">
        <v>1015</v>
      </c>
      <c r="GE14" s="404">
        <v>1015</v>
      </c>
      <c r="GF14" s="404">
        <v>1015</v>
      </c>
      <c r="GG14" s="404">
        <v>1015</v>
      </c>
      <c r="GH14" s="404">
        <v>1015</v>
      </c>
      <c r="GI14" s="404">
        <v>1015</v>
      </c>
      <c r="GJ14" s="404">
        <v>1015</v>
      </c>
      <c r="GK14" s="404">
        <v>1015</v>
      </c>
      <c r="GL14" s="404">
        <v>1015</v>
      </c>
      <c r="GM14" s="404">
        <v>1010</v>
      </c>
      <c r="GN14" s="404"/>
      <c r="GO14" s="404">
        <v>1010</v>
      </c>
      <c r="GP14" s="404"/>
      <c r="GQ14" s="404">
        <v>1010</v>
      </c>
      <c r="GR14" s="404"/>
      <c r="GS14" s="404">
        <v>1010</v>
      </c>
      <c r="GT14" s="404"/>
      <c r="GU14" s="404">
        <v>1010</v>
      </c>
      <c r="GV14" s="404"/>
      <c r="GW14" s="404">
        <v>1010</v>
      </c>
      <c r="GX14" s="404"/>
      <c r="GY14" s="404">
        <v>1010</v>
      </c>
      <c r="GZ14" s="404"/>
      <c r="HA14" s="404">
        <v>1010</v>
      </c>
      <c r="HB14" s="404"/>
      <c r="HC14" s="404">
        <v>1010</v>
      </c>
      <c r="HD14" s="404"/>
      <c r="HE14" s="404">
        <v>1010</v>
      </c>
      <c r="HF14" s="404"/>
      <c r="HG14" s="404">
        <v>1010</v>
      </c>
      <c r="HH14" s="404"/>
      <c r="HI14" s="404">
        <v>1010</v>
      </c>
      <c r="HJ14" s="404"/>
      <c r="HK14" s="404">
        <v>1010</v>
      </c>
      <c r="HL14" s="404"/>
      <c r="HM14" s="404">
        <v>1010</v>
      </c>
      <c r="HN14" s="404"/>
      <c r="HO14" s="404">
        <v>1010</v>
      </c>
      <c r="HP14" s="404"/>
      <c r="HQ14" s="404">
        <v>1010</v>
      </c>
      <c r="HR14" s="404"/>
      <c r="HS14" s="404">
        <v>1010</v>
      </c>
      <c r="HT14" s="404"/>
      <c r="HU14" s="404">
        <v>1010</v>
      </c>
      <c r="HV14" s="404"/>
      <c r="HW14" s="404">
        <v>1010</v>
      </c>
      <c r="HX14" s="404"/>
      <c r="HY14" s="404">
        <v>1010</v>
      </c>
      <c r="HZ14" s="404"/>
      <c r="IA14" s="404">
        <v>1010</v>
      </c>
      <c r="IB14" s="404"/>
      <c r="IC14" s="404">
        <v>1010</v>
      </c>
      <c r="ID14" s="404"/>
      <c r="IE14" s="404">
        <v>1010</v>
      </c>
      <c r="IF14" s="404"/>
      <c r="IG14" s="404">
        <v>1010</v>
      </c>
      <c r="IH14" s="404"/>
      <c r="II14" s="404">
        <v>1010</v>
      </c>
      <c r="IJ14" s="404"/>
      <c r="IK14" s="404">
        <v>1010</v>
      </c>
      <c r="IL14" s="404"/>
      <c r="IM14" s="404">
        <v>1015</v>
      </c>
      <c r="IN14" s="404">
        <v>1015</v>
      </c>
      <c r="IO14" s="404">
        <v>1015</v>
      </c>
      <c r="IP14" s="404">
        <v>1015</v>
      </c>
      <c r="IQ14" s="404">
        <v>1015</v>
      </c>
      <c r="IR14" s="404">
        <v>1015</v>
      </c>
      <c r="IS14" s="404">
        <v>1015</v>
      </c>
      <c r="IT14" s="404">
        <v>1015</v>
      </c>
      <c r="IU14" s="404">
        <v>1015</v>
      </c>
      <c r="IV14" s="404">
        <v>1015</v>
      </c>
      <c r="IW14" s="404">
        <v>1015</v>
      </c>
      <c r="IX14" s="404">
        <v>1015</v>
      </c>
      <c r="IY14" s="404">
        <v>1015</v>
      </c>
      <c r="IZ14" s="404">
        <v>1015</v>
      </c>
      <c r="JA14" s="404">
        <v>1015</v>
      </c>
      <c r="JB14" s="404">
        <v>1015</v>
      </c>
      <c r="JC14" s="404">
        <v>1010</v>
      </c>
      <c r="JD14" s="404"/>
      <c r="JE14" s="404">
        <v>1010</v>
      </c>
      <c r="JF14" s="404"/>
      <c r="JG14" s="404">
        <v>1010</v>
      </c>
      <c r="JH14" s="404"/>
      <c r="JI14" s="404">
        <v>1010</v>
      </c>
      <c r="JJ14" s="404"/>
      <c r="JK14" s="404">
        <v>1010</v>
      </c>
      <c r="JL14" s="404"/>
      <c r="JM14" s="404">
        <v>1010</v>
      </c>
      <c r="JN14" s="404"/>
      <c r="JO14" s="404">
        <v>1010</v>
      </c>
      <c r="JP14" s="404"/>
      <c r="JQ14" s="404">
        <v>1010</v>
      </c>
      <c r="JR14" s="404"/>
      <c r="JS14" s="404">
        <v>1010</v>
      </c>
      <c r="JT14" s="404"/>
      <c r="JU14" s="404">
        <v>1010</v>
      </c>
      <c r="JV14" s="404"/>
      <c r="JW14" s="404">
        <v>1010</v>
      </c>
      <c r="JX14" s="404"/>
      <c r="JY14" s="404">
        <v>1010</v>
      </c>
      <c r="JZ14" s="404"/>
      <c r="KA14" s="404">
        <v>1010</v>
      </c>
      <c r="KB14" s="404"/>
      <c r="KC14" s="404">
        <v>1010</v>
      </c>
      <c r="KD14" s="404"/>
      <c r="KE14" s="404">
        <v>1010</v>
      </c>
      <c r="KF14" s="404"/>
      <c r="KG14" s="404">
        <v>1010</v>
      </c>
      <c r="KH14" s="404"/>
      <c r="KI14" s="411">
        <v>1010</v>
      </c>
      <c r="KJ14" s="412"/>
      <c r="KK14" s="404">
        <v>1010</v>
      </c>
      <c r="KL14" s="404"/>
      <c r="KM14" s="404">
        <v>1010</v>
      </c>
      <c r="KN14" s="404"/>
      <c r="KO14" s="404">
        <v>1010</v>
      </c>
      <c r="KP14" s="404"/>
      <c r="KQ14" s="404">
        <v>1010</v>
      </c>
      <c r="KR14" s="404"/>
      <c r="KS14" s="404">
        <v>1010</v>
      </c>
      <c r="KT14" s="404"/>
      <c r="KU14" s="404">
        <v>1010</v>
      </c>
      <c r="KV14" s="404"/>
      <c r="KW14" s="404">
        <v>1010</v>
      </c>
      <c r="KX14" s="404"/>
      <c r="KY14" s="404">
        <v>1010</v>
      </c>
      <c r="KZ14" s="404"/>
      <c r="LA14" s="404">
        <v>1010</v>
      </c>
      <c r="LB14" s="404"/>
      <c r="LC14" s="404">
        <v>1010</v>
      </c>
      <c r="LD14" s="404"/>
      <c r="LE14" s="411">
        <v>1010</v>
      </c>
      <c r="LF14" s="412"/>
      <c r="LG14" s="411">
        <v>1010</v>
      </c>
      <c r="LH14" s="412"/>
      <c r="LI14" s="411">
        <v>1010</v>
      </c>
      <c r="LJ14" s="412"/>
      <c r="LK14" s="411">
        <v>1010</v>
      </c>
      <c r="LL14" s="412"/>
      <c r="LM14" s="411">
        <v>1010</v>
      </c>
      <c r="LN14" s="412"/>
      <c r="LO14" s="411">
        <v>1010</v>
      </c>
      <c r="LP14" s="412"/>
      <c r="LQ14" s="411">
        <v>1010</v>
      </c>
      <c r="LR14" s="412"/>
      <c r="LS14" s="411">
        <v>1010</v>
      </c>
      <c r="LT14" s="412"/>
      <c r="LU14" s="411">
        <v>1010</v>
      </c>
      <c r="LV14" s="412"/>
      <c r="LW14" s="411">
        <v>1010</v>
      </c>
      <c r="LX14" s="412"/>
      <c r="LY14" s="411">
        <v>1010</v>
      </c>
      <c r="LZ14" s="412"/>
      <c r="MA14" s="117">
        <v>1007</v>
      </c>
      <c r="MB14" s="117">
        <v>1007</v>
      </c>
      <c r="MC14" s="117">
        <v>1007</v>
      </c>
      <c r="MD14" s="117">
        <v>1007</v>
      </c>
      <c r="ME14" s="117">
        <v>1007</v>
      </c>
      <c r="MF14" s="404">
        <v>1007</v>
      </c>
      <c r="MG14" s="404"/>
      <c r="MH14" s="404">
        <v>1007</v>
      </c>
      <c r="MI14" s="404"/>
      <c r="MJ14" s="404">
        <v>1007</v>
      </c>
      <c r="MK14" s="404"/>
      <c r="ML14" s="404">
        <v>1007</v>
      </c>
      <c r="MM14" s="404"/>
      <c r="MN14" s="404">
        <v>1007</v>
      </c>
      <c r="MO14" s="404"/>
      <c r="MP14" s="404">
        <v>1007</v>
      </c>
      <c r="MQ14" s="404"/>
      <c r="MR14" s="404">
        <v>1007</v>
      </c>
      <c r="MS14" s="404"/>
      <c r="MT14" s="404">
        <v>1007</v>
      </c>
      <c r="MU14" s="404"/>
      <c r="MV14" s="404">
        <v>1007</v>
      </c>
      <c r="MW14" s="404"/>
      <c r="MX14" s="404">
        <v>1007</v>
      </c>
      <c r="MY14" s="404"/>
      <c r="MZ14" s="404">
        <v>1007</v>
      </c>
      <c r="NA14" s="404"/>
      <c r="NB14" s="404">
        <v>1007</v>
      </c>
      <c r="NC14" s="404"/>
      <c r="ND14" s="404">
        <v>1007</v>
      </c>
      <c r="NE14" s="404"/>
      <c r="NF14" s="404">
        <v>1007</v>
      </c>
      <c r="NG14" s="404"/>
      <c r="NH14" s="404">
        <v>1007</v>
      </c>
      <c r="NI14" s="404"/>
      <c r="NJ14" s="404">
        <v>1007</v>
      </c>
      <c r="NK14" s="404"/>
      <c r="NL14" s="404">
        <v>1007</v>
      </c>
      <c r="NM14" s="404"/>
      <c r="NN14" s="404">
        <v>1007</v>
      </c>
      <c r="NO14" s="404"/>
      <c r="NP14" s="404">
        <v>1007</v>
      </c>
      <c r="NQ14" s="404"/>
      <c r="NR14" s="404">
        <v>1007</v>
      </c>
      <c r="NS14" s="404"/>
      <c r="NT14" s="404">
        <v>1007</v>
      </c>
      <c r="NU14" s="404"/>
      <c r="NV14" s="404">
        <v>1007</v>
      </c>
      <c r="NW14" s="404"/>
      <c r="NX14" s="404">
        <v>1007</v>
      </c>
      <c r="NY14" s="404"/>
      <c r="NZ14" s="404">
        <v>1007</v>
      </c>
      <c r="OA14" s="404"/>
      <c r="OB14" s="404">
        <v>1007</v>
      </c>
      <c r="OC14" s="404"/>
      <c r="OD14" s="404">
        <v>1007</v>
      </c>
      <c r="OE14" s="404"/>
      <c r="OF14" s="404">
        <v>1007</v>
      </c>
      <c r="OG14" s="404"/>
      <c r="OH14" s="404">
        <v>1007</v>
      </c>
      <c r="OI14" s="404"/>
      <c r="OJ14" s="404">
        <v>1007</v>
      </c>
      <c r="OK14" s="404"/>
      <c r="OL14" s="404">
        <v>995</v>
      </c>
      <c r="OM14" s="404"/>
      <c r="ON14" s="404">
        <v>995</v>
      </c>
      <c r="OO14" s="404"/>
      <c r="OP14" s="404">
        <v>995</v>
      </c>
      <c r="OQ14" s="404"/>
      <c r="OR14" s="404">
        <v>995</v>
      </c>
      <c r="OS14" s="404"/>
      <c r="OT14" s="404">
        <v>995</v>
      </c>
      <c r="OU14" s="404"/>
      <c r="OV14" s="404">
        <v>995</v>
      </c>
      <c r="OW14" s="404"/>
      <c r="OX14" s="404">
        <v>995</v>
      </c>
      <c r="OY14" s="404"/>
      <c r="OZ14" s="404">
        <v>995</v>
      </c>
      <c r="PA14" s="404"/>
      <c r="PB14" s="404">
        <v>995</v>
      </c>
      <c r="PC14" s="404"/>
      <c r="PD14" s="404">
        <v>995</v>
      </c>
      <c r="PE14" s="404"/>
      <c r="PF14" s="404">
        <v>995</v>
      </c>
      <c r="PG14" s="404"/>
      <c r="PH14" s="404">
        <v>995</v>
      </c>
      <c r="PI14" s="404"/>
      <c r="PJ14" s="404">
        <v>995</v>
      </c>
      <c r="PK14" s="404"/>
      <c r="PL14" s="404">
        <v>995</v>
      </c>
      <c r="PM14" s="404"/>
      <c r="PN14" s="404">
        <v>995</v>
      </c>
      <c r="PO14" s="404"/>
      <c r="PP14" s="404">
        <v>995</v>
      </c>
      <c r="PQ14" s="404"/>
      <c r="PR14" s="404">
        <v>995</v>
      </c>
      <c r="PS14" s="404"/>
      <c r="PT14" s="404">
        <v>995</v>
      </c>
      <c r="PU14" s="404"/>
      <c r="PV14" s="404">
        <v>995</v>
      </c>
      <c r="PW14" s="404"/>
      <c r="PX14" s="404">
        <v>995</v>
      </c>
      <c r="PY14" s="404"/>
      <c r="PZ14" s="404">
        <v>995</v>
      </c>
      <c r="QA14" s="404"/>
      <c r="QB14" s="143">
        <v>995</v>
      </c>
      <c r="QC14" s="143"/>
      <c r="QD14" s="404">
        <v>1005</v>
      </c>
      <c r="QE14" s="404"/>
      <c r="QF14" s="404">
        <v>1005</v>
      </c>
      <c r="QG14" s="404"/>
      <c r="QH14" s="404">
        <v>1005</v>
      </c>
      <c r="QI14" s="404"/>
      <c r="QJ14" s="404">
        <v>1005</v>
      </c>
      <c r="QK14" s="404"/>
      <c r="QL14" s="404">
        <v>1005</v>
      </c>
      <c r="QM14" s="404"/>
      <c r="QN14" s="404">
        <v>1005</v>
      </c>
      <c r="QO14" s="404"/>
      <c r="QP14" s="404">
        <v>1005</v>
      </c>
      <c r="QQ14" s="404"/>
      <c r="QR14" s="404">
        <v>1005</v>
      </c>
      <c r="QS14" s="404"/>
      <c r="QT14" s="404">
        <v>1005</v>
      </c>
      <c r="QU14" s="404"/>
      <c r="QV14" s="404">
        <v>1005</v>
      </c>
      <c r="QW14" s="404"/>
      <c r="QX14" s="404">
        <v>1005</v>
      </c>
      <c r="QY14" s="404"/>
      <c r="QZ14" s="411">
        <v>1000</v>
      </c>
      <c r="RA14" s="412"/>
      <c r="RB14" s="411">
        <v>1000</v>
      </c>
      <c r="RC14" s="412"/>
      <c r="RD14" s="411">
        <v>1000</v>
      </c>
      <c r="RE14" s="412"/>
      <c r="RF14" s="411">
        <v>1000</v>
      </c>
      <c r="RG14" s="412"/>
      <c r="RH14" s="411">
        <v>1000</v>
      </c>
      <c r="RI14" s="412"/>
      <c r="RJ14" s="411">
        <v>1000</v>
      </c>
      <c r="RK14" s="412"/>
      <c r="RL14" s="411">
        <v>1000</v>
      </c>
      <c r="RM14" s="412"/>
      <c r="RN14" s="411">
        <v>1000</v>
      </c>
      <c r="RO14" s="412"/>
      <c r="RP14" s="157">
        <v>1000</v>
      </c>
      <c r="RQ14" s="157">
        <v>1000</v>
      </c>
      <c r="RR14" s="165">
        <v>1000</v>
      </c>
      <c r="RS14" s="165">
        <v>1000</v>
      </c>
      <c r="RT14" s="165">
        <v>1000</v>
      </c>
      <c r="RU14" s="165">
        <v>1000</v>
      </c>
      <c r="RV14" s="165">
        <v>1000</v>
      </c>
      <c r="RW14" s="165">
        <v>1000</v>
      </c>
      <c r="RX14" s="411">
        <v>1001</v>
      </c>
      <c r="RY14" s="412"/>
      <c r="RZ14" s="411">
        <v>1001</v>
      </c>
      <c r="SA14" s="412"/>
      <c r="SB14" s="411">
        <v>1001</v>
      </c>
      <c r="SC14" s="412"/>
      <c r="SD14" s="411">
        <v>1001</v>
      </c>
      <c r="SE14" s="412"/>
      <c r="SF14" s="411">
        <v>1001</v>
      </c>
      <c r="SG14" s="412"/>
      <c r="SH14" s="411">
        <v>1001</v>
      </c>
      <c r="SI14" s="412"/>
      <c r="SJ14" s="411">
        <v>1001</v>
      </c>
      <c r="SK14" s="412"/>
      <c r="SL14" s="411">
        <v>1001</v>
      </c>
      <c r="SM14" s="412"/>
      <c r="SN14" s="411">
        <v>1001</v>
      </c>
      <c r="SO14" s="412"/>
      <c r="SP14" s="411">
        <v>1001</v>
      </c>
      <c r="SQ14" s="412"/>
      <c r="SR14" s="411">
        <v>1001</v>
      </c>
      <c r="SS14" s="412"/>
      <c r="ST14" s="411">
        <v>1001</v>
      </c>
      <c r="SU14" s="412"/>
      <c r="SV14" s="411">
        <v>1001</v>
      </c>
      <c r="SW14" s="412"/>
      <c r="SX14" s="411">
        <v>1001</v>
      </c>
      <c r="SY14" s="412"/>
      <c r="SZ14" s="411">
        <v>1001</v>
      </c>
      <c r="TA14" s="412"/>
      <c r="TB14" s="411">
        <v>1001</v>
      </c>
      <c r="TC14" s="412"/>
      <c r="TD14" s="396"/>
      <c r="TE14" s="396"/>
      <c r="TF14" s="201"/>
      <c r="TG14" s="201"/>
      <c r="TH14" s="201"/>
      <c r="TI14" s="201"/>
      <c r="TJ14" s="201"/>
      <c r="TK14" s="195"/>
    </row>
    <row r="15" spans="1:531" s="9" customFormat="1" ht="18.75" x14ac:dyDescent="0.3">
      <c r="A15" s="20" t="s">
        <v>153</v>
      </c>
      <c r="B15" s="18">
        <v>58</v>
      </c>
      <c r="C15" s="9">
        <v>58</v>
      </c>
      <c r="D15" s="61">
        <v>67</v>
      </c>
      <c r="E15" s="9">
        <v>58</v>
      </c>
      <c r="F15" s="9">
        <v>58</v>
      </c>
      <c r="G15" s="61">
        <v>67</v>
      </c>
      <c r="H15" s="9">
        <v>58</v>
      </c>
      <c r="I15" s="9">
        <v>58</v>
      </c>
      <c r="J15" s="61">
        <v>67</v>
      </c>
      <c r="K15" s="9">
        <v>58</v>
      </c>
      <c r="L15" s="61">
        <v>67</v>
      </c>
      <c r="M15" s="9">
        <v>58</v>
      </c>
      <c r="N15" s="61">
        <v>67</v>
      </c>
      <c r="O15" s="9">
        <v>58</v>
      </c>
      <c r="P15" s="61">
        <v>67</v>
      </c>
      <c r="Q15" s="9">
        <v>58</v>
      </c>
      <c r="R15" s="61">
        <v>67</v>
      </c>
      <c r="S15" s="9">
        <v>58</v>
      </c>
      <c r="T15" s="61">
        <v>67</v>
      </c>
      <c r="U15" s="9">
        <v>58</v>
      </c>
      <c r="V15" s="61">
        <v>67</v>
      </c>
      <c r="W15" s="9">
        <v>58</v>
      </c>
      <c r="X15" s="9">
        <v>58</v>
      </c>
      <c r="Y15" s="9">
        <v>58</v>
      </c>
      <c r="Z15" s="18">
        <v>58</v>
      </c>
      <c r="AA15" s="9">
        <v>58</v>
      </c>
      <c r="AB15" s="9">
        <v>58</v>
      </c>
      <c r="AC15" s="9">
        <v>58</v>
      </c>
      <c r="AD15" s="9">
        <v>58</v>
      </c>
      <c r="AE15" s="87">
        <v>62</v>
      </c>
      <c r="AF15" s="85">
        <v>67</v>
      </c>
      <c r="AG15" s="18">
        <v>68</v>
      </c>
      <c r="AH15" s="104">
        <v>62</v>
      </c>
      <c r="AI15" s="85">
        <v>67</v>
      </c>
      <c r="AJ15" s="87">
        <v>68</v>
      </c>
      <c r="AK15" s="87">
        <v>62</v>
      </c>
      <c r="AL15" s="85">
        <v>67</v>
      </c>
      <c r="AM15" s="87">
        <v>68</v>
      </c>
      <c r="AN15" s="87">
        <v>62</v>
      </c>
      <c r="AO15" s="87">
        <v>68</v>
      </c>
      <c r="AP15" s="87">
        <v>68</v>
      </c>
      <c r="AQ15" s="87">
        <v>62</v>
      </c>
      <c r="AR15" s="87">
        <v>62</v>
      </c>
      <c r="AS15" s="87">
        <v>62</v>
      </c>
      <c r="AT15" s="87">
        <v>68</v>
      </c>
      <c r="AU15" s="87">
        <v>62</v>
      </c>
      <c r="AV15" s="87">
        <v>68</v>
      </c>
      <c r="AW15" s="9">
        <v>58</v>
      </c>
      <c r="AX15" s="75">
        <v>67</v>
      </c>
      <c r="AY15" s="9">
        <v>58</v>
      </c>
      <c r="AZ15" s="75">
        <v>67</v>
      </c>
      <c r="BA15" s="18">
        <v>58</v>
      </c>
      <c r="BB15" s="75">
        <v>67</v>
      </c>
      <c r="BC15" s="75">
        <v>67</v>
      </c>
      <c r="BD15" s="430">
        <v>58</v>
      </c>
      <c r="BE15" s="430"/>
      <c r="BF15" s="403">
        <v>67</v>
      </c>
      <c r="BG15" s="403">
        <v>67</v>
      </c>
      <c r="BH15" s="403">
        <v>68</v>
      </c>
      <c r="BI15" s="403">
        <v>68</v>
      </c>
      <c r="BJ15" s="430">
        <v>58</v>
      </c>
      <c r="BK15" s="430"/>
      <c r="BL15" s="9">
        <v>58</v>
      </c>
      <c r="BM15" s="75">
        <v>67</v>
      </c>
      <c r="BN15" s="413">
        <v>58</v>
      </c>
      <c r="BO15" s="414"/>
      <c r="BP15" s="403">
        <v>67</v>
      </c>
      <c r="BQ15" s="403">
        <v>67</v>
      </c>
      <c r="BR15" s="413">
        <v>58</v>
      </c>
      <c r="BS15" s="414"/>
      <c r="BT15" s="403">
        <v>67</v>
      </c>
      <c r="BU15" s="403">
        <v>67</v>
      </c>
      <c r="BV15" s="18">
        <v>58</v>
      </c>
      <c r="BW15" s="75">
        <v>67</v>
      </c>
      <c r="BX15" s="413">
        <v>58</v>
      </c>
      <c r="BY15" s="414"/>
      <c r="BZ15" s="403">
        <v>67</v>
      </c>
      <c r="CA15" s="403">
        <v>67</v>
      </c>
      <c r="CB15" s="413">
        <v>58</v>
      </c>
      <c r="CC15" s="414"/>
      <c r="CD15" s="403">
        <v>67</v>
      </c>
      <c r="CE15" s="403">
        <v>67</v>
      </c>
      <c r="CF15" s="18">
        <v>58</v>
      </c>
      <c r="CG15" s="413">
        <v>58</v>
      </c>
      <c r="CH15" s="414"/>
      <c r="CI15" s="403">
        <v>58</v>
      </c>
      <c r="CJ15" s="403"/>
      <c r="CK15" s="403">
        <v>58</v>
      </c>
      <c r="CL15" s="403"/>
      <c r="CM15" s="403">
        <v>58</v>
      </c>
      <c r="CN15" s="403"/>
      <c r="CO15" s="403">
        <v>58</v>
      </c>
      <c r="CP15" s="403"/>
      <c r="CQ15" s="403">
        <v>58</v>
      </c>
      <c r="CR15" s="403"/>
      <c r="CS15" s="403">
        <v>58</v>
      </c>
      <c r="CT15" s="403"/>
      <c r="CU15" s="403">
        <v>58</v>
      </c>
      <c r="CV15" s="403"/>
      <c r="CW15" s="403">
        <v>58</v>
      </c>
      <c r="CX15" s="403"/>
      <c r="CY15" s="403">
        <v>58</v>
      </c>
      <c r="CZ15" s="403"/>
      <c r="DA15" s="403">
        <v>67</v>
      </c>
      <c r="DB15" s="403">
        <v>67</v>
      </c>
      <c r="DC15" s="403">
        <v>67</v>
      </c>
      <c r="DD15" s="403">
        <v>67</v>
      </c>
      <c r="DE15" s="403">
        <v>67</v>
      </c>
      <c r="DF15" s="403">
        <v>67</v>
      </c>
      <c r="DG15" s="403">
        <v>67</v>
      </c>
      <c r="DH15" s="403">
        <v>67</v>
      </c>
      <c r="DI15" s="403">
        <v>67</v>
      </c>
      <c r="DJ15" s="403">
        <v>67</v>
      </c>
      <c r="DK15" s="403">
        <v>67</v>
      </c>
      <c r="DL15" s="403">
        <v>67</v>
      </c>
      <c r="DM15" s="403">
        <v>67</v>
      </c>
      <c r="DN15" s="403">
        <v>67</v>
      </c>
      <c r="DO15" s="403">
        <v>67</v>
      </c>
      <c r="DP15" s="403">
        <v>67</v>
      </c>
      <c r="DQ15" s="403">
        <v>67</v>
      </c>
      <c r="DR15" s="403">
        <v>67</v>
      </c>
      <c r="DS15" s="403">
        <v>58</v>
      </c>
      <c r="DT15" s="403"/>
      <c r="DU15" s="403">
        <v>58</v>
      </c>
      <c r="DV15" s="403"/>
      <c r="DW15" s="403">
        <v>58</v>
      </c>
      <c r="DX15" s="403"/>
      <c r="DY15" s="403">
        <v>58</v>
      </c>
      <c r="DZ15" s="403"/>
      <c r="EA15" s="403">
        <v>58</v>
      </c>
      <c r="EB15" s="403"/>
      <c r="EC15" s="403">
        <v>58</v>
      </c>
      <c r="ED15" s="403"/>
      <c r="EE15" s="403">
        <v>58</v>
      </c>
      <c r="EF15" s="403"/>
      <c r="EG15" s="403">
        <v>58</v>
      </c>
      <c r="EH15" s="403"/>
      <c r="EI15" s="403">
        <v>58</v>
      </c>
      <c r="EJ15" s="403"/>
      <c r="EK15" s="403">
        <v>58</v>
      </c>
      <c r="EL15" s="403"/>
      <c r="EM15" s="403">
        <v>58</v>
      </c>
      <c r="EN15" s="403"/>
      <c r="EO15" s="403">
        <v>58</v>
      </c>
      <c r="EP15" s="403"/>
      <c r="EQ15" s="403">
        <v>58</v>
      </c>
      <c r="ER15" s="403"/>
      <c r="ES15" s="403">
        <v>58</v>
      </c>
      <c r="ET15" s="403"/>
      <c r="EU15" s="403">
        <v>58</v>
      </c>
      <c r="EV15" s="403"/>
      <c r="EW15" s="403">
        <v>58</v>
      </c>
      <c r="EX15" s="403"/>
      <c r="EY15" s="403">
        <v>58</v>
      </c>
      <c r="EZ15" s="403"/>
      <c r="FA15" s="403">
        <v>58</v>
      </c>
      <c r="FB15" s="403"/>
      <c r="FC15" s="403">
        <v>58</v>
      </c>
      <c r="FD15" s="403"/>
      <c r="FE15" s="403">
        <v>58</v>
      </c>
      <c r="FF15" s="403"/>
      <c r="FG15" s="403">
        <v>58</v>
      </c>
      <c r="FH15" s="403"/>
      <c r="FI15" s="403">
        <v>58</v>
      </c>
      <c r="FJ15" s="403"/>
      <c r="FK15" s="403">
        <v>58</v>
      </c>
      <c r="FL15" s="403"/>
      <c r="FM15" s="403">
        <v>58</v>
      </c>
      <c r="FN15" s="403"/>
      <c r="FO15" s="403">
        <v>58</v>
      </c>
      <c r="FP15" s="403"/>
      <c r="FQ15" s="403">
        <v>58</v>
      </c>
      <c r="FR15" s="403"/>
      <c r="FS15" s="403">
        <v>58</v>
      </c>
      <c r="FT15" s="403"/>
      <c r="FU15" s="403">
        <v>67</v>
      </c>
      <c r="FV15" s="403">
        <v>67</v>
      </c>
      <c r="FW15" s="403">
        <v>67</v>
      </c>
      <c r="FX15" s="403">
        <v>67</v>
      </c>
      <c r="FY15" s="403">
        <v>67</v>
      </c>
      <c r="FZ15" s="403">
        <v>67</v>
      </c>
      <c r="GA15" s="403">
        <v>67</v>
      </c>
      <c r="GB15" s="403">
        <v>67</v>
      </c>
      <c r="GC15" s="403">
        <v>67</v>
      </c>
      <c r="GD15" s="403">
        <v>67</v>
      </c>
      <c r="GE15" s="403">
        <v>67</v>
      </c>
      <c r="GF15" s="403">
        <v>67</v>
      </c>
      <c r="GG15" s="403">
        <v>67</v>
      </c>
      <c r="GH15" s="403">
        <v>67</v>
      </c>
      <c r="GI15" s="403">
        <v>67</v>
      </c>
      <c r="GJ15" s="403">
        <v>67</v>
      </c>
      <c r="GK15" s="403">
        <v>67</v>
      </c>
      <c r="GL15" s="403">
        <v>67</v>
      </c>
      <c r="GM15" s="403">
        <v>58</v>
      </c>
      <c r="GN15" s="403"/>
      <c r="GO15" s="403">
        <v>58</v>
      </c>
      <c r="GP15" s="403"/>
      <c r="GQ15" s="403">
        <v>58</v>
      </c>
      <c r="GR15" s="403"/>
      <c r="GS15" s="403">
        <v>58</v>
      </c>
      <c r="GT15" s="403"/>
      <c r="GU15" s="403">
        <v>58</v>
      </c>
      <c r="GV15" s="403"/>
      <c r="GW15" s="403">
        <v>58</v>
      </c>
      <c r="GX15" s="403"/>
      <c r="GY15" s="403">
        <v>58</v>
      </c>
      <c r="GZ15" s="403"/>
      <c r="HA15" s="403">
        <v>58</v>
      </c>
      <c r="HB15" s="403"/>
      <c r="HC15" s="403">
        <v>58</v>
      </c>
      <c r="HD15" s="403"/>
      <c r="HE15" s="403">
        <v>58</v>
      </c>
      <c r="HF15" s="403"/>
      <c r="HG15" s="403">
        <v>58</v>
      </c>
      <c r="HH15" s="403"/>
      <c r="HI15" s="403">
        <v>58</v>
      </c>
      <c r="HJ15" s="403"/>
      <c r="HK15" s="403">
        <v>58</v>
      </c>
      <c r="HL15" s="403"/>
      <c r="HM15" s="403">
        <v>58</v>
      </c>
      <c r="HN15" s="403"/>
      <c r="HO15" s="403">
        <v>58</v>
      </c>
      <c r="HP15" s="403"/>
      <c r="HQ15" s="403">
        <v>58</v>
      </c>
      <c r="HR15" s="403"/>
      <c r="HS15" s="403">
        <v>58</v>
      </c>
      <c r="HT15" s="403"/>
      <c r="HU15" s="403">
        <v>58</v>
      </c>
      <c r="HV15" s="403"/>
      <c r="HW15" s="403">
        <v>58</v>
      </c>
      <c r="HX15" s="403"/>
      <c r="HY15" s="403">
        <v>58</v>
      </c>
      <c r="HZ15" s="403"/>
      <c r="IA15" s="403">
        <v>58</v>
      </c>
      <c r="IB15" s="403"/>
      <c r="IC15" s="403">
        <v>58</v>
      </c>
      <c r="ID15" s="403"/>
      <c r="IE15" s="403">
        <v>58</v>
      </c>
      <c r="IF15" s="403"/>
      <c r="IG15" s="403">
        <v>58</v>
      </c>
      <c r="IH15" s="403"/>
      <c r="II15" s="403">
        <v>58</v>
      </c>
      <c r="IJ15" s="403"/>
      <c r="IK15" s="403">
        <v>58</v>
      </c>
      <c r="IL15" s="403"/>
      <c r="IM15" s="403">
        <v>67</v>
      </c>
      <c r="IN15" s="403">
        <v>67</v>
      </c>
      <c r="IO15" s="403">
        <v>67</v>
      </c>
      <c r="IP15" s="403">
        <v>67</v>
      </c>
      <c r="IQ15" s="403">
        <v>67</v>
      </c>
      <c r="IR15" s="403">
        <v>67</v>
      </c>
      <c r="IS15" s="403">
        <v>67</v>
      </c>
      <c r="IT15" s="403">
        <v>67</v>
      </c>
      <c r="IU15" s="403">
        <v>67</v>
      </c>
      <c r="IV15" s="403">
        <v>67</v>
      </c>
      <c r="IW15" s="403">
        <v>67</v>
      </c>
      <c r="IX15" s="403">
        <v>67</v>
      </c>
      <c r="IY15" s="403">
        <v>67</v>
      </c>
      <c r="IZ15" s="403">
        <v>67</v>
      </c>
      <c r="JA15" s="403">
        <v>67</v>
      </c>
      <c r="JB15" s="403">
        <v>67</v>
      </c>
      <c r="JC15" s="403">
        <v>58</v>
      </c>
      <c r="JD15" s="403"/>
      <c r="JE15" s="403">
        <v>58</v>
      </c>
      <c r="JF15" s="403"/>
      <c r="JG15" s="403">
        <v>58</v>
      </c>
      <c r="JH15" s="403"/>
      <c r="JI15" s="403">
        <v>58</v>
      </c>
      <c r="JJ15" s="403"/>
      <c r="JK15" s="403">
        <v>58</v>
      </c>
      <c r="JL15" s="403"/>
      <c r="JM15" s="403">
        <v>58</v>
      </c>
      <c r="JN15" s="403"/>
      <c r="JO15" s="403">
        <v>58</v>
      </c>
      <c r="JP15" s="403"/>
      <c r="JQ15" s="403">
        <v>58</v>
      </c>
      <c r="JR15" s="403"/>
      <c r="JS15" s="403">
        <v>58</v>
      </c>
      <c r="JT15" s="403"/>
      <c r="JU15" s="403">
        <v>58</v>
      </c>
      <c r="JV15" s="403"/>
      <c r="JW15" s="403">
        <v>58</v>
      </c>
      <c r="JX15" s="403"/>
      <c r="JY15" s="403">
        <v>58</v>
      </c>
      <c r="JZ15" s="403"/>
      <c r="KA15" s="403">
        <v>58</v>
      </c>
      <c r="KB15" s="403"/>
      <c r="KC15" s="403">
        <v>58</v>
      </c>
      <c r="KD15" s="403"/>
      <c r="KE15" s="403">
        <v>58</v>
      </c>
      <c r="KF15" s="403"/>
      <c r="KG15" s="403">
        <v>58</v>
      </c>
      <c r="KH15" s="403"/>
      <c r="KI15" s="413">
        <v>68</v>
      </c>
      <c r="KJ15" s="414"/>
      <c r="KK15" s="403">
        <v>58</v>
      </c>
      <c r="KL15" s="403"/>
      <c r="KM15" s="403">
        <v>58</v>
      </c>
      <c r="KN15" s="403"/>
      <c r="KO15" s="403">
        <v>58</v>
      </c>
      <c r="KP15" s="403"/>
      <c r="KQ15" s="403">
        <v>58</v>
      </c>
      <c r="KR15" s="403"/>
      <c r="KS15" s="403">
        <v>58</v>
      </c>
      <c r="KT15" s="403"/>
      <c r="KU15" s="403">
        <v>58</v>
      </c>
      <c r="KV15" s="403"/>
      <c r="KW15" s="403">
        <v>58</v>
      </c>
      <c r="KX15" s="403"/>
      <c r="KY15" s="403">
        <v>58</v>
      </c>
      <c r="KZ15" s="403"/>
      <c r="LA15" s="403">
        <v>58</v>
      </c>
      <c r="LB15" s="403"/>
      <c r="LC15" s="403">
        <v>58</v>
      </c>
      <c r="LD15" s="403"/>
      <c r="LE15" s="413">
        <v>68</v>
      </c>
      <c r="LF15" s="414"/>
      <c r="LG15" s="413">
        <v>68</v>
      </c>
      <c r="LH15" s="414"/>
      <c r="LI15" s="413">
        <v>68</v>
      </c>
      <c r="LJ15" s="414"/>
      <c r="LK15" s="413">
        <v>68</v>
      </c>
      <c r="LL15" s="414"/>
      <c r="LM15" s="413">
        <v>68</v>
      </c>
      <c r="LN15" s="414"/>
      <c r="LO15" s="413">
        <v>68</v>
      </c>
      <c r="LP15" s="414"/>
      <c r="LQ15" s="413">
        <v>68</v>
      </c>
      <c r="LR15" s="414"/>
      <c r="LS15" s="413">
        <v>68</v>
      </c>
      <c r="LT15" s="414"/>
      <c r="LU15" s="413">
        <v>68</v>
      </c>
      <c r="LV15" s="414"/>
      <c r="LW15" s="413">
        <v>68</v>
      </c>
      <c r="LX15" s="414"/>
      <c r="LY15" s="413">
        <v>68</v>
      </c>
      <c r="LZ15" s="414"/>
      <c r="MA15" s="116">
        <v>62</v>
      </c>
      <c r="MB15" s="116">
        <v>62</v>
      </c>
      <c r="MC15" s="116">
        <v>62</v>
      </c>
      <c r="MD15" s="116">
        <v>62</v>
      </c>
      <c r="ME15" s="116">
        <v>62</v>
      </c>
      <c r="MF15" s="403">
        <v>62</v>
      </c>
      <c r="MG15" s="403"/>
      <c r="MH15" s="403">
        <v>62</v>
      </c>
      <c r="MI15" s="403"/>
      <c r="MJ15" s="403">
        <v>62</v>
      </c>
      <c r="MK15" s="403"/>
      <c r="ML15" s="403">
        <v>62</v>
      </c>
      <c r="MM15" s="403"/>
      <c r="MN15" s="403">
        <v>62</v>
      </c>
      <c r="MO15" s="403"/>
      <c r="MP15" s="403">
        <v>62</v>
      </c>
      <c r="MQ15" s="403"/>
      <c r="MR15" s="403">
        <v>62</v>
      </c>
      <c r="MS15" s="403"/>
      <c r="MT15" s="403">
        <v>62</v>
      </c>
      <c r="MU15" s="403"/>
      <c r="MV15" s="403">
        <v>62</v>
      </c>
      <c r="MW15" s="403"/>
      <c r="MX15" s="403">
        <v>62</v>
      </c>
      <c r="MY15" s="403"/>
      <c r="MZ15" s="403">
        <v>62</v>
      </c>
      <c r="NA15" s="403"/>
      <c r="NB15" s="403">
        <v>62</v>
      </c>
      <c r="NC15" s="403"/>
      <c r="ND15" s="403">
        <v>62</v>
      </c>
      <c r="NE15" s="403"/>
      <c r="NF15" s="403">
        <v>62</v>
      </c>
      <c r="NG15" s="403"/>
      <c r="NH15" s="403">
        <v>62</v>
      </c>
      <c r="NI15" s="403"/>
      <c r="NJ15" s="403">
        <v>62</v>
      </c>
      <c r="NK15" s="403"/>
      <c r="NL15" s="403">
        <v>62</v>
      </c>
      <c r="NM15" s="403"/>
      <c r="NN15" s="403">
        <v>62</v>
      </c>
      <c r="NO15" s="403"/>
      <c r="NP15" s="403">
        <v>62</v>
      </c>
      <c r="NQ15" s="403"/>
      <c r="NR15" s="403">
        <v>62</v>
      </c>
      <c r="NS15" s="403"/>
      <c r="NT15" s="403">
        <v>62</v>
      </c>
      <c r="NU15" s="403"/>
      <c r="NV15" s="403">
        <v>62</v>
      </c>
      <c r="NW15" s="403"/>
      <c r="NX15" s="403">
        <v>62</v>
      </c>
      <c r="NY15" s="403"/>
      <c r="NZ15" s="403">
        <v>62</v>
      </c>
      <c r="OA15" s="403"/>
      <c r="OB15" s="403">
        <v>62</v>
      </c>
      <c r="OC15" s="403"/>
      <c r="OD15" s="403">
        <v>62</v>
      </c>
      <c r="OE15" s="403"/>
      <c r="OF15" s="403">
        <v>62</v>
      </c>
      <c r="OG15" s="403"/>
      <c r="OH15" s="403">
        <v>62</v>
      </c>
      <c r="OI15" s="403"/>
      <c r="OJ15" s="403">
        <v>62</v>
      </c>
      <c r="OK15" s="403"/>
      <c r="OL15" s="403">
        <v>59</v>
      </c>
      <c r="OM15" s="403"/>
      <c r="ON15" s="403">
        <v>59</v>
      </c>
      <c r="OO15" s="403"/>
      <c r="OP15" s="403">
        <v>59</v>
      </c>
      <c r="OQ15" s="403"/>
      <c r="OR15" s="403">
        <v>59</v>
      </c>
      <c r="OS15" s="403"/>
      <c r="OT15" s="403">
        <v>59</v>
      </c>
      <c r="OU15" s="403"/>
      <c r="OV15" s="403">
        <v>59</v>
      </c>
      <c r="OW15" s="403"/>
      <c r="OX15" s="403">
        <v>59</v>
      </c>
      <c r="OY15" s="403"/>
      <c r="OZ15" s="403">
        <v>59</v>
      </c>
      <c r="PA15" s="403"/>
      <c r="PB15" s="403">
        <v>59</v>
      </c>
      <c r="PC15" s="403"/>
      <c r="PD15" s="403">
        <v>59</v>
      </c>
      <c r="PE15" s="403"/>
      <c r="PF15" s="403">
        <v>59</v>
      </c>
      <c r="PG15" s="403"/>
      <c r="PH15" s="403">
        <v>59</v>
      </c>
      <c r="PI15" s="403"/>
      <c r="PJ15" s="403">
        <v>59</v>
      </c>
      <c r="PK15" s="403"/>
      <c r="PL15" s="403">
        <v>59</v>
      </c>
      <c r="PM15" s="403"/>
      <c r="PN15" s="403">
        <v>59</v>
      </c>
      <c r="PO15" s="403"/>
      <c r="PP15" s="403">
        <v>59</v>
      </c>
      <c r="PQ15" s="403"/>
      <c r="PR15" s="403">
        <v>59</v>
      </c>
      <c r="PS15" s="403"/>
      <c r="PT15" s="403">
        <v>59</v>
      </c>
      <c r="PU15" s="403"/>
      <c r="PV15" s="403">
        <v>59</v>
      </c>
      <c r="PW15" s="403"/>
      <c r="PX15" s="403">
        <v>59</v>
      </c>
      <c r="PY15" s="403"/>
      <c r="PZ15" s="403">
        <v>59</v>
      </c>
      <c r="QA15" s="403"/>
      <c r="QB15" s="143">
        <v>59</v>
      </c>
      <c r="QC15" s="143"/>
      <c r="QD15" s="403">
        <v>56</v>
      </c>
      <c r="QE15" s="403"/>
      <c r="QF15" s="403">
        <v>56</v>
      </c>
      <c r="QG15" s="403"/>
      <c r="QH15" s="403">
        <v>56</v>
      </c>
      <c r="QI15" s="403"/>
      <c r="QJ15" s="403">
        <v>56</v>
      </c>
      <c r="QK15" s="403"/>
      <c r="QL15" s="403">
        <v>56</v>
      </c>
      <c r="QM15" s="403"/>
      <c r="QN15" s="403">
        <v>56</v>
      </c>
      <c r="QO15" s="403"/>
      <c r="QP15" s="403">
        <v>56</v>
      </c>
      <c r="QQ15" s="403"/>
      <c r="QR15" s="403">
        <v>56</v>
      </c>
      <c r="QS15" s="403"/>
      <c r="QT15" s="403">
        <v>56</v>
      </c>
      <c r="QU15" s="403"/>
      <c r="QV15" s="403">
        <v>56</v>
      </c>
      <c r="QW15" s="403"/>
      <c r="QX15" s="403">
        <v>56</v>
      </c>
      <c r="QY15" s="403"/>
      <c r="QZ15" s="413">
        <v>58</v>
      </c>
      <c r="RA15" s="414"/>
      <c r="RB15" s="413">
        <v>58</v>
      </c>
      <c r="RC15" s="414"/>
      <c r="RD15" s="413">
        <v>58</v>
      </c>
      <c r="RE15" s="414"/>
      <c r="RF15" s="413">
        <v>58</v>
      </c>
      <c r="RG15" s="414"/>
      <c r="RH15" s="413">
        <v>58</v>
      </c>
      <c r="RI15" s="414"/>
      <c r="RJ15" s="413">
        <v>58</v>
      </c>
      <c r="RK15" s="414"/>
      <c r="RL15" s="413">
        <v>58</v>
      </c>
      <c r="RM15" s="414"/>
      <c r="RN15" s="413">
        <v>58</v>
      </c>
      <c r="RO15" s="414"/>
      <c r="RP15" s="156">
        <v>58</v>
      </c>
      <c r="RQ15" s="156">
        <v>58</v>
      </c>
      <c r="RR15" s="166">
        <v>58</v>
      </c>
      <c r="RS15" s="166">
        <v>58</v>
      </c>
      <c r="RT15" s="166">
        <v>58</v>
      </c>
      <c r="RU15" s="166">
        <v>58</v>
      </c>
      <c r="RV15" s="166">
        <v>58</v>
      </c>
      <c r="RW15" s="166">
        <v>58</v>
      </c>
      <c r="RX15" s="413">
        <v>61</v>
      </c>
      <c r="RY15" s="414"/>
      <c r="RZ15" s="413">
        <v>61</v>
      </c>
      <c r="SA15" s="414"/>
      <c r="SB15" s="413">
        <v>61</v>
      </c>
      <c r="SC15" s="414"/>
      <c r="SD15" s="413">
        <v>61</v>
      </c>
      <c r="SE15" s="414"/>
      <c r="SF15" s="413">
        <v>61</v>
      </c>
      <c r="SG15" s="414"/>
      <c r="SH15" s="413">
        <v>61</v>
      </c>
      <c r="SI15" s="414"/>
      <c r="SJ15" s="413">
        <v>61</v>
      </c>
      <c r="SK15" s="414"/>
      <c r="SL15" s="413">
        <v>61</v>
      </c>
      <c r="SM15" s="414"/>
      <c r="SN15" s="413">
        <v>61</v>
      </c>
      <c r="SO15" s="414"/>
      <c r="SP15" s="413">
        <v>61</v>
      </c>
      <c r="SQ15" s="414"/>
      <c r="SR15" s="413">
        <v>61</v>
      </c>
      <c r="SS15" s="414"/>
      <c r="ST15" s="413">
        <v>61</v>
      </c>
      <c r="SU15" s="414"/>
      <c r="SV15" s="413">
        <v>61</v>
      </c>
      <c r="SW15" s="414"/>
      <c r="SX15" s="413">
        <v>61</v>
      </c>
      <c r="SY15" s="414"/>
      <c r="SZ15" s="413">
        <v>61</v>
      </c>
      <c r="TA15" s="414"/>
      <c r="TB15" s="413">
        <v>61</v>
      </c>
      <c r="TC15" s="414"/>
      <c r="TD15" s="396"/>
      <c r="TE15" s="396"/>
      <c r="TF15" s="201"/>
      <c r="TG15" s="201"/>
      <c r="TH15" s="201"/>
      <c r="TI15" s="201"/>
      <c r="TJ15" s="201"/>
      <c r="TK15" s="197"/>
    </row>
    <row r="16" spans="1:531" s="14" customFormat="1" ht="18.75" x14ac:dyDescent="0.3">
      <c r="A16" s="20" t="s">
        <v>3</v>
      </c>
      <c r="B16" s="19">
        <v>174.3</v>
      </c>
      <c r="C16" s="14">
        <v>174.1</v>
      </c>
      <c r="D16" s="64">
        <v>174.4</v>
      </c>
      <c r="E16" s="14">
        <v>174.3</v>
      </c>
      <c r="F16" s="14">
        <v>174.1</v>
      </c>
      <c r="G16" s="64">
        <v>174.4</v>
      </c>
      <c r="H16" s="14">
        <v>174.3</v>
      </c>
      <c r="I16" s="14">
        <v>174.1</v>
      </c>
      <c r="J16" s="64">
        <v>174.4</v>
      </c>
      <c r="K16" s="14">
        <v>174.1</v>
      </c>
      <c r="L16" s="64">
        <v>174.4</v>
      </c>
      <c r="M16" s="14">
        <v>174.1</v>
      </c>
      <c r="N16" s="64">
        <v>174.4</v>
      </c>
      <c r="O16" s="14">
        <v>174.1</v>
      </c>
      <c r="P16" s="64">
        <v>174.4</v>
      </c>
      <c r="Q16" s="14">
        <v>174.1</v>
      </c>
      <c r="R16" s="64">
        <v>174.4</v>
      </c>
      <c r="S16" s="14">
        <v>174.1</v>
      </c>
      <c r="T16" s="64">
        <v>174.4</v>
      </c>
      <c r="U16" s="14">
        <v>174.1</v>
      </c>
      <c r="V16" s="64">
        <v>174.4</v>
      </c>
      <c r="W16" s="14">
        <v>17431</v>
      </c>
      <c r="X16" s="14">
        <v>17431</v>
      </c>
      <c r="Y16" s="14">
        <v>17431</v>
      </c>
      <c r="Z16" s="19">
        <v>174.1</v>
      </c>
      <c r="AA16" s="14">
        <v>174.1</v>
      </c>
      <c r="AB16" s="14">
        <v>174.1</v>
      </c>
      <c r="AC16" s="14">
        <v>174.1</v>
      </c>
      <c r="AD16" s="14">
        <v>174.1</v>
      </c>
      <c r="AE16" s="88">
        <v>174.4</v>
      </c>
      <c r="AF16" s="86">
        <v>174.4</v>
      </c>
      <c r="AG16" s="19">
        <v>174.3</v>
      </c>
      <c r="AH16" s="104">
        <v>174.4</v>
      </c>
      <c r="AI16" s="86">
        <v>174.4</v>
      </c>
      <c r="AJ16" s="88">
        <v>174.3</v>
      </c>
      <c r="AK16" s="88">
        <v>174.4</v>
      </c>
      <c r="AL16" s="86">
        <v>174.4</v>
      </c>
      <c r="AM16" s="88">
        <v>174.3</v>
      </c>
      <c r="AN16" s="88">
        <v>174.4</v>
      </c>
      <c r="AO16" s="88">
        <v>174.3</v>
      </c>
      <c r="AP16" s="88">
        <v>174.3</v>
      </c>
      <c r="AQ16" s="88">
        <v>174.4</v>
      </c>
      <c r="AR16" s="88">
        <v>174.4</v>
      </c>
      <c r="AS16" s="88">
        <v>174.4</v>
      </c>
      <c r="AT16" s="88">
        <v>174.3</v>
      </c>
      <c r="AU16" s="88">
        <v>174.4</v>
      </c>
      <c r="AV16" s="88">
        <v>174.3</v>
      </c>
      <c r="AW16" s="14">
        <v>17431</v>
      </c>
      <c r="AX16" s="76">
        <v>174.4</v>
      </c>
      <c r="AY16" s="14">
        <v>17431</v>
      </c>
      <c r="AZ16" s="76">
        <v>174.4</v>
      </c>
      <c r="BA16" s="19">
        <v>17431</v>
      </c>
      <c r="BB16" s="76">
        <v>174.4</v>
      </c>
      <c r="BC16" s="76">
        <v>174.4</v>
      </c>
      <c r="BD16" s="430">
        <v>17431</v>
      </c>
      <c r="BE16" s="430">
        <v>17431</v>
      </c>
      <c r="BF16" s="404">
        <v>174.4</v>
      </c>
      <c r="BG16" s="404">
        <v>174.4</v>
      </c>
      <c r="BH16" s="404">
        <v>174.3</v>
      </c>
      <c r="BI16" s="404">
        <v>174.3</v>
      </c>
      <c r="BJ16" s="430">
        <v>17431</v>
      </c>
      <c r="BK16" s="430">
        <v>17431</v>
      </c>
      <c r="BL16" s="14">
        <v>174.3</v>
      </c>
      <c r="BM16" s="76">
        <v>174.4</v>
      </c>
      <c r="BN16" s="411">
        <v>174.3</v>
      </c>
      <c r="BO16" s="412"/>
      <c r="BP16" s="404">
        <v>174.4</v>
      </c>
      <c r="BQ16" s="404">
        <v>174.4</v>
      </c>
      <c r="BR16" s="411">
        <v>174.3</v>
      </c>
      <c r="BS16" s="412"/>
      <c r="BT16" s="404">
        <v>174.4</v>
      </c>
      <c r="BU16" s="404">
        <v>174.4</v>
      </c>
      <c r="BV16" s="19">
        <v>174.3</v>
      </c>
      <c r="BW16" s="76">
        <v>174.4</v>
      </c>
      <c r="BX16" s="411">
        <v>174.3</v>
      </c>
      <c r="BY16" s="412"/>
      <c r="BZ16" s="404">
        <v>174.4</v>
      </c>
      <c r="CA16" s="404">
        <v>174.4</v>
      </c>
      <c r="CB16" s="411">
        <v>174.3</v>
      </c>
      <c r="CC16" s="412"/>
      <c r="CD16" s="404">
        <v>174.4</v>
      </c>
      <c r="CE16" s="404">
        <v>174.4</v>
      </c>
      <c r="CF16" s="19">
        <v>174.3</v>
      </c>
      <c r="CG16" s="411">
        <v>174.3</v>
      </c>
      <c r="CH16" s="412"/>
      <c r="CI16" s="404">
        <v>174.3</v>
      </c>
      <c r="CJ16" s="404"/>
      <c r="CK16" s="404">
        <v>174.3</v>
      </c>
      <c r="CL16" s="404"/>
      <c r="CM16" s="404">
        <v>174.3</v>
      </c>
      <c r="CN16" s="404"/>
      <c r="CO16" s="404">
        <v>174.3</v>
      </c>
      <c r="CP16" s="404"/>
      <c r="CQ16" s="404">
        <v>174.3</v>
      </c>
      <c r="CR16" s="404"/>
      <c r="CS16" s="404">
        <v>174.3</v>
      </c>
      <c r="CT16" s="404"/>
      <c r="CU16" s="404">
        <v>174.3</v>
      </c>
      <c r="CV16" s="404"/>
      <c r="CW16" s="404">
        <v>174.3</v>
      </c>
      <c r="CX16" s="404"/>
      <c r="CY16" s="404">
        <v>174.3</v>
      </c>
      <c r="CZ16" s="404"/>
      <c r="DA16" s="404">
        <v>174.4</v>
      </c>
      <c r="DB16" s="404">
        <v>174.4</v>
      </c>
      <c r="DC16" s="404">
        <v>174.4</v>
      </c>
      <c r="DD16" s="404">
        <v>174.4</v>
      </c>
      <c r="DE16" s="404">
        <v>174.4</v>
      </c>
      <c r="DF16" s="404">
        <v>174.4</v>
      </c>
      <c r="DG16" s="404">
        <v>174.4</v>
      </c>
      <c r="DH16" s="404">
        <v>174.4</v>
      </c>
      <c r="DI16" s="404">
        <v>174.4</v>
      </c>
      <c r="DJ16" s="404">
        <v>174.4</v>
      </c>
      <c r="DK16" s="404">
        <v>174.4</v>
      </c>
      <c r="DL16" s="404">
        <v>174.4</v>
      </c>
      <c r="DM16" s="404">
        <v>174.4</v>
      </c>
      <c r="DN16" s="404">
        <v>174.4</v>
      </c>
      <c r="DO16" s="404">
        <v>174.4</v>
      </c>
      <c r="DP16" s="404">
        <v>174.4</v>
      </c>
      <c r="DQ16" s="404">
        <v>174.4</v>
      </c>
      <c r="DR16" s="404">
        <v>174.4</v>
      </c>
      <c r="DS16" s="404">
        <v>174.3</v>
      </c>
      <c r="DT16" s="404"/>
      <c r="DU16" s="404">
        <v>174.3</v>
      </c>
      <c r="DV16" s="404"/>
      <c r="DW16" s="404">
        <v>174.3</v>
      </c>
      <c r="DX16" s="404"/>
      <c r="DY16" s="404">
        <v>174.3</v>
      </c>
      <c r="DZ16" s="404"/>
      <c r="EA16" s="404">
        <v>174.3</v>
      </c>
      <c r="EB16" s="404"/>
      <c r="EC16" s="404">
        <v>174.3</v>
      </c>
      <c r="ED16" s="404"/>
      <c r="EE16" s="404">
        <v>174.3</v>
      </c>
      <c r="EF16" s="404"/>
      <c r="EG16" s="404">
        <v>174.3</v>
      </c>
      <c r="EH16" s="404"/>
      <c r="EI16" s="404">
        <v>174.3</v>
      </c>
      <c r="EJ16" s="404"/>
      <c r="EK16" s="404">
        <v>174.3</v>
      </c>
      <c r="EL16" s="404"/>
      <c r="EM16" s="404">
        <v>174.3</v>
      </c>
      <c r="EN16" s="404"/>
      <c r="EO16" s="404">
        <v>174.3</v>
      </c>
      <c r="EP16" s="404"/>
      <c r="EQ16" s="404">
        <v>174.3</v>
      </c>
      <c r="ER16" s="404"/>
      <c r="ES16" s="404">
        <v>174.3</v>
      </c>
      <c r="ET16" s="404"/>
      <c r="EU16" s="404">
        <v>174.3</v>
      </c>
      <c r="EV16" s="404"/>
      <c r="EW16" s="404">
        <v>174.3</v>
      </c>
      <c r="EX16" s="404"/>
      <c r="EY16" s="404">
        <v>174.3</v>
      </c>
      <c r="EZ16" s="404"/>
      <c r="FA16" s="404">
        <v>174.3</v>
      </c>
      <c r="FB16" s="404"/>
      <c r="FC16" s="404">
        <v>174.3</v>
      </c>
      <c r="FD16" s="404"/>
      <c r="FE16" s="404">
        <v>174.3</v>
      </c>
      <c r="FF16" s="404"/>
      <c r="FG16" s="404">
        <v>174.3</v>
      </c>
      <c r="FH16" s="404"/>
      <c r="FI16" s="404">
        <v>174.3</v>
      </c>
      <c r="FJ16" s="404"/>
      <c r="FK16" s="404">
        <v>174.3</v>
      </c>
      <c r="FL16" s="404"/>
      <c r="FM16" s="404">
        <v>174.3</v>
      </c>
      <c r="FN16" s="404"/>
      <c r="FO16" s="404">
        <v>174.3</v>
      </c>
      <c r="FP16" s="404"/>
      <c r="FQ16" s="404">
        <v>174.3</v>
      </c>
      <c r="FR16" s="404"/>
      <c r="FS16" s="404">
        <v>174.3</v>
      </c>
      <c r="FT16" s="404"/>
      <c r="FU16" s="404">
        <v>174.4</v>
      </c>
      <c r="FV16" s="404">
        <v>174.4</v>
      </c>
      <c r="FW16" s="404">
        <v>174.4</v>
      </c>
      <c r="FX16" s="404">
        <v>174.4</v>
      </c>
      <c r="FY16" s="404">
        <v>174.4</v>
      </c>
      <c r="FZ16" s="404">
        <v>174.4</v>
      </c>
      <c r="GA16" s="404">
        <v>174.4</v>
      </c>
      <c r="GB16" s="404">
        <v>174.4</v>
      </c>
      <c r="GC16" s="404">
        <v>174.4</v>
      </c>
      <c r="GD16" s="404">
        <v>174.4</v>
      </c>
      <c r="GE16" s="404">
        <v>174.4</v>
      </c>
      <c r="GF16" s="404">
        <v>174.4</v>
      </c>
      <c r="GG16" s="404">
        <v>174.4</v>
      </c>
      <c r="GH16" s="404">
        <v>174.4</v>
      </c>
      <c r="GI16" s="404">
        <v>174.4</v>
      </c>
      <c r="GJ16" s="404">
        <v>174.4</v>
      </c>
      <c r="GK16" s="404">
        <v>174.4</v>
      </c>
      <c r="GL16" s="404">
        <v>174.4</v>
      </c>
      <c r="GM16" s="404">
        <v>174.3</v>
      </c>
      <c r="GN16" s="404"/>
      <c r="GO16" s="404">
        <v>174.3</v>
      </c>
      <c r="GP16" s="404"/>
      <c r="GQ16" s="404">
        <v>174.3</v>
      </c>
      <c r="GR16" s="404"/>
      <c r="GS16" s="404">
        <v>174.3</v>
      </c>
      <c r="GT16" s="404"/>
      <c r="GU16" s="404">
        <v>174.3</v>
      </c>
      <c r="GV16" s="404"/>
      <c r="GW16" s="404">
        <v>174.3</v>
      </c>
      <c r="GX16" s="404"/>
      <c r="GY16" s="404">
        <v>174.3</v>
      </c>
      <c r="GZ16" s="404"/>
      <c r="HA16" s="404">
        <v>174.3</v>
      </c>
      <c r="HB16" s="404"/>
      <c r="HC16" s="404">
        <v>174.3</v>
      </c>
      <c r="HD16" s="404"/>
      <c r="HE16" s="404">
        <v>174.3</v>
      </c>
      <c r="HF16" s="404"/>
      <c r="HG16" s="404">
        <v>174.3</v>
      </c>
      <c r="HH16" s="404"/>
      <c r="HI16" s="404">
        <v>174.3</v>
      </c>
      <c r="HJ16" s="404"/>
      <c r="HK16" s="404">
        <v>174.3</v>
      </c>
      <c r="HL16" s="404"/>
      <c r="HM16" s="404">
        <v>174.3</v>
      </c>
      <c r="HN16" s="404"/>
      <c r="HO16" s="404">
        <v>174.3</v>
      </c>
      <c r="HP16" s="404"/>
      <c r="HQ16" s="404">
        <v>174.3</v>
      </c>
      <c r="HR16" s="404"/>
      <c r="HS16" s="404">
        <v>174.3</v>
      </c>
      <c r="HT16" s="404"/>
      <c r="HU16" s="404">
        <v>174.3</v>
      </c>
      <c r="HV16" s="404"/>
      <c r="HW16" s="404">
        <v>174.3</v>
      </c>
      <c r="HX16" s="404"/>
      <c r="HY16" s="404">
        <v>174.3</v>
      </c>
      <c r="HZ16" s="404"/>
      <c r="IA16" s="404">
        <v>174.3</v>
      </c>
      <c r="IB16" s="404"/>
      <c r="IC16" s="404">
        <v>174.3</v>
      </c>
      <c r="ID16" s="404"/>
      <c r="IE16" s="404">
        <v>174.3</v>
      </c>
      <c r="IF16" s="404"/>
      <c r="IG16" s="404">
        <v>174.3</v>
      </c>
      <c r="IH16" s="404"/>
      <c r="II16" s="404">
        <v>174.3</v>
      </c>
      <c r="IJ16" s="404"/>
      <c r="IK16" s="404">
        <v>174.3</v>
      </c>
      <c r="IL16" s="404"/>
      <c r="IM16" s="404">
        <v>174.4</v>
      </c>
      <c r="IN16" s="404">
        <v>174.4</v>
      </c>
      <c r="IO16" s="404">
        <v>174.4</v>
      </c>
      <c r="IP16" s="404">
        <v>174.4</v>
      </c>
      <c r="IQ16" s="404">
        <v>174.4</v>
      </c>
      <c r="IR16" s="404">
        <v>174.4</v>
      </c>
      <c r="IS16" s="404">
        <v>174.4</v>
      </c>
      <c r="IT16" s="404">
        <v>174.4</v>
      </c>
      <c r="IU16" s="404">
        <v>174.4</v>
      </c>
      <c r="IV16" s="404">
        <v>174.4</v>
      </c>
      <c r="IW16" s="404">
        <v>174.4</v>
      </c>
      <c r="IX16" s="404">
        <v>174.4</v>
      </c>
      <c r="IY16" s="404">
        <v>174.4</v>
      </c>
      <c r="IZ16" s="404">
        <v>174.4</v>
      </c>
      <c r="JA16" s="404">
        <v>174.4</v>
      </c>
      <c r="JB16" s="404">
        <v>174.4</v>
      </c>
      <c r="JC16" s="404">
        <v>174.3</v>
      </c>
      <c r="JD16" s="404"/>
      <c r="JE16" s="404">
        <v>174.3</v>
      </c>
      <c r="JF16" s="404"/>
      <c r="JG16" s="404">
        <v>174.3</v>
      </c>
      <c r="JH16" s="404"/>
      <c r="JI16" s="404">
        <v>174.3</v>
      </c>
      <c r="JJ16" s="404"/>
      <c r="JK16" s="404">
        <v>174.3</v>
      </c>
      <c r="JL16" s="404"/>
      <c r="JM16" s="404">
        <v>174.3</v>
      </c>
      <c r="JN16" s="404"/>
      <c r="JO16" s="404">
        <v>174.3</v>
      </c>
      <c r="JP16" s="404"/>
      <c r="JQ16" s="404">
        <v>174.3</v>
      </c>
      <c r="JR16" s="404"/>
      <c r="JS16" s="404">
        <v>174.3</v>
      </c>
      <c r="JT16" s="404"/>
      <c r="JU16" s="404">
        <v>174.3</v>
      </c>
      <c r="JV16" s="404"/>
      <c r="JW16" s="404">
        <v>174.3</v>
      </c>
      <c r="JX16" s="404"/>
      <c r="JY16" s="404">
        <v>174.3</v>
      </c>
      <c r="JZ16" s="404"/>
      <c r="KA16" s="404">
        <v>174.3</v>
      </c>
      <c r="KB16" s="404"/>
      <c r="KC16" s="404">
        <v>174.3</v>
      </c>
      <c r="KD16" s="404"/>
      <c r="KE16" s="404">
        <v>174.3</v>
      </c>
      <c r="KF16" s="404"/>
      <c r="KG16" s="404">
        <v>174.3</v>
      </c>
      <c r="KH16" s="404"/>
      <c r="KI16" s="411">
        <v>174.3</v>
      </c>
      <c r="KJ16" s="412"/>
      <c r="KK16" s="404">
        <v>174.3</v>
      </c>
      <c r="KL16" s="404"/>
      <c r="KM16" s="404">
        <v>174.3</v>
      </c>
      <c r="KN16" s="404"/>
      <c r="KO16" s="404">
        <v>174.3</v>
      </c>
      <c r="KP16" s="404"/>
      <c r="KQ16" s="404">
        <v>174.3</v>
      </c>
      <c r="KR16" s="404"/>
      <c r="KS16" s="404">
        <v>174.3</v>
      </c>
      <c r="KT16" s="404"/>
      <c r="KU16" s="404">
        <v>174.3</v>
      </c>
      <c r="KV16" s="404"/>
      <c r="KW16" s="404">
        <v>174.3</v>
      </c>
      <c r="KX16" s="404"/>
      <c r="KY16" s="404">
        <v>174.3</v>
      </c>
      <c r="KZ16" s="404"/>
      <c r="LA16" s="404">
        <v>174.3</v>
      </c>
      <c r="LB16" s="404"/>
      <c r="LC16" s="404">
        <v>174.3</v>
      </c>
      <c r="LD16" s="404"/>
      <c r="LE16" s="411">
        <v>174.3</v>
      </c>
      <c r="LF16" s="412"/>
      <c r="LG16" s="411">
        <v>174.3</v>
      </c>
      <c r="LH16" s="412"/>
      <c r="LI16" s="411">
        <v>174.3</v>
      </c>
      <c r="LJ16" s="412"/>
      <c r="LK16" s="411">
        <v>174.3</v>
      </c>
      <c r="LL16" s="412"/>
      <c r="LM16" s="411">
        <v>174.3</v>
      </c>
      <c r="LN16" s="412"/>
      <c r="LO16" s="411">
        <v>174.3</v>
      </c>
      <c r="LP16" s="412"/>
      <c r="LQ16" s="411">
        <v>174.3</v>
      </c>
      <c r="LR16" s="412"/>
      <c r="LS16" s="411">
        <v>174.3</v>
      </c>
      <c r="LT16" s="412"/>
      <c r="LU16" s="411">
        <v>174.3</v>
      </c>
      <c r="LV16" s="412"/>
      <c r="LW16" s="411">
        <v>174.3</v>
      </c>
      <c r="LX16" s="412"/>
      <c r="LY16" s="411">
        <v>174.3</v>
      </c>
      <c r="LZ16" s="412"/>
      <c r="MA16" s="117">
        <v>174.3</v>
      </c>
      <c r="MB16" s="117">
        <v>174.3</v>
      </c>
      <c r="MC16" s="117">
        <v>174.3</v>
      </c>
      <c r="MD16" s="117">
        <v>174.3</v>
      </c>
      <c r="ME16" s="117">
        <v>174.3</v>
      </c>
      <c r="MF16" s="404">
        <v>174.3</v>
      </c>
      <c r="MG16" s="404"/>
      <c r="MH16" s="404">
        <v>174.3</v>
      </c>
      <c r="MI16" s="404"/>
      <c r="MJ16" s="404">
        <v>174.3</v>
      </c>
      <c r="MK16" s="404"/>
      <c r="ML16" s="404">
        <v>174.3</v>
      </c>
      <c r="MM16" s="404"/>
      <c r="MN16" s="404">
        <v>174.3</v>
      </c>
      <c r="MO16" s="404"/>
      <c r="MP16" s="404">
        <v>174.3</v>
      </c>
      <c r="MQ16" s="404"/>
      <c r="MR16" s="404">
        <v>174.3</v>
      </c>
      <c r="MS16" s="404"/>
      <c r="MT16" s="404">
        <v>174.3</v>
      </c>
      <c r="MU16" s="404"/>
      <c r="MV16" s="404">
        <v>174.3</v>
      </c>
      <c r="MW16" s="404"/>
      <c r="MX16" s="404">
        <v>174.3</v>
      </c>
      <c r="MY16" s="404"/>
      <c r="MZ16" s="404">
        <v>174.3</v>
      </c>
      <c r="NA16" s="404"/>
      <c r="NB16" s="404">
        <v>174.3</v>
      </c>
      <c r="NC16" s="404"/>
      <c r="ND16" s="404">
        <v>174.3</v>
      </c>
      <c r="NE16" s="404"/>
      <c r="NF16" s="404">
        <v>174.3</v>
      </c>
      <c r="NG16" s="404"/>
      <c r="NH16" s="404">
        <v>174.3</v>
      </c>
      <c r="NI16" s="404"/>
      <c r="NJ16" s="404">
        <v>174.3</v>
      </c>
      <c r="NK16" s="404"/>
      <c r="NL16" s="404">
        <v>174.3</v>
      </c>
      <c r="NM16" s="404"/>
      <c r="NN16" s="404">
        <v>174.3</v>
      </c>
      <c r="NO16" s="404"/>
      <c r="NP16" s="404">
        <v>174.3</v>
      </c>
      <c r="NQ16" s="404"/>
      <c r="NR16" s="404">
        <v>174.3</v>
      </c>
      <c r="NS16" s="404"/>
      <c r="NT16" s="404">
        <v>174.3</v>
      </c>
      <c r="NU16" s="404"/>
      <c r="NV16" s="404">
        <v>174.3</v>
      </c>
      <c r="NW16" s="404"/>
      <c r="NX16" s="404">
        <v>174.3</v>
      </c>
      <c r="NY16" s="404"/>
      <c r="NZ16" s="404">
        <v>174.3</v>
      </c>
      <c r="OA16" s="404"/>
      <c r="OB16" s="404">
        <v>174.3</v>
      </c>
      <c r="OC16" s="404"/>
      <c r="OD16" s="404">
        <v>174.3</v>
      </c>
      <c r="OE16" s="404"/>
      <c r="OF16" s="404">
        <v>174.3</v>
      </c>
      <c r="OG16" s="404"/>
      <c r="OH16" s="404">
        <v>174.3</v>
      </c>
      <c r="OI16" s="404"/>
      <c r="OJ16" s="404">
        <v>174.3</v>
      </c>
      <c r="OK16" s="404"/>
      <c r="OL16" s="404">
        <v>174.2</v>
      </c>
      <c r="OM16" s="404"/>
      <c r="ON16" s="404">
        <v>174.2</v>
      </c>
      <c r="OO16" s="404"/>
      <c r="OP16" s="404">
        <v>174.2</v>
      </c>
      <c r="OQ16" s="404"/>
      <c r="OR16" s="404">
        <v>174.2</v>
      </c>
      <c r="OS16" s="404"/>
      <c r="OT16" s="404">
        <v>174.2</v>
      </c>
      <c r="OU16" s="404"/>
      <c r="OV16" s="404">
        <v>174.2</v>
      </c>
      <c r="OW16" s="404"/>
      <c r="OX16" s="404">
        <v>174.2</v>
      </c>
      <c r="OY16" s="404"/>
      <c r="OZ16" s="404">
        <v>174.2</v>
      </c>
      <c r="PA16" s="404"/>
      <c r="PB16" s="404">
        <v>174.2</v>
      </c>
      <c r="PC16" s="404"/>
      <c r="PD16" s="404">
        <v>174.2</v>
      </c>
      <c r="PE16" s="404"/>
      <c r="PF16" s="404">
        <v>174.2</v>
      </c>
      <c r="PG16" s="404"/>
      <c r="PH16" s="404">
        <v>174.2</v>
      </c>
      <c r="PI16" s="404"/>
      <c r="PJ16" s="404">
        <v>174.2</v>
      </c>
      <c r="PK16" s="404"/>
      <c r="PL16" s="404">
        <v>174.2</v>
      </c>
      <c r="PM16" s="404"/>
      <c r="PN16" s="404">
        <v>174.2</v>
      </c>
      <c r="PO16" s="404"/>
      <c r="PP16" s="404">
        <v>174.2</v>
      </c>
      <c r="PQ16" s="404"/>
      <c r="PR16" s="404">
        <v>174.2</v>
      </c>
      <c r="PS16" s="404"/>
      <c r="PT16" s="404">
        <v>174.2</v>
      </c>
      <c r="PU16" s="404"/>
      <c r="PV16" s="404">
        <v>174.2</v>
      </c>
      <c r="PW16" s="404"/>
      <c r="PX16" s="404">
        <v>174.2</v>
      </c>
      <c r="PY16" s="404"/>
      <c r="PZ16" s="404">
        <v>174.2</v>
      </c>
      <c r="QA16" s="404"/>
      <c r="QB16" s="143">
        <v>174.2</v>
      </c>
      <c r="QC16" s="143"/>
      <c r="QD16" s="404">
        <v>174.3</v>
      </c>
      <c r="QE16" s="404"/>
      <c r="QF16" s="404">
        <v>174.3</v>
      </c>
      <c r="QG16" s="404"/>
      <c r="QH16" s="404">
        <v>174.3</v>
      </c>
      <c r="QI16" s="404"/>
      <c r="QJ16" s="404">
        <v>174.3</v>
      </c>
      <c r="QK16" s="404"/>
      <c r="QL16" s="404">
        <v>174.3</v>
      </c>
      <c r="QM16" s="404"/>
      <c r="QN16" s="404">
        <v>174.3</v>
      </c>
      <c r="QO16" s="404"/>
      <c r="QP16" s="404">
        <v>174.3</v>
      </c>
      <c r="QQ16" s="404"/>
      <c r="QR16" s="404">
        <v>174.3</v>
      </c>
      <c r="QS16" s="404"/>
      <c r="QT16" s="404">
        <v>174.3</v>
      </c>
      <c r="QU16" s="404"/>
      <c r="QV16" s="404">
        <v>174.3</v>
      </c>
      <c r="QW16" s="404"/>
      <c r="QX16" s="404">
        <v>174.3</v>
      </c>
      <c r="QY16" s="404"/>
      <c r="QZ16" s="411">
        <v>174.2</v>
      </c>
      <c r="RA16" s="412"/>
      <c r="RB16" s="411">
        <v>174.2</v>
      </c>
      <c r="RC16" s="412"/>
      <c r="RD16" s="411">
        <v>174.2</v>
      </c>
      <c r="RE16" s="412"/>
      <c r="RF16" s="411">
        <v>174.2</v>
      </c>
      <c r="RG16" s="412"/>
      <c r="RH16" s="411">
        <v>174.2</v>
      </c>
      <c r="RI16" s="412"/>
      <c r="RJ16" s="411">
        <v>174.2</v>
      </c>
      <c r="RK16" s="412"/>
      <c r="RL16" s="411">
        <v>174.2</v>
      </c>
      <c r="RM16" s="412"/>
      <c r="RN16" s="411">
        <v>174.2</v>
      </c>
      <c r="RO16" s="412"/>
      <c r="RP16" s="157">
        <v>147.19999999999999</v>
      </c>
      <c r="RQ16" s="157">
        <v>147.19999999999999</v>
      </c>
      <c r="RR16" s="165">
        <v>147.19999999999999</v>
      </c>
      <c r="RS16" s="165">
        <v>147.19999999999999</v>
      </c>
      <c r="RT16" s="165">
        <v>147.19999999999999</v>
      </c>
      <c r="RU16" s="165">
        <v>147.19999999999999</v>
      </c>
      <c r="RV16" s="165">
        <v>147.19999999999999</v>
      </c>
      <c r="RW16" s="165">
        <v>147.19999999999999</v>
      </c>
      <c r="RX16" s="411">
        <v>174.2</v>
      </c>
      <c r="RY16" s="412"/>
      <c r="RZ16" s="411">
        <v>174.2</v>
      </c>
      <c r="SA16" s="412"/>
      <c r="SB16" s="411">
        <v>174.2</v>
      </c>
      <c r="SC16" s="412"/>
      <c r="SD16" s="411">
        <v>174.2</v>
      </c>
      <c r="SE16" s="412"/>
      <c r="SF16" s="411">
        <v>174.2</v>
      </c>
      <c r="SG16" s="412"/>
      <c r="SH16" s="411">
        <v>174.2</v>
      </c>
      <c r="SI16" s="412"/>
      <c r="SJ16" s="411">
        <v>174.2</v>
      </c>
      <c r="SK16" s="412"/>
      <c r="SL16" s="411">
        <v>174.2</v>
      </c>
      <c r="SM16" s="412"/>
      <c r="SN16" s="411">
        <v>174.2</v>
      </c>
      <c r="SO16" s="412"/>
      <c r="SP16" s="411">
        <v>174.2</v>
      </c>
      <c r="SQ16" s="412"/>
      <c r="SR16" s="411">
        <v>174.2</v>
      </c>
      <c r="SS16" s="412"/>
      <c r="ST16" s="411">
        <v>174.2</v>
      </c>
      <c r="SU16" s="412"/>
      <c r="SV16" s="411">
        <v>174.2</v>
      </c>
      <c r="SW16" s="412"/>
      <c r="SX16" s="411">
        <v>174.2</v>
      </c>
      <c r="SY16" s="412"/>
      <c r="SZ16" s="411">
        <v>174.2</v>
      </c>
      <c r="TA16" s="412"/>
      <c r="TB16" s="411">
        <v>174.2</v>
      </c>
      <c r="TC16" s="412"/>
      <c r="TD16" s="396"/>
      <c r="TE16" s="396"/>
      <c r="TF16" s="201"/>
      <c r="TG16" s="201"/>
      <c r="TH16" s="201"/>
      <c r="TI16" s="201"/>
      <c r="TJ16" s="201"/>
      <c r="TK16" s="195"/>
    </row>
    <row r="17" spans="1:531" s="9" customFormat="1" ht="18.75" x14ac:dyDescent="0.3">
      <c r="A17" s="20" t="s">
        <v>111</v>
      </c>
      <c r="B17" s="18">
        <v>30</v>
      </c>
      <c r="C17" s="9">
        <v>30</v>
      </c>
      <c r="D17" s="61">
        <v>15</v>
      </c>
      <c r="E17" s="9">
        <v>30</v>
      </c>
      <c r="F17" s="9">
        <v>30</v>
      </c>
      <c r="G17" s="61">
        <v>15</v>
      </c>
      <c r="H17" s="9">
        <v>30</v>
      </c>
      <c r="I17" s="9">
        <v>30</v>
      </c>
      <c r="J17" s="61">
        <v>15</v>
      </c>
      <c r="K17" s="9">
        <v>30</v>
      </c>
      <c r="L17" s="61">
        <v>15</v>
      </c>
      <c r="M17" s="9">
        <v>30</v>
      </c>
      <c r="N17" s="61">
        <v>15</v>
      </c>
      <c r="O17" s="9">
        <v>30</v>
      </c>
      <c r="P17" s="61">
        <v>15</v>
      </c>
      <c r="Q17" s="9">
        <v>30</v>
      </c>
      <c r="R17" s="61">
        <v>15</v>
      </c>
      <c r="S17" s="9">
        <v>30</v>
      </c>
      <c r="T17" s="61">
        <v>15</v>
      </c>
      <c r="U17" s="9">
        <v>30</v>
      </c>
      <c r="V17" s="61">
        <v>15</v>
      </c>
      <c r="W17" s="9">
        <v>180</v>
      </c>
      <c r="X17" s="9">
        <v>180</v>
      </c>
      <c r="Y17" s="9">
        <v>180</v>
      </c>
      <c r="Z17" s="18">
        <v>60</v>
      </c>
      <c r="AA17" s="9">
        <v>60</v>
      </c>
      <c r="AB17" s="9">
        <v>60</v>
      </c>
      <c r="AC17" s="9">
        <v>60</v>
      </c>
      <c r="AD17" s="9">
        <v>60</v>
      </c>
      <c r="AE17" s="87">
        <v>60</v>
      </c>
      <c r="AF17" s="85">
        <v>15</v>
      </c>
      <c r="AG17" s="18">
        <v>30</v>
      </c>
      <c r="AH17" s="104">
        <v>60</v>
      </c>
      <c r="AI17" s="85">
        <v>15</v>
      </c>
      <c r="AJ17" s="87">
        <v>30</v>
      </c>
      <c r="AK17" s="87">
        <v>60</v>
      </c>
      <c r="AL17" s="85">
        <v>15</v>
      </c>
      <c r="AM17" s="87">
        <v>30</v>
      </c>
      <c r="AN17" s="87">
        <v>60</v>
      </c>
      <c r="AO17" s="87">
        <v>30</v>
      </c>
      <c r="AP17" s="87">
        <v>30</v>
      </c>
      <c r="AQ17" s="87">
        <v>60</v>
      </c>
      <c r="AR17" s="87">
        <v>60</v>
      </c>
      <c r="AS17" s="87">
        <v>60</v>
      </c>
      <c r="AT17" s="87">
        <v>30</v>
      </c>
      <c r="AU17" s="87">
        <v>60</v>
      </c>
      <c r="AV17" s="87">
        <v>30</v>
      </c>
      <c r="AW17" s="9">
        <v>180</v>
      </c>
      <c r="AX17" s="75">
        <v>15</v>
      </c>
      <c r="AY17" s="9">
        <v>180</v>
      </c>
      <c r="AZ17" s="75">
        <v>15</v>
      </c>
      <c r="BA17" s="18">
        <v>180</v>
      </c>
      <c r="BB17" s="75">
        <v>15</v>
      </c>
      <c r="BC17" s="75">
        <v>15</v>
      </c>
      <c r="BD17" s="430">
        <v>180</v>
      </c>
      <c r="BE17" s="430">
        <v>180</v>
      </c>
      <c r="BF17" s="403">
        <v>15</v>
      </c>
      <c r="BG17" s="403">
        <v>15</v>
      </c>
      <c r="BH17" s="403">
        <v>30</v>
      </c>
      <c r="BI17" s="403">
        <v>30</v>
      </c>
      <c r="BJ17" s="430">
        <v>180</v>
      </c>
      <c r="BK17" s="430">
        <v>180</v>
      </c>
      <c r="BL17" s="9">
        <v>60</v>
      </c>
      <c r="BM17" s="75">
        <v>15</v>
      </c>
      <c r="BN17" s="413">
        <v>60</v>
      </c>
      <c r="BO17" s="414"/>
      <c r="BP17" s="403">
        <v>15</v>
      </c>
      <c r="BQ17" s="403">
        <v>15</v>
      </c>
      <c r="BR17" s="413">
        <v>60</v>
      </c>
      <c r="BS17" s="414"/>
      <c r="BT17" s="403">
        <v>15</v>
      </c>
      <c r="BU17" s="403">
        <v>15</v>
      </c>
      <c r="BV17" s="18">
        <v>60</v>
      </c>
      <c r="BW17" s="75">
        <v>15</v>
      </c>
      <c r="BX17" s="413">
        <v>60</v>
      </c>
      <c r="BY17" s="414"/>
      <c r="BZ17" s="403">
        <v>15</v>
      </c>
      <c r="CA17" s="403">
        <v>15</v>
      </c>
      <c r="CB17" s="413">
        <v>60</v>
      </c>
      <c r="CC17" s="414"/>
      <c r="CD17" s="403">
        <v>15</v>
      </c>
      <c r="CE17" s="403">
        <v>15</v>
      </c>
      <c r="CF17" s="18">
        <v>60</v>
      </c>
      <c r="CG17" s="413">
        <v>60</v>
      </c>
      <c r="CH17" s="414"/>
      <c r="CI17" s="403">
        <v>30</v>
      </c>
      <c r="CJ17" s="403"/>
      <c r="CK17" s="403">
        <v>30</v>
      </c>
      <c r="CL17" s="403"/>
      <c r="CM17" s="403">
        <v>30</v>
      </c>
      <c r="CN17" s="403"/>
      <c r="CO17" s="403">
        <v>30</v>
      </c>
      <c r="CP17" s="403"/>
      <c r="CQ17" s="403">
        <v>30</v>
      </c>
      <c r="CR17" s="403"/>
      <c r="CS17" s="403">
        <v>30</v>
      </c>
      <c r="CT17" s="403"/>
      <c r="CU17" s="403">
        <v>30</v>
      </c>
      <c r="CV17" s="403"/>
      <c r="CW17" s="403">
        <v>30</v>
      </c>
      <c r="CX17" s="403"/>
      <c r="CY17" s="403">
        <v>30</v>
      </c>
      <c r="CZ17" s="403"/>
      <c r="DA17" s="403">
        <v>15</v>
      </c>
      <c r="DB17" s="403">
        <v>15</v>
      </c>
      <c r="DC17" s="403">
        <v>15</v>
      </c>
      <c r="DD17" s="403">
        <v>15</v>
      </c>
      <c r="DE17" s="403">
        <v>15</v>
      </c>
      <c r="DF17" s="403">
        <v>15</v>
      </c>
      <c r="DG17" s="403">
        <v>15</v>
      </c>
      <c r="DH17" s="403">
        <v>15</v>
      </c>
      <c r="DI17" s="403">
        <v>15</v>
      </c>
      <c r="DJ17" s="403">
        <v>15</v>
      </c>
      <c r="DK17" s="403">
        <v>15</v>
      </c>
      <c r="DL17" s="403">
        <v>15</v>
      </c>
      <c r="DM17" s="403">
        <v>15</v>
      </c>
      <c r="DN17" s="403">
        <v>15</v>
      </c>
      <c r="DO17" s="403">
        <v>15</v>
      </c>
      <c r="DP17" s="403">
        <v>15</v>
      </c>
      <c r="DQ17" s="403">
        <v>15</v>
      </c>
      <c r="DR17" s="403">
        <v>15</v>
      </c>
      <c r="DS17" s="403">
        <v>30</v>
      </c>
      <c r="DT17" s="403"/>
      <c r="DU17" s="403">
        <v>30</v>
      </c>
      <c r="DV17" s="403"/>
      <c r="DW17" s="403">
        <v>30</v>
      </c>
      <c r="DX17" s="403"/>
      <c r="DY17" s="403">
        <v>30</v>
      </c>
      <c r="DZ17" s="403"/>
      <c r="EA17" s="403">
        <v>30</v>
      </c>
      <c r="EB17" s="403"/>
      <c r="EC17" s="403">
        <v>30</v>
      </c>
      <c r="ED17" s="403"/>
      <c r="EE17" s="403">
        <v>30</v>
      </c>
      <c r="EF17" s="403"/>
      <c r="EG17" s="403">
        <v>30</v>
      </c>
      <c r="EH17" s="403"/>
      <c r="EI17" s="403">
        <v>30</v>
      </c>
      <c r="EJ17" s="403"/>
      <c r="EK17" s="403">
        <v>30</v>
      </c>
      <c r="EL17" s="403"/>
      <c r="EM17" s="403">
        <v>30</v>
      </c>
      <c r="EN17" s="403"/>
      <c r="EO17" s="403">
        <v>30</v>
      </c>
      <c r="EP17" s="403"/>
      <c r="EQ17" s="403">
        <v>30</v>
      </c>
      <c r="ER17" s="403"/>
      <c r="ES17" s="403">
        <v>30</v>
      </c>
      <c r="ET17" s="403"/>
      <c r="EU17" s="403">
        <v>30</v>
      </c>
      <c r="EV17" s="403"/>
      <c r="EW17" s="403">
        <v>30</v>
      </c>
      <c r="EX17" s="403"/>
      <c r="EY17" s="403">
        <v>30</v>
      </c>
      <c r="EZ17" s="403"/>
      <c r="FA17" s="403">
        <v>30</v>
      </c>
      <c r="FB17" s="403"/>
      <c r="FC17" s="403">
        <v>30</v>
      </c>
      <c r="FD17" s="403"/>
      <c r="FE17" s="403">
        <v>30</v>
      </c>
      <c r="FF17" s="403"/>
      <c r="FG17" s="403">
        <v>30</v>
      </c>
      <c r="FH17" s="403"/>
      <c r="FI17" s="403">
        <v>30</v>
      </c>
      <c r="FJ17" s="403"/>
      <c r="FK17" s="403">
        <v>30</v>
      </c>
      <c r="FL17" s="403"/>
      <c r="FM17" s="403">
        <v>30</v>
      </c>
      <c r="FN17" s="403"/>
      <c r="FO17" s="403">
        <v>30</v>
      </c>
      <c r="FP17" s="403"/>
      <c r="FQ17" s="403">
        <v>30</v>
      </c>
      <c r="FR17" s="403"/>
      <c r="FS17" s="403">
        <v>30</v>
      </c>
      <c r="FT17" s="403"/>
      <c r="FU17" s="403">
        <v>15</v>
      </c>
      <c r="FV17" s="403">
        <v>15</v>
      </c>
      <c r="FW17" s="403">
        <v>15</v>
      </c>
      <c r="FX17" s="403">
        <v>15</v>
      </c>
      <c r="FY17" s="403">
        <v>15</v>
      </c>
      <c r="FZ17" s="403">
        <v>15</v>
      </c>
      <c r="GA17" s="403">
        <v>15</v>
      </c>
      <c r="GB17" s="403">
        <v>15</v>
      </c>
      <c r="GC17" s="403">
        <v>15</v>
      </c>
      <c r="GD17" s="403">
        <v>15</v>
      </c>
      <c r="GE17" s="403">
        <v>15</v>
      </c>
      <c r="GF17" s="403">
        <v>15</v>
      </c>
      <c r="GG17" s="403">
        <v>15</v>
      </c>
      <c r="GH17" s="403">
        <v>15</v>
      </c>
      <c r="GI17" s="403">
        <v>15</v>
      </c>
      <c r="GJ17" s="403">
        <v>15</v>
      </c>
      <c r="GK17" s="403">
        <v>15</v>
      </c>
      <c r="GL17" s="403">
        <v>15</v>
      </c>
      <c r="GM17" s="403">
        <v>30</v>
      </c>
      <c r="GN17" s="403"/>
      <c r="GO17" s="403">
        <v>30</v>
      </c>
      <c r="GP17" s="403"/>
      <c r="GQ17" s="403">
        <v>30</v>
      </c>
      <c r="GR17" s="403"/>
      <c r="GS17" s="403">
        <v>30</v>
      </c>
      <c r="GT17" s="403"/>
      <c r="GU17" s="403">
        <v>30</v>
      </c>
      <c r="GV17" s="403"/>
      <c r="GW17" s="403">
        <v>30</v>
      </c>
      <c r="GX17" s="403"/>
      <c r="GY17" s="403">
        <v>30</v>
      </c>
      <c r="GZ17" s="403"/>
      <c r="HA17" s="403">
        <v>30</v>
      </c>
      <c r="HB17" s="403"/>
      <c r="HC17" s="403">
        <v>30</v>
      </c>
      <c r="HD17" s="403"/>
      <c r="HE17" s="403">
        <v>30</v>
      </c>
      <c r="HF17" s="403"/>
      <c r="HG17" s="403">
        <v>30</v>
      </c>
      <c r="HH17" s="403"/>
      <c r="HI17" s="403">
        <v>30</v>
      </c>
      <c r="HJ17" s="403"/>
      <c r="HK17" s="403">
        <v>30</v>
      </c>
      <c r="HL17" s="403"/>
      <c r="HM17" s="403">
        <v>30</v>
      </c>
      <c r="HN17" s="403"/>
      <c r="HO17" s="403">
        <v>30</v>
      </c>
      <c r="HP17" s="403"/>
      <c r="HQ17" s="403">
        <v>30</v>
      </c>
      <c r="HR17" s="403"/>
      <c r="HS17" s="403">
        <v>30</v>
      </c>
      <c r="HT17" s="403"/>
      <c r="HU17" s="403">
        <v>30</v>
      </c>
      <c r="HV17" s="403"/>
      <c r="HW17" s="403">
        <v>30</v>
      </c>
      <c r="HX17" s="403"/>
      <c r="HY17" s="403">
        <v>30</v>
      </c>
      <c r="HZ17" s="403"/>
      <c r="IA17" s="403">
        <v>30</v>
      </c>
      <c r="IB17" s="403"/>
      <c r="IC17" s="403">
        <v>30</v>
      </c>
      <c r="ID17" s="403"/>
      <c r="IE17" s="403">
        <v>30</v>
      </c>
      <c r="IF17" s="403"/>
      <c r="IG17" s="403">
        <v>30</v>
      </c>
      <c r="IH17" s="403"/>
      <c r="II17" s="403">
        <v>30</v>
      </c>
      <c r="IJ17" s="403"/>
      <c r="IK17" s="403">
        <v>30</v>
      </c>
      <c r="IL17" s="403"/>
      <c r="IM17" s="403">
        <v>15</v>
      </c>
      <c r="IN17" s="403">
        <v>15</v>
      </c>
      <c r="IO17" s="403">
        <v>15</v>
      </c>
      <c r="IP17" s="403">
        <v>15</v>
      </c>
      <c r="IQ17" s="403">
        <v>15</v>
      </c>
      <c r="IR17" s="403">
        <v>15</v>
      </c>
      <c r="IS17" s="403">
        <v>15</v>
      </c>
      <c r="IT17" s="403">
        <v>15</v>
      </c>
      <c r="IU17" s="403">
        <v>15</v>
      </c>
      <c r="IV17" s="403">
        <v>15</v>
      </c>
      <c r="IW17" s="403">
        <v>15</v>
      </c>
      <c r="IX17" s="403">
        <v>15</v>
      </c>
      <c r="IY17" s="403">
        <v>15</v>
      </c>
      <c r="IZ17" s="403">
        <v>15</v>
      </c>
      <c r="JA17" s="403">
        <v>15</v>
      </c>
      <c r="JB17" s="403">
        <v>15</v>
      </c>
      <c r="JC17" s="403">
        <v>30</v>
      </c>
      <c r="JD17" s="403"/>
      <c r="JE17" s="403">
        <v>30</v>
      </c>
      <c r="JF17" s="403"/>
      <c r="JG17" s="403">
        <v>30</v>
      </c>
      <c r="JH17" s="403"/>
      <c r="JI17" s="403">
        <v>30</v>
      </c>
      <c r="JJ17" s="403"/>
      <c r="JK17" s="403">
        <v>30</v>
      </c>
      <c r="JL17" s="403"/>
      <c r="JM17" s="403">
        <v>30</v>
      </c>
      <c r="JN17" s="403"/>
      <c r="JO17" s="403">
        <v>30</v>
      </c>
      <c r="JP17" s="403"/>
      <c r="JQ17" s="403">
        <v>30</v>
      </c>
      <c r="JR17" s="403"/>
      <c r="JS17" s="403">
        <v>30</v>
      </c>
      <c r="JT17" s="403"/>
      <c r="JU17" s="403">
        <v>30</v>
      </c>
      <c r="JV17" s="403"/>
      <c r="JW17" s="403">
        <v>30</v>
      </c>
      <c r="JX17" s="403"/>
      <c r="JY17" s="403">
        <v>30</v>
      </c>
      <c r="JZ17" s="403"/>
      <c r="KA17" s="403">
        <v>30</v>
      </c>
      <c r="KB17" s="403"/>
      <c r="KC17" s="403">
        <v>30</v>
      </c>
      <c r="KD17" s="403"/>
      <c r="KE17" s="403">
        <v>30</v>
      </c>
      <c r="KF17" s="403"/>
      <c r="KG17" s="403">
        <v>30</v>
      </c>
      <c r="KH17" s="403"/>
      <c r="KI17" s="413">
        <v>30</v>
      </c>
      <c r="KJ17" s="414"/>
      <c r="KK17" s="403">
        <v>30</v>
      </c>
      <c r="KL17" s="403"/>
      <c r="KM17" s="403">
        <v>30</v>
      </c>
      <c r="KN17" s="403"/>
      <c r="KO17" s="403">
        <v>30</v>
      </c>
      <c r="KP17" s="403"/>
      <c r="KQ17" s="403">
        <v>30</v>
      </c>
      <c r="KR17" s="403"/>
      <c r="KS17" s="403">
        <v>30</v>
      </c>
      <c r="KT17" s="403"/>
      <c r="KU17" s="403">
        <v>30</v>
      </c>
      <c r="KV17" s="403"/>
      <c r="KW17" s="403">
        <v>30</v>
      </c>
      <c r="KX17" s="403"/>
      <c r="KY17" s="403">
        <v>30</v>
      </c>
      <c r="KZ17" s="403"/>
      <c r="LA17" s="403">
        <v>30</v>
      </c>
      <c r="LB17" s="403"/>
      <c r="LC17" s="403">
        <v>30</v>
      </c>
      <c r="LD17" s="403"/>
      <c r="LE17" s="413">
        <v>30</v>
      </c>
      <c r="LF17" s="414"/>
      <c r="LG17" s="413">
        <v>30</v>
      </c>
      <c r="LH17" s="414"/>
      <c r="LI17" s="413">
        <v>30</v>
      </c>
      <c r="LJ17" s="414"/>
      <c r="LK17" s="413">
        <v>30</v>
      </c>
      <c r="LL17" s="414"/>
      <c r="LM17" s="413">
        <v>30</v>
      </c>
      <c r="LN17" s="414"/>
      <c r="LO17" s="413">
        <v>30</v>
      </c>
      <c r="LP17" s="414"/>
      <c r="LQ17" s="413">
        <v>30</v>
      </c>
      <c r="LR17" s="414"/>
      <c r="LS17" s="413">
        <v>30</v>
      </c>
      <c r="LT17" s="414"/>
      <c r="LU17" s="413">
        <v>30</v>
      </c>
      <c r="LV17" s="414"/>
      <c r="LW17" s="413">
        <v>30</v>
      </c>
      <c r="LX17" s="414"/>
      <c r="LY17" s="413">
        <v>30</v>
      </c>
      <c r="LZ17" s="414"/>
      <c r="MA17" s="116">
        <v>30</v>
      </c>
      <c r="MB17" s="116">
        <v>30</v>
      </c>
      <c r="MC17" s="116">
        <v>30</v>
      </c>
      <c r="MD17" s="116">
        <v>30</v>
      </c>
      <c r="ME17" s="116">
        <v>30</v>
      </c>
      <c r="MF17" s="403">
        <v>20</v>
      </c>
      <c r="MG17" s="403"/>
      <c r="MH17" s="403">
        <v>20</v>
      </c>
      <c r="MI17" s="403"/>
      <c r="MJ17" s="403">
        <v>20</v>
      </c>
      <c r="MK17" s="403"/>
      <c r="ML17" s="403">
        <v>20</v>
      </c>
      <c r="MM17" s="403"/>
      <c r="MN17" s="403">
        <v>20</v>
      </c>
      <c r="MO17" s="403"/>
      <c r="MP17" s="403">
        <v>20</v>
      </c>
      <c r="MQ17" s="403"/>
      <c r="MR17" s="403">
        <v>20</v>
      </c>
      <c r="MS17" s="403"/>
      <c r="MT17" s="403">
        <v>20</v>
      </c>
      <c r="MU17" s="403"/>
      <c r="MV17" s="403">
        <v>20</v>
      </c>
      <c r="MW17" s="403"/>
      <c r="MX17" s="403">
        <v>20</v>
      </c>
      <c r="MY17" s="403"/>
      <c r="MZ17" s="403">
        <v>20</v>
      </c>
      <c r="NA17" s="403"/>
      <c r="NB17" s="403">
        <v>20</v>
      </c>
      <c r="NC17" s="403"/>
      <c r="ND17" s="403">
        <v>20</v>
      </c>
      <c r="NE17" s="403"/>
      <c r="NF17" s="403">
        <v>20</v>
      </c>
      <c r="NG17" s="403"/>
      <c r="NH17" s="403">
        <v>20</v>
      </c>
      <c r="NI17" s="403"/>
      <c r="NJ17" s="403">
        <v>20</v>
      </c>
      <c r="NK17" s="403"/>
      <c r="NL17" s="403">
        <v>20</v>
      </c>
      <c r="NM17" s="403"/>
      <c r="NN17" s="403">
        <v>20</v>
      </c>
      <c r="NO17" s="403"/>
      <c r="NP17" s="403">
        <v>20</v>
      </c>
      <c r="NQ17" s="403"/>
      <c r="NR17" s="403">
        <v>20</v>
      </c>
      <c r="NS17" s="403"/>
      <c r="NT17" s="403">
        <v>20</v>
      </c>
      <c r="NU17" s="403"/>
      <c r="NV17" s="403">
        <v>20</v>
      </c>
      <c r="NW17" s="403"/>
      <c r="NX17" s="403">
        <v>20</v>
      </c>
      <c r="NY17" s="403"/>
      <c r="NZ17" s="403">
        <v>20</v>
      </c>
      <c r="OA17" s="403"/>
      <c r="OB17" s="403">
        <v>20</v>
      </c>
      <c r="OC17" s="403"/>
      <c r="OD17" s="403">
        <v>20</v>
      </c>
      <c r="OE17" s="403"/>
      <c r="OF17" s="403">
        <v>20</v>
      </c>
      <c r="OG17" s="403"/>
      <c r="OH17" s="403">
        <v>20</v>
      </c>
      <c r="OI17" s="403"/>
      <c r="OJ17" s="403">
        <v>20</v>
      </c>
      <c r="OK17" s="403"/>
      <c r="OL17" s="403">
        <v>20</v>
      </c>
      <c r="OM17" s="403"/>
      <c r="ON17" s="403">
        <v>20</v>
      </c>
      <c r="OO17" s="403"/>
      <c r="OP17" s="403">
        <v>20</v>
      </c>
      <c r="OQ17" s="403"/>
      <c r="OR17" s="403">
        <v>20</v>
      </c>
      <c r="OS17" s="403"/>
      <c r="OT17" s="403">
        <v>20</v>
      </c>
      <c r="OU17" s="403"/>
      <c r="OV17" s="403">
        <v>20</v>
      </c>
      <c r="OW17" s="403"/>
      <c r="OX17" s="403">
        <v>20</v>
      </c>
      <c r="OY17" s="403"/>
      <c r="OZ17" s="403">
        <v>20</v>
      </c>
      <c r="PA17" s="403"/>
      <c r="PB17" s="403">
        <v>20</v>
      </c>
      <c r="PC17" s="403"/>
      <c r="PD17" s="403">
        <v>20</v>
      </c>
      <c r="PE17" s="403"/>
      <c r="PF17" s="403">
        <v>20</v>
      </c>
      <c r="PG17" s="403"/>
      <c r="PH17" s="403">
        <v>20</v>
      </c>
      <c r="PI17" s="403"/>
      <c r="PJ17" s="403">
        <v>20</v>
      </c>
      <c r="PK17" s="403"/>
      <c r="PL17" s="403">
        <v>20</v>
      </c>
      <c r="PM17" s="403"/>
      <c r="PN17" s="403">
        <v>20</v>
      </c>
      <c r="PO17" s="403"/>
      <c r="PP17" s="403">
        <v>20</v>
      </c>
      <c r="PQ17" s="403"/>
      <c r="PR17" s="403">
        <v>20</v>
      </c>
      <c r="PS17" s="403"/>
      <c r="PT17" s="403">
        <v>20</v>
      </c>
      <c r="PU17" s="403"/>
      <c r="PV17" s="403">
        <v>20</v>
      </c>
      <c r="PW17" s="403"/>
      <c r="PX17" s="403">
        <v>20</v>
      </c>
      <c r="PY17" s="403"/>
      <c r="PZ17" s="403">
        <v>20</v>
      </c>
      <c r="QA17" s="403"/>
      <c r="QB17" s="143">
        <v>20</v>
      </c>
      <c r="QC17" s="143"/>
      <c r="QD17" s="403">
        <v>15</v>
      </c>
      <c r="QE17" s="403"/>
      <c r="QF17" s="403">
        <v>15</v>
      </c>
      <c r="QG17" s="403"/>
      <c r="QH17" s="403">
        <v>15</v>
      </c>
      <c r="QI17" s="403"/>
      <c r="QJ17" s="403">
        <v>15</v>
      </c>
      <c r="QK17" s="403"/>
      <c r="QL17" s="403">
        <v>15</v>
      </c>
      <c r="QM17" s="403"/>
      <c r="QN17" s="403">
        <v>15</v>
      </c>
      <c r="QO17" s="403"/>
      <c r="QP17" s="403">
        <v>15</v>
      </c>
      <c r="QQ17" s="403"/>
      <c r="QR17" s="403">
        <v>15</v>
      </c>
      <c r="QS17" s="403"/>
      <c r="QT17" s="403">
        <v>15</v>
      </c>
      <c r="QU17" s="403"/>
      <c r="QV17" s="403">
        <v>15</v>
      </c>
      <c r="QW17" s="403"/>
      <c r="QX17" s="403">
        <v>15</v>
      </c>
      <c r="QY17" s="403"/>
      <c r="QZ17" s="413">
        <v>15</v>
      </c>
      <c r="RA17" s="414"/>
      <c r="RB17" s="413">
        <v>15</v>
      </c>
      <c r="RC17" s="414"/>
      <c r="RD17" s="413">
        <v>15</v>
      </c>
      <c r="RE17" s="414"/>
      <c r="RF17" s="413">
        <v>15</v>
      </c>
      <c r="RG17" s="414"/>
      <c r="RH17" s="413">
        <v>15</v>
      </c>
      <c r="RI17" s="414"/>
      <c r="RJ17" s="413">
        <v>15</v>
      </c>
      <c r="RK17" s="414"/>
      <c r="RL17" s="413">
        <v>15</v>
      </c>
      <c r="RM17" s="414"/>
      <c r="RN17" s="413">
        <v>15</v>
      </c>
      <c r="RO17" s="414"/>
      <c r="RP17" s="156">
        <v>15</v>
      </c>
      <c r="RQ17" s="173">
        <v>2</v>
      </c>
      <c r="RR17" s="173">
        <v>4</v>
      </c>
      <c r="RS17" s="173">
        <v>6</v>
      </c>
      <c r="RT17" s="173">
        <v>8</v>
      </c>
      <c r="RU17" s="173">
        <v>10</v>
      </c>
      <c r="RV17" s="173">
        <v>12</v>
      </c>
      <c r="RW17" s="173">
        <v>15</v>
      </c>
      <c r="RX17" s="413">
        <v>15</v>
      </c>
      <c r="RY17" s="414"/>
      <c r="RZ17" s="413">
        <v>15</v>
      </c>
      <c r="SA17" s="414"/>
      <c r="SB17" s="413">
        <v>15</v>
      </c>
      <c r="SC17" s="414"/>
      <c r="SD17" s="413">
        <v>15</v>
      </c>
      <c r="SE17" s="414"/>
      <c r="SF17" s="413">
        <v>15</v>
      </c>
      <c r="SG17" s="414"/>
      <c r="SH17" s="413">
        <v>15</v>
      </c>
      <c r="SI17" s="414"/>
      <c r="SJ17" s="413">
        <v>15</v>
      </c>
      <c r="SK17" s="414"/>
      <c r="SL17" s="413">
        <v>15</v>
      </c>
      <c r="SM17" s="414"/>
      <c r="SN17" s="413">
        <v>15</v>
      </c>
      <c r="SO17" s="414"/>
      <c r="SP17" s="413">
        <v>15</v>
      </c>
      <c r="SQ17" s="414"/>
      <c r="SR17" s="413">
        <v>15</v>
      </c>
      <c r="SS17" s="414"/>
      <c r="ST17" s="413">
        <v>15</v>
      </c>
      <c r="SU17" s="414"/>
      <c r="SV17" s="413">
        <v>15</v>
      </c>
      <c r="SW17" s="414"/>
      <c r="SX17" s="413">
        <v>15</v>
      </c>
      <c r="SY17" s="414"/>
      <c r="SZ17" s="413">
        <v>15</v>
      </c>
      <c r="TA17" s="414"/>
      <c r="TB17" s="413">
        <v>15</v>
      </c>
      <c r="TC17" s="414"/>
      <c r="TD17" s="396"/>
      <c r="TE17" s="396"/>
      <c r="TF17" s="201"/>
      <c r="TG17" s="201"/>
      <c r="TH17" s="201"/>
      <c r="TI17" s="201"/>
      <c r="TJ17" s="201"/>
      <c r="TK17" s="197"/>
    </row>
    <row r="18" spans="1:531" s="35" customFormat="1" ht="56.25" x14ac:dyDescent="0.3">
      <c r="A18" s="27" t="s">
        <v>151</v>
      </c>
      <c r="B18" s="34">
        <f t="shared" ref="B18:BJ18" si="36">AVERAGE(B25:B104)</f>
        <v>725.5</v>
      </c>
      <c r="C18" s="96">
        <f t="shared" si="36"/>
        <v>731.55555555555554</v>
      </c>
      <c r="D18" s="96">
        <f t="shared" si="36"/>
        <v>735.86666666666667</v>
      </c>
      <c r="E18" s="96">
        <f t="shared" si="36"/>
        <v>796.11111111111109</v>
      </c>
      <c r="F18" s="96">
        <f t="shared" si="36"/>
        <v>807.33333333333337</v>
      </c>
      <c r="G18" s="96">
        <f t="shared" si="36"/>
        <v>802.86666666666667</v>
      </c>
      <c r="H18" s="96">
        <f t="shared" si="36"/>
        <v>844.16666666666663</v>
      </c>
      <c r="I18" s="96">
        <f t="shared" si="36"/>
        <v>847</v>
      </c>
      <c r="J18" s="96">
        <f t="shared" si="36"/>
        <v>828.26666666666665</v>
      </c>
      <c r="K18" s="96">
        <f t="shared" si="36"/>
        <v>598.44444444444446</v>
      </c>
      <c r="L18" s="96">
        <f t="shared" si="36"/>
        <v>604.5333333333333</v>
      </c>
      <c r="M18" s="96">
        <f t="shared" si="36"/>
        <v>607.66666666666663</v>
      </c>
      <c r="N18" s="96">
        <f t="shared" si="36"/>
        <v>629</v>
      </c>
      <c r="O18" s="96">
        <f t="shared" si="36"/>
        <v>597.11111111111109</v>
      </c>
      <c r="P18" s="96">
        <f t="shared" si="36"/>
        <v>584.20000000000005</v>
      </c>
      <c r="Q18" s="96">
        <f t="shared" si="36"/>
        <v>133.66666666666666</v>
      </c>
      <c r="R18" s="96">
        <f t="shared" si="36"/>
        <v>137.06666666666666</v>
      </c>
      <c r="S18" s="96">
        <f t="shared" si="36"/>
        <v>142</v>
      </c>
      <c r="T18" s="96">
        <f t="shared" si="36"/>
        <v>138.93333333333334</v>
      </c>
      <c r="U18" s="96">
        <f t="shared" si="36"/>
        <v>140</v>
      </c>
      <c r="V18" s="96">
        <f t="shared" si="36"/>
        <v>141.86666666666667</v>
      </c>
      <c r="W18" s="96">
        <f t="shared" si="36"/>
        <v>3750</v>
      </c>
      <c r="X18" s="96">
        <f t="shared" si="36"/>
        <v>631.66666666666663</v>
      </c>
      <c r="Y18" s="96">
        <f t="shared" si="36"/>
        <v>280.125</v>
      </c>
      <c r="Z18" s="35">
        <f>AVERAGE(Z25:Z104)</f>
        <v>897.25</v>
      </c>
      <c r="AA18" s="35">
        <f>AVERAGE(AA25:AA104)</f>
        <v>881.5</v>
      </c>
      <c r="AB18" s="35">
        <f>AVERAGE(AB25:AB104)</f>
        <v>862.875</v>
      </c>
      <c r="AC18" s="35">
        <f>AVERAGE(AC25:AC104)</f>
        <v>841</v>
      </c>
      <c r="AD18" s="35">
        <f>AVERAGE(AD25:AD104)</f>
        <v>832.625</v>
      </c>
      <c r="AE18" s="107">
        <f t="shared" ref="AE18:AP18" si="37">AVERAGE(AE25:AE39)</f>
        <v>394.16666666666669</v>
      </c>
      <c r="AF18" s="107">
        <f t="shared" si="37"/>
        <v>497.86666666666667</v>
      </c>
      <c r="AG18" s="107">
        <f t="shared" si="37"/>
        <v>551.26666666666665</v>
      </c>
      <c r="AH18" s="121">
        <f t="shared" si="37"/>
        <v>241.5</v>
      </c>
      <c r="AI18" s="84">
        <f t="shared" si="37"/>
        <v>450.06666666666666</v>
      </c>
      <c r="AJ18" s="107">
        <f t="shared" si="37"/>
        <v>463.8</v>
      </c>
      <c r="AK18" s="107">
        <f t="shared" si="37"/>
        <v>820.08333333333337</v>
      </c>
      <c r="AL18" s="107">
        <f t="shared" si="37"/>
        <v>802.6</v>
      </c>
      <c r="AM18" s="107">
        <f t="shared" si="37"/>
        <v>818.4666666666667</v>
      </c>
      <c r="AN18" s="107">
        <f t="shared" si="37"/>
        <v>764.16666666666663</v>
      </c>
      <c r="AO18" s="107">
        <f t="shared" si="37"/>
        <v>747.4666666666667</v>
      </c>
      <c r="AP18" s="107">
        <f t="shared" si="37"/>
        <v>764.6</v>
      </c>
      <c r="AQ18" s="107">
        <f t="shared" ref="AQ18:AV18" si="38">AVERAGE(AQ25:AQ39)</f>
        <v>840.58333333333337</v>
      </c>
      <c r="AR18" s="107">
        <f t="shared" si="38"/>
        <v>440.58333333333331</v>
      </c>
      <c r="AS18" s="107">
        <f t="shared" si="38"/>
        <v>295.08333333333331</v>
      </c>
      <c r="AT18" s="107">
        <f t="shared" si="38"/>
        <v>290.91666666666669</v>
      </c>
      <c r="AU18" s="107">
        <f t="shared" si="38"/>
        <v>197</v>
      </c>
      <c r="AV18" s="107">
        <f t="shared" si="38"/>
        <v>190.25</v>
      </c>
      <c r="AW18" s="96">
        <f t="shared" ref="AW18:BB18" si="39">AVERAGE(AW25:AW104)</f>
        <v>507.28571428571428</v>
      </c>
      <c r="AX18" s="96">
        <f t="shared" si="39"/>
        <v>524.5</v>
      </c>
      <c r="AY18" s="96">
        <f t="shared" si="39"/>
        <v>461.85714285714283</v>
      </c>
      <c r="AZ18" s="96">
        <f t="shared" si="39"/>
        <v>515.5</v>
      </c>
      <c r="BA18" s="35">
        <f t="shared" si="39"/>
        <v>147.33333333333334</v>
      </c>
      <c r="BB18" s="77">
        <f t="shared" si="39"/>
        <v>219.3</v>
      </c>
      <c r="BC18" s="96">
        <f t="shared" si="36"/>
        <v>508.7</v>
      </c>
      <c r="BD18" s="433">
        <f>AVERAGE(BD25:BD44)</f>
        <v>866.8</v>
      </c>
      <c r="BE18" s="433">
        <f t="shared" si="36"/>
        <v>23.000056099868811</v>
      </c>
      <c r="BF18" s="402">
        <f>AVERAGE(BF25:BF44)</f>
        <v>1026</v>
      </c>
      <c r="BG18" s="402">
        <f t="shared" si="36"/>
        <v>23.000056099868811</v>
      </c>
      <c r="BH18" s="402">
        <f t="shared" si="36"/>
        <v>1059</v>
      </c>
      <c r="BI18" s="402">
        <f t="shared" si="36"/>
        <v>23.000056099868811</v>
      </c>
      <c r="BJ18" s="431">
        <f t="shared" si="36"/>
        <v>773.33333333333337</v>
      </c>
      <c r="BK18" s="432"/>
      <c r="BL18" s="35">
        <f>AVERAGE(BL25:BL104)</f>
        <v>457.6</v>
      </c>
      <c r="BM18" s="77">
        <f>AVERAGE(BM25:BM104)</f>
        <v>515.5</v>
      </c>
      <c r="BN18" s="416">
        <f t="shared" ref="BN18:BT18" si="40">AVERAGE(BN25:BN104)</f>
        <v>605.75</v>
      </c>
      <c r="BO18" s="417"/>
      <c r="BP18" s="416">
        <f t="shared" si="40"/>
        <v>614.25</v>
      </c>
      <c r="BQ18" s="417"/>
      <c r="BR18" s="416">
        <f t="shared" si="40"/>
        <v>662.5</v>
      </c>
      <c r="BS18" s="417"/>
      <c r="BT18" s="416">
        <f t="shared" si="40"/>
        <v>660.45</v>
      </c>
      <c r="BU18" s="417"/>
      <c r="BV18" s="35">
        <f>AVERAGE(BV25:BV104)</f>
        <v>479.1</v>
      </c>
      <c r="BW18" s="77">
        <f>AVERAGE(BW25:BW104)</f>
        <v>524.5</v>
      </c>
      <c r="BX18" s="402">
        <f>AVERAGE(BX25:BX104)</f>
        <v>626.25</v>
      </c>
      <c r="BY18" s="402"/>
      <c r="BZ18" s="402">
        <f>AVERAGE(BZ25:BZ104)</f>
        <v>625.15</v>
      </c>
      <c r="CA18" s="402"/>
      <c r="CB18" s="402">
        <f>AVERAGE(CB25:CB104)</f>
        <v>667.5</v>
      </c>
      <c r="CC18" s="402"/>
      <c r="CD18" s="402">
        <f>AVERAGE(CD25:CD104)</f>
        <v>668.65</v>
      </c>
      <c r="CE18" s="402"/>
      <c r="CF18" s="35">
        <f>AVERAGE(CF25:CF104)</f>
        <v>153.75</v>
      </c>
      <c r="CG18" s="402">
        <f>AVERAGE(CG25:CG104)</f>
        <v>369.58333333333331</v>
      </c>
      <c r="CH18" s="402"/>
      <c r="CI18" s="402">
        <f>AVERAGE(CI25:CI104)</f>
        <v>782.6</v>
      </c>
      <c r="CJ18" s="402"/>
      <c r="CK18" s="402">
        <f>AVERAGE(CK25:CK104)</f>
        <v>872.2</v>
      </c>
      <c r="CL18" s="402"/>
      <c r="CM18" s="402">
        <f>AVERAGE(CM25:CM104)</f>
        <v>903.4</v>
      </c>
      <c r="CN18" s="402"/>
      <c r="CO18" s="402">
        <f>AVERAGE(CO25:CO104)</f>
        <v>938.8</v>
      </c>
      <c r="CP18" s="402"/>
      <c r="CQ18" s="402">
        <f>AVERAGE(CQ25:CQ104)</f>
        <v>938.6</v>
      </c>
      <c r="CR18" s="402"/>
      <c r="CS18" s="402">
        <f>AVERAGE(CS25:CS104)</f>
        <v>1005.6</v>
      </c>
      <c r="CT18" s="402"/>
      <c r="CU18" s="402">
        <f>AVERAGE(CU25:CU104)</f>
        <v>1080</v>
      </c>
      <c r="CV18" s="402"/>
      <c r="CW18" s="402">
        <f>AVERAGE(CW25:CW104)</f>
        <v>1160</v>
      </c>
      <c r="CX18" s="402"/>
      <c r="CY18" s="402">
        <f>AVERAGE(CY25:CY104)</f>
        <v>1270</v>
      </c>
      <c r="CZ18" s="402"/>
      <c r="DA18" s="402">
        <f>AVERAGE(DA25:DA104)</f>
        <v>752.06666666666672</v>
      </c>
      <c r="DB18" s="402"/>
      <c r="DC18" s="402">
        <f>AVERAGE(DC25:DC104)</f>
        <v>802.4666666666667</v>
      </c>
      <c r="DD18" s="402"/>
      <c r="DE18" s="402">
        <f>AVERAGE(DE25:DE104)</f>
        <v>848.33333333333337</v>
      </c>
      <c r="DF18" s="402"/>
      <c r="DG18" s="402">
        <f>AVERAGE(DG25:DG104)</f>
        <v>875.13333333333333</v>
      </c>
      <c r="DH18" s="402"/>
      <c r="DI18" s="402">
        <f>AVERAGE(DI25:DI104)</f>
        <v>927.6</v>
      </c>
      <c r="DJ18" s="402"/>
      <c r="DK18" s="402">
        <f>AVERAGE(DK25:DK104)</f>
        <v>1007.8</v>
      </c>
      <c r="DL18" s="402"/>
      <c r="DM18" s="402">
        <f>AVERAGE(DM25:DM104)</f>
        <v>1068.6666666666667</v>
      </c>
      <c r="DN18" s="402"/>
      <c r="DO18" s="402">
        <f>AVERAGE(DO25:DO104)</f>
        <v>1158.6666666666667</v>
      </c>
      <c r="DP18" s="402"/>
      <c r="DQ18" s="402">
        <f>AVERAGE(DQ25:DQ104)</f>
        <v>1268</v>
      </c>
      <c r="DR18" s="402"/>
      <c r="DS18" s="402">
        <f>AVERAGE(DS25:DS104)</f>
        <v>854</v>
      </c>
      <c r="DT18" s="402"/>
      <c r="DU18" s="402">
        <f>AVERAGE(DU25:DU104)</f>
        <v>914.2</v>
      </c>
      <c r="DV18" s="402"/>
      <c r="DW18" s="402">
        <f>AVERAGE(DW25:DW104)</f>
        <v>949</v>
      </c>
      <c r="DX18" s="402"/>
      <c r="DY18" s="402">
        <f>AVERAGE(DY25:DY104)</f>
        <v>1010</v>
      </c>
      <c r="DZ18" s="402"/>
      <c r="EA18" s="402">
        <f>AVERAGE(EA25:EA104)</f>
        <v>1064</v>
      </c>
      <c r="EB18" s="402"/>
      <c r="EC18" s="402">
        <f>AVERAGE(EC25:EC104)</f>
        <v>1130</v>
      </c>
      <c r="ED18" s="402"/>
      <c r="EE18" s="402">
        <f>AVERAGE(EE25:EE104)</f>
        <v>1236</v>
      </c>
      <c r="EF18" s="402"/>
      <c r="EG18" s="402">
        <f>AVERAGE(EG25:EG104)</f>
        <v>1330</v>
      </c>
      <c r="EH18" s="402"/>
      <c r="EI18" s="402">
        <f>AVERAGE(EI25:EI104)</f>
        <v>1410</v>
      </c>
      <c r="EJ18" s="402"/>
      <c r="EK18" s="402">
        <f>AVERAGE(EK25:EK104)</f>
        <v>920.2</v>
      </c>
      <c r="EL18" s="402"/>
      <c r="EM18" s="402">
        <f>AVERAGE(EM25:EM104)</f>
        <v>957.7</v>
      </c>
      <c r="EN18" s="402"/>
      <c r="EO18" s="402">
        <f>AVERAGE(EO25:EO104)</f>
        <v>1024.2857142857142</v>
      </c>
      <c r="EP18" s="402"/>
      <c r="EQ18" s="402">
        <f>AVERAGE(EQ25:EQ104)</f>
        <v>1070</v>
      </c>
      <c r="ER18" s="402"/>
      <c r="ES18" s="402">
        <f>AVERAGE(ES25:ES104)</f>
        <v>1135</v>
      </c>
      <c r="ET18" s="402"/>
      <c r="EU18" s="402">
        <f>AVERAGE(EU25:EU104)</f>
        <v>1197</v>
      </c>
      <c r="EV18" s="402"/>
      <c r="EW18" s="402">
        <f>AVERAGE(EW25:EW104)</f>
        <v>1297</v>
      </c>
      <c r="EX18" s="402"/>
      <c r="EY18" s="402">
        <f>AVERAGE(EY25:EY104)</f>
        <v>1390</v>
      </c>
      <c r="EZ18" s="402"/>
      <c r="FA18" s="402">
        <f>AVERAGE(FA25:FA104)</f>
        <v>1510</v>
      </c>
      <c r="FB18" s="402"/>
      <c r="FC18" s="402">
        <f>AVERAGE(FC25:FC104)</f>
        <v>678</v>
      </c>
      <c r="FD18" s="402"/>
      <c r="FE18" s="402">
        <f>AVERAGE(FE25:FE104)</f>
        <v>719</v>
      </c>
      <c r="FF18" s="402"/>
      <c r="FG18" s="402">
        <f>AVERAGE(FG25:FG104)</f>
        <v>739</v>
      </c>
      <c r="FH18" s="402"/>
      <c r="FI18" s="402">
        <f>AVERAGE(FI25:FI104)</f>
        <v>761</v>
      </c>
      <c r="FJ18" s="402"/>
      <c r="FK18" s="402">
        <f>AVERAGE(FK25:FK104)</f>
        <v>791.66666666666663</v>
      </c>
      <c r="FL18" s="402"/>
      <c r="FM18" s="402">
        <f>AVERAGE(FM25:FM104)</f>
        <v>827.66666666666663</v>
      </c>
      <c r="FN18" s="402"/>
      <c r="FO18" s="402">
        <f>AVERAGE(FO25:FO104)</f>
        <v>860</v>
      </c>
      <c r="FP18" s="402"/>
      <c r="FQ18" s="402">
        <f>AVERAGE(FQ25:FQ104)</f>
        <v>905</v>
      </c>
      <c r="FR18" s="402"/>
      <c r="FS18" s="402">
        <f>AVERAGE(FS25:FS104)</f>
        <v>957</v>
      </c>
      <c r="FT18" s="402"/>
      <c r="FU18" s="402">
        <f>AVERAGE(FU25:FU104)</f>
        <v>689.13333333333333</v>
      </c>
      <c r="FV18" s="402"/>
      <c r="FW18" s="402">
        <f>AVERAGE(FW25:FW104)</f>
        <v>720.2</v>
      </c>
      <c r="FX18" s="402"/>
      <c r="FY18" s="402">
        <f>AVERAGE(FY25:FY104)</f>
        <v>764.06666666666672</v>
      </c>
      <c r="FZ18" s="402"/>
      <c r="GA18" s="402">
        <f>AVERAGE(GA25:GA104)</f>
        <v>778.4666666666667</v>
      </c>
      <c r="GB18" s="402"/>
      <c r="GC18" s="402">
        <f>AVERAGE(GC25:GC104)</f>
        <v>802.8</v>
      </c>
      <c r="GD18" s="402"/>
      <c r="GE18" s="402">
        <f>AVERAGE(GE25:GE104)</f>
        <v>836.4666666666667</v>
      </c>
      <c r="GF18" s="402"/>
      <c r="GG18" s="402">
        <f>AVERAGE(GG25:GG104)</f>
        <v>872.6</v>
      </c>
      <c r="GH18" s="402"/>
      <c r="GI18" s="402">
        <f>AVERAGE(GI25:GI104)</f>
        <v>862.86666666666667</v>
      </c>
      <c r="GJ18" s="402"/>
      <c r="GK18" s="402">
        <f>AVERAGE(GK25:GK104)</f>
        <v>958.26666666666665</v>
      </c>
      <c r="GL18" s="402"/>
      <c r="GM18" s="402">
        <f>AVERAGE(GM25:GM104)</f>
        <v>677.33333333333337</v>
      </c>
      <c r="GN18" s="402"/>
      <c r="GO18" s="402">
        <f>AVERAGE(GO25:GO104)</f>
        <v>715.66666666666663</v>
      </c>
      <c r="GP18" s="402"/>
      <c r="GQ18" s="402">
        <f>AVERAGE(GQ25:GQ104)</f>
        <v>741.66666666666663</v>
      </c>
      <c r="GR18" s="402"/>
      <c r="GS18" s="402">
        <f>AVERAGE(GS25:GS104)</f>
        <v>773.33333333333337</v>
      </c>
      <c r="GT18" s="402"/>
      <c r="GU18" s="402">
        <f>AVERAGE(GU25:GU104)</f>
        <v>803.33333333333337</v>
      </c>
      <c r="GV18" s="402"/>
      <c r="GW18" s="402">
        <f>AVERAGE(GW25:GW104)</f>
        <v>835</v>
      </c>
      <c r="GX18" s="402"/>
      <c r="GY18" s="402">
        <f>AVERAGE(GY25:GY104)</f>
        <v>869.33333333333337</v>
      </c>
      <c r="GZ18" s="402"/>
      <c r="HA18" s="402">
        <f>AVERAGE(HA25:HA104)</f>
        <v>927.66666666666663</v>
      </c>
      <c r="HB18" s="402"/>
      <c r="HC18" s="402">
        <f>AVERAGE(HC25:HC104)</f>
        <v>968.66666666666663</v>
      </c>
      <c r="HD18" s="402"/>
      <c r="HE18" s="402">
        <f>AVERAGE(HE25:HE104)</f>
        <v>671.33333333333337</v>
      </c>
      <c r="HF18" s="402"/>
      <c r="HG18" s="402">
        <f>AVERAGE(HG25:HG104)</f>
        <v>718.33333333333337</v>
      </c>
      <c r="HH18" s="402"/>
      <c r="HI18" s="402">
        <f>AVERAGE(HI25:HI104)</f>
        <v>737</v>
      </c>
      <c r="HJ18" s="402"/>
      <c r="HK18" s="402">
        <f>AVERAGE(HK25:HK104)</f>
        <v>764.33333333333337</v>
      </c>
      <c r="HL18" s="402"/>
      <c r="HM18" s="402">
        <f>AVERAGE(HM25:HM104)</f>
        <v>794.66666666666663</v>
      </c>
      <c r="HN18" s="402"/>
      <c r="HO18" s="402">
        <f>AVERAGE(HO25:HO104)</f>
        <v>826.66666666666663</v>
      </c>
      <c r="HP18" s="402"/>
      <c r="HQ18" s="402">
        <f>AVERAGE(HQ25:HQ104)</f>
        <v>864.66666666666663</v>
      </c>
      <c r="HR18" s="402"/>
      <c r="HS18" s="402">
        <f>AVERAGE(HS25:HS104)</f>
        <v>921.66666666666663</v>
      </c>
      <c r="HT18" s="402"/>
      <c r="HU18" s="402">
        <f>AVERAGE(HU25:HU104)</f>
        <v>964.33333333333337</v>
      </c>
      <c r="HV18" s="402"/>
      <c r="HW18" s="402">
        <f>AVERAGE(HW25:HW104)</f>
        <v>150.66666666666666</v>
      </c>
      <c r="HX18" s="402"/>
      <c r="HY18" s="402">
        <f>AVERAGE(HY25:HY104)</f>
        <v>159.33333333333334</v>
      </c>
      <c r="HZ18" s="402"/>
      <c r="IA18" s="402">
        <f>AVERAGE(IA25:IA104)</f>
        <v>162.66666666666666</v>
      </c>
      <c r="IB18" s="402"/>
      <c r="IC18" s="402">
        <f>AVERAGE(IC25:IC104)</f>
        <v>169.33333333333334</v>
      </c>
      <c r="ID18" s="402"/>
      <c r="IE18" s="402">
        <f>AVERAGE(IE25:IE104)</f>
        <v>177.66666666666666</v>
      </c>
      <c r="IF18" s="402"/>
      <c r="IG18" s="402">
        <f>AVERAGE(IG25:IG104)</f>
        <v>189.33333333333334</v>
      </c>
      <c r="IH18" s="402"/>
      <c r="II18" s="402">
        <f>AVERAGE(II25:II104)</f>
        <v>206.66666666666666</v>
      </c>
      <c r="IJ18" s="402"/>
      <c r="IK18" s="402">
        <f>AVERAGE(IK25:IK104)</f>
        <v>222.33333333333334</v>
      </c>
      <c r="IL18" s="402"/>
      <c r="IM18" s="402">
        <f>AVERAGE(IM25:IM104)</f>
        <v>153.66666666666666</v>
      </c>
      <c r="IN18" s="402"/>
      <c r="IO18" s="402">
        <f>AVERAGE(IO25:IO104)</f>
        <v>162.19999999999999</v>
      </c>
      <c r="IP18" s="402"/>
      <c r="IQ18" s="402">
        <f>AVERAGE(IQ25:IQ104)</f>
        <v>167.33333333333334</v>
      </c>
      <c r="IR18" s="402"/>
      <c r="IS18" s="402">
        <f>AVERAGE(IS25:IS104)</f>
        <v>174.66666666666666</v>
      </c>
      <c r="IT18" s="402"/>
      <c r="IU18" s="402">
        <f>AVERAGE(IU25:IU104)</f>
        <v>182.53333333333333</v>
      </c>
      <c r="IV18" s="402"/>
      <c r="IW18" s="402">
        <f>AVERAGE(IW25:IW104)</f>
        <v>193.2</v>
      </c>
      <c r="IX18" s="402"/>
      <c r="IY18" s="402">
        <f>AVERAGE(IY25:IY104)</f>
        <v>213.93333333333334</v>
      </c>
      <c r="IZ18" s="402"/>
      <c r="JA18" s="402">
        <f>AVERAGE(JA25:JA104)</f>
        <v>227.26666666666668</v>
      </c>
      <c r="JB18" s="402"/>
      <c r="JC18" s="402">
        <f>AVERAGE(JC25:JC104)</f>
        <v>158.33333333333334</v>
      </c>
      <c r="JD18" s="402"/>
      <c r="JE18" s="402">
        <f>AVERAGE(JE25:JE104)</f>
        <v>164.33333333333334</v>
      </c>
      <c r="JF18" s="402"/>
      <c r="JG18" s="402">
        <f>AVERAGE(JG25:JG104)</f>
        <v>169.33333333333334</v>
      </c>
      <c r="JH18" s="402"/>
      <c r="JI18" s="402">
        <f>AVERAGE(JI25:JI104)</f>
        <v>176.33333333333334</v>
      </c>
      <c r="JJ18" s="402"/>
      <c r="JK18" s="402">
        <f>AVERAGE(JK25:JK104)</f>
        <v>184.33333333333334</v>
      </c>
      <c r="JL18" s="402"/>
      <c r="JM18" s="402">
        <f>AVERAGE(JM25:JM104)</f>
        <v>197</v>
      </c>
      <c r="JN18" s="402"/>
      <c r="JO18" s="402">
        <f>AVERAGE(JO25:JO104)</f>
        <v>209</v>
      </c>
      <c r="JP18" s="402"/>
      <c r="JQ18" s="402">
        <f>AVERAGE(JQ25:JQ104)</f>
        <v>222.33333333333334</v>
      </c>
      <c r="JR18" s="402"/>
      <c r="JS18" s="402">
        <f>AVERAGE(JS25:JS104)</f>
        <v>157</v>
      </c>
      <c r="JT18" s="402"/>
      <c r="JU18" s="402">
        <f>AVERAGE(JU25:JU104)</f>
        <v>167</v>
      </c>
      <c r="JV18" s="402"/>
      <c r="JW18" s="402">
        <f>AVERAGE(JW25:JW104)</f>
        <v>170.66666666666666</v>
      </c>
      <c r="JX18" s="402"/>
      <c r="JY18" s="402">
        <f>AVERAGE(JY25:JY104)</f>
        <v>178.66666666666666</v>
      </c>
      <c r="JZ18" s="402"/>
      <c r="KA18" s="402">
        <f>AVERAGE(KA25:KA104)</f>
        <v>192.66666666666666</v>
      </c>
      <c r="KB18" s="402"/>
      <c r="KC18" s="402">
        <f>AVERAGE(KC25:KC104)</f>
        <v>201</v>
      </c>
      <c r="KD18" s="402"/>
      <c r="KE18" s="402">
        <f>AVERAGE(KE25:KE104)</f>
        <v>216.33333333333334</v>
      </c>
      <c r="KF18" s="402"/>
      <c r="KG18" s="402">
        <f>AVERAGE(KG25:KG104)</f>
        <v>235.66666666666666</v>
      </c>
      <c r="KH18" s="402"/>
      <c r="KI18" s="402">
        <f>AVERAGE(KI25:KI39)</f>
        <v>825.73333333333335</v>
      </c>
      <c r="KJ18" s="402"/>
      <c r="KK18" s="402">
        <f>AVERAGE(KK25:KK39)</f>
        <v>831.06666666666672</v>
      </c>
      <c r="KL18" s="402"/>
      <c r="KM18" s="402">
        <f>AVERAGE(KM25:KM39)</f>
        <v>846.2</v>
      </c>
      <c r="KN18" s="402"/>
      <c r="KO18" s="402">
        <f>AVERAGE(KO25:KO39)</f>
        <v>869.06666666666672</v>
      </c>
      <c r="KP18" s="402"/>
      <c r="KQ18" s="402">
        <f>AVERAGE(KQ25:KQ39)</f>
        <v>892.73333333333335</v>
      </c>
      <c r="KR18" s="402"/>
      <c r="KS18" s="402">
        <f>AVERAGE(KS25:KS39)</f>
        <v>919.33333333333337</v>
      </c>
      <c r="KT18" s="402"/>
      <c r="KU18" s="402">
        <f>AVERAGE(KU25:KU39)</f>
        <v>951.5333333333333</v>
      </c>
      <c r="KV18" s="402"/>
      <c r="KW18" s="402">
        <f>AVERAGE(KW25:KW39)</f>
        <v>985.66666666666663</v>
      </c>
      <c r="KX18" s="402"/>
      <c r="KY18" s="402">
        <f>AVERAGE(KY25:KY39)</f>
        <v>1028.6666666666667</v>
      </c>
      <c r="KZ18" s="402"/>
      <c r="LA18" s="402">
        <f>AVERAGE(LA25:LA39)</f>
        <v>1077.3333333333333</v>
      </c>
      <c r="LB18" s="402"/>
      <c r="LC18" s="402">
        <f>AVERAGE(LC25:LC39)</f>
        <v>1126.6666666666667</v>
      </c>
      <c r="LD18" s="402"/>
      <c r="LE18" s="402">
        <f>AVERAGE(LE25:LE39)</f>
        <v>738.5333333333333</v>
      </c>
      <c r="LF18" s="402"/>
      <c r="LG18" s="402">
        <f>AVERAGE(LG25:LG39)</f>
        <v>748.13333333333333</v>
      </c>
      <c r="LH18" s="402"/>
      <c r="LI18" s="402">
        <f>AVERAGE(LI25:LI39)</f>
        <v>767.86666666666667</v>
      </c>
      <c r="LJ18" s="402"/>
      <c r="LK18" s="402">
        <f>AVERAGE(LK25:LK39)</f>
        <v>795.33333333333337</v>
      </c>
      <c r="LL18" s="402"/>
      <c r="LM18" s="402">
        <f>AVERAGE(LM25:LM39)</f>
        <v>819.5333333333333</v>
      </c>
      <c r="LN18" s="402"/>
      <c r="LO18" s="402">
        <f>AVERAGE(LO25:LO39)</f>
        <v>847.86666666666667</v>
      </c>
      <c r="LP18" s="402"/>
      <c r="LQ18" s="402">
        <f>AVERAGE(LQ25:LQ39)</f>
        <v>883.4</v>
      </c>
      <c r="LR18" s="402"/>
      <c r="LS18" s="402">
        <f>AVERAGE(LS25:LS39)</f>
        <v>916.8</v>
      </c>
      <c r="LT18" s="402"/>
      <c r="LU18" s="402">
        <f>AVERAGE(LU25:LU39)</f>
        <v>961.33333333333337</v>
      </c>
      <c r="LV18" s="402"/>
      <c r="LW18" s="402">
        <f>AVERAGE(LW25:LW39)</f>
        <v>1010</v>
      </c>
      <c r="LX18" s="402"/>
      <c r="LY18" s="402">
        <f>AVERAGE(LY25:LY39)</f>
        <v>1067.3333333333333</v>
      </c>
      <c r="LZ18" s="402"/>
      <c r="MA18" s="113">
        <f t="shared" ref="MA18:MF18" si="41">AVERAGE(MA25:MA104)</f>
        <v>952.1</v>
      </c>
      <c r="MB18" s="113">
        <f t="shared" si="41"/>
        <v>898.25</v>
      </c>
      <c r="MC18" s="113">
        <f t="shared" si="41"/>
        <v>873.95</v>
      </c>
      <c r="MD18" s="113">
        <f t="shared" si="41"/>
        <v>842.45</v>
      </c>
      <c r="ME18" s="113">
        <f t="shared" si="41"/>
        <v>810.35</v>
      </c>
      <c r="MF18" s="402">
        <f t="shared" si="41"/>
        <v>559.85</v>
      </c>
      <c r="MG18" s="402"/>
      <c r="MH18" s="416">
        <f>AVERAGE(MH25:MH104)</f>
        <v>572.70000000000005</v>
      </c>
      <c r="MI18" s="417"/>
      <c r="MJ18" s="416">
        <f>AVERAGE(MJ25:MJ104)</f>
        <v>583.65</v>
      </c>
      <c r="MK18" s="417"/>
      <c r="ML18" s="416">
        <f>AVERAGE(ML25:ML104)</f>
        <v>592.45000000000005</v>
      </c>
      <c r="MM18" s="417"/>
      <c r="MN18" s="402">
        <f>AVERAGE(MN25:MN104)</f>
        <v>603.20000000000005</v>
      </c>
      <c r="MO18" s="402"/>
      <c r="MP18" s="402">
        <f>AVERAGE(MP25:MP104)</f>
        <v>620.70000000000005</v>
      </c>
      <c r="MQ18" s="402"/>
      <c r="MR18" s="402">
        <f>AVERAGE(MR25:MR104)</f>
        <v>637.6</v>
      </c>
      <c r="MS18" s="402"/>
      <c r="MT18" s="402">
        <f>AVERAGE(MT25:MT104)</f>
        <v>653.95000000000005</v>
      </c>
      <c r="MU18" s="402"/>
      <c r="MV18" s="416">
        <f>AVERAGE(MV25:MV104)</f>
        <v>559.85</v>
      </c>
      <c r="MW18" s="417"/>
      <c r="MX18" s="416">
        <f>AVERAGE(MX25:MX104)</f>
        <v>586.85</v>
      </c>
      <c r="MY18" s="417"/>
      <c r="MZ18" s="416">
        <f>AVERAGE(MZ25:MZ104)</f>
        <v>609.25</v>
      </c>
      <c r="NA18" s="417"/>
      <c r="NB18" s="416">
        <f>AVERAGE(NB25:NB104)</f>
        <v>622.04999999999995</v>
      </c>
      <c r="NC18" s="417"/>
      <c r="ND18" s="416">
        <f>AVERAGE(ND25:ND104)</f>
        <v>640.4</v>
      </c>
      <c r="NE18" s="417"/>
      <c r="NF18" s="416">
        <f>AVERAGE(NF25:NF104)</f>
        <v>653.29999999999995</v>
      </c>
      <c r="NG18" s="417"/>
      <c r="NH18" s="416">
        <f>AVERAGE(NH25:NH104)</f>
        <v>673.65</v>
      </c>
      <c r="NI18" s="417"/>
      <c r="NJ18" s="402">
        <f>AVERAGE(NJ25:NJ104)</f>
        <v>326</v>
      </c>
      <c r="NK18" s="402"/>
      <c r="NL18" s="416">
        <f>AVERAGE(NL25:NL104)</f>
        <v>335.46666666666664</v>
      </c>
      <c r="NM18" s="417"/>
      <c r="NN18" s="416">
        <f>AVERAGE(NN25:NN104)</f>
        <v>346.4</v>
      </c>
      <c r="NO18" s="417"/>
      <c r="NP18" s="416">
        <f>AVERAGE(NP25:NP104)</f>
        <v>354.93333333333334</v>
      </c>
      <c r="NQ18" s="417"/>
      <c r="NR18" s="402">
        <f>AVERAGE(NR25:NR104)</f>
        <v>363.6</v>
      </c>
      <c r="NS18" s="402"/>
      <c r="NT18" s="402">
        <f>AVERAGE(NT25:NT104)</f>
        <v>370.73333333333335</v>
      </c>
      <c r="NU18" s="402"/>
      <c r="NV18" s="402">
        <f>AVERAGE(NV25:NV104)</f>
        <v>383.86666666666667</v>
      </c>
      <c r="NW18" s="402"/>
      <c r="NX18" s="402">
        <f>AVERAGE(NX25:NX104)</f>
        <v>394.2</v>
      </c>
      <c r="NY18" s="402"/>
      <c r="NZ18" s="402">
        <f>AVERAGE(NZ25:NZ104)</f>
        <v>404.33333333333331</v>
      </c>
      <c r="OA18" s="402"/>
      <c r="OB18" s="402">
        <f>AVERAGE(OB25:OB104)</f>
        <v>326</v>
      </c>
      <c r="OC18" s="402"/>
      <c r="OD18" s="416">
        <f>AVERAGE(OD25:OD104)</f>
        <v>338.4</v>
      </c>
      <c r="OE18" s="417"/>
      <c r="OF18" s="416">
        <f>AVERAGE(OF25:OF104)</f>
        <v>348.66666666666669</v>
      </c>
      <c r="OG18" s="417"/>
      <c r="OH18" s="416">
        <f>AVERAGE(OH25:OH104)</f>
        <v>357.13333333333333</v>
      </c>
      <c r="OI18" s="417"/>
      <c r="OJ18" s="402">
        <f>AVERAGE(OJ25:OJ104)</f>
        <v>369.73333333333335</v>
      </c>
      <c r="OK18" s="402"/>
      <c r="OL18" s="402">
        <f>AVERAGE(OL25:OL104)</f>
        <v>375.66666666666669</v>
      </c>
      <c r="OM18" s="402"/>
      <c r="ON18" s="402">
        <f>AVERAGE(ON25:ON104)</f>
        <v>388.2</v>
      </c>
      <c r="OO18" s="402"/>
      <c r="OP18" s="402">
        <f>AVERAGE(OP25:OP104)</f>
        <v>138.875</v>
      </c>
      <c r="OQ18" s="402"/>
      <c r="OR18" s="402">
        <f>AVERAGE(OR25:OR104)</f>
        <v>143</v>
      </c>
      <c r="OS18" s="402"/>
      <c r="OT18" s="402">
        <f>AVERAGE(OT25:OT104)</f>
        <v>149.07499999999999</v>
      </c>
      <c r="OU18" s="402"/>
      <c r="OV18" s="402">
        <f>AVERAGE(OV25:OV104)</f>
        <v>154.67500000000001</v>
      </c>
      <c r="OW18" s="402"/>
      <c r="OX18" s="402">
        <f>AVERAGE(OX25:OX104)</f>
        <v>162</v>
      </c>
      <c r="OY18" s="402"/>
      <c r="OZ18" s="402">
        <f>AVERAGE(OZ25:OZ104)</f>
        <v>169.65</v>
      </c>
      <c r="PA18" s="402"/>
      <c r="PB18" s="402">
        <f>AVERAGE(PB25:PB104)</f>
        <v>178.875</v>
      </c>
      <c r="PC18" s="402"/>
      <c r="PD18" s="402">
        <f>AVERAGE(PD25:PD104)</f>
        <v>190.47499999999999</v>
      </c>
      <c r="PE18" s="402"/>
      <c r="PF18" s="402">
        <f>AVERAGE(PF25:PF104)</f>
        <v>817.82500000000005</v>
      </c>
      <c r="PG18" s="402"/>
      <c r="PH18" s="402">
        <f>AVERAGE(PH25:PH104)</f>
        <v>833.05</v>
      </c>
      <c r="PI18" s="402"/>
      <c r="PJ18" s="402">
        <f>AVERAGE(PJ25:PJ104)</f>
        <v>851.95</v>
      </c>
      <c r="PK18" s="402"/>
      <c r="PL18" s="402">
        <f>AVERAGE(PL25:PL104)</f>
        <v>878.07500000000005</v>
      </c>
      <c r="PM18" s="402"/>
      <c r="PN18" s="402">
        <f>AVERAGE(PN25:PN104)</f>
        <v>903.5</v>
      </c>
      <c r="PO18" s="402"/>
      <c r="PP18" s="402">
        <f>AVERAGE(PP25:PP104)</f>
        <v>933.875</v>
      </c>
      <c r="PQ18" s="402"/>
      <c r="PR18" s="402">
        <f>AVERAGE(PR25:PR104)</f>
        <v>969.35</v>
      </c>
      <c r="PS18" s="402"/>
      <c r="PT18" s="402">
        <f>AVERAGE(PT25:PT104)</f>
        <v>1011.375</v>
      </c>
      <c r="PU18" s="402"/>
      <c r="PV18" s="402">
        <f>AVERAGE(PV25:PV104)</f>
        <v>1052.75</v>
      </c>
      <c r="PW18" s="402"/>
      <c r="PX18" s="402">
        <f>AVERAGE(PX25:PX104)</f>
        <v>1107.75</v>
      </c>
      <c r="PY18" s="402"/>
      <c r="PZ18" s="402">
        <f>AVERAGE(PZ25:PZ104)</f>
        <v>1161</v>
      </c>
      <c r="QA18" s="402"/>
      <c r="QB18" s="144"/>
      <c r="QC18" s="144"/>
      <c r="QD18" s="402">
        <f>AVERAGE(QD25:QD104)</f>
        <v>648.9375</v>
      </c>
      <c r="QE18" s="402"/>
      <c r="QF18" s="402">
        <f>AVERAGE(QF25:QF104)</f>
        <v>664.7</v>
      </c>
      <c r="QG18" s="402"/>
      <c r="QH18" s="402">
        <f>AVERAGE(QH25:QH104)</f>
        <v>684.71249999999998</v>
      </c>
      <c r="QI18" s="402"/>
      <c r="QJ18" s="402">
        <f>AVERAGE(QJ25:QJ200)</f>
        <v>704.67</v>
      </c>
      <c r="QK18" s="402"/>
      <c r="QL18" s="402">
        <f>AVERAGE(QL25:QL200)</f>
        <v>723.16</v>
      </c>
      <c r="QM18" s="402"/>
      <c r="QN18" s="402">
        <f>AVERAGE(QN25:QN200)</f>
        <v>741.3</v>
      </c>
      <c r="QO18" s="402"/>
      <c r="QP18" s="402">
        <f>AVERAGE(QP25:QP200)</f>
        <v>759.85</v>
      </c>
      <c r="QQ18" s="402"/>
      <c r="QR18" s="402">
        <f>AVERAGE(QR25:QR200)</f>
        <v>779.62</v>
      </c>
      <c r="QS18" s="402"/>
      <c r="QT18" s="402">
        <f>AVERAGE(QT25:QT200)</f>
        <v>801.56</v>
      </c>
      <c r="QU18" s="402"/>
      <c r="QV18" s="402">
        <f>AVERAGE(QV25:QV200)</f>
        <v>824.31</v>
      </c>
      <c r="QW18" s="402"/>
      <c r="QX18" s="402">
        <f>AVERAGE(QX25:QX200)</f>
        <v>846.28</v>
      </c>
      <c r="QY18" s="402"/>
      <c r="QZ18" s="402">
        <f>AVERAGE(QZ25:QZ200)</f>
        <v>141.66666666666666</v>
      </c>
      <c r="RA18" s="402"/>
      <c r="RB18" s="402">
        <f>AVERAGE(RB25:RB200)</f>
        <v>147.88333333333333</v>
      </c>
      <c r="RC18" s="402"/>
      <c r="RD18" s="402">
        <f>AVERAGE(RD25:RD200)</f>
        <v>153.76666666666668</v>
      </c>
      <c r="RE18" s="402"/>
      <c r="RF18" s="402">
        <f>AVERAGE(RF25:RF200)</f>
        <v>160.6</v>
      </c>
      <c r="RG18" s="402"/>
      <c r="RH18" s="402">
        <f>AVERAGE(RH25:RH200)</f>
        <v>167.98333333333332</v>
      </c>
      <c r="RI18" s="402"/>
      <c r="RJ18" s="402">
        <f>AVERAGE(RJ25:RJ200)</f>
        <v>176.53333333333333</v>
      </c>
      <c r="RK18" s="402"/>
      <c r="RL18" s="402">
        <f>AVERAGE(RL25:RL200)</f>
        <v>185.5</v>
      </c>
      <c r="RM18" s="402"/>
      <c r="RN18" s="402">
        <f>AVERAGE(RN25:RN200)</f>
        <v>198.46666666666667</v>
      </c>
      <c r="RO18" s="402"/>
      <c r="RP18" s="155">
        <f t="shared" ref="RP18:RW18" si="42">AVERAGE(RP25:RP104)</f>
        <v>730.44</v>
      </c>
      <c r="RQ18" s="155">
        <f t="shared" si="42"/>
        <v>719.98749999999995</v>
      </c>
      <c r="RR18" s="162">
        <f t="shared" si="42"/>
        <v>719.3125</v>
      </c>
      <c r="RS18" s="162">
        <f t="shared" si="42"/>
        <v>719.01250000000005</v>
      </c>
      <c r="RT18" s="162">
        <f t="shared" si="42"/>
        <v>719.1</v>
      </c>
      <c r="RU18" s="162">
        <f t="shared" si="42"/>
        <v>719.33749999999998</v>
      </c>
      <c r="RV18" s="162">
        <f t="shared" si="42"/>
        <v>719.38750000000005</v>
      </c>
      <c r="RW18" s="162">
        <f t="shared" si="42"/>
        <v>718.98749999999995</v>
      </c>
      <c r="RX18" s="402">
        <f>AVERAGE(RX25:RX104)</f>
        <v>622.63750000000005</v>
      </c>
      <c r="RY18" s="402"/>
      <c r="RZ18" s="402">
        <f>AVERAGE(RZ25:RZ104)</f>
        <v>656.07500000000005</v>
      </c>
      <c r="SA18" s="402"/>
      <c r="SB18" s="402">
        <f>AVERAGE(SB25:SB104)</f>
        <v>673.86249999999995</v>
      </c>
      <c r="SC18" s="402"/>
      <c r="SD18" s="402">
        <f>AVERAGE(SD25:SD104)</f>
        <v>711.76250000000005</v>
      </c>
      <c r="SE18" s="402"/>
      <c r="SF18" s="402">
        <f>AVERAGE(SF25:SF104)</f>
        <v>736.32500000000005</v>
      </c>
      <c r="SG18" s="402"/>
      <c r="SH18" s="402">
        <f>AVERAGE(SH25:SH104)</f>
        <v>766.875</v>
      </c>
      <c r="SI18" s="402"/>
      <c r="SJ18" s="402">
        <f>AVERAGE(SJ25:SJ104)</f>
        <v>805.72500000000002</v>
      </c>
      <c r="SK18" s="402"/>
      <c r="SL18" s="402">
        <f>AVERAGE(SL25:SL104)</f>
        <v>651.1</v>
      </c>
      <c r="SM18" s="402"/>
      <c r="SN18" s="402">
        <f>AVERAGE(SN25:SN104)</f>
        <v>675.05</v>
      </c>
      <c r="SO18" s="402"/>
      <c r="SP18" s="402">
        <f>AVERAGE(SP25:SP104)</f>
        <v>697.375</v>
      </c>
      <c r="SQ18" s="402"/>
      <c r="SR18" s="402">
        <f>AVERAGE(SR25:SR104)</f>
        <v>721.22500000000002</v>
      </c>
      <c r="SS18" s="402"/>
      <c r="ST18" s="402">
        <f>AVERAGE(ST25:ST104)</f>
        <v>745.05</v>
      </c>
      <c r="SU18" s="402"/>
      <c r="SV18" s="402">
        <f>AVERAGE(SV25:SV104)</f>
        <v>774.15</v>
      </c>
      <c r="SW18" s="402"/>
      <c r="SX18" s="402">
        <f>AVERAGE(SX25:SX104)</f>
        <v>805.92499999999995</v>
      </c>
      <c r="SY18" s="402"/>
      <c r="SZ18" s="402">
        <f>AVERAGE(SZ25:SZ104)</f>
        <v>842.3</v>
      </c>
      <c r="TA18" s="402"/>
      <c r="TB18" s="402">
        <f>AVERAGE(TB25:TB104)</f>
        <v>882.9</v>
      </c>
      <c r="TC18" s="402"/>
      <c r="TD18" s="401"/>
      <c r="TE18" s="401"/>
      <c r="TF18" s="202"/>
      <c r="TG18" s="202"/>
      <c r="TH18" s="202"/>
      <c r="TI18" s="202"/>
      <c r="TJ18" s="202"/>
      <c r="TK18" s="198"/>
    </row>
    <row r="19" spans="1:531" s="9" customFormat="1" ht="62.25" customHeight="1" x14ac:dyDescent="0.3">
      <c r="A19" s="27" t="s">
        <v>152</v>
      </c>
      <c r="B19" s="18">
        <f t="shared" ref="B19:Y19" si="43">B18/B7</f>
        <v>92373.528970536048</v>
      </c>
      <c r="C19" s="9">
        <f t="shared" si="43"/>
        <v>93144.546250403451</v>
      </c>
      <c r="D19" s="61">
        <f t="shared" si="43"/>
        <v>93693.453965244829</v>
      </c>
      <c r="E19" s="9">
        <f t="shared" si="43"/>
        <v>101364.01486697156</v>
      </c>
      <c r="F19" s="9">
        <f t="shared" si="43"/>
        <v>102792.87257828547</v>
      </c>
      <c r="G19" s="61">
        <f t="shared" si="43"/>
        <v>102224.15891497042</v>
      </c>
      <c r="H19" s="9">
        <f t="shared" si="43"/>
        <v>107482.63823472663</v>
      </c>
      <c r="I19" s="9">
        <f t="shared" si="43"/>
        <v>107843.38943906827</v>
      </c>
      <c r="J19" s="61">
        <f t="shared" si="43"/>
        <v>105458.18735859773</v>
      </c>
      <c r="K19" s="9">
        <f t="shared" si="43"/>
        <v>76196.31319937318</v>
      </c>
      <c r="L19" s="61">
        <f t="shared" si="43"/>
        <v>76971.574611056363</v>
      </c>
      <c r="M19" s="9">
        <f t="shared" si="43"/>
        <v>77370.523001740046</v>
      </c>
      <c r="N19" s="61">
        <f t="shared" si="43"/>
        <v>80086.767363841733</v>
      </c>
      <c r="O19" s="9">
        <f t="shared" si="43"/>
        <v>76026.547926741812</v>
      </c>
      <c r="P19" s="61">
        <f t="shared" si="43"/>
        <v>74382.654203428203</v>
      </c>
      <c r="Q19" s="9">
        <f t="shared" si="43"/>
        <v>17018.968581293339</v>
      </c>
      <c r="R19" s="61">
        <f t="shared" si="43"/>
        <v>17451.870026503297</v>
      </c>
      <c r="S19" s="9">
        <f t="shared" si="43"/>
        <v>18080.001535239309</v>
      </c>
      <c r="T19" s="61">
        <f t="shared" si="43"/>
        <v>17689.541408187193</v>
      </c>
      <c r="U19" s="9">
        <f t="shared" si="43"/>
        <v>17825.353626292275</v>
      </c>
      <c r="V19" s="61">
        <f t="shared" si="43"/>
        <v>18063.025007976175</v>
      </c>
      <c r="W19" s="9">
        <f t="shared" si="43"/>
        <v>2466243.9528702796</v>
      </c>
      <c r="X19" s="9">
        <f t="shared" si="43"/>
        <v>80426.29790910444</v>
      </c>
      <c r="Y19" s="9">
        <f t="shared" si="43"/>
        <v>35666.622746893743</v>
      </c>
      <c r="Z19" s="9">
        <f t="shared" ref="Z19:AF19" si="44">Z18/Z7</f>
        <v>590089.96979009558</v>
      </c>
      <c r="AA19" s="9">
        <f t="shared" si="44"/>
        <v>579731.74518804043</v>
      </c>
      <c r="AB19" s="9">
        <f t="shared" si="44"/>
        <v>567482.73355545138</v>
      </c>
      <c r="AC19" s="9">
        <f t="shared" si="44"/>
        <v>553096.31049704133</v>
      </c>
      <c r="AD19" s="9">
        <f t="shared" si="44"/>
        <v>547588.36566896446</v>
      </c>
      <c r="AE19" s="85">
        <f t="shared" si="44"/>
        <v>34851.985223364121</v>
      </c>
      <c r="AF19" s="85">
        <f t="shared" si="44"/>
        <v>44021.078333713871</v>
      </c>
      <c r="AG19" s="57">
        <f t="shared" ref="AG19:AV19" si="45">AG18/AG7</f>
        <v>48742.67497877343</v>
      </c>
      <c r="AH19" s="110">
        <f t="shared" si="45"/>
        <v>21353.288198162627</v>
      </c>
      <c r="AI19" s="85">
        <f t="shared" si="45"/>
        <v>39794.630400495756</v>
      </c>
      <c r="AJ19" s="57">
        <f t="shared" si="45"/>
        <v>41008.923670011704</v>
      </c>
      <c r="AK19" s="85">
        <f t="shared" si="45"/>
        <v>72511.286804043615</v>
      </c>
      <c r="AL19" s="85">
        <f t="shared" si="45"/>
        <v>70965.420736419561</v>
      </c>
      <c r="AM19" s="57">
        <f t="shared" si="45"/>
        <v>72368.342086637014</v>
      </c>
      <c r="AN19" s="85">
        <f t="shared" si="45"/>
        <v>67567.1679700315</v>
      </c>
      <c r="AO19" s="85">
        <f t="shared" si="45"/>
        <v>66090.563775790026</v>
      </c>
      <c r="AP19" s="57">
        <f t="shared" si="45"/>
        <v>67605.483048923998</v>
      </c>
      <c r="AQ19" s="85">
        <f t="shared" si="45"/>
        <v>63329.227257118277</v>
      </c>
      <c r="AR19" s="85">
        <f t="shared" si="45"/>
        <v>38956.119635502349</v>
      </c>
      <c r="AS19" s="85">
        <f t="shared" si="45"/>
        <v>37571.176899226753</v>
      </c>
      <c r="AT19" s="57">
        <f t="shared" si="45"/>
        <v>37040.660422253772</v>
      </c>
      <c r="AU19" s="85">
        <f t="shared" si="45"/>
        <v>25082.819031282703</v>
      </c>
      <c r="AV19" s="57">
        <f t="shared" si="45"/>
        <v>24223.382338586471</v>
      </c>
      <c r="AW19" s="9">
        <f t="shared" ref="AW19:BB19" si="46">AW18/AW7</f>
        <v>64589.623190779464</v>
      </c>
      <c r="AX19" s="61">
        <f t="shared" si="46"/>
        <v>66781.414121359281</v>
      </c>
      <c r="AY19" s="9">
        <f t="shared" si="46"/>
        <v>58805.477830411153</v>
      </c>
      <c r="AZ19" s="75">
        <f t="shared" si="46"/>
        <v>65635.498531097634</v>
      </c>
      <c r="BA19" s="9">
        <f t="shared" si="46"/>
        <v>18759.062625764731</v>
      </c>
      <c r="BB19" s="75">
        <f t="shared" si="46"/>
        <v>27922.143216042117</v>
      </c>
      <c r="BC19" s="75">
        <f>BC18/BC7</f>
        <v>41452.605210033747</v>
      </c>
      <c r="BD19" s="430">
        <f>BD18/BD7</f>
        <v>70633.218392092094</v>
      </c>
      <c r="BE19" s="430"/>
      <c r="BF19" s="403">
        <f>BF18/BF7</f>
        <v>83606.001465489724</v>
      </c>
      <c r="BG19" s="403"/>
      <c r="BH19" s="403">
        <f>BH18/BH7</f>
        <v>86295.083383970385</v>
      </c>
      <c r="BI19" s="403"/>
      <c r="BJ19" s="430">
        <f>BJ18/BJ7</f>
        <v>28007.497422559551</v>
      </c>
      <c r="BK19" s="430"/>
      <c r="BL19" s="9">
        <f>BL18/BL7</f>
        <v>58263.441567081041</v>
      </c>
      <c r="BM19" s="75">
        <f>BM18/BM7</f>
        <v>65635.498531097634</v>
      </c>
      <c r="BN19" s="403">
        <f>BN18/BN7</f>
        <v>77126.48542233248</v>
      </c>
      <c r="BO19" s="403"/>
      <c r="BP19" s="413">
        <f>BP18/BP7</f>
        <v>78208.739035357357</v>
      </c>
      <c r="BQ19" s="414"/>
      <c r="BR19" s="403">
        <f>BR18/BR7</f>
        <v>84352.11983870453</v>
      </c>
      <c r="BS19" s="403"/>
      <c r="BT19" s="403">
        <f>BT18/BT7</f>
        <v>84091.105732033815</v>
      </c>
      <c r="BU19" s="403"/>
      <c r="BV19" s="9">
        <f>BV18/BV7</f>
        <v>61000.906588261641</v>
      </c>
      <c r="BW19" s="75">
        <f>BW18/BW7</f>
        <v>66781.414121359281</v>
      </c>
      <c r="BX19" s="403">
        <f>BX18/BX7</f>
        <v>79736.626489039554</v>
      </c>
      <c r="BY19" s="403"/>
      <c r="BZ19" s="403">
        <f>BZ18/BZ7</f>
        <v>79596.570139118689</v>
      </c>
      <c r="CA19" s="403"/>
      <c r="CB19" s="403">
        <f>CB18/CB7</f>
        <v>84988.739611072102</v>
      </c>
      <c r="CC19" s="403"/>
      <c r="CD19" s="403">
        <f>CD18/CD7</f>
        <v>85135.162158716645</v>
      </c>
      <c r="CE19" s="403"/>
      <c r="CF19" s="9">
        <f>CF18/CF7</f>
        <v>7646.8976563684082</v>
      </c>
      <c r="CG19" s="403">
        <f>CG18/CG7</f>
        <v>18381.566995118639</v>
      </c>
      <c r="CH19" s="403"/>
      <c r="CI19" s="403">
        <f>CI18/CI7</f>
        <v>99643.726770973823</v>
      </c>
      <c r="CJ19" s="403"/>
      <c r="CK19" s="403">
        <f>CK18/CK7</f>
        <v>111051.9530918009</v>
      </c>
      <c r="CL19" s="403"/>
      <c r="CM19" s="403">
        <f>CM18/CM7</f>
        <v>115024.46047137459</v>
      </c>
      <c r="CN19" s="403"/>
      <c r="CO19" s="403">
        <f>CO18/CO7</f>
        <v>119531.72845973706</v>
      </c>
      <c r="CP19" s="403"/>
      <c r="CQ19" s="403">
        <f>CQ18/CQ7</f>
        <v>119506.26366884237</v>
      </c>
      <c r="CR19" s="403"/>
      <c r="CS19" s="403">
        <f>CS18/CS7</f>
        <v>128036.96861856796</v>
      </c>
      <c r="CT19" s="403"/>
      <c r="CU19" s="403">
        <f>CU18/CU7</f>
        <v>137509.87083139757</v>
      </c>
      <c r="CV19" s="403"/>
      <c r="CW19" s="403">
        <f>CW18/CW7</f>
        <v>147695.78718927887</v>
      </c>
      <c r="CX19" s="403"/>
      <c r="CY19" s="403">
        <f>CY18/CY7</f>
        <v>161701.42218136566</v>
      </c>
      <c r="CZ19" s="403"/>
      <c r="DA19" s="403">
        <f>DA18/DA7</f>
        <v>95756.10202771581</v>
      </c>
      <c r="DB19" s="403"/>
      <c r="DC19" s="403">
        <f>DC18/DC7</f>
        <v>102173.22933318102</v>
      </c>
      <c r="DD19" s="403"/>
      <c r="DE19" s="403">
        <f>DE18/DE7</f>
        <v>108013.15471169964</v>
      </c>
      <c r="DF19" s="403"/>
      <c r="DG19" s="403">
        <f>DG18/DG7</f>
        <v>111425.43669158986</v>
      </c>
      <c r="DH19" s="403"/>
      <c r="DI19" s="403">
        <f>DI18/DI7</f>
        <v>118105.70016963368</v>
      </c>
      <c r="DJ19" s="403"/>
      <c r="DK19" s="403">
        <f>DK18/DK7</f>
        <v>128317.08131840968</v>
      </c>
      <c r="DL19" s="403"/>
      <c r="DM19" s="403">
        <f>DM18/DM7</f>
        <v>136066.86601403105</v>
      </c>
      <c r="DN19" s="403"/>
      <c r="DO19" s="403">
        <f>DO18/DO7</f>
        <v>147526.02191664753</v>
      </c>
      <c r="DP19" s="403"/>
      <c r="DQ19" s="403">
        <f>DQ18/DQ7</f>
        <v>161446.77427241861</v>
      </c>
      <c r="DR19" s="403"/>
      <c r="DS19" s="403">
        <f>DS18/DS7</f>
        <v>108734.65712038289</v>
      </c>
      <c r="DT19" s="403"/>
      <c r="DU19" s="403">
        <f>DU18/DU7</f>
        <v>116399.55917968857</v>
      </c>
      <c r="DV19" s="403"/>
      <c r="DW19" s="403">
        <f>DW18/DW7</f>
        <v>120830.43279536693</v>
      </c>
      <c r="DX19" s="403"/>
      <c r="DY19" s="403">
        <f>DY18/DY7</f>
        <v>128597.19401825142</v>
      </c>
      <c r="DZ19" s="403"/>
      <c r="EA19" s="403">
        <f>EA18/EA7</f>
        <v>135472.68755982129</v>
      </c>
      <c r="EB19" s="403"/>
      <c r="EC19" s="403">
        <f>EC18/EC7</f>
        <v>143876.06855507338</v>
      </c>
      <c r="ED19" s="403"/>
      <c r="EE19" s="403">
        <f>EE18/EE7</f>
        <v>157372.40772926609</v>
      </c>
      <c r="EF19" s="403"/>
      <c r="EG19" s="403">
        <f>EG18/EG7</f>
        <v>169340.85944977662</v>
      </c>
      <c r="EH19" s="403"/>
      <c r="EI19" s="403">
        <f>EI18/EI7</f>
        <v>179526.77580765792</v>
      </c>
      <c r="EJ19" s="403"/>
      <c r="EK19" s="403">
        <f>EK18/EK7</f>
        <v>117163.50290652967</v>
      </c>
      <c r="EL19" s="403"/>
      <c r="EM19" s="403">
        <f>EM18/EM7</f>
        <v>121938.15119928653</v>
      </c>
      <c r="EN19" s="403"/>
      <c r="EO19" s="403">
        <f>EO18/EO7</f>
        <v>130416.10765358736</v>
      </c>
      <c r="EP19" s="403"/>
      <c r="EQ19" s="403">
        <f>EQ18/EQ7</f>
        <v>136236.63128666239</v>
      </c>
      <c r="ER19" s="403"/>
      <c r="ES19" s="403">
        <f>ES18/ES7</f>
        <v>144512.68832744096</v>
      </c>
      <c r="ET19" s="403"/>
      <c r="EU19" s="403">
        <f>EU18/EU7</f>
        <v>152406.77350479897</v>
      </c>
      <c r="EV19" s="403"/>
      <c r="EW19" s="403">
        <f>EW18/EW7</f>
        <v>165139.16895215059</v>
      </c>
      <c r="EX19" s="403"/>
      <c r="EY19" s="403">
        <f>EY18/EY7</f>
        <v>176980.2967181876</v>
      </c>
      <c r="EZ19" s="403"/>
      <c r="FA19" s="403">
        <f>FA18/FA7</f>
        <v>192259.17125500957</v>
      </c>
      <c r="FB19" s="403"/>
      <c r="FC19" s="403">
        <f>FC18/FC7</f>
        <v>86325.641133044031</v>
      </c>
      <c r="FD19" s="403"/>
      <c r="FE19" s="403">
        <f>FE18/FE7</f>
        <v>91545.923266458194</v>
      </c>
      <c r="FF19" s="403"/>
      <c r="FG19" s="403">
        <f>FG18/FG7</f>
        <v>94092.402355928512</v>
      </c>
      <c r="FH19" s="403"/>
      <c r="FI19" s="403">
        <f>FI18/FI7</f>
        <v>96893.529354345883</v>
      </c>
      <c r="FJ19" s="403"/>
      <c r="FK19" s="403">
        <f>FK18/FK7</f>
        <v>100798.13062486703</v>
      </c>
      <c r="FL19" s="403"/>
      <c r="FM19" s="403">
        <f>FM18/FM7</f>
        <v>105381.79298591362</v>
      </c>
      <c r="FN19" s="403"/>
      <c r="FO19" s="403">
        <f>FO18/FO7</f>
        <v>109498.60084722399</v>
      </c>
      <c r="FP19" s="403"/>
      <c r="FQ19" s="403">
        <f>FQ18/FQ7</f>
        <v>115228.17879853222</v>
      </c>
      <c r="FR19" s="403"/>
      <c r="FS19" s="403">
        <f>FS18/FS7</f>
        <v>121849.02443115506</v>
      </c>
      <c r="FT19" s="403"/>
      <c r="FU19" s="403">
        <f>FU18/FU7</f>
        <v>87743.181159515836</v>
      </c>
      <c r="FV19" s="403"/>
      <c r="FW19" s="403">
        <f>FW18/FW7</f>
        <v>91698.712011826414</v>
      </c>
      <c r="FX19" s="403"/>
      <c r="FY19" s="403">
        <f>FY18/FY7</f>
        <v>97283.989481397992</v>
      </c>
      <c r="FZ19" s="403"/>
      <c r="GA19" s="403">
        <f>GA18/GA7</f>
        <v>99117.454425816628</v>
      </c>
      <c r="GB19" s="403"/>
      <c r="GC19" s="403">
        <f>GC18/GC7</f>
        <v>102215.67065133885</v>
      </c>
      <c r="GD19" s="403"/>
      <c r="GE19" s="403">
        <f>GE18/GE7</f>
        <v>106502.24378528057</v>
      </c>
      <c r="GF19" s="403"/>
      <c r="GG19" s="403">
        <f>GG18/GG7</f>
        <v>111102.8826735903</v>
      </c>
      <c r="GH19" s="403"/>
      <c r="GI19" s="403">
        <f>GI18/GI7</f>
        <v>109863.59618338139</v>
      </c>
      <c r="GJ19" s="403"/>
      <c r="GK19" s="403">
        <f>GK18/GK7</f>
        <v>122010.30144015484</v>
      </c>
      <c r="GL19" s="403"/>
      <c r="GM19" s="403">
        <f>GM18/GM7</f>
        <v>86240.758496728347</v>
      </c>
      <c r="GN19" s="403"/>
      <c r="GO19" s="403">
        <f>GO18/GO7</f>
        <v>91121.510084879803</v>
      </c>
      <c r="GP19" s="403"/>
      <c r="GQ19" s="403">
        <f>GQ18/GQ7</f>
        <v>94431.93290119122</v>
      </c>
      <c r="GR19" s="403"/>
      <c r="GS19" s="403">
        <f>GS18/GS7</f>
        <v>98463.858126185907</v>
      </c>
      <c r="GT19" s="403"/>
      <c r="GU19" s="403">
        <f>GU18/GU7</f>
        <v>102283.5767603914</v>
      </c>
      <c r="GV19" s="403"/>
      <c r="GW19" s="403">
        <f>GW18/GW7</f>
        <v>106315.50198538607</v>
      </c>
      <c r="GX19" s="403"/>
      <c r="GY19" s="403">
        <f>GY18/GY7</f>
        <v>110686.95775564348</v>
      </c>
      <c r="GZ19" s="403"/>
      <c r="HA19" s="403">
        <f>HA18/HA7</f>
        <v>118114.18843326524</v>
      </c>
      <c r="HB19" s="403"/>
      <c r="HC19" s="403">
        <f>HC18/HC7</f>
        <v>123334.47056667942</v>
      </c>
      <c r="HD19" s="403"/>
      <c r="HE19" s="403">
        <f>HE18/HE7</f>
        <v>85476.814769887249</v>
      </c>
      <c r="HF19" s="403"/>
      <c r="HG19" s="403">
        <f>HG18/HG7</f>
        <v>91461.040630142525</v>
      </c>
      <c r="HH19" s="403"/>
      <c r="HI19" s="403">
        <f>HI18/HI7</f>
        <v>93837.754446981489</v>
      </c>
      <c r="HJ19" s="403"/>
      <c r="HK19" s="403">
        <f>HK18/HK7</f>
        <v>97317.942535924274</v>
      </c>
      <c r="HL19" s="403"/>
      <c r="HM19" s="403">
        <f>HM18/HM7</f>
        <v>101180.10248828758</v>
      </c>
      <c r="HN19" s="403"/>
      <c r="HO19" s="403">
        <f>HO18/HO7</f>
        <v>105254.46903144011</v>
      </c>
      <c r="HP19" s="403"/>
      <c r="HQ19" s="403">
        <f>HQ18/HQ7</f>
        <v>110092.77930143372</v>
      </c>
      <c r="HR19" s="403"/>
      <c r="HS19" s="403">
        <f>HS18/HS7</f>
        <v>117350.24470642416</v>
      </c>
      <c r="HT19" s="403"/>
      <c r="HU19" s="403">
        <f>HU18/HU7</f>
        <v>122782.73343062752</v>
      </c>
      <c r="HV19" s="403"/>
      <c r="HW19" s="403">
        <f>HW18/HW7</f>
        <v>19183.475807343115</v>
      </c>
      <c r="HX19" s="403"/>
      <c r="HY19" s="403">
        <f>HY18/HY7</f>
        <v>20286.950079446924</v>
      </c>
      <c r="HZ19" s="403"/>
      <c r="IA19" s="403">
        <f>IA18/IA7</f>
        <v>20711.363261025312</v>
      </c>
      <c r="IB19" s="403"/>
      <c r="IC19" s="403">
        <f>IC18/IC7</f>
        <v>21560.189624182087</v>
      </c>
      <c r="ID19" s="403"/>
      <c r="IE19" s="403">
        <f>IE18/IE7</f>
        <v>22621.222578128054</v>
      </c>
      <c r="IF19" s="403"/>
      <c r="IG19" s="403">
        <f>IG18/IG7</f>
        <v>24106.668713652412</v>
      </c>
      <c r="IH19" s="403"/>
      <c r="II19" s="403">
        <f>II18/II7</f>
        <v>26313.617257860027</v>
      </c>
      <c r="IJ19" s="403"/>
      <c r="IK19" s="403">
        <f>IK18/IK7</f>
        <v>28308.35921127845</v>
      </c>
      <c r="IL19" s="403"/>
      <c r="IM19" s="403">
        <f>IM18/IM7</f>
        <v>19565.447670763664</v>
      </c>
      <c r="IN19" s="403"/>
      <c r="IO19" s="403">
        <f>IO18/IO7</f>
        <v>20651.945415604336</v>
      </c>
      <c r="IP19" s="403"/>
      <c r="IQ19" s="403">
        <f>IQ18/IQ7</f>
        <v>21305.541715235056</v>
      </c>
      <c r="IR19" s="403"/>
      <c r="IS19" s="403">
        <f>IS18/IS7</f>
        <v>22239.250714707505</v>
      </c>
      <c r="IT19" s="403"/>
      <c r="IU19" s="403">
        <f>IU18/IU7</f>
        <v>23240.865823232503</v>
      </c>
      <c r="IV19" s="403"/>
      <c r="IW19" s="403">
        <f>IW18/IW7</f>
        <v>24598.988004283339</v>
      </c>
      <c r="IX19" s="403"/>
      <c r="IY19" s="403">
        <f>IY18/IY7</f>
        <v>27238.837993700912</v>
      </c>
      <c r="IZ19" s="403"/>
      <c r="JA19" s="403">
        <f>JA18/JA7</f>
        <v>28936.490720014463</v>
      </c>
      <c r="JB19" s="403"/>
      <c r="JC19" s="403">
        <f>JC18/JC7</f>
        <v>20159.626124973409</v>
      </c>
      <c r="JD19" s="403"/>
      <c r="JE19" s="403">
        <f>JE18/JE7</f>
        <v>20923.569851814507</v>
      </c>
      <c r="JF19" s="403"/>
      <c r="JG19" s="403">
        <f>JG18/JG7</f>
        <v>21560.189624182087</v>
      </c>
      <c r="JH19" s="403"/>
      <c r="JI19" s="403">
        <f>JI18/JI7</f>
        <v>22451.4573054967</v>
      </c>
      <c r="JJ19" s="403"/>
      <c r="JK19" s="403">
        <f>JK18/JK7</f>
        <v>23470.048941284833</v>
      </c>
      <c r="JL19" s="403"/>
      <c r="JM19" s="403">
        <f>JM18/JM7</f>
        <v>25082.819031282703</v>
      </c>
      <c r="JN19" s="403"/>
      <c r="JO19" s="403">
        <f>JO18/JO7</f>
        <v>26610.7064849649</v>
      </c>
      <c r="JP19" s="403"/>
      <c r="JQ19" s="403">
        <f>JQ18/JQ7</f>
        <v>28308.35921127845</v>
      </c>
      <c r="JR19" s="403"/>
      <c r="JS19" s="403">
        <f>JS18/JS7</f>
        <v>19989.860852342052</v>
      </c>
      <c r="JT19" s="403"/>
      <c r="JU19" s="403">
        <f>JU18/JU7</f>
        <v>21263.100397077214</v>
      </c>
      <c r="JV19" s="403"/>
      <c r="JW19" s="403">
        <f>JW18/JW7</f>
        <v>21729.95489681344</v>
      </c>
      <c r="JX19" s="403"/>
      <c r="JY19" s="403">
        <f>JY18/JY7</f>
        <v>22748.546532601569</v>
      </c>
      <c r="JZ19" s="403"/>
      <c r="KA19" s="403">
        <f>KA18/KA7</f>
        <v>24531.0818952308</v>
      </c>
      <c r="KB19" s="403"/>
      <c r="KC19" s="403">
        <f>KC18/KC7</f>
        <v>25592.114849176767</v>
      </c>
      <c r="KD19" s="403"/>
      <c r="KE19" s="403">
        <f>KE18/KE7</f>
        <v>27544.415484437352</v>
      </c>
      <c r="KF19" s="403"/>
      <c r="KG19" s="403">
        <f t="shared" ref="KG19:LY19" si="47">KG18/KG7</f>
        <v>30006.011937591997</v>
      </c>
      <c r="KH19" s="403"/>
      <c r="KI19" s="403">
        <f t="shared" si="47"/>
        <v>73010.856486526507</v>
      </c>
      <c r="KJ19" s="403"/>
      <c r="KK19" s="403">
        <f t="shared" si="47"/>
        <v>105814.69443112359</v>
      </c>
      <c r="KL19" s="403"/>
      <c r="KM19" s="403">
        <f t="shared" si="47"/>
        <v>107741.53027548947</v>
      </c>
      <c r="KN19" s="403"/>
      <c r="KO19" s="403">
        <f t="shared" si="47"/>
        <v>110653.00470111721</v>
      </c>
      <c r="KP19" s="403"/>
      <c r="KQ19" s="403">
        <f t="shared" si="47"/>
        <v>113666.33829032375</v>
      </c>
      <c r="KR19" s="403"/>
      <c r="KS19" s="403">
        <f t="shared" si="47"/>
        <v>117053.15547931929</v>
      </c>
      <c r="KT19" s="403"/>
      <c r="KU19" s="403">
        <f t="shared" si="47"/>
        <v>121152.9868133665</v>
      </c>
      <c r="KV19" s="403"/>
      <c r="KW19" s="403">
        <f t="shared" si="47"/>
        <v>125498.97779272919</v>
      </c>
      <c r="KX19" s="403"/>
      <c r="KY19" s="403">
        <f t="shared" si="47"/>
        <v>130973.9078350904</v>
      </c>
      <c r="KZ19" s="403"/>
      <c r="LA19" s="403">
        <f t="shared" si="47"/>
        <v>137170.34028613483</v>
      </c>
      <c r="LB19" s="403"/>
      <c r="LC19" s="403">
        <f t="shared" si="47"/>
        <v>143451.65537349498</v>
      </c>
      <c r="LD19" s="403"/>
      <c r="LE19" s="403">
        <f t="shared" si="47"/>
        <v>65300.68368785247</v>
      </c>
      <c r="LF19" s="403"/>
      <c r="LG19" s="403">
        <f t="shared" si="47"/>
        <v>66149.510051009245</v>
      </c>
      <c r="LH19" s="403"/>
      <c r="LI19" s="403">
        <f t="shared" si="47"/>
        <v>67894.319797498174</v>
      </c>
      <c r="LJ19" s="403"/>
      <c r="LK19" s="403">
        <f t="shared" si="47"/>
        <v>70322.906336530054</v>
      </c>
      <c r="LL19" s="403"/>
      <c r="LM19" s="403">
        <f t="shared" si="47"/>
        <v>72462.656126987757</v>
      </c>
      <c r="LN19" s="403"/>
      <c r="LO19" s="403">
        <f t="shared" si="47"/>
        <v>74967.872823804631</v>
      </c>
      <c r="LP19" s="403"/>
      <c r="LQ19" s="403">
        <f t="shared" si="47"/>
        <v>78109.709292989079</v>
      </c>
      <c r="LR19" s="403"/>
      <c r="LS19" s="403">
        <f t="shared" si="47"/>
        <v>81062.917681472027</v>
      </c>
      <c r="LT19" s="403"/>
      <c r="LU19" s="403">
        <f t="shared" si="47"/>
        <v>85000.528866115957</v>
      </c>
      <c r="LV19" s="403"/>
      <c r="LW19" s="403">
        <f t="shared" si="47"/>
        <v>89303.60695711906</v>
      </c>
      <c r="LX19" s="403"/>
      <c r="LY19" s="403">
        <f t="shared" si="47"/>
        <v>94372.986625972015</v>
      </c>
      <c r="LZ19" s="403"/>
      <c r="MA19" s="111">
        <f t="shared" ref="MA19:MF19" si="48">MA18/MA7</f>
        <v>626162.89800741151</v>
      </c>
      <c r="MB19" s="111">
        <f t="shared" si="48"/>
        <v>590747.63484419428</v>
      </c>
      <c r="MC19" s="111">
        <f t="shared" si="48"/>
        <v>574766.37402959494</v>
      </c>
      <c r="MD19" s="111">
        <f t="shared" si="48"/>
        <v>554049.92482548463</v>
      </c>
      <c r="ME19" s="111">
        <f t="shared" si="48"/>
        <v>532938.87658891501</v>
      </c>
      <c r="MF19" s="403">
        <f t="shared" si="48"/>
        <v>71282.315911998085</v>
      </c>
      <c r="MG19" s="403"/>
      <c r="MH19" s="403">
        <f>MH18/MH7</f>
        <v>72918.428726982776</v>
      </c>
      <c r="MI19" s="403"/>
      <c r="MJ19" s="403">
        <f>MJ18/MJ7</f>
        <v>74312.62602846777</v>
      </c>
      <c r="MK19" s="403"/>
      <c r="ML19" s="403">
        <f>ML18/ML7</f>
        <v>75433.07682783471</v>
      </c>
      <c r="MM19" s="403"/>
      <c r="MN19" s="403">
        <f>MN18/MN7</f>
        <v>76801.80933842501</v>
      </c>
      <c r="MO19" s="403"/>
      <c r="MP19" s="403">
        <f>MP18/MP7</f>
        <v>79029.978541711549</v>
      </c>
      <c r="MQ19" s="403"/>
      <c r="MR19" s="403">
        <f>MR18/MR7</f>
        <v>81181.753372313979</v>
      </c>
      <c r="MS19" s="403"/>
      <c r="MT19" s="403">
        <f>MT18/MT7</f>
        <v>83263.500027955961</v>
      </c>
      <c r="MU19" s="403"/>
      <c r="MV19" s="403">
        <f>MV18/MV7</f>
        <v>71282.315911998085</v>
      </c>
      <c r="MW19" s="403"/>
      <c r="MX19" s="403">
        <f>MX18/MX7</f>
        <v>74720.062682783027</v>
      </c>
      <c r="MY19" s="403"/>
      <c r="MZ19" s="403">
        <f>MZ18/MZ7</f>
        <v>77572.119262989785</v>
      </c>
      <c r="NA19" s="403"/>
      <c r="NB19" s="403">
        <f>NB18/NB7</f>
        <v>79201.865880250785</v>
      </c>
      <c r="NC19" s="403"/>
      <c r="ND19" s="403">
        <f>ND18/ND7</f>
        <v>81538.260444839805</v>
      </c>
      <c r="NE19" s="403"/>
      <c r="NF19" s="403">
        <f>NF18/NF7</f>
        <v>83180.739457548174</v>
      </c>
      <c r="NG19" s="403"/>
      <c r="NH19" s="403">
        <f>NH18/NH7</f>
        <v>85771.781931084231</v>
      </c>
      <c r="NI19" s="403"/>
      <c r="NJ19" s="403">
        <f>NJ18/NJ7</f>
        <v>41507.6091583663</v>
      </c>
      <c r="NK19" s="403"/>
      <c r="NL19" s="403">
        <f>NL18/NL7</f>
        <v>42712.942594048916</v>
      </c>
      <c r="NM19" s="403"/>
      <c r="NN19" s="403">
        <f>NN18/NN7</f>
        <v>44105.017829626027</v>
      </c>
      <c r="NO19" s="403"/>
      <c r="NP19" s="403">
        <f>NP18/NP7</f>
        <v>45191.515574466706</v>
      </c>
      <c r="NQ19" s="403"/>
      <c r="NR19" s="403">
        <f>NR18/NR7</f>
        <v>46294.989846570519</v>
      </c>
      <c r="NS19" s="403"/>
      <c r="NT19" s="403">
        <f>NT18/NT7</f>
        <v>47203.234055148263</v>
      </c>
      <c r="NU19" s="403"/>
      <c r="NV19" s="403">
        <f>NV18/NV7</f>
        <v>48875.421990567113</v>
      </c>
      <c r="NW19" s="403"/>
      <c r="NX19" s="403">
        <f>NX18/NX7</f>
        <v>50191.102853460106</v>
      </c>
      <c r="NY19" s="403"/>
      <c r="NZ19" s="403">
        <f>NZ18/NZ7</f>
        <v>51481.318925458407</v>
      </c>
      <c r="OA19" s="403"/>
      <c r="OB19" s="403">
        <f>OB18/OB7</f>
        <v>41507.6091583663</v>
      </c>
      <c r="OC19" s="403"/>
      <c r="OD19" s="403">
        <f>OD18/OD7</f>
        <v>43086.426193837899</v>
      </c>
      <c r="OE19" s="403"/>
      <c r="OF19" s="403">
        <f>OF18/OF7</f>
        <v>44393.61879309934</v>
      </c>
      <c r="OG19" s="403"/>
      <c r="OH19" s="403">
        <f>OH18/OH7</f>
        <v>45471.628274308438</v>
      </c>
      <c r="OI19" s="403"/>
      <c r="OJ19" s="403">
        <f>OJ18/OJ7</f>
        <v>47075.910100674751</v>
      </c>
      <c r="OK19" s="403"/>
      <c r="OL19" s="403">
        <f>OL18/OL7</f>
        <v>47831.365563884276</v>
      </c>
      <c r="OM19" s="403"/>
      <c r="ON19" s="403">
        <f>ON18/ON7</f>
        <v>49427.159126619008</v>
      </c>
      <c r="OO19" s="403"/>
      <c r="OP19" s="403">
        <f>OP18/OP7</f>
        <v>17682.114177509571</v>
      </c>
      <c r="OQ19" s="403"/>
      <c r="OR19" s="403">
        <f>OR18/OR7</f>
        <v>18207.325489712824</v>
      </c>
      <c r="OS19" s="403"/>
      <c r="OT19" s="403">
        <f>OT18/OT7</f>
        <v>18980.818513139435</v>
      </c>
      <c r="OU19" s="403"/>
      <c r="OV19" s="403">
        <f>OV18/OV7</f>
        <v>19693.832658191128</v>
      </c>
      <c r="OW19" s="403"/>
      <c r="OX19" s="403">
        <f>OX18/OX7</f>
        <v>20626.480624709635</v>
      </c>
      <c r="OY19" s="403"/>
      <c r="OZ19" s="403">
        <f>OZ18/OZ7</f>
        <v>21600.508876432035</v>
      </c>
      <c r="PA19" s="403"/>
      <c r="PB19" s="403">
        <f>PB18/PB7</f>
        <v>22775.072356450222</v>
      </c>
      <c r="PC19" s="403"/>
      <c r="PD19" s="403">
        <f>PD18/PD7</f>
        <v>24252.03022834301</v>
      </c>
      <c r="PE19" s="403"/>
      <c r="PF19" s="403">
        <f>PF18/PF7</f>
        <v>104128.71306730344</v>
      </c>
      <c r="PG19" s="403"/>
      <c r="PH19" s="403">
        <f>PH18/PH7</f>
        <v>106067.22027416271</v>
      </c>
      <c r="PI19" s="403"/>
      <c r="PJ19" s="403">
        <f>PJ18/PJ7</f>
        <v>108473.64301371218</v>
      </c>
      <c r="PK19" s="403"/>
      <c r="PL19" s="403">
        <f>PL18/PL7</f>
        <v>111799.9813243328</v>
      </c>
      <c r="PM19" s="403"/>
      <c r="PN19" s="403">
        <f>PN18/PN7</f>
        <v>115037.19286682195</v>
      </c>
      <c r="PO19" s="403"/>
      <c r="PP19" s="403">
        <f>PP18/PP7</f>
        <v>118904.657983955</v>
      </c>
      <c r="PQ19" s="403"/>
      <c r="PR19" s="403">
        <f>PR18/PR7</f>
        <v>123421.47526890298</v>
      </c>
      <c r="PS19" s="403"/>
      <c r="PT19" s="403">
        <f>PT18/PT7</f>
        <v>128772.2644556525</v>
      </c>
      <c r="PU19" s="403"/>
      <c r="PV19" s="403">
        <f>PV18/PV7</f>
        <v>134040.29307199424</v>
      </c>
      <c r="PW19" s="403"/>
      <c r="PX19" s="403">
        <f>PX18/PX7</f>
        <v>141043.11056803763</v>
      </c>
      <c r="PY19" s="403"/>
      <c r="PZ19" s="403">
        <f>PZ18/PZ7</f>
        <v>147823.11114375238</v>
      </c>
      <c r="QA19" s="403"/>
      <c r="QB19" s="143"/>
      <c r="QC19" s="143"/>
      <c r="QD19" s="403">
        <f>QD18/QD7</f>
        <v>82625.288706157458</v>
      </c>
      <c r="QE19" s="403"/>
      <c r="QF19" s="403">
        <f>QF18/QF7</f>
        <v>84632.232538546261</v>
      </c>
      <c r="QG19" s="403"/>
      <c r="QH19" s="403">
        <f>QH18/QH7</f>
        <v>87180.303177447495</v>
      </c>
      <c r="QI19" s="403"/>
      <c r="QJ19" s="403">
        <f>QJ18/QJ7</f>
        <v>89721.370998852697</v>
      </c>
      <c r="QK19" s="403"/>
      <c r="QL19" s="403">
        <f>QL18/QL7</f>
        <v>92075.59091706801</v>
      </c>
      <c r="QM19" s="403"/>
      <c r="QN19" s="403">
        <f>QN18/QN7</f>
        <v>94385.247451217598</v>
      </c>
      <c r="QO19" s="403"/>
      <c r="QP19" s="403">
        <f>QP18/QP7</f>
        <v>96747.10680670134</v>
      </c>
      <c r="QQ19" s="403"/>
      <c r="QR19" s="403">
        <f>QR18/QR7</f>
        <v>99264.30138664275</v>
      </c>
      <c r="QS19" s="403"/>
      <c r="QT19" s="403">
        <f>QT18/QT7</f>
        <v>102057.78894779169</v>
      </c>
      <c r="QU19" s="403"/>
      <c r="QV19" s="403">
        <f>QV18/QV7</f>
        <v>104954.40891206419</v>
      </c>
      <c r="QW19" s="403"/>
      <c r="QX19" s="403">
        <f>QX18/QX7</f>
        <v>107751.71619184734</v>
      </c>
      <c r="QY19" s="403"/>
      <c r="QZ19" s="403">
        <f>QZ18/QZ7</f>
        <v>18037.560217081471</v>
      </c>
      <c r="RA19" s="403"/>
      <c r="RB19" s="403">
        <f>RB18/RB7</f>
        <v>18829.090800725164</v>
      </c>
      <c r="RC19" s="403"/>
      <c r="RD19" s="403">
        <f>RD18/RD7</f>
        <v>19578.180066211018</v>
      </c>
      <c r="RE19" s="403"/>
      <c r="RF19" s="403">
        <f>RF18/RF7</f>
        <v>20448.227088446711</v>
      </c>
      <c r="RG19" s="403"/>
      <c r="RH19" s="403">
        <f>RH18/RH7</f>
        <v>21388.30228564284</v>
      </c>
      <c r="RI19" s="403"/>
      <c r="RJ19" s="403">
        <f>RJ18/RJ7</f>
        <v>22476.922096391405</v>
      </c>
      <c r="RK19" s="403"/>
      <c r="RL19" s="403">
        <f>RL18/RL7</f>
        <v>23618.593554837265</v>
      </c>
      <c r="RM19" s="403"/>
      <c r="RN19" s="403">
        <f>RN18/RN7</f>
        <v>25269.560831177194</v>
      </c>
      <c r="RO19" s="403"/>
      <c r="RP19" s="153">
        <f t="shared" ref="RP19:RW19" si="49">RP18/RP7</f>
        <v>93002.50930563522</v>
      </c>
      <c r="RQ19" s="153">
        <f t="shared" si="49"/>
        <v>91671.65567150079</v>
      </c>
      <c r="RR19" s="163">
        <f t="shared" si="49"/>
        <v>91585.712002231172</v>
      </c>
      <c r="RS19" s="163">
        <f t="shared" si="49"/>
        <v>91547.514815889124</v>
      </c>
      <c r="RT19" s="163">
        <f t="shared" si="49"/>
        <v>91558.655661905548</v>
      </c>
      <c r="RU19" s="163">
        <f t="shared" si="49"/>
        <v>91588.895101093003</v>
      </c>
      <c r="RV19" s="163">
        <f t="shared" si="49"/>
        <v>91595.26129881668</v>
      </c>
      <c r="RW19" s="163">
        <f t="shared" si="49"/>
        <v>91544.331717027264</v>
      </c>
      <c r="RX19" s="403">
        <f>RX18/RX7</f>
        <v>79276.668703503994</v>
      </c>
      <c r="RY19" s="403"/>
      <c r="RZ19" s="403">
        <f>RZ18/RZ7</f>
        <v>83534.063431212184</v>
      </c>
      <c r="SA19" s="403"/>
      <c r="SB19" s="403">
        <f>SB18/SB7</f>
        <v>85798.838271409841</v>
      </c>
      <c r="SC19" s="403"/>
      <c r="SD19" s="403">
        <f>SD18/SD7</f>
        <v>90624.416145956129</v>
      </c>
      <c r="SE19" s="403"/>
      <c r="SF19" s="403">
        <f>SF18/SF7</f>
        <v>93751.810777711871</v>
      </c>
      <c r="SG19" s="403"/>
      <c r="SH19" s="403">
        <f>SH18/SH7</f>
        <v>97641.557586877781</v>
      </c>
      <c r="SI19" s="403"/>
      <c r="SJ19" s="403">
        <f>SJ18/SJ7</f>
        <v>102588.09321817389</v>
      </c>
      <c r="SK19" s="403"/>
      <c r="SL19" s="403">
        <f>SL18/SL7</f>
        <v>82900.626757706443</v>
      </c>
      <c r="SM19" s="403"/>
      <c r="SN19" s="403">
        <f>SN18/SN7</f>
        <v>85950.035467347145</v>
      </c>
      <c r="SO19" s="403"/>
      <c r="SP19" s="403">
        <f>SP18/SP7</f>
        <v>88792.542750968409</v>
      </c>
      <c r="SQ19" s="403"/>
      <c r="SR19" s="403">
        <f>SR18/SR7</f>
        <v>91829.219065161771</v>
      </c>
      <c r="SS19" s="403"/>
      <c r="ST19" s="403">
        <f>ST18/ST7</f>
        <v>94862.712280493288</v>
      </c>
      <c r="SU19" s="403"/>
      <c r="SV19" s="403">
        <f>SV18/SV7</f>
        <v>98567.839355672608</v>
      </c>
      <c r="SW19" s="403"/>
      <c r="SX19" s="403">
        <f>SX18/SX7</f>
        <v>102613.55800906858</v>
      </c>
      <c r="SY19" s="403"/>
      <c r="SZ19" s="403">
        <f>SZ18/SZ7</f>
        <v>107244.96685304274</v>
      </c>
      <c r="TA19" s="403"/>
      <c r="TB19" s="403">
        <f>TB18/TB7</f>
        <v>112414.31940466751</v>
      </c>
      <c r="TC19" s="403"/>
      <c r="TD19" s="396"/>
      <c r="TE19" s="396"/>
      <c r="TF19" s="201"/>
      <c r="TG19" s="201"/>
      <c r="TH19" s="201"/>
      <c r="TI19" s="201"/>
      <c r="TJ19" s="201"/>
      <c r="TK19" s="197"/>
    </row>
    <row r="20" spans="1:531" s="59" customFormat="1" ht="18.75" x14ac:dyDescent="0.3">
      <c r="A20" s="27" t="s">
        <v>154</v>
      </c>
      <c r="B20" s="60">
        <f>_xlfn.STDEV.P(B25:B42)</f>
        <v>5.6100108932356116</v>
      </c>
      <c r="C20" s="59">
        <f t="shared" ref="C20:Y20" si="50">_xlfn.STDEV.P(C25:C42)</f>
        <v>3.5624932315291997</v>
      </c>
      <c r="D20" s="64">
        <f>_xlfn.STDEV.P(D25:D42)</f>
        <v>3.4615346628659123</v>
      </c>
      <c r="E20" s="59">
        <f t="shared" si="50"/>
        <v>11.666137554139276</v>
      </c>
      <c r="F20" s="59">
        <f t="shared" si="50"/>
        <v>6.2003584125794253</v>
      </c>
      <c r="G20" s="64">
        <f>_xlfn.STDEV.P(G25:G42)</f>
        <v>3.0081371127142611</v>
      </c>
      <c r="H20" s="59">
        <f t="shared" si="50"/>
        <v>6.7925612907716104</v>
      </c>
      <c r="I20" s="59">
        <f>_xlfn.STDEV.P(I25:I42)</f>
        <v>6.4031242374328485</v>
      </c>
      <c r="J20" s="64">
        <f>_xlfn.STDEV.P(J25:J42)</f>
        <v>3.1721006008987507</v>
      </c>
      <c r="K20" s="59">
        <f t="shared" si="50"/>
        <v>5.5198854881663202</v>
      </c>
      <c r="L20" s="64">
        <f>_xlfn.STDEV.P(L25:L42)</f>
        <v>1.6275407487644937</v>
      </c>
      <c r="M20" s="59">
        <f t="shared" si="50"/>
        <v>6.306962642808168</v>
      </c>
      <c r="N20" s="64">
        <f>_xlfn.STDEV.P(N25:N42)</f>
        <v>5.561774297230456</v>
      </c>
      <c r="O20" s="59">
        <f t="shared" si="50"/>
        <v>6.1903947898596092</v>
      </c>
      <c r="P20" s="64">
        <f>_xlfn.STDEV.P(P25:P42)</f>
        <v>4.8880807412862293</v>
      </c>
      <c r="Q20" s="59">
        <f t="shared" si="50"/>
        <v>1.2472191289246473</v>
      </c>
      <c r="R20" s="64">
        <f>_xlfn.STDEV.P(R25:R42)</f>
        <v>2.885981442921782</v>
      </c>
      <c r="S20" s="59">
        <f t="shared" si="50"/>
        <v>1.4907119849998598</v>
      </c>
      <c r="T20" s="64">
        <f>_xlfn.STDEV.P(T25:T42)</f>
        <v>1.9136933459209766</v>
      </c>
      <c r="U20" s="59">
        <f t="shared" si="50"/>
        <v>2.2110831935702668</v>
      </c>
      <c r="V20" s="64">
        <f>_xlfn.STDEV.P(V25:V42)</f>
        <v>1.6275407487644937</v>
      </c>
      <c r="W20" s="59">
        <f t="shared" si="50"/>
        <v>195.02913535255095</v>
      </c>
      <c r="X20" s="59">
        <f t="shared" si="50"/>
        <v>0.94280904158206336</v>
      </c>
      <c r="Y20" s="59">
        <f t="shared" si="50"/>
        <v>1.2686114456365274</v>
      </c>
      <c r="Z20" s="59">
        <f t="shared" ref="Z20:AU20" si="51">_xlfn.STDEV.P(Z25:Z242)</f>
        <v>28.773903106808433</v>
      </c>
      <c r="AA20" s="59">
        <f t="shared" si="51"/>
        <v>23.542514733987108</v>
      </c>
      <c r="AB20" s="59">
        <f t="shared" si="51"/>
        <v>87.283213592305358</v>
      </c>
      <c r="AC20" s="59">
        <f t="shared" si="51"/>
        <v>33.203915431767982</v>
      </c>
      <c r="AD20" s="59">
        <f t="shared" si="51"/>
        <v>51.441562719264276</v>
      </c>
      <c r="AE20" s="86">
        <f t="shared" si="51"/>
        <v>3.0230595245361758</v>
      </c>
      <c r="AF20" s="86">
        <f t="shared" si="51"/>
        <v>2.4458581770458858</v>
      </c>
      <c r="AG20" s="86">
        <f t="shared" si="51"/>
        <v>2.4890872936792627</v>
      </c>
      <c r="AH20" s="110">
        <f t="shared" si="51"/>
        <v>54.037997258491004</v>
      </c>
      <c r="AI20" s="86">
        <f t="shared" si="51"/>
        <v>106.64290332213632</v>
      </c>
      <c r="AJ20" s="86">
        <f t="shared" si="51"/>
        <v>108.43447132217952</v>
      </c>
      <c r="AK20" s="86">
        <f t="shared" si="51"/>
        <v>1.8911342863183696</v>
      </c>
      <c r="AL20" s="86">
        <f t="shared" si="51"/>
        <v>1.5405626677721793</v>
      </c>
      <c r="AM20" s="86">
        <f t="shared" si="51"/>
        <v>2.1868292622475636</v>
      </c>
      <c r="AN20" s="86">
        <f t="shared" si="51"/>
        <v>0.79930525388545326</v>
      </c>
      <c r="AO20" s="86">
        <f t="shared" si="51"/>
        <v>1.7074997966487595</v>
      </c>
      <c r="AP20" s="86">
        <f t="shared" si="51"/>
        <v>23.725654188381544</v>
      </c>
      <c r="AQ20" s="86">
        <f t="shared" si="51"/>
        <v>0.95379359518829965</v>
      </c>
      <c r="AR20" s="86">
        <f t="shared" si="51"/>
        <v>3.0127045804208699</v>
      </c>
      <c r="AS20" s="86">
        <f t="shared" si="51"/>
        <v>0.64009547898905061</v>
      </c>
      <c r="AT20" s="86">
        <f t="shared" si="51"/>
        <v>0.95379359518829965</v>
      </c>
      <c r="AU20" s="86">
        <f t="shared" si="51"/>
        <v>43.841241519098467</v>
      </c>
      <c r="AV20" s="86">
        <f>_xlfn.STDEV.P(AV25:AV242)</f>
        <v>41.488297442957759</v>
      </c>
      <c r="AW20" s="59">
        <f>_xlfn.STDEV.P(AW25:AW42)</f>
        <v>1.0301575072754257</v>
      </c>
      <c r="AX20" s="64">
        <f>_xlfn.STDEV.P(AX25:AX42)</f>
        <v>2.9668955384041533</v>
      </c>
      <c r="AY20" s="59">
        <f>_xlfn.STDEV.P(AY25:AY242)</f>
        <v>3.8703477668983051</v>
      </c>
      <c r="AZ20" s="76">
        <f>_xlfn.STDEV.P(AZ25:AZ242)</f>
        <v>2.3558437978779492</v>
      </c>
      <c r="BA20" s="59">
        <f>_xlfn.STDEV.P(BA25:BA242)</f>
        <v>0.47140452079103168</v>
      </c>
      <c r="BB20" s="76">
        <f>_xlfn.STDEV.P(BB25:BB242)</f>
        <v>3.2878564445547189</v>
      </c>
      <c r="BC20" s="76">
        <f>_xlfn.STDEV.P(BC25:BC242)</f>
        <v>1.1874342087037917</v>
      </c>
      <c r="BD20" s="430">
        <f>_xlfn.STDEV.P(BD25:BD229)</f>
        <v>15.419468213917105</v>
      </c>
      <c r="BE20" s="430"/>
      <c r="BF20" s="404">
        <f>_xlfn.STDEV.P(BF25:BF229)</f>
        <v>8</v>
      </c>
      <c r="BG20" s="404"/>
      <c r="BH20" s="404">
        <f>_xlfn.STDEV.P(BH25:BH229)</f>
        <v>18.947295321496416</v>
      </c>
      <c r="BI20" s="404"/>
      <c r="BJ20" s="430">
        <f>_xlfn.STDEV.P(BJ25:BJ229)</f>
        <v>39.796705614633204</v>
      </c>
      <c r="BK20" s="430"/>
      <c r="BL20" s="59">
        <f>_xlfn.STDEV.P(BL25:BL242)</f>
        <v>0.79999999999999982</v>
      </c>
      <c r="BM20" s="76">
        <f>_xlfn.STDEV.P(BM25:BM242)</f>
        <v>2.3558437978779492</v>
      </c>
      <c r="BN20" s="404">
        <f>_xlfn.STDEV.P(BN25:BN229)</f>
        <v>8.5256964524899672</v>
      </c>
      <c r="BO20" s="404"/>
      <c r="BP20" s="411">
        <f>_xlfn.STDEV.P(BP25:BP229)</f>
        <v>3.359687485466468</v>
      </c>
      <c r="BQ20" s="412"/>
      <c r="BR20" s="404">
        <f>_xlfn.STDEV.P(BR25:BR229)</f>
        <v>1.5811388300841898</v>
      </c>
      <c r="BS20" s="404"/>
      <c r="BT20" s="404">
        <f>_xlfn.STDEV.P(BT25:BT229)</f>
        <v>3.5982634700644147</v>
      </c>
      <c r="BU20" s="404"/>
      <c r="BV20" s="59">
        <f>_xlfn.STDEV.P(BV25:BV242)</f>
        <v>1.5132745950421558</v>
      </c>
      <c r="BW20" s="76">
        <f>_xlfn.STDEV.P(BW25:BW242)</f>
        <v>2.8195744359743369</v>
      </c>
      <c r="BX20" s="404">
        <f>_xlfn.STDEV.P(BX25:BX229)</f>
        <v>1.920286436967152</v>
      </c>
      <c r="BY20" s="404"/>
      <c r="BZ20" s="404">
        <f>_xlfn.STDEV.P(BZ25:BZ229)</f>
        <v>2.2197972880423116</v>
      </c>
      <c r="CA20" s="404"/>
      <c r="CB20" s="404">
        <f>_xlfn.STDEV.P(CB25:CB229)</f>
        <v>1.2247448713915889</v>
      </c>
      <c r="CC20" s="404"/>
      <c r="CD20" s="404">
        <f>_xlfn.STDEV.P(CD25:CD229)</f>
        <v>2.2422087324778666</v>
      </c>
      <c r="CE20" s="404"/>
      <c r="CF20" s="59">
        <f>_xlfn.STDEV.P(CF25:CF242)</f>
        <v>1.0897247358851685</v>
      </c>
      <c r="CG20" s="404">
        <f>_xlfn.STDEV.P(CG25:CG229)</f>
        <v>3.5463204718255352</v>
      </c>
      <c r="CH20" s="404"/>
      <c r="CI20" s="404">
        <f>_xlfn.STDEV.P(CI25:CI229)</f>
        <v>1.0198039027185568</v>
      </c>
      <c r="CJ20" s="404"/>
      <c r="CK20" s="404">
        <f>_xlfn.STDEV.P(CK25:CK229)</f>
        <v>1.16619037896906</v>
      </c>
      <c r="CL20" s="404"/>
      <c r="CM20" s="404">
        <f>_xlfn.STDEV.P(CM25:CM229)</f>
        <v>0.48989794855663565</v>
      </c>
      <c r="CN20" s="404"/>
      <c r="CO20" s="404">
        <f>_xlfn.STDEV.P(CO25:CO229)</f>
        <v>1.7204650534085253</v>
      </c>
      <c r="CP20" s="404"/>
      <c r="CQ20" s="404">
        <f>_xlfn.STDEV.P(CQ25:CQ229)</f>
        <v>2.1540659228538015</v>
      </c>
      <c r="CR20" s="404"/>
      <c r="CS20" s="404">
        <f>_xlfn.STDEV.P(CS25:CS229)</f>
        <v>5.4258639865002145</v>
      </c>
      <c r="CT20" s="404"/>
      <c r="CU20" s="404">
        <f>_xlfn.STDEV.P(CU25:CU229)</f>
        <v>0</v>
      </c>
      <c r="CV20" s="404"/>
      <c r="CW20" s="404">
        <f>_xlfn.STDEV.P(CW25:CW229)</f>
        <v>0</v>
      </c>
      <c r="CX20" s="404"/>
      <c r="CY20" s="404">
        <f>_xlfn.STDEV.P(CY25:CY229)</f>
        <v>0</v>
      </c>
      <c r="CZ20" s="404"/>
      <c r="DA20" s="404">
        <f>_xlfn.STDEV.P(DA25:DA229)</f>
        <v>0.57348835113617502</v>
      </c>
      <c r="DB20" s="404"/>
      <c r="DC20" s="404">
        <f>_xlfn.STDEV.P(DC25:DC229)</f>
        <v>1.7838784213679535</v>
      </c>
      <c r="DD20" s="404"/>
      <c r="DE20" s="404">
        <f>_xlfn.STDEV.P(DE25:DE229)</f>
        <v>1.2995725793078616</v>
      </c>
      <c r="DF20" s="404"/>
      <c r="DG20" s="404">
        <f>_xlfn.STDEV.P(DG25:DG229)</f>
        <v>1.2578641509408806</v>
      </c>
      <c r="DH20" s="404"/>
      <c r="DI20" s="404">
        <f>_xlfn.STDEV.P(DI25:DI229)</f>
        <v>1.3564659966250538</v>
      </c>
      <c r="DJ20" s="404"/>
      <c r="DK20" s="404">
        <f>_xlfn.STDEV.P(DK25:DK229)</f>
        <v>4.4000000000000004</v>
      </c>
      <c r="DL20" s="404"/>
      <c r="DM20" s="404">
        <f>_xlfn.STDEV.P(DM25:DM229)</f>
        <v>3.3993463423951895</v>
      </c>
      <c r="DN20" s="404"/>
      <c r="DO20" s="404">
        <f>_xlfn.STDEV.P(DO25:DO229)</f>
        <v>3.3993463423951895</v>
      </c>
      <c r="DP20" s="404"/>
      <c r="DQ20" s="404">
        <f>_xlfn.STDEV.P(DQ25:DQ229)</f>
        <v>4.8304589153964796</v>
      </c>
      <c r="DR20" s="404"/>
      <c r="DS20" s="404">
        <f>_xlfn.STDEV.P(DS25:DS229)</f>
        <v>1.4142135623730951</v>
      </c>
      <c r="DT20" s="404"/>
      <c r="DU20" s="404">
        <f>_xlfn.STDEV.P(DU25:DU229)</f>
        <v>1.8330302779823362</v>
      </c>
      <c r="DV20" s="404"/>
      <c r="DW20" s="404">
        <f>_xlfn.STDEV.P(DW25:DW229)</f>
        <v>8.717797887081348</v>
      </c>
      <c r="DX20" s="404"/>
      <c r="DY20" s="404">
        <f>_xlfn.STDEV.P(DY25:DY229)</f>
        <v>0</v>
      </c>
      <c r="DZ20" s="404"/>
      <c r="EA20" s="404">
        <f>_xlfn.STDEV.P(EA25:EA229)</f>
        <v>4.8989794855663558</v>
      </c>
      <c r="EB20" s="404"/>
      <c r="EC20" s="404">
        <f>_xlfn.STDEV.P(EC25:EC229)</f>
        <v>0</v>
      </c>
      <c r="ED20" s="404"/>
      <c r="EE20" s="404">
        <f>_xlfn.STDEV.P(EE25:EE229)</f>
        <v>4.8989794855663558</v>
      </c>
      <c r="EF20" s="404"/>
      <c r="EG20" s="404">
        <f>_xlfn.STDEV.P(EG25:EG229)</f>
        <v>0</v>
      </c>
      <c r="EH20" s="404"/>
      <c r="EI20" s="404">
        <f>_xlfn.STDEV.P(EI25:EI229)</f>
        <v>0</v>
      </c>
      <c r="EJ20" s="404"/>
      <c r="EK20" s="404">
        <f>_xlfn.STDEV.P(EK25:EK229)</f>
        <v>1.4696938456699069</v>
      </c>
      <c r="EL20" s="404"/>
      <c r="EM20" s="404">
        <f>_xlfn.STDEV.P(EM25:EM229)</f>
        <v>9.7780366127357077</v>
      </c>
      <c r="EN20" s="404"/>
      <c r="EO20" s="404">
        <f>_xlfn.STDEV.P(EO25:EO229)</f>
        <v>9.0350790290525129</v>
      </c>
      <c r="EP20" s="404"/>
      <c r="EQ20" s="404">
        <f>_xlfn.STDEV.P(EQ25:EQ229)</f>
        <v>0</v>
      </c>
      <c r="ER20" s="404"/>
      <c r="ES20" s="404">
        <f>_xlfn.STDEV.P(ES25:ES229)</f>
        <v>5</v>
      </c>
      <c r="ET20" s="404"/>
      <c r="EU20" s="404">
        <f>_xlfn.STDEV.P(EU25:EU229)</f>
        <v>4.5825756949558398</v>
      </c>
      <c r="EV20" s="404"/>
      <c r="EW20" s="404">
        <f>_xlfn.STDEV.P(EW25:EW229)</f>
        <v>7.810249675906654</v>
      </c>
      <c r="EX20" s="404"/>
      <c r="EY20" s="404">
        <f>_xlfn.STDEV.P(EY25:EY229)</f>
        <v>0</v>
      </c>
      <c r="EZ20" s="404"/>
      <c r="FA20" s="404">
        <f>_xlfn.STDEV.P(FA25:FA229)</f>
        <v>0</v>
      </c>
      <c r="FB20" s="404"/>
      <c r="FC20" s="404">
        <f>_xlfn.STDEV.P(FC25:FC229)</f>
        <v>0.81649658092772603</v>
      </c>
      <c r="FD20" s="404"/>
      <c r="FE20" s="404">
        <f>_xlfn.STDEV.P(FE25:FE229)</f>
        <v>2.8284271247461903</v>
      </c>
      <c r="FF20" s="404"/>
      <c r="FG20" s="404">
        <f>_xlfn.STDEV.P(FG25:FG229)</f>
        <v>0.81649658092772603</v>
      </c>
      <c r="FH20" s="404"/>
      <c r="FI20" s="404">
        <f>_xlfn.STDEV.P(FI25:FI229)</f>
        <v>1.4142135623730951</v>
      </c>
      <c r="FJ20" s="404"/>
      <c r="FK20" s="404">
        <f>_xlfn.STDEV.P(FK25:FK229)</f>
        <v>9.2855921847894134</v>
      </c>
      <c r="FL20" s="404"/>
      <c r="FM20" s="404">
        <f>_xlfn.STDEV.P(FM25:FM229)</f>
        <v>3.0912061651652345</v>
      </c>
      <c r="FN20" s="404"/>
      <c r="FO20" s="404">
        <f>_xlfn.STDEV.P(FO25:FO229)</f>
        <v>0.81649658092772603</v>
      </c>
      <c r="FP20" s="404"/>
      <c r="FQ20" s="404">
        <f>_xlfn.STDEV.P(FQ25:FQ229)</f>
        <v>0.81649658092772603</v>
      </c>
      <c r="FR20" s="404"/>
      <c r="FS20" s="404">
        <f>_xlfn.STDEV.P(FS25:FS229)</f>
        <v>1.4142135623730951</v>
      </c>
      <c r="FT20" s="404"/>
      <c r="FU20" s="404">
        <f>_xlfn.STDEV.P(FU25:FU229)</f>
        <v>1.8571184369578826</v>
      </c>
      <c r="FV20" s="404"/>
      <c r="FW20" s="404">
        <f>_xlfn.STDEV.P(FW25:FW229)</f>
        <v>0.97979589711327131</v>
      </c>
      <c r="FX20" s="404"/>
      <c r="FY20" s="404">
        <f>_xlfn.STDEV.P(FY25:FY229)</f>
        <v>1.4360439485692011</v>
      </c>
      <c r="FZ20" s="404"/>
      <c r="GA20" s="404">
        <f>_xlfn.STDEV.P(GA25:GA229)</f>
        <v>1.667999467092907</v>
      </c>
      <c r="GB20" s="404"/>
      <c r="GC20" s="404">
        <f>_xlfn.STDEV.P(GC25:GC229)</f>
        <v>4.7916594202843754</v>
      </c>
      <c r="GD20" s="404"/>
      <c r="GE20" s="404">
        <f>_xlfn.STDEV.P(GE25:GE229)</f>
        <v>0.8055363982396383</v>
      </c>
      <c r="GF20" s="404"/>
      <c r="GG20" s="404">
        <f>_xlfn.STDEV.P(GG25:GG229)</f>
        <v>0.48989794855663571</v>
      </c>
      <c r="GH20" s="404"/>
      <c r="GI20" s="404">
        <f>_xlfn.STDEV.P(GI25:GI229)</f>
        <v>230.61247918435714</v>
      </c>
      <c r="GJ20" s="404"/>
      <c r="GK20" s="404">
        <f>_xlfn.STDEV.P(GK25:GK229)</f>
        <v>0.67986926847903795</v>
      </c>
      <c r="GL20" s="404"/>
      <c r="GM20" s="404">
        <f>_xlfn.STDEV.P(GM25:GM229)</f>
        <v>0.47140452079103168</v>
      </c>
      <c r="GN20" s="404"/>
      <c r="GO20" s="404">
        <f>_xlfn.STDEV.P(GO25:GO229)</f>
        <v>0.94280904158206336</v>
      </c>
      <c r="GP20" s="404"/>
      <c r="GQ20" s="404">
        <f>_xlfn.STDEV.P(GQ25:GQ229)</f>
        <v>1.699673171197595</v>
      </c>
      <c r="GR20" s="404"/>
      <c r="GS20" s="404">
        <f>_xlfn.STDEV.P(GS25:GS229)</f>
        <v>1.247219128924647</v>
      </c>
      <c r="GT20" s="404"/>
      <c r="GU20" s="404">
        <f>_xlfn.STDEV.P(GU25:GU229)</f>
        <v>0.47140452079103168</v>
      </c>
      <c r="GV20" s="404"/>
      <c r="GW20" s="404">
        <f>_xlfn.STDEV.P(GW25:GW229)</f>
        <v>0.81649658092772603</v>
      </c>
      <c r="GX20" s="404"/>
      <c r="GY20" s="404">
        <f>_xlfn.STDEV.P(GY25:GY229)</f>
        <v>1.699673171197595</v>
      </c>
      <c r="GZ20" s="404"/>
      <c r="HA20" s="404">
        <f>_xlfn.STDEV.P(HA25:HA229)</f>
        <v>3.39934634239519</v>
      </c>
      <c r="HB20" s="404"/>
      <c r="HC20" s="404">
        <f>_xlfn.STDEV.P(HC25:HC229)</f>
        <v>1.699673171197595</v>
      </c>
      <c r="HD20" s="404"/>
      <c r="HE20" s="404">
        <f>_xlfn.STDEV.P(HE25:HE229)</f>
        <v>0.47140452079103168</v>
      </c>
      <c r="HF20" s="404"/>
      <c r="HG20" s="404">
        <f>_xlfn.STDEV.P(HG25:HG229)</f>
        <v>1.699673171197595</v>
      </c>
      <c r="HH20" s="404"/>
      <c r="HI20" s="404">
        <f>_xlfn.STDEV.P(HI25:HI229)</f>
        <v>1.6329931618554521</v>
      </c>
      <c r="HJ20" s="404"/>
      <c r="HK20" s="404">
        <f>_xlfn.STDEV.P(HK25:HK229)</f>
        <v>3.7712361663282534</v>
      </c>
      <c r="HL20" s="404"/>
      <c r="HM20" s="404">
        <f>_xlfn.STDEV.P(HM25:HM229)</f>
        <v>0.47140452079103168</v>
      </c>
      <c r="HN20" s="404"/>
      <c r="HO20" s="404">
        <f>_xlfn.STDEV.P(HO25:HO229)</f>
        <v>2.6246692913372702</v>
      </c>
      <c r="HP20" s="404"/>
      <c r="HQ20" s="404">
        <f>_xlfn.STDEV.P(HQ25:HQ229)</f>
        <v>1.247219128924647</v>
      </c>
      <c r="HR20" s="404"/>
      <c r="HS20" s="404">
        <f>_xlfn.STDEV.P(HS25:HS229)</f>
        <v>2.0548046676563256</v>
      </c>
      <c r="HT20" s="404"/>
      <c r="HU20" s="404">
        <f>_xlfn.STDEV.P(HU25:HU229)</f>
        <v>1.8856180831641267</v>
      </c>
      <c r="HV20" s="404"/>
      <c r="HW20" s="404">
        <f>_xlfn.STDEV.P(HW25:HW229)</f>
        <v>0.47140452079103168</v>
      </c>
      <c r="HX20" s="404"/>
      <c r="HY20" s="404">
        <f>_xlfn.STDEV.P(HY25:HY229)</f>
        <v>2.0548046676563256</v>
      </c>
      <c r="HZ20" s="404"/>
      <c r="IA20" s="404">
        <f>_xlfn.STDEV.P(IA25:IA229)</f>
        <v>0.47140452079103168</v>
      </c>
      <c r="IB20" s="404"/>
      <c r="IC20" s="404">
        <f>_xlfn.STDEV.P(IC25:IC229)</f>
        <v>1.247219128924647</v>
      </c>
      <c r="ID20" s="404"/>
      <c r="IE20" s="404">
        <f>_xlfn.STDEV.P(IE25:IE229)</f>
        <v>0.94280904158206336</v>
      </c>
      <c r="IF20" s="404"/>
      <c r="IG20" s="404">
        <f>_xlfn.STDEV.P(IG25:IG229)</f>
        <v>1.247219128924647</v>
      </c>
      <c r="IH20" s="404"/>
      <c r="II20" s="404">
        <f>_xlfn.STDEV.P(II25:II229)</f>
        <v>1.247219128924647</v>
      </c>
      <c r="IJ20" s="404"/>
      <c r="IK20" s="404">
        <f>_xlfn.STDEV.P(IK25:IK229)</f>
        <v>0.47140452079103168</v>
      </c>
      <c r="IL20" s="404"/>
      <c r="IM20" s="404">
        <f>_xlfn.STDEV.P(IM25:IM229)</f>
        <v>1.955050439815357</v>
      </c>
      <c r="IN20" s="404"/>
      <c r="IO20" s="404">
        <f>_xlfn.STDEV.P(IO25:IO229)</f>
        <v>0.83266639978645318</v>
      </c>
      <c r="IP20" s="404"/>
      <c r="IQ20" s="404">
        <f>_xlfn.STDEV.P(IQ25:IQ229)</f>
        <v>0.69920589878010109</v>
      </c>
      <c r="IR20" s="404"/>
      <c r="IS20" s="404">
        <f>_xlfn.STDEV.P(IS25:IS229)</f>
        <v>0.86922698736035331</v>
      </c>
      <c r="IT20" s="404"/>
      <c r="IU20" s="404">
        <f>_xlfn.STDEV.P(IU25:IU229)</f>
        <v>0.8055363982396383</v>
      </c>
      <c r="IV20" s="404"/>
      <c r="IW20" s="404">
        <f>_xlfn.STDEV.P(IW25:IW229)</f>
        <v>1.0456258094238748</v>
      </c>
      <c r="IX20" s="404"/>
      <c r="IY20" s="404">
        <f>_xlfn.STDEV.P(IY25:IY229)</f>
        <v>0.77172246018601509</v>
      </c>
      <c r="IZ20" s="404"/>
      <c r="JA20" s="404">
        <f>_xlfn.STDEV.P(JA25:JA229)</f>
        <v>1.1813363431112902</v>
      </c>
      <c r="JB20" s="404"/>
      <c r="JC20" s="404">
        <f>_xlfn.STDEV.P(JC25:JC229)</f>
        <v>1.8856180831641267</v>
      </c>
      <c r="JD20" s="404"/>
      <c r="JE20" s="404">
        <f>_xlfn.STDEV.P(JE25:JE229)</f>
        <v>1.699673171197595</v>
      </c>
      <c r="JF20" s="404"/>
      <c r="JG20" s="404">
        <f>_xlfn.STDEV.P(JG25:JG229)</f>
        <v>1.247219128924647</v>
      </c>
      <c r="JH20" s="404"/>
      <c r="JI20" s="404">
        <f>_xlfn.STDEV.P(JI25:JI229)</f>
        <v>0.94280904158206336</v>
      </c>
      <c r="JJ20" s="404"/>
      <c r="JK20" s="404">
        <f>_xlfn.STDEV.P(JK25:JK229)</f>
        <v>1.8856180831641267</v>
      </c>
      <c r="JL20" s="404"/>
      <c r="JM20" s="404">
        <f>_xlfn.STDEV.P(JM25:JM229)</f>
        <v>1.6329931618554521</v>
      </c>
      <c r="JN20" s="404"/>
      <c r="JO20" s="404">
        <f>_xlfn.STDEV.P(JO25:JO229)</f>
        <v>0.81649658092772603</v>
      </c>
      <c r="JP20" s="404"/>
      <c r="JQ20" s="404">
        <f>_xlfn.STDEV.P(JQ25:JQ229)</f>
        <v>0.94280904158206336</v>
      </c>
      <c r="JR20" s="404"/>
      <c r="JS20" s="404">
        <f>_xlfn.STDEV.P(JS25:JS229)</f>
        <v>0.81649658092772603</v>
      </c>
      <c r="JT20" s="404"/>
      <c r="JU20" s="404">
        <f>_xlfn.STDEV.P(JU25:JU229)</f>
        <v>0.81649658092772603</v>
      </c>
      <c r="JV20" s="404"/>
      <c r="JW20" s="404">
        <f>_xlfn.STDEV.P(JW25:JW229)</f>
        <v>2.6246692913372702</v>
      </c>
      <c r="JX20" s="404"/>
      <c r="JY20" s="404">
        <f>_xlfn.STDEV.P(JY25:JY229)</f>
        <v>1.699673171197595</v>
      </c>
      <c r="JZ20" s="404"/>
      <c r="KA20" s="404">
        <f>_xlfn.STDEV.P(KA25:KA229)</f>
        <v>0.94280904158206336</v>
      </c>
      <c r="KB20" s="404"/>
      <c r="KC20" s="404">
        <f>_xlfn.STDEV.P(KC25:KC229)</f>
        <v>0.81649658092772603</v>
      </c>
      <c r="KD20" s="404"/>
      <c r="KE20" s="404">
        <f>_xlfn.STDEV.P(KE25:KE229)</f>
        <v>1.8856180831641267</v>
      </c>
      <c r="KF20" s="404"/>
      <c r="KG20" s="404">
        <f>_xlfn.STDEV.P(KG25:KG229)</f>
        <v>1.699673171197595</v>
      </c>
      <c r="KH20" s="404"/>
      <c r="KI20" s="404" t="e">
        <f>_xlfn.STDEV.P(KI40:KI229)</f>
        <v>#DIV/0!</v>
      </c>
      <c r="KJ20" s="404"/>
      <c r="KK20" s="404">
        <f>_xlfn.STDEV.P(KK25:KK229)</f>
        <v>1.569146972791976</v>
      </c>
      <c r="KL20" s="404"/>
      <c r="KM20" s="404">
        <f>_xlfn.STDEV.P(KM25:KM229)</f>
        <v>1.0456258094238748</v>
      </c>
      <c r="KN20" s="404"/>
      <c r="KO20" s="404">
        <f>_xlfn.STDEV.P(KO25:KO229)</f>
        <v>4.3736585244951263</v>
      </c>
      <c r="KP20" s="404"/>
      <c r="KQ20" s="404">
        <f>_xlfn.STDEV.P(KQ25:KQ229)</f>
        <v>2.462158041682585</v>
      </c>
      <c r="KR20" s="404"/>
      <c r="KS20" s="404">
        <f>_xlfn.STDEV.P(KS25:KS229)</f>
        <v>2.1807236311728171</v>
      </c>
      <c r="KT20" s="404"/>
      <c r="KU20" s="404">
        <f>_xlfn.STDEV.P(KU25:KU229)</f>
        <v>2.093375795747678</v>
      </c>
      <c r="KV20" s="404"/>
      <c r="KW20" s="404">
        <f>_xlfn.STDEV.P(KW25:KW229)</f>
        <v>2.7487370837451079</v>
      </c>
      <c r="KX20" s="404"/>
      <c r="KY20" s="404">
        <f>_xlfn.STDEV.P(KY25:KY229)</f>
        <v>3.3993463423951895</v>
      </c>
      <c r="KZ20" s="404"/>
      <c r="LA20" s="404">
        <f>_xlfn.STDEV.P(LA25:LA229)</f>
        <v>4.4221663871405337</v>
      </c>
      <c r="LB20" s="404"/>
      <c r="LC20" s="404">
        <f>_xlfn.STDEV.P(LC25:LC229)</f>
        <v>4.714045207910317</v>
      </c>
      <c r="LD20" s="404"/>
      <c r="LE20" s="404">
        <f>_xlfn.STDEV.P(LE25:LE229)</f>
        <v>1.8571184369578821</v>
      </c>
      <c r="LF20" s="404"/>
      <c r="LG20" s="404">
        <f>_xlfn.STDEV.P(LG25:LG229)</f>
        <v>0.95684667296048831</v>
      </c>
      <c r="LH20" s="404"/>
      <c r="LI20" s="404">
        <f>_xlfn.STDEV.P(LI25:LI229)</f>
        <v>1.2578641509408808</v>
      </c>
      <c r="LJ20" s="404"/>
      <c r="LK20" s="404">
        <f>_xlfn.STDEV.P(LK25:LK229)</f>
        <v>1.2995725793078619</v>
      </c>
      <c r="LL20" s="404"/>
      <c r="LM20" s="404">
        <f>_xlfn.STDEV.P(LM25:LM229)</f>
        <v>2.5785439474418297</v>
      </c>
      <c r="LN20" s="404"/>
      <c r="LO20" s="404">
        <f>_xlfn.STDEV.P(LO25:LO229)</f>
        <v>1.2036980056845192</v>
      </c>
      <c r="LP20" s="404"/>
      <c r="LQ20" s="404">
        <f>_xlfn.STDEV.P(LQ25:LQ229)</f>
        <v>1.2000000000000002</v>
      </c>
      <c r="LR20" s="404"/>
      <c r="LS20" s="404">
        <f>_xlfn.STDEV.P(LS25:LS229)</f>
        <v>2.1664102412362567</v>
      </c>
      <c r="LT20" s="404"/>
      <c r="LU20" s="404">
        <f>_xlfn.STDEV.P(LU25:LU229)</f>
        <v>3.1126980079810007</v>
      </c>
      <c r="LV20" s="404"/>
      <c r="LW20" s="404">
        <f>_xlfn.STDEV.P(LW25:LW229)</f>
        <v>0</v>
      </c>
      <c r="LX20" s="404"/>
      <c r="LY20" s="404">
        <f>_xlfn.STDEV.P(LY25:LY229)</f>
        <v>4.4221663871405337</v>
      </c>
      <c r="LZ20" s="404"/>
      <c r="MA20" s="112">
        <f>_xlfn.STDEV.P(MA25:MA242)</f>
        <v>7.0206837273872393</v>
      </c>
      <c r="MB20" s="112">
        <f>_xlfn.STDEV.P(MB25:MB242)</f>
        <v>12.234684303242156</v>
      </c>
      <c r="MC20" s="112">
        <f>_xlfn.STDEV.P(MC25:MC242)</f>
        <v>10.83270510998984</v>
      </c>
      <c r="MD20" s="112">
        <f>_xlfn.STDEV.P(MD25:MD242)</f>
        <v>17.741124541584163</v>
      </c>
      <c r="ME20" s="112">
        <f>_xlfn.STDEV.P(ME25:ME242)</f>
        <v>15.531500249492964</v>
      </c>
      <c r="MF20" s="404">
        <f>_xlfn.STDEV.P(MF25:MF229)</f>
        <v>3.2905166767545788</v>
      </c>
      <c r="MG20" s="404"/>
      <c r="MH20" s="404">
        <f>_xlfn.STDEV.P(MH25:MH229)</f>
        <v>1.9000000000000001</v>
      </c>
      <c r="MI20" s="404"/>
      <c r="MJ20" s="404">
        <f>_xlfn.STDEV.P(MJ25:MJ229)</f>
        <v>2.2863726730347356</v>
      </c>
      <c r="MK20" s="404"/>
      <c r="ML20" s="404">
        <f>_xlfn.STDEV.P(ML25:ML229)</f>
        <v>1.3955285736952863</v>
      </c>
      <c r="MM20" s="404"/>
      <c r="MN20" s="404">
        <f>_xlfn.STDEV.P(MN25:MN229)</f>
        <v>1.2884098726725124</v>
      </c>
      <c r="MO20" s="404"/>
      <c r="MP20" s="404">
        <f>_xlfn.STDEV.P(MP25:MP229)</f>
        <v>3.1638584039112754</v>
      </c>
      <c r="MQ20" s="404"/>
      <c r="MR20" s="404">
        <f>_xlfn.STDEV.P(MR25:MR229)</f>
        <v>1.2409673645990857</v>
      </c>
      <c r="MS20" s="404"/>
      <c r="MT20" s="404">
        <f>_xlfn.STDEV.P(MT25:MT229)</f>
        <v>1.8020821290940103</v>
      </c>
      <c r="MU20" s="404"/>
      <c r="MV20" s="404">
        <f>_xlfn.STDEV.P(MV25:MV229)</f>
        <v>3.2905166767545788</v>
      </c>
      <c r="MW20" s="404"/>
      <c r="MX20" s="404">
        <f>_xlfn.STDEV.P(MX25:MX229)</f>
        <v>2.4550967394381837</v>
      </c>
      <c r="MY20" s="404"/>
      <c r="MZ20" s="404">
        <f>_xlfn.STDEV.P(MZ25:MZ229)</f>
        <v>1.1779218989389746</v>
      </c>
      <c r="NA20" s="404"/>
      <c r="NB20" s="404">
        <f>_xlfn.STDEV.P(NB25:NB229)</f>
        <v>0.92059763197609834</v>
      </c>
      <c r="NC20" s="404"/>
      <c r="ND20" s="404">
        <f>_xlfn.STDEV.P(ND25:ND229)</f>
        <v>1.1135528725660044</v>
      </c>
      <c r="NE20" s="404"/>
      <c r="NF20" s="404">
        <f>_xlfn.STDEV.P(NF25:NF229)</f>
        <v>1.5198684153570665</v>
      </c>
      <c r="NG20" s="404"/>
      <c r="NH20" s="404">
        <f>_xlfn.STDEV.P(NH25:NH229)</f>
        <v>2.2422087324778666</v>
      </c>
      <c r="NI20" s="404"/>
      <c r="NJ20" s="404">
        <f>_xlfn.STDEV.P(NJ25:NJ229)</f>
        <v>1.505545305418162</v>
      </c>
      <c r="NK20" s="404"/>
      <c r="NL20" s="404">
        <f>_xlfn.STDEV.P(NL25:NL229)</f>
        <v>1.203698005684519</v>
      </c>
      <c r="NM20" s="404"/>
      <c r="NN20" s="404">
        <f>_xlfn.STDEV.P(NN25:NN229)</f>
        <v>1.8547236990991409</v>
      </c>
      <c r="NO20" s="404"/>
      <c r="NP20" s="404">
        <f>_xlfn.STDEV.P(NP25:NP229)</f>
        <v>0.85374989832437975</v>
      </c>
      <c r="NQ20" s="404"/>
      <c r="NR20" s="404">
        <f>_xlfn.STDEV.P(NR25:NR229)</f>
        <v>1.7813852287849852</v>
      </c>
      <c r="NS20" s="404"/>
      <c r="NT20" s="404">
        <f>_xlfn.STDEV.P(NT25:NT229)</f>
        <v>1.4817407180595248</v>
      </c>
      <c r="NU20" s="404"/>
      <c r="NV20" s="404">
        <f>_xlfn.STDEV.P(NV25:NV229)</f>
        <v>2.8252826800556123</v>
      </c>
      <c r="NW20" s="404"/>
      <c r="NX20" s="404">
        <f>_xlfn.STDEV.P(NX25:NX229)</f>
        <v>1.5143755588800731</v>
      </c>
      <c r="NY20" s="404"/>
      <c r="NZ20" s="404">
        <f>_xlfn.STDEV.P(NZ25:NZ229)</f>
        <v>1.1352924243950935</v>
      </c>
      <c r="OA20" s="404"/>
      <c r="OB20" s="404">
        <f>_xlfn.STDEV.P(OB25:OB229)</f>
        <v>1.505545305418162</v>
      </c>
      <c r="OC20" s="404"/>
      <c r="OD20" s="404">
        <f>_xlfn.STDEV.P(OD25:OD229)</f>
        <v>0.7118052168020873</v>
      </c>
      <c r="OE20" s="404"/>
      <c r="OF20" s="404">
        <f>_xlfn.STDEV.P(OF25:OF229)</f>
        <v>1.2472191289246475</v>
      </c>
      <c r="OG20" s="404"/>
      <c r="OH20" s="404">
        <f>_xlfn.STDEV.P(OH25:OH229)</f>
        <v>5.57215298505783</v>
      </c>
      <c r="OI20" s="404"/>
      <c r="OJ20" s="404">
        <f>_xlfn.STDEV.P(OJ25:OJ229)</f>
        <v>1.1234866364235148</v>
      </c>
      <c r="OK20" s="404"/>
      <c r="OL20" s="404">
        <f>_xlfn.STDEV.P(OL25:OL229)</f>
        <v>0.78881063774661531</v>
      </c>
      <c r="OM20" s="404"/>
      <c r="ON20" s="404">
        <f>_xlfn.STDEV.P(ON25:ON229)</f>
        <v>1.7962924780409968</v>
      </c>
      <c r="OO20" s="404"/>
      <c r="OP20" s="404">
        <f>_xlfn.STDEV.P(OP25:OP229)</f>
        <v>5.7453785776047868</v>
      </c>
      <c r="OQ20" s="404"/>
      <c r="OR20" s="404">
        <f>_xlfn.STDEV.P(OR25:OR229)</f>
        <v>2.7658633371878665</v>
      </c>
      <c r="OS20" s="404"/>
      <c r="OT20" s="404">
        <f>_xlfn.STDEV.P(OT25:OT229)</f>
        <v>3.5027667635741899</v>
      </c>
      <c r="OU20" s="404"/>
      <c r="OV20" s="404">
        <f>_xlfn.STDEV.P(OV25:OV229)</f>
        <v>1.9670726981990274</v>
      </c>
      <c r="OW20" s="404"/>
      <c r="OX20" s="404">
        <f>_xlfn.STDEV.P(OX25:OX229)</f>
        <v>2.0976176963403033</v>
      </c>
      <c r="OY20" s="404"/>
      <c r="OZ20" s="404">
        <f>_xlfn.STDEV.P(OZ25:OZ229)</f>
        <v>2.3296995514443495</v>
      </c>
      <c r="PA20" s="404"/>
      <c r="PB20" s="404">
        <f>_xlfn.STDEV.P(PB25:PB229)</f>
        <v>2.3365305476282563</v>
      </c>
      <c r="PC20" s="404"/>
      <c r="PD20" s="404">
        <f>_xlfn.STDEV.P(PD25:PD229)</f>
        <v>4.0372484441758107</v>
      </c>
      <c r="PE20" s="404"/>
      <c r="PF20" s="404">
        <f>_xlfn.STDEV.P(PF25:PF229)</f>
        <v>18.555171112118586</v>
      </c>
      <c r="PG20" s="404"/>
      <c r="PH20" s="404">
        <f>_xlfn.STDEV.P(PH25:PH229)</f>
        <v>20.260737893768823</v>
      </c>
      <c r="PI20" s="404"/>
      <c r="PJ20" s="404">
        <f>_xlfn.STDEV.P(PJ25:PJ229)</f>
        <v>19.766069411999947</v>
      </c>
      <c r="PK20" s="404"/>
      <c r="PL20" s="404">
        <f>_xlfn.STDEV.P(PL25:PL229)</f>
        <v>20.015478385489565</v>
      </c>
      <c r="PM20" s="404"/>
      <c r="PN20" s="404">
        <f>_xlfn.STDEV.P(PN25:PN229)</f>
        <v>21.927152117865194</v>
      </c>
      <c r="PO20" s="404"/>
      <c r="PP20" s="404">
        <f>_xlfn.STDEV.P(PP25:PP229)</f>
        <v>23.095657059282811</v>
      </c>
      <c r="PQ20" s="404"/>
      <c r="PR20" s="404">
        <f>_xlfn.STDEV.P(PR25:PR229)</f>
        <v>24.732114749855096</v>
      </c>
      <c r="PS20" s="404"/>
      <c r="PT20" s="404">
        <f>_xlfn.STDEV.P(PT25:PT229)</f>
        <v>30.670578328424131</v>
      </c>
      <c r="PU20" s="404"/>
      <c r="PV20" s="404">
        <f>_xlfn.STDEV.P(PV25:PV229)</f>
        <v>25.296985986476727</v>
      </c>
      <c r="PW20" s="404"/>
      <c r="PX20" s="404">
        <f>_xlfn.STDEV.P(PX25:PX229)</f>
        <v>24.747474618635334</v>
      </c>
      <c r="PY20" s="404"/>
      <c r="PZ20" s="404">
        <f>_xlfn.STDEV.P(PZ25:PZ229)</f>
        <v>17.146428199482248</v>
      </c>
      <c r="QA20" s="404"/>
      <c r="QB20" s="143"/>
      <c r="QC20" s="143"/>
      <c r="QD20" s="404">
        <f>_xlfn.STDEV.P(QD25:QD229)</f>
        <v>7.3809145774761493</v>
      </c>
      <c r="QE20" s="404"/>
      <c r="QF20" s="404">
        <f>_xlfn.STDEV.P(QF25:QF229)</f>
        <v>5.0371718255386133</v>
      </c>
      <c r="QG20" s="404"/>
      <c r="QH20" s="404">
        <f>_xlfn.STDEV.P(QH25:QH229)</f>
        <v>5.1428007933420909</v>
      </c>
      <c r="QI20" s="404"/>
      <c r="QJ20" s="404">
        <f>_xlfn.STDEV.P(QJ25:QJ229)</f>
        <v>5.2173844021693467</v>
      </c>
      <c r="QK20" s="404"/>
      <c r="QL20" s="404">
        <f>_xlfn.STDEV.P(QL25:QL229)</f>
        <v>4.0932138961945244</v>
      </c>
      <c r="QM20" s="404"/>
      <c r="QN20" s="404">
        <f>_xlfn.STDEV.P(QN25:QN229)</f>
        <v>3.8999999999999946</v>
      </c>
      <c r="QO20" s="404"/>
      <c r="QP20" s="404">
        <f>_xlfn.STDEV.P(QP25:QP229)</f>
        <v>3.3507461855533065</v>
      </c>
      <c r="QQ20" s="404"/>
      <c r="QR20" s="404">
        <f>_xlfn.STDEV.P(QR25:QR229)</f>
        <v>3.2024365723617412</v>
      </c>
      <c r="QS20" s="404"/>
      <c r="QT20" s="404">
        <f>_xlfn.STDEV.P(QT25:QT229)</f>
        <v>2.8082734909548979</v>
      </c>
      <c r="QU20" s="404"/>
      <c r="QV20" s="404">
        <f>_xlfn.STDEV.P(QV25:QV229)</f>
        <v>2.7265179258534156</v>
      </c>
      <c r="QW20" s="404"/>
      <c r="QX20" s="404">
        <f>_xlfn.STDEV.P(QX25:QX229)</f>
        <v>2.7425535546275119</v>
      </c>
      <c r="QY20" s="404"/>
      <c r="QZ20" s="404">
        <f>_xlfn.STDEV.P(QZ25:QZ229)</f>
        <v>2.7547938015192535</v>
      </c>
      <c r="RA20" s="404"/>
      <c r="RB20" s="404">
        <f>_xlfn.STDEV.P(RB25:RB229)</f>
        <v>1.6133987590039722</v>
      </c>
      <c r="RC20" s="404"/>
      <c r="RD20" s="404">
        <f>_xlfn.STDEV.P(RD25:RD229)</f>
        <v>1.8562207723101147</v>
      </c>
      <c r="RE20" s="404"/>
      <c r="RF20" s="404">
        <f>_xlfn.STDEV.P(RF25:RF229)</f>
        <v>2.2150996967781542</v>
      </c>
      <c r="RG20" s="404"/>
      <c r="RH20" s="404">
        <f>_xlfn.STDEV.P(RH25:RH229)</f>
        <v>1.6682492486302973</v>
      </c>
      <c r="RI20" s="404"/>
      <c r="RJ20" s="404">
        <f>_xlfn.STDEV.P(RJ25:RJ229)</f>
        <v>2.2543784558547872</v>
      </c>
      <c r="RK20" s="404"/>
      <c r="RL20" s="404">
        <f>_xlfn.STDEV.P(RL25:RL229)</f>
        <v>1.707825127659933</v>
      </c>
      <c r="RM20" s="404"/>
      <c r="RN20" s="404">
        <f>_xlfn.STDEV.P(RN25:RN229)</f>
        <v>1.4996295838935993</v>
      </c>
      <c r="RO20" s="404"/>
      <c r="RP20" s="154">
        <f>_xlfn.STDEV.P(RP25:RP242)</f>
        <v>7.9376570850597981</v>
      </c>
      <c r="RQ20" s="164">
        <f t="shared" ref="RQ20:RW20" si="52">_xlfn.STDEV.P(RQ25:RQ242)</f>
        <v>11.248881888881222</v>
      </c>
      <c r="RR20" s="164">
        <f t="shared" si="52"/>
        <v>10.784935964112165</v>
      </c>
      <c r="RS20" s="164">
        <f t="shared" si="52"/>
        <v>11.190949188965158</v>
      </c>
      <c r="RT20" s="164">
        <f t="shared" si="52"/>
        <v>10.691819302625726</v>
      </c>
      <c r="RU20" s="164">
        <f t="shared" si="52"/>
        <v>10.958950394540524</v>
      </c>
      <c r="RV20" s="164">
        <f t="shared" si="52"/>
        <v>10.724380809631855</v>
      </c>
      <c r="RW20" s="164">
        <f t="shared" si="52"/>
        <v>10.943598299919453</v>
      </c>
      <c r="RX20" s="404">
        <f>_xlfn.STDEV.P(RX25:RX229)</f>
        <v>13.226151887453886</v>
      </c>
      <c r="RY20" s="404"/>
      <c r="RZ20" s="404">
        <f>_xlfn.STDEV.P(RZ25:RZ229)</f>
        <v>10.286854475494438</v>
      </c>
      <c r="SA20" s="404"/>
      <c r="SB20" s="404">
        <f>_xlfn.STDEV.P(SB25:SB229)</f>
        <v>16.557282196966987</v>
      </c>
      <c r="SC20" s="404"/>
      <c r="SD20" s="404">
        <f>_xlfn.STDEV.P(SD25:SD229)</f>
        <v>13.231821255972283</v>
      </c>
      <c r="SE20" s="404"/>
      <c r="SF20" s="404">
        <f>_xlfn.STDEV.P(SF25:SF229)</f>
        <v>17.339099601767096</v>
      </c>
      <c r="SG20" s="404"/>
      <c r="SH20" s="404">
        <f>_xlfn.STDEV.P(SH25:SH229)</f>
        <v>12.866016283216807</v>
      </c>
      <c r="SI20" s="404"/>
      <c r="SJ20" s="404">
        <f>_xlfn.STDEV.P(SJ25:SJ229)</f>
        <v>6.5497614460375599</v>
      </c>
      <c r="SK20" s="404"/>
      <c r="SL20" s="404">
        <f>_xlfn.STDEV.P(SL25:SL229)</f>
        <v>5.0635955604688645</v>
      </c>
      <c r="SM20" s="404"/>
      <c r="SN20" s="404">
        <f>_xlfn.STDEV.P(SN25:SN229)</f>
        <v>6.1601542188487484</v>
      </c>
      <c r="SO20" s="404"/>
      <c r="SP20" s="404">
        <f>_xlfn.STDEV.P(SP25:SP229)</f>
        <v>7.7707383819042573</v>
      </c>
      <c r="SQ20" s="404"/>
      <c r="SR20" s="404">
        <f>_xlfn.STDEV.P(SR25:SR229)</f>
        <v>6.4787633850913284</v>
      </c>
      <c r="SS20" s="404"/>
      <c r="ST20" s="404">
        <f>_xlfn.STDEV.P(ST25:ST229)</f>
        <v>7.2627474140300405</v>
      </c>
      <c r="SU20" s="404"/>
      <c r="SV20" s="404">
        <f>_xlfn.STDEV.P(SV25:SV229)</f>
        <v>8.253938453853408</v>
      </c>
      <c r="SW20" s="404"/>
      <c r="SX20" s="404">
        <f>_xlfn.STDEV.P(SX25:SX229)</f>
        <v>6.333985712014198</v>
      </c>
      <c r="SY20" s="404"/>
      <c r="SZ20" s="404">
        <f>_xlfn.STDEV.P(SZ25:SZ229)</f>
        <v>7.2221880341071119</v>
      </c>
      <c r="TA20" s="404"/>
      <c r="TB20" s="404">
        <f>_xlfn.STDEV.P(TB25:TB229)</f>
        <v>8.434453153583819</v>
      </c>
      <c r="TC20" s="404"/>
      <c r="TD20" s="396"/>
      <c r="TE20" s="396"/>
      <c r="TF20" s="201"/>
      <c r="TG20" s="201"/>
      <c r="TH20" s="201"/>
      <c r="TI20" s="201"/>
      <c r="TJ20" s="201"/>
      <c r="TK20" s="195"/>
    </row>
    <row r="21" spans="1:531" s="9" customFormat="1" ht="18.75" x14ac:dyDescent="0.3">
      <c r="A21" s="27" t="s">
        <v>155</v>
      </c>
      <c r="B21" s="18">
        <f>VAR(B25:B93)</f>
        <v>33.323529411764703</v>
      </c>
      <c r="C21" s="9">
        <f t="shared" ref="C21:AV21" si="53">VAR(C25:C93)</f>
        <v>14.27777777777778</v>
      </c>
      <c r="D21" s="61">
        <f>VAR(D25:D93)</f>
        <v>12.83809523809524</v>
      </c>
      <c r="E21" s="9">
        <f t="shared" si="53"/>
        <v>144.10457516339866</v>
      </c>
      <c r="F21" s="9">
        <f t="shared" si="53"/>
        <v>43.250000000000007</v>
      </c>
      <c r="G21" s="61">
        <f>VAR(G25:G93)</f>
        <v>9.6952380952380981</v>
      </c>
      <c r="H21" s="9">
        <f t="shared" si="53"/>
        <v>48.85294117647058</v>
      </c>
      <c r="I21" s="9">
        <f>VAR(I25:I93)</f>
        <v>46.857142857142854</v>
      </c>
      <c r="J21" s="61">
        <f>VAR(J25:J93)</f>
        <v>10.780952380952375</v>
      </c>
      <c r="K21" s="9">
        <f t="shared" si="53"/>
        <v>34.277777777777779</v>
      </c>
      <c r="L21" s="61">
        <f>VAR(L25:L93)</f>
        <v>2.8380952380952378</v>
      </c>
      <c r="M21" s="9">
        <f t="shared" si="53"/>
        <v>44.750000000000007</v>
      </c>
      <c r="N21" s="61">
        <f>VAR(N25:N93)</f>
        <v>33.142857142857146</v>
      </c>
      <c r="O21" s="9">
        <f t="shared" si="53"/>
        <v>43.111111111111121</v>
      </c>
      <c r="P21" s="61">
        <f>VAR(P25:P93)</f>
        <v>25.6</v>
      </c>
      <c r="Q21" s="9">
        <f t="shared" si="53"/>
        <v>1.7500000000000004</v>
      </c>
      <c r="R21" s="61">
        <f>VAR(R25:R93)</f>
        <v>8.9238095238095259</v>
      </c>
      <c r="S21" s="9">
        <f t="shared" si="53"/>
        <v>2.5</v>
      </c>
      <c r="T21" s="61">
        <f>VAR(T25:T93)</f>
        <v>3.9238095238095241</v>
      </c>
      <c r="U21" s="9">
        <f t="shared" si="53"/>
        <v>5.5</v>
      </c>
      <c r="V21" s="61">
        <f>VAR(V25:V93)</f>
        <v>2.8380952380952378</v>
      </c>
      <c r="W21" s="9">
        <f t="shared" si="53"/>
        <v>41840</v>
      </c>
      <c r="X21" s="9">
        <f t="shared" si="53"/>
        <v>1.0666666666666669</v>
      </c>
      <c r="Y21" s="9">
        <f t="shared" si="53"/>
        <v>1.8392857142857142</v>
      </c>
      <c r="Z21" s="106">
        <f t="shared" si="53"/>
        <v>946.21428571428567</v>
      </c>
      <c r="AA21" s="106">
        <f t="shared" si="53"/>
        <v>633.42857142857144</v>
      </c>
      <c r="AB21" s="106">
        <f t="shared" si="53"/>
        <v>8706.6964285714294</v>
      </c>
      <c r="AC21" s="106">
        <f t="shared" si="53"/>
        <v>1260</v>
      </c>
      <c r="AD21" s="106">
        <f t="shared" si="53"/>
        <v>3024.2678571428573</v>
      </c>
      <c r="AE21" s="106">
        <f t="shared" si="53"/>
        <v>9.9696969696969706</v>
      </c>
      <c r="AF21" s="106">
        <f t="shared" si="53"/>
        <v>6.4095238095238107</v>
      </c>
      <c r="AG21" s="106">
        <f t="shared" si="53"/>
        <v>6.6380952380952385</v>
      </c>
      <c r="AH21" s="110">
        <f t="shared" si="53"/>
        <v>3163.4472433510723</v>
      </c>
      <c r="AI21" s="106">
        <f t="shared" si="53"/>
        <v>12130.889417572816</v>
      </c>
      <c r="AJ21" s="106">
        <f t="shared" si="53"/>
        <v>12541.903542315276</v>
      </c>
      <c r="AK21" s="106">
        <f t="shared" si="53"/>
        <v>3.9015151515151514</v>
      </c>
      <c r="AL21" s="106">
        <f t="shared" si="53"/>
        <v>2.5428571428571436</v>
      </c>
      <c r="AM21" s="106">
        <f t="shared" si="53"/>
        <v>5.1238095238095251</v>
      </c>
      <c r="AN21" s="106">
        <f t="shared" si="53"/>
        <v>0.69696969696969713</v>
      </c>
      <c r="AO21" s="106">
        <f t="shared" si="53"/>
        <v>3.1238095238095229</v>
      </c>
      <c r="AP21" s="106">
        <f t="shared" si="53"/>
        <v>603.11428571428576</v>
      </c>
      <c r="AQ21" s="106">
        <f t="shared" si="53"/>
        <v>0.99242424242424221</v>
      </c>
      <c r="AR21" s="106">
        <f t="shared" si="53"/>
        <v>9.9015151515151523</v>
      </c>
      <c r="AS21" s="106">
        <f t="shared" si="53"/>
        <v>0.44696969696969685</v>
      </c>
      <c r="AT21" s="106">
        <f t="shared" si="53"/>
        <v>0.99242424242424221</v>
      </c>
      <c r="AU21" s="106">
        <f t="shared" si="53"/>
        <v>2082.2256627639194</v>
      </c>
      <c r="AV21" s="106">
        <f t="shared" si="53"/>
        <v>1864.7187267749443</v>
      </c>
      <c r="AW21" s="9">
        <f t="shared" ref="AW21:BB21" si="54">VAR(AW25:AW93)</f>
        <v>1.2380952380952381</v>
      </c>
      <c r="AX21" s="61">
        <f t="shared" si="54"/>
        <v>8.3684210526315788</v>
      </c>
      <c r="AY21" s="9">
        <f t="shared" si="54"/>
        <v>17.476190476190478</v>
      </c>
      <c r="AZ21" s="75">
        <f t="shared" si="54"/>
        <v>5.8421052631578947</v>
      </c>
      <c r="BA21" s="9">
        <f t="shared" si="54"/>
        <v>0.26666666666666666</v>
      </c>
      <c r="BB21" s="75">
        <f t="shared" si="54"/>
        <v>11.378947368421048</v>
      </c>
      <c r="BC21" s="75">
        <f>VAR(BC25:BC93)</f>
        <v>1.4842105263157896</v>
      </c>
      <c r="BD21" s="430">
        <f>VAR(BD25:BD104)</f>
        <v>297.19999999999993</v>
      </c>
      <c r="BE21" s="430"/>
      <c r="BF21" s="403">
        <f>VAR(BF25:BF104)</f>
        <v>67.368421052631575</v>
      </c>
      <c r="BG21" s="403"/>
      <c r="BH21" s="403">
        <f>VAR(BH25:BH104)</f>
        <v>377.89473684210526</v>
      </c>
      <c r="BI21" s="403"/>
      <c r="BJ21" s="430">
        <f>VAR(BJ25:BJ104)</f>
        <v>1781.75</v>
      </c>
      <c r="BK21" s="430"/>
      <c r="BL21" s="94">
        <f>VAR(BL25:BL93)</f>
        <v>0.71111111111111081</v>
      </c>
      <c r="BM21" s="94">
        <f>VAR(BM25:BM93)</f>
        <v>5.8421052631578947</v>
      </c>
      <c r="BN21" s="403">
        <f>VAR(BN25:BN104)</f>
        <v>83.071428571428569</v>
      </c>
      <c r="BO21" s="403"/>
      <c r="BP21" s="403">
        <f>VAR(BP25:BP104)</f>
        <v>11.881578947368421</v>
      </c>
      <c r="BQ21" s="403"/>
      <c r="BR21" s="403">
        <f>VAR(BR25:BR104)</f>
        <v>2.8571428571428572</v>
      </c>
      <c r="BS21" s="403"/>
      <c r="BT21" s="403">
        <f>VAR(BT25:BT104)</f>
        <v>13.628947368421056</v>
      </c>
      <c r="BU21" s="403"/>
      <c r="BV21" s="94">
        <f>VAR(BV25:BV93)</f>
        <v>2.5444444444444452</v>
      </c>
      <c r="BW21" s="94">
        <f>VAR(BW25:BW93)</f>
        <v>8.3684210526315788</v>
      </c>
      <c r="BX21" s="403">
        <f>VAR(BX25:BX104)</f>
        <v>4.2142857142857144</v>
      </c>
      <c r="BY21" s="403"/>
      <c r="BZ21" s="403">
        <f>VAR(BZ25:BZ104)</f>
        <v>5.1868421052631586</v>
      </c>
      <c r="CA21" s="403"/>
      <c r="CB21" s="403">
        <f>VAR(CB25:CB104)</f>
        <v>1.7142857142857142</v>
      </c>
      <c r="CC21" s="403"/>
      <c r="CD21" s="403">
        <f>VAR(CD25:CD104)</f>
        <v>5.2921052631578958</v>
      </c>
      <c r="CE21" s="403"/>
      <c r="CF21" s="106">
        <f>VAR(CF25:CF93)</f>
        <v>1.2954545454545454</v>
      </c>
      <c r="CG21" s="403">
        <f>VAR(CG25:CG104)</f>
        <v>13.719696969696967</v>
      </c>
      <c r="CH21" s="403"/>
      <c r="CI21" s="403">
        <f>VAR(CI25:CI104)</f>
        <v>1.2999999999999998</v>
      </c>
      <c r="CJ21" s="403"/>
      <c r="CK21" s="403">
        <f>VAR(CK25:CK104)</f>
        <v>1.7</v>
      </c>
      <c r="CL21" s="403"/>
      <c r="CM21" s="403">
        <f>VAR(CM25:CM104)</f>
        <v>0.30000000000000004</v>
      </c>
      <c r="CN21" s="403"/>
      <c r="CO21" s="403">
        <f>VAR(CO25:CO104)</f>
        <v>3.7</v>
      </c>
      <c r="CP21" s="403"/>
      <c r="CQ21" s="403">
        <f>VAR(CQ25:CQ104)</f>
        <v>5.8</v>
      </c>
      <c r="CR21" s="403"/>
      <c r="CS21" s="403">
        <f>VAR(CS25:CS104)</f>
        <v>36.799999999999997</v>
      </c>
      <c r="CT21" s="403"/>
      <c r="CU21" s="403">
        <f>VAR(CU25:CU104)</f>
        <v>0</v>
      </c>
      <c r="CV21" s="403"/>
      <c r="CW21" s="403">
        <f>VAR(CW25:CW104)</f>
        <v>0</v>
      </c>
      <c r="CX21" s="403"/>
      <c r="CY21" s="403">
        <f>VAR(CY25:CY104)</f>
        <v>0</v>
      </c>
      <c r="CZ21" s="403"/>
      <c r="DA21" s="403">
        <f>VAR(DA25:DA104)</f>
        <v>0.35238095238095229</v>
      </c>
      <c r="DB21" s="403"/>
      <c r="DC21" s="403">
        <f>VAR(DC25:DC104)</f>
        <v>3.409523809523809</v>
      </c>
      <c r="DD21" s="403"/>
      <c r="DE21" s="403">
        <f>VAR(DE25:DE104)</f>
        <v>1.8095238095238089</v>
      </c>
      <c r="DF21" s="403"/>
      <c r="DG21" s="403">
        <f>VAR(DG25:DG104)</f>
        <v>1.6952380952380952</v>
      </c>
      <c r="DH21" s="403"/>
      <c r="DI21" s="403">
        <f>VAR(DI25:DI104)</f>
        <v>1.971428571428572</v>
      </c>
      <c r="DJ21" s="403"/>
      <c r="DK21" s="403">
        <f>VAR(DK25:DK104)</f>
        <v>20.742857142857144</v>
      </c>
      <c r="DL21" s="403"/>
      <c r="DM21" s="403">
        <f>VAR(DM25:DM104)</f>
        <v>12.380952380952378</v>
      </c>
      <c r="DN21" s="403"/>
      <c r="DO21" s="403">
        <f>VAR(DO25:DO104)</f>
        <v>12.38095238095238</v>
      </c>
      <c r="DP21" s="403"/>
      <c r="DQ21" s="403">
        <f>VAR(DQ25:DQ104)</f>
        <v>25</v>
      </c>
      <c r="DR21" s="403"/>
      <c r="DS21" s="403">
        <f>VAR(DS25:DS104)</f>
        <v>2.5</v>
      </c>
      <c r="DT21" s="403"/>
      <c r="DU21" s="403">
        <f>VAR(DU25:DU104)</f>
        <v>4.2</v>
      </c>
      <c r="DV21" s="403"/>
      <c r="DW21" s="403">
        <f>VAR(DW25:DW104)</f>
        <v>95</v>
      </c>
      <c r="DX21" s="403"/>
      <c r="DY21" s="403">
        <f>VAR(DY25:DY104)</f>
        <v>0</v>
      </c>
      <c r="DZ21" s="403"/>
      <c r="EA21" s="403">
        <f>VAR(EA25:EA104)</f>
        <v>30</v>
      </c>
      <c r="EB21" s="403"/>
      <c r="EC21" s="403">
        <f>VAR(EC25:EC104)</f>
        <v>0</v>
      </c>
      <c r="ED21" s="403"/>
      <c r="EE21" s="403">
        <f>VAR(EE25:EE104)</f>
        <v>30</v>
      </c>
      <c r="EF21" s="403"/>
      <c r="EG21" s="403">
        <f>VAR(EG25:EG104)</f>
        <v>0</v>
      </c>
      <c r="EH21" s="403"/>
      <c r="EI21" s="403">
        <f>VAR(EI25:EI104)</f>
        <v>0</v>
      </c>
      <c r="EJ21" s="403"/>
      <c r="EK21" s="403">
        <f>VAR(EK25:EK104)</f>
        <v>2.7</v>
      </c>
      <c r="EL21" s="403"/>
      <c r="EM21" s="403">
        <f>VAR(EM25:EM104)</f>
        <v>106.23333333333332</v>
      </c>
      <c r="EN21" s="403"/>
      <c r="EO21" s="403">
        <f>VAR(EO25:EO104)</f>
        <v>95.238095238095241</v>
      </c>
      <c r="EP21" s="403"/>
      <c r="EQ21" s="403">
        <f>VAR(EQ25:EQ104)</f>
        <v>0</v>
      </c>
      <c r="ER21" s="403"/>
      <c r="ES21" s="403">
        <f>VAR(ES25:ES104)</f>
        <v>27.777777777777779</v>
      </c>
      <c r="ET21" s="403"/>
      <c r="EU21" s="403">
        <f>VAR(EU25:EU104)</f>
        <v>23.333333333333332</v>
      </c>
      <c r="EV21" s="403"/>
      <c r="EW21" s="403">
        <f>VAR(EW25:EW104)</f>
        <v>67.777777777777771</v>
      </c>
      <c r="EX21" s="403"/>
      <c r="EY21" s="403">
        <f>VAR(EY25:EY104)</f>
        <v>0</v>
      </c>
      <c r="EZ21" s="403"/>
      <c r="FA21" s="403">
        <f>VAR(FA25:FA104)</f>
        <v>0</v>
      </c>
      <c r="FB21" s="403"/>
      <c r="FC21" s="403">
        <f>VAR(FC25:FC104)</f>
        <v>1</v>
      </c>
      <c r="FD21" s="403"/>
      <c r="FE21" s="403">
        <f>VAR(FE25:FE104)</f>
        <v>12</v>
      </c>
      <c r="FF21" s="403"/>
      <c r="FG21" s="403">
        <f>VAR(FG25:FG104)</f>
        <v>1</v>
      </c>
      <c r="FH21" s="403"/>
      <c r="FI21" s="403">
        <f>VAR(FI25:FI104)</f>
        <v>3</v>
      </c>
      <c r="FJ21" s="403"/>
      <c r="FK21" s="403">
        <f>VAR(FK25:FK104)</f>
        <v>129.33333333333334</v>
      </c>
      <c r="FL21" s="403"/>
      <c r="FM21" s="403">
        <f>VAR(FM25:FM104)</f>
        <v>14.333333333333332</v>
      </c>
      <c r="FN21" s="403"/>
      <c r="FO21" s="403">
        <f>VAR(FO25:FO104)</f>
        <v>1</v>
      </c>
      <c r="FP21" s="403"/>
      <c r="FQ21" s="403">
        <f>VAR(FQ25:FQ104)</f>
        <v>1</v>
      </c>
      <c r="FR21" s="403"/>
      <c r="FS21" s="403">
        <f>VAR(FS25:FS104)</f>
        <v>3</v>
      </c>
      <c r="FT21" s="403"/>
      <c r="FU21" s="403">
        <f>VAR(FU25:FU104)</f>
        <v>3.6952380952380959</v>
      </c>
      <c r="FV21" s="403"/>
      <c r="FW21" s="403">
        <f>VAR(FW25:FW104)</f>
        <v>1.0285714285714287</v>
      </c>
      <c r="FX21" s="403"/>
      <c r="FY21" s="403">
        <f>VAR(FY25:FY104)</f>
        <v>2.2095238095238097</v>
      </c>
      <c r="FZ21" s="403"/>
      <c r="GA21" s="403">
        <f>VAR(GA25:GA104)</f>
        <v>2.9809523809523801</v>
      </c>
      <c r="GB21" s="403"/>
      <c r="GC21" s="403">
        <f>VAR(GC25:GC104)</f>
        <v>24.6</v>
      </c>
      <c r="GD21" s="403"/>
      <c r="GE21" s="403">
        <f>VAR(GE25:GE104)</f>
        <v>0.69523809523809554</v>
      </c>
      <c r="GF21" s="403"/>
      <c r="GG21" s="403">
        <f>VAR(GG25:GG104)</f>
        <v>0.25714285714285723</v>
      </c>
      <c r="GH21" s="403"/>
      <c r="GI21" s="403">
        <f>VAR(GI25:GI104)</f>
        <v>56980.838095238032</v>
      </c>
      <c r="GJ21" s="403"/>
      <c r="GK21" s="403">
        <f>VAR(GK25:GK104)</f>
        <v>0.49523809523809514</v>
      </c>
      <c r="GL21" s="403"/>
      <c r="GM21" s="403">
        <f>VAR(GM25:GM104)</f>
        <v>0.33333333333333331</v>
      </c>
      <c r="GN21" s="403"/>
      <c r="GO21" s="403">
        <f>VAR(GO25:GO104)</f>
        <v>1.3333333333333335</v>
      </c>
      <c r="GP21" s="403"/>
      <c r="GQ21" s="403">
        <f>VAR(GQ25:GQ104)</f>
        <v>4.3333333333333339</v>
      </c>
      <c r="GR21" s="403"/>
      <c r="GS21" s="403">
        <f>VAR(GS25:GS104)</f>
        <v>2.3333333333333335</v>
      </c>
      <c r="GT21" s="403"/>
      <c r="GU21" s="403">
        <f>VAR(GU25:GU104)</f>
        <v>0.33333333333333331</v>
      </c>
      <c r="GV21" s="403"/>
      <c r="GW21" s="403">
        <f>VAR(GW25:GW104)</f>
        <v>1</v>
      </c>
      <c r="GX21" s="403"/>
      <c r="GY21" s="403">
        <f>VAR(GY25:GY104)</f>
        <v>4.3333333333333339</v>
      </c>
      <c r="GZ21" s="403"/>
      <c r="HA21" s="403">
        <f>VAR(HA25:HA104)</f>
        <v>17.333333333333332</v>
      </c>
      <c r="HB21" s="403"/>
      <c r="HC21" s="403">
        <f>VAR(HC25:HC104)</f>
        <v>4.3333333333333339</v>
      </c>
      <c r="HD21" s="403"/>
      <c r="HE21" s="403">
        <f>VAR(HE25:HE104)</f>
        <v>0.33333333333333331</v>
      </c>
      <c r="HF21" s="403"/>
      <c r="HG21" s="403">
        <f>VAR(HG25:HG104)</f>
        <v>4.3333333333333339</v>
      </c>
      <c r="HH21" s="403"/>
      <c r="HI21" s="403">
        <f>VAR(HI25:HI104)</f>
        <v>4</v>
      </c>
      <c r="HJ21" s="403"/>
      <c r="HK21" s="403">
        <f>VAR(HK25:HK104)</f>
        <v>21.333333333333332</v>
      </c>
      <c r="HL21" s="403"/>
      <c r="HM21" s="403">
        <f>VAR(HM25:HM104)</f>
        <v>0.33333333333333331</v>
      </c>
      <c r="HN21" s="403"/>
      <c r="HO21" s="403">
        <f>VAR(HO25:HO104)</f>
        <v>10.333333333333332</v>
      </c>
      <c r="HP21" s="403"/>
      <c r="HQ21" s="403">
        <f>VAR(HQ25:HQ104)</f>
        <v>2.3333333333333335</v>
      </c>
      <c r="HR21" s="403"/>
      <c r="HS21" s="403">
        <f>VAR(HS25:HS104)</f>
        <v>6.3333333333333339</v>
      </c>
      <c r="HT21" s="403"/>
      <c r="HU21" s="403">
        <f>VAR(HU25:HU104)</f>
        <v>5.3333333333333339</v>
      </c>
      <c r="HV21" s="403"/>
      <c r="HW21" s="403">
        <f>VAR(HW25:HW104)</f>
        <v>0.33333333333333337</v>
      </c>
      <c r="HX21" s="403"/>
      <c r="HY21" s="403">
        <f>VAR(HY25:HY104)</f>
        <v>6.3333333333333339</v>
      </c>
      <c r="HZ21" s="403"/>
      <c r="IA21" s="403">
        <f>VAR(IA25:IA104)</f>
        <v>0.33333333333333337</v>
      </c>
      <c r="IB21" s="403"/>
      <c r="IC21" s="403">
        <f>VAR(IC25:IC104)</f>
        <v>2.333333333333333</v>
      </c>
      <c r="ID21" s="403"/>
      <c r="IE21" s="403">
        <f>VAR(IE25:IE104)</f>
        <v>1.3333333333333333</v>
      </c>
      <c r="IF21" s="403"/>
      <c r="IG21" s="403">
        <f>VAR(IG25:IG104)</f>
        <v>2.333333333333333</v>
      </c>
      <c r="IH21" s="403"/>
      <c r="II21" s="403">
        <f>VAR(II25:II104)</f>
        <v>2.333333333333333</v>
      </c>
      <c r="IJ21" s="403"/>
      <c r="IK21" s="403">
        <f>VAR(IK25:IK104)</f>
        <v>0.33333333333333337</v>
      </c>
      <c r="IL21" s="403"/>
      <c r="IM21" s="403">
        <f>VAR(IM25:IM104)</f>
        <v>4.095238095238094</v>
      </c>
      <c r="IN21" s="403"/>
      <c r="IO21" s="403">
        <f>VAR(IO25:IO104)</f>
        <v>0.74285714285714299</v>
      </c>
      <c r="IP21" s="403"/>
      <c r="IQ21" s="403">
        <f>VAR(IQ25:IQ104)</f>
        <v>0.52380952380952384</v>
      </c>
      <c r="IR21" s="403"/>
      <c r="IS21" s="403">
        <f>VAR(IS25:IS104)</f>
        <v>0.80952380952380965</v>
      </c>
      <c r="IT21" s="403"/>
      <c r="IU21" s="403">
        <f>VAR(IU25:IU104)</f>
        <v>0.69523809523809543</v>
      </c>
      <c r="IV21" s="403"/>
      <c r="IW21" s="403">
        <f>VAR(IW25:IW104)</f>
        <v>1.1714285714285715</v>
      </c>
      <c r="IX21" s="403"/>
      <c r="IY21" s="403">
        <f>VAR(IY25:IY104)</f>
        <v>0.63809523809523816</v>
      </c>
      <c r="IZ21" s="403"/>
      <c r="JA21" s="403">
        <f>VAR(JA25:JA104)</f>
        <v>1.4952380952380955</v>
      </c>
      <c r="JB21" s="403"/>
      <c r="JC21" s="403">
        <f>VAR(JC25:JC104)</f>
        <v>5.3333333333333339</v>
      </c>
      <c r="JD21" s="403"/>
      <c r="JE21" s="403">
        <f>VAR(JE25:JE104)</f>
        <v>4.3333333333333339</v>
      </c>
      <c r="JF21" s="403"/>
      <c r="JG21" s="403">
        <f>VAR(JG25:JG104)</f>
        <v>2.333333333333333</v>
      </c>
      <c r="JH21" s="403"/>
      <c r="JI21" s="403">
        <f>VAR(JI25:JI104)</f>
        <v>1.3333333333333333</v>
      </c>
      <c r="JJ21" s="403"/>
      <c r="JK21" s="403">
        <f>VAR(JK25:JK104)</f>
        <v>5.3333333333333339</v>
      </c>
      <c r="JL21" s="403"/>
      <c r="JM21" s="403">
        <f>VAR(JM25:JM104)</f>
        <v>4</v>
      </c>
      <c r="JN21" s="403"/>
      <c r="JO21" s="403">
        <f>VAR(JO25:JO104)</f>
        <v>1</v>
      </c>
      <c r="JP21" s="403"/>
      <c r="JQ21" s="403">
        <f>VAR(JQ25:JQ104)</f>
        <v>1.3333333333333333</v>
      </c>
      <c r="JR21" s="403"/>
      <c r="JS21" s="403">
        <f>VAR(JS25:JS104)</f>
        <v>1</v>
      </c>
      <c r="JT21" s="403"/>
      <c r="JU21" s="403">
        <f>VAR(JU25:JU104)</f>
        <v>1</v>
      </c>
      <c r="JV21" s="403"/>
      <c r="JW21" s="403">
        <f>VAR(JW25:JW104)</f>
        <v>10.333333333333334</v>
      </c>
      <c r="JX21" s="403"/>
      <c r="JY21" s="403">
        <f>VAR(JY25:JY104)</f>
        <v>4.3333333333333339</v>
      </c>
      <c r="JZ21" s="403"/>
      <c r="KA21" s="403">
        <f>VAR(KA25:KA104)</f>
        <v>1.3333333333333333</v>
      </c>
      <c r="KB21" s="403"/>
      <c r="KC21" s="403">
        <f>VAR(KC25:KC104)</f>
        <v>1</v>
      </c>
      <c r="KD21" s="403"/>
      <c r="KE21" s="403">
        <f>VAR(KE25:KE104)</f>
        <v>5.3333333333333339</v>
      </c>
      <c r="KF21" s="403"/>
      <c r="KG21" s="403">
        <f>VAR(KG25:KG104)</f>
        <v>4.3333333333333339</v>
      </c>
      <c r="KH21" s="403"/>
      <c r="KI21" s="403" t="e">
        <f>VAR(KI40:KI104)</f>
        <v>#DIV/0!</v>
      </c>
      <c r="KJ21" s="403"/>
      <c r="KK21" s="403">
        <f>VAR(KK25:KK104)</f>
        <v>2.6380952380952385</v>
      </c>
      <c r="KL21" s="403"/>
      <c r="KM21" s="403">
        <f>VAR(KM25:KM104)</f>
        <v>1.1714285714285715</v>
      </c>
      <c r="KN21" s="403"/>
      <c r="KO21" s="403">
        <f>VAR(KO25:KO104)</f>
        <v>20.495238095238097</v>
      </c>
      <c r="KP21" s="403"/>
      <c r="KQ21" s="403">
        <f>VAR(KQ25:KQ104)</f>
        <v>6.4952380952380961</v>
      </c>
      <c r="KR21" s="403"/>
      <c r="KS21" s="403">
        <f>VAR(KS25:KS104)</f>
        <v>5.0952380952380958</v>
      </c>
      <c r="KT21" s="403"/>
      <c r="KU21" s="403">
        <f>VAR(KU25:KU104)</f>
        <v>4.6952380952380972</v>
      </c>
      <c r="KV21" s="403"/>
      <c r="KW21" s="403">
        <f>VAR(KW25:KW104)</f>
        <v>8.0952380952381002</v>
      </c>
      <c r="KX21" s="403"/>
      <c r="KY21" s="403">
        <f>VAR(KY25:KY104)</f>
        <v>12.38095238095238</v>
      </c>
      <c r="KZ21" s="403"/>
      <c r="LA21" s="403">
        <f>VAR(LA25:LA104)</f>
        <v>20.952380952380956</v>
      </c>
      <c r="LB21" s="403"/>
      <c r="LC21" s="403">
        <f>VAR(LC25:LC104)</f>
        <v>23.809523809523814</v>
      </c>
      <c r="LD21" s="403"/>
      <c r="LE21" s="403">
        <f>VAR(LE25:LE104)</f>
        <v>3.6952380952380937</v>
      </c>
      <c r="LF21" s="403"/>
      <c r="LG21" s="403">
        <f>VAR(LG25:LG104)</f>
        <v>0.98095238095238102</v>
      </c>
      <c r="LH21" s="403"/>
      <c r="LI21" s="403">
        <f>VAR(LI25:LI104)</f>
        <v>1.6952380952380961</v>
      </c>
      <c r="LJ21" s="403"/>
      <c r="LK21" s="403">
        <f>VAR(LK25:LK104)</f>
        <v>1.8095238095238095</v>
      </c>
      <c r="LL21" s="403"/>
      <c r="LM21" s="403">
        <f>VAR(LM25:LM104)</f>
        <v>7.1238095238095287</v>
      </c>
      <c r="LN21" s="403"/>
      <c r="LO21" s="403">
        <f>VAR(LO25:LO104)</f>
        <v>1.5523809523809526</v>
      </c>
      <c r="LP21" s="403"/>
      <c r="LQ21" s="403">
        <f>VAR(LQ25:LQ104)</f>
        <v>1.5428571428571429</v>
      </c>
      <c r="LR21" s="403"/>
      <c r="LS21" s="403">
        <f>VAR(LS25:LS104)</f>
        <v>5.0285714285714311</v>
      </c>
      <c r="LT21" s="403"/>
      <c r="LU21" s="403">
        <f>VAR(LU25:LU104)</f>
        <v>10.380952380952381</v>
      </c>
      <c r="LV21" s="403"/>
      <c r="LW21" s="403">
        <f>VAR(LW25:LW104)</f>
        <v>0</v>
      </c>
      <c r="LX21" s="403"/>
      <c r="LY21" s="403">
        <f>VAR(LY25:LY104)</f>
        <v>20.952380952380956</v>
      </c>
      <c r="LZ21" s="403"/>
      <c r="MA21" s="111">
        <f>VAR(MA25:MA93)</f>
        <v>51.884210526315776</v>
      </c>
      <c r="MB21" s="111">
        <f>VAR(MB25:MB93)</f>
        <v>157.56578947368422</v>
      </c>
      <c r="MC21" s="111">
        <f>VAR(MC25:MC93)</f>
        <v>123.52368421052633</v>
      </c>
      <c r="MD21" s="111">
        <f>VAR(MD25:MD93)</f>
        <v>331.31315789473672</v>
      </c>
      <c r="ME21" s="111">
        <f>VAR(ME25:ME93)</f>
        <v>253.92368421052632</v>
      </c>
      <c r="MF21" s="403">
        <f>VAR(MF25:MF104)</f>
        <v>11.397368421052629</v>
      </c>
      <c r="MG21" s="403"/>
      <c r="MH21" s="403">
        <f>VAR(MH25:MH104)</f>
        <v>3.8000000000000007</v>
      </c>
      <c r="MI21" s="403"/>
      <c r="MJ21" s="403">
        <f>VAR(MJ25:MJ104)</f>
        <v>5.5026315789473692</v>
      </c>
      <c r="MK21" s="403"/>
      <c r="ML21" s="403">
        <f>VAR(ML25:ML104)</f>
        <v>2.0499999999999998</v>
      </c>
      <c r="MM21" s="403"/>
      <c r="MN21" s="403">
        <f>VAR(MN25:MN104)</f>
        <v>1.7473684210526315</v>
      </c>
      <c r="MO21" s="403"/>
      <c r="MP21" s="403">
        <f>VAR(MP25:MP104)</f>
        <v>10.536842105263158</v>
      </c>
      <c r="MQ21" s="403"/>
      <c r="MR21" s="403">
        <f>VAR(MR25:MR104)</f>
        <v>1.6210526315789475</v>
      </c>
      <c r="MS21" s="403"/>
      <c r="MT21" s="403">
        <f>VAR(MT25:MT104)</f>
        <v>3.4184210526315799</v>
      </c>
      <c r="MU21" s="403"/>
      <c r="MV21" s="403">
        <f>VAR(MV25:MV104)</f>
        <v>11.397368421052629</v>
      </c>
      <c r="MW21" s="403"/>
      <c r="MX21" s="403">
        <f>VAR(MX25:MX104)</f>
        <v>6.3447368421052639</v>
      </c>
      <c r="MY21" s="403"/>
      <c r="MZ21" s="403">
        <f>VAR(MZ25:MZ104)</f>
        <v>1.4605263157894737</v>
      </c>
      <c r="NA21" s="403"/>
      <c r="NB21" s="403">
        <f>VAR(NB25:NB104)</f>
        <v>0.89210526315789451</v>
      </c>
      <c r="NC21" s="403"/>
      <c r="ND21" s="403">
        <f>VAR(ND25:ND104)</f>
        <v>1.3052631578947371</v>
      </c>
      <c r="NE21" s="403"/>
      <c r="NF21" s="403">
        <f>VAR(NF25:NF104)</f>
        <v>2.4315789473684215</v>
      </c>
      <c r="NG21" s="403"/>
      <c r="NH21" s="403">
        <f>VAR(NH25:NH104)</f>
        <v>5.2921052631578958</v>
      </c>
      <c r="NI21" s="403"/>
      <c r="NJ21" s="403">
        <f>VAR(NJ25:NJ104)</f>
        <v>2.4285714285714284</v>
      </c>
      <c r="NK21" s="403"/>
      <c r="NL21" s="403">
        <f>VAR(NL25:NL104)</f>
        <v>1.552380952380952</v>
      </c>
      <c r="NM21" s="403"/>
      <c r="NN21" s="403">
        <f>VAR(NN25:NN104)</f>
        <v>3.6857142857142864</v>
      </c>
      <c r="NO21" s="403"/>
      <c r="NP21" s="403">
        <f>VAR(NP25:NP104)</f>
        <v>0.78095238095238084</v>
      </c>
      <c r="NQ21" s="403"/>
      <c r="NR21" s="403">
        <f>VAR(NR25:NR104)</f>
        <v>3.4000000000000008</v>
      </c>
      <c r="NS21" s="403"/>
      <c r="NT21" s="403">
        <f>VAR(NT25:NT104)</f>
        <v>2.3523809523809525</v>
      </c>
      <c r="NU21" s="403"/>
      <c r="NV21" s="403">
        <f>VAR(NV25:NV104)</f>
        <v>8.5523809523809557</v>
      </c>
      <c r="NW21" s="403"/>
      <c r="NX21" s="403">
        <f>VAR(NX25:NX104)</f>
        <v>2.4571428571428577</v>
      </c>
      <c r="NY21" s="403"/>
      <c r="NZ21" s="403">
        <f>VAR(NZ25:NZ104)</f>
        <v>1.3809523809523812</v>
      </c>
      <c r="OA21" s="403"/>
      <c r="OB21" s="403">
        <f>VAR(OB25:OB104)</f>
        <v>2.4285714285714284</v>
      </c>
      <c r="OC21" s="403"/>
      <c r="OD21" s="403">
        <f>VAR(OD25:OD104)</f>
        <v>0.5428571428571427</v>
      </c>
      <c r="OE21" s="403"/>
      <c r="OF21" s="403">
        <f>VAR(OF25:OF104)</f>
        <v>1.6666666666666674</v>
      </c>
      <c r="OG21" s="403"/>
      <c r="OH21" s="403">
        <f>VAR(OH25:OH104)</f>
        <v>33.266666666666666</v>
      </c>
      <c r="OI21" s="403"/>
      <c r="OJ21" s="403">
        <f>VAR(OJ25:OJ104)</f>
        <v>1.3523809523809529</v>
      </c>
      <c r="OK21" s="403"/>
      <c r="OL21" s="403">
        <f>VAR(OL25:OL104)</f>
        <v>0.66666666666666641</v>
      </c>
      <c r="OM21" s="403"/>
      <c r="ON21" s="403">
        <f>VAR(ON25:ON104)</f>
        <v>3.4571428571428555</v>
      </c>
      <c r="OO21" s="403"/>
      <c r="OP21" s="403">
        <f>VAR(OP25:OP104)</f>
        <v>33.855769230769234</v>
      </c>
      <c r="OQ21" s="403"/>
      <c r="OR21" s="403">
        <f>VAR(OR25:OR104)</f>
        <v>7.8461538461538458</v>
      </c>
      <c r="OS21" s="403"/>
      <c r="OT21" s="403">
        <f>VAR(OT25:OT104)</f>
        <v>12.583974358974364</v>
      </c>
      <c r="OU21" s="403"/>
      <c r="OV21" s="403">
        <f>VAR(OV25:OV104)</f>
        <v>3.968589743589745</v>
      </c>
      <c r="OW21" s="403"/>
      <c r="OX21" s="403">
        <f>VAR(OX25:OX104)</f>
        <v>4.5128205128205128</v>
      </c>
      <c r="OY21" s="403"/>
      <c r="OZ21" s="403">
        <f>VAR(OZ25:OZ104)</f>
        <v>5.5666666666666709</v>
      </c>
      <c r="PA21" s="403"/>
      <c r="PB21" s="403">
        <f>VAR(PB25:PB104)</f>
        <v>5.5993589743589745</v>
      </c>
      <c r="PC21" s="403"/>
      <c r="PD21" s="403">
        <f>VAR(PD25:PD104)</f>
        <v>16.717307692307699</v>
      </c>
      <c r="PE21" s="403"/>
      <c r="PF21" s="403">
        <f>VAR(PF25:PF104)</f>
        <v>353.12243589743593</v>
      </c>
      <c r="PG21" s="403"/>
      <c r="PH21" s="403">
        <f>VAR(PH25:PH104)</f>
        <v>421.02307692307687</v>
      </c>
      <c r="PI21" s="403"/>
      <c r="PJ21" s="403">
        <f>VAR(PJ25:PJ104)</f>
        <v>400.71538461538449</v>
      </c>
      <c r="PK21" s="403"/>
      <c r="PL21" s="403">
        <f>VAR(PL25:PL104)</f>
        <v>410.89166666666665</v>
      </c>
      <c r="PM21" s="403"/>
      <c r="PN21" s="403">
        <f>VAR(PN25:PN104)</f>
        <v>493.12820512820514</v>
      </c>
      <c r="PO21" s="403"/>
      <c r="PP21" s="403">
        <f>VAR(PP25:PP104)</f>
        <v>547.08653846153845</v>
      </c>
      <c r="PQ21" s="403"/>
      <c r="PR21" s="403">
        <f>VAR(PR25:PR104)</f>
        <v>627.36153846153843</v>
      </c>
      <c r="PS21" s="403"/>
      <c r="PT21" s="403">
        <f>VAR(PT25:PT104)</f>
        <v>964.80448717948718</v>
      </c>
      <c r="PU21" s="403"/>
      <c r="PV21" s="403">
        <f>VAR(PV25:PV104)</f>
        <v>656.34615384615381</v>
      </c>
      <c r="PW21" s="403"/>
      <c r="PX21" s="403">
        <f>VAR(PX25:PX104)</f>
        <v>628.14102564102564</v>
      </c>
      <c r="PY21" s="403"/>
      <c r="PZ21" s="403">
        <f>VAR(PZ25:PZ104)</f>
        <v>301.53846153846155</v>
      </c>
      <c r="QA21" s="403"/>
      <c r="QB21" s="143"/>
      <c r="QC21" s="143"/>
      <c r="QD21" s="403">
        <f>VAR(QD25:QD104)</f>
        <v>52.742879746835442</v>
      </c>
      <c r="QE21" s="403"/>
      <c r="QF21" s="403">
        <f>VAR(QF25:QF104)</f>
        <v>28.617721518987327</v>
      </c>
      <c r="QG21" s="403"/>
      <c r="QH21" s="403">
        <f>VAR(QH25:QH104)</f>
        <v>29.06819620253161</v>
      </c>
      <c r="QI21" s="403"/>
      <c r="QJ21" s="403">
        <f>VAR(QJ25:QJ200)</f>
        <v>27.496060606060599</v>
      </c>
      <c r="QK21" s="403"/>
      <c r="QL21" s="403">
        <f>VAR(QL25:QL200)</f>
        <v>16.923636363636327</v>
      </c>
      <c r="QM21" s="403"/>
      <c r="QN21" s="403">
        <f>VAR(QN25:QN200)</f>
        <v>15.363636363636321</v>
      </c>
      <c r="QO21" s="403"/>
      <c r="QP21" s="403">
        <f>VAR(QP25:QP200)</f>
        <v>11.340909090909125</v>
      </c>
      <c r="QQ21" s="403"/>
      <c r="QR21" s="403">
        <f>VAR(QR25:QR200)</f>
        <v>10.359191919191938</v>
      </c>
      <c r="QS21" s="403"/>
      <c r="QT21" s="403">
        <f>VAR(QT25:QT200)</f>
        <v>7.9660606060606165</v>
      </c>
      <c r="QU21" s="403"/>
      <c r="QV21" s="403">
        <f>VAR(QV25:QV200)</f>
        <v>7.5089898989899089</v>
      </c>
      <c r="QW21" s="403"/>
      <c r="QX21" s="403">
        <f>VAR(QX25:QX200)</f>
        <v>7.5975757575757594</v>
      </c>
      <c r="QY21" s="403"/>
      <c r="QZ21" s="403">
        <f>VAR(QZ25:QZ200)</f>
        <v>7.7175141242937961</v>
      </c>
      <c r="RA21" s="403"/>
      <c r="RB21" s="403">
        <f>VAR(RB25:RB200)</f>
        <v>2.6471751412429403</v>
      </c>
      <c r="RC21" s="403"/>
      <c r="RD21" s="403">
        <f>VAR(RD25:RD200)</f>
        <v>3.5039548022598903</v>
      </c>
      <c r="RE21" s="403"/>
      <c r="RF21" s="403">
        <f>VAR(RF25:RF200)</f>
        <v>4.9898305084745793</v>
      </c>
      <c r="RG21" s="403"/>
      <c r="RH21" s="403">
        <f>VAR(RH25:RH200)</f>
        <v>2.8302259887005614</v>
      </c>
      <c r="RI21" s="403"/>
      <c r="RJ21" s="403">
        <f>VAR(RJ25:RJ200)</f>
        <v>5.1683615819208963</v>
      </c>
      <c r="RK21" s="403"/>
      <c r="RL21" s="403">
        <f>VAR(RL25:RL200)</f>
        <v>2.9661016949152543</v>
      </c>
      <c r="RM21" s="403"/>
      <c r="RN21" s="403">
        <f>VAR(RN25:RN200)</f>
        <v>2.2870056497175146</v>
      </c>
      <c r="RO21" s="403"/>
      <c r="RP21" s="153">
        <f>VAR(RP25:RP193)</f>
        <v>64.292244897959193</v>
      </c>
      <c r="RQ21" s="163">
        <f t="shared" ref="RQ21:RW21" si="55">VAR(RQ25:RQ193)</f>
        <v>128.13908227848097</v>
      </c>
      <c r="RR21" s="163">
        <f t="shared" si="55"/>
        <v>117.7871835443038</v>
      </c>
      <c r="RS21" s="163">
        <f t="shared" si="55"/>
        <v>126.8226265822784</v>
      </c>
      <c r="RT21" s="163">
        <f t="shared" si="55"/>
        <v>115.76202531645578</v>
      </c>
      <c r="RU21" s="163">
        <f t="shared" si="55"/>
        <v>121.61882911392399</v>
      </c>
      <c r="RV21" s="163">
        <f t="shared" si="55"/>
        <v>116.46819620253166</v>
      </c>
      <c r="RW21" s="163">
        <f t="shared" si="55"/>
        <v>121.27832278481007</v>
      </c>
      <c r="RX21" s="403">
        <f>VAR(RX25:RX104)</f>
        <v>177.14541139240504</v>
      </c>
      <c r="RY21" s="403"/>
      <c r="RZ21" s="403">
        <f>VAR(RZ25:RZ104)</f>
        <v>107.15886075949363</v>
      </c>
      <c r="SA21" s="403"/>
      <c r="SB21" s="403">
        <f>VAR(SB25:SB104)</f>
        <v>277.61376582278473</v>
      </c>
      <c r="SC21" s="403"/>
      <c r="SD21" s="403">
        <f>VAR(SD25:SD104)</f>
        <v>177.29731012658223</v>
      </c>
      <c r="SE21" s="403"/>
      <c r="SF21" s="403">
        <f>VAR(SF25:SF104)</f>
        <v>304.44999999999987</v>
      </c>
      <c r="SG21" s="403"/>
      <c r="SH21" s="403">
        <f>VAR(SH25:SH104)</f>
        <v>167.62974683544303</v>
      </c>
      <c r="SI21" s="403"/>
      <c r="SJ21" s="403">
        <f>VAR(SJ25:SJ104)</f>
        <v>43.442405063291169</v>
      </c>
      <c r="SK21" s="403"/>
      <c r="SL21" s="403">
        <f>VAR(SL25:SL104)</f>
        <v>26.297435897435889</v>
      </c>
      <c r="SM21" s="403"/>
      <c r="SN21" s="403">
        <f>VAR(SN25:SN104)</f>
        <v>38.920512820512855</v>
      </c>
      <c r="SO21" s="403"/>
      <c r="SP21" s="403">
        <f>VAR(SP25:SP104)</f>
        <v>61.932692307692307</v>
      </c>
      <c r="SQ21" s="403"/>
      <c r="SR21" s="403">
        <f>VAR(SR25:SR104)</f>
        <v>43.05064102564107</v>
      </c>
      <c r="SS21" s="403"/>
      <c r="ST21" s="403">
        <f>VAR(ST25:ST104)</f>
        <v>54.100000000000051</v>
      </c>
      <c r="SU21" s="403"/>
      <c r="SV21" s="403">
        <f>VAR(SV25:SV104)</f>
        <v>69.874358974358969</v>
      </c>
      <c r="SW21" s="403"/>
      <c r="SX21" s="403">
        <f>VAR(SX25:SX104)</f>
        <v>41.148076923076928</v>
      </c>
      <c r="SY21" s="403"/>
      <c r="SZ21" s="403">
        <f>VAR(SZ25:SZ104)</f>
        <v>53.497435897435857</v>
      </c>
      <c r="TA21" s="403"/>
      <c r="TB21" s="403">
        <f>VAR(TB25:TB104)</f>
        <v>72.964102564102575</v>
      </c>
      <c r="TC21" s="403"/>
      <c r="TD21" s="396"/>
      <c r="TE21" s="396"/>
      <c r="TF21" s="201"/>
      <c r="TG21" s="201"/>
      <c r="TH21" s="201"/>
      <c r="TI21" s="201"/>
      <c r="TJ21" s="201"/>
      <c r="TK21" s="197"/>
    </row>
    <row r="22" spans="1:531" s="57" customFormat="1" ht="38.25" customHeight="1" x14ac:dyDescent="0.3">
      <c r="A22" s="27" t="s">
        <v>222</v>
      </c>
      <c r="B22" s="58"/>
      <c r="D22" s="61"/>
      <c r="G22" s="61"/>
      <c r="J22" s="61"/>
      <c r="L22" s="61"/>
      <c r="N22" s="61"/>
      <c r="P22" s="61"/>
      <c r="R22" s="61"/>
      <c r="T22" s="61"/>
      <c r="V22" s="61"/>
      <c r="AE22" s="74" t="s">
        <v>220</v>
      </c>
      <c r="AF22" s="74" t="s">
        <v>220</v>
      </c>
      <c r="AG22" s="74" t="s">
        <v>220</v>
      </c>
      <c r="AH22" s="122" t="s">
        <v>221</v>
      </c>
      <c r="AI22" s="74" t="s">
        <v>221</v>
      </c>
      <c r="AJ22" s="74" t="s">
        <v>221</v>
      </c>
      <c r="AK22" s="74" t="s">
        <v>220</v>
      </c>
      <c r="AL22" s="74" t="s">
        <v>220</v>
      </c>
      <c r="AM22" s="74" t="s">
        <v>220</v>
      </c>
      <c r="AN22" s="74" t="s">
        <v>221</v>
      </c>
      <c r="AO22" s="74" t="s">
        <v>221</v>
      </c>
      <c r="AP22" s="74" t="s">
        <v>221</v>
      </c>
      <c r="AQ22" s="74" t="s">
        <v>220</v>
      </c>
      <c r="AR22" s="74" t="s">
        <v>221</v>
      </c>
      <c r="AS22" s="74" t="s">
        <v>220</v>
      </c>
      <c r="AT22" s="74" t="s">
        <v>220</v>
      </c>
      <c r="AU22" s="74" t="s">
        <v>221</v>
      </c>
      <c r="AV22" s="74" t="s">
        <v>221</v>
      </c>
      <c r="AX22" s="61"/>
      <c r="AZ22" s="75"/>
      <c r="BB22" s="75"/>
      <c r="BC22" s="75"/>
      <c r="BD22" s="430"/>
      <c r="BE22" s="430"/>
      <c r="BF22" s="403"/>
      <c r="BG22" s="403"/>
      <c r="BH22" s="403"/>
      <c r="BI22" s="403"/>
      <c r="BJ22" s="430" t="s">
        <v>224</v>
      </c>
      <c r="BK22" s="430"/>
      <c r="BM22" s="75"/>
      <c r="BN22" s="403"/>
      <c r="BO22" s="403"/>
      <c r="BP22" s="413"/>
      <c r="BQ22" s="414"/>
      <c r="BR22" s="403"/>
      <c r="BS22" s="403"/>
      <c r="BT22" s="403"/>
      <c r="BU22" s="403"/>
      <c r="BW22" s="75"/>
      <c r="BX22" s="403"/>
      <c r="BY22" s="403"/>
      <c r="BZ22" s="403"/>
      <c r="CA22" s="403"/>
      <c r="CB22" s="403"/>
      <c r="CC22" s="403"/>
      <c r="CD22" s="403"/>
      <c r="CE22" s="403"/>
      <c r="CG22" s="403"/>
      <c r="CH22" s="403"/>
      <c r="CI22" s="403"/>
      <c r="CJ22" s="403"/>
      <c r="CK22" s="403"/>
      <c r="CL22" s="403"/>
      <c r="CM22" s="403"/>
      <c r="CN22" s="403"/>
      <c r="CO22" s="403"/>
      <c r="CP22" s="403"/>
      <c r="CQ22" s="403"/>
      <c r="CR22" s="403"/>
      <c r="CS22" s="403"/>
      <c r="CT22" s="403"/>
      <c r="CU22" s="403"/>
      <c r="CV22" s="403"/>
      <c r="CW22" s="403"/>
      <c r="CX22" s="403"/>
      <c r="CY22" s="403"/>
      <c r="CZ22" s="403"/>
      <c r="DA22" s="403"/>
      <c r="DB22" s="403"/>
      <c r="DC22" s="403"/>
      <c r="DD22" s="403"/>
      <c r="DE22" s="403"/>
      <c r="DF22" s="403"/>
      <c r="DG22" s="403"/>
      <c r="DH22" s="403"/>
      <c r="DI22" s="403"/>
      <c r="DJ22" s="403"/>
      <c r="DK22" s="403"/>
      <c r="DL22" s="403"/>
      <c r="DM22" s="403"/>
      <c r="DN22" s="403"/>
      <c r="DO22" s="403"/>
      <c r="DP22" s="403"/>
      <c r="DQ22" s="403"/>
      <c r="DR22" s="403"/>
      <c r="FU22" s="75"/>
      <c r="FV22" s="75"/>
      <c r="FW22" s="75"/>
      <c r="FX22" s="75"/>
      <c r="FY22" s="75"/>
      <c r="FZ22" s="75"/>
      <c r="GA22" s="75"/>
      <c r="GB22" s="75"/>
      <c r="GC22" s="75"/>
      <c r="GD22" s="75"/>
      <c r="GE22" s="75"/>
      <c r="GF22" s="75"/>
      <c r="GG22" s="75"/>
      <c r="GH22" s="75"/>
      <c r="GI22" s="75"/>
      <c r="GJ22" s="75"/>
      <c r="GK22" s="75"/>
      <c r="GL22" s="75"/>
      <c r="IM22" s="75"/>
      <c r="IN22" s="75"/>
      <c r="IO22" s="75"/>
      <c r="IP22" s="75"/>
      <c r="IQ22" s="75"/>
      <c r="IR22" s="75"/>
      <c r="IS22" s="75"/>
      <c r="IT22" s="75"/>
      <c r="IU22" s="75"/>
      <c r="IV22" s="75"/>
      <c r="IW22" s="75"/>
      <c r="IX22" s="75"/>
      <c r="IY22" s="75"/>
      <c r="IZ22" s="75"/>
      <c r="JA22" s="75"/>
      <c r="JB22" s="75"/>
      <c r="KI22" s="74" t="s">
        <v>220</v>
      </c>
      <c r="KJ22" s="85"/>
      <c r="KK22" s="74" t="s">
        <v>220</v>
      </c>
      <c r="KL22" s="85"/>
      <c r="KM22" s="74" t="s">
        <v>220</v>
      </c>
      <c r="KN22" s="85"/>
      <c r="KO22" s="74" t="s">
        <v>220</v>
      </c>
      <c r="KP22" s="85"/>
      <c r="KQ22" s="74" t="s">
        <v>220</v>
      </c>
      <c r="KR22" s="85"/>
      <c r="KS22" s="74" t="s">
        <v>220</v>
      </c>
      <c r="KT22" s="85"/>
      <c r="KU22" s="74" t="s">
        <v>220</v>
      </c>
      <c r="KV22" s="85"/>
      <c r="KW22" s="74" t="s">
        <v>220</v>
      </c>
      <c r="KX22" s="85"/>
      <c r="KY22" s="74" t="s">
        <v>220</v>
      </c>
      <c r="KZ22" s="85"/>
      <c r="LA22" s="74" t="s">
        <v>220</v>
      </c>
      <c r="LB22" s="85"/>
      <c r="LC22" s="74" t="s">
        <v>220</v>
      </c>
      <c r="LD22" s="85"/>
      <c r="LE22" s="74" t="s">
        <v>221</v>
      </c>
      <c r="LF22" s="85"/>
      <c r="LG22" s="74" t="s">
        <v>221</v>
      </c>
      <c r="LH22" s="85"/>
      <c r="LI22" s="74" t="s">
        <v>221</v>
      </c>
      <c r="LJ22" s="85"/>
      <c r="LK22" s="74" t="s">
        <v>221</v>
      </c>
      <c r="LL22" s="85"/>
      <c r="LM22" s="74" t="s">
        <v>221</v>
      </c>
      <c r="LN22" s="85"/>
      <c r="LO22" s="74" t="s">
        <v>221</v>
      </c>
      <c r="LP22" s="85"/>
      <c r="LQ22" s="74" t="s">
        <v>221</v>
      </c>
      <c r="LR22" s="85"/>
      <c r="LS22" s="74" t="s">
        <v>221</v>
      </c>
      <c r="LT22" s="85"/>
      <c r="LU22" s="74" t="s">
        <v>221</v>
      </c>
      <c r="LV22" s="85"/>
      <c r="LW22" s="74" t="s">
        <v>221</v>
      </c>
      <c r="LX22" s="85"/>
      <c r="LY22" s="74" t="s">
        <v>221</v>
      </c>
      <c r="LZ22" s="85"/>
      <c r="MA22" s="111"/>
      <c r="MB22" s="111"/>
      <c r="MC22" s="111"/>
      <c r="MD22" s="111"/>
      <c r="ME22" s="111"/>
      <c r="MF22" s="111"/>
      <c r="MG22" s="111"/>
      <c r="MH22" s="111"/>
      <c r="MI22" s="111"/>
      <c r="MJ22" s="111"/>
      <c r="MK22" s="111"/>
      <c r="ML22" s="111"/>
      <c r="MM22" s="111"/>
      <c r="MN22" s="111"/>
      <c r="MO22" s="111"/>
      <c r="MP22" s="111"/>
      <c r="MQ22" s="111"/>
      <c r="MR22" s="111"/>
      <c r="MS22" s="111"/>
      <c r="MT22" s="111"/>
      <c r="MU22" s="111"/>
      <c r="MV22" s="403"/>
      <c r="MW22" s="403"/>
      <c r="MX22" s="403"/>
      <c r="MY22" s="403"/>
      <c r="MZ22" s="403"/>
      <c r="NA22" s="403"/>
      <c r="NB22" s="403"/>
      <c r="NC22" s="403"/>
      <c r="ND22" s="403"/>
      <c r="NE22" s="403"/>
      <c r="NF22" s="403"/>
      <c r="NG22" s="403"/>
      <c r="NH22" s="403"/>
      <c r="NI22" s="403"/>
      <c r="NJ22" s="111"/>
      <c r="NK22" s="111"/>
      <c r="NL22" s="111"/>
      <c r="NM22" s="111"/>
      <c r="NN22" s="111"/>
      <c r="NO22" s="111"/>
      <c r="NP22" s="111"/>
      <c r="NQ22" s="111"/>
      <c r="NR22" s="111"/>
      <c r="NS22" s="111"/>
      <c r="NT22" s="111"/>
      <c r="NU22" s="111"/>
      <c r="NV22" s="111"/>
      <c r="NW22" s="111"/>
      <c r="NX22" s="111"/>
      <c r="NY22" s="111"/>
      <c r="NZ22" s="111"/>
      <c r="OA22" s="111"/>
      <c r="OB22" s="111"/>
      <c r="OC22" s="111"/>
      <c r="OD22" s="111"/>
      <c r="OE22" s="111"/>
      <c r="OF22" s="111"/>
      <c r="OG22" s="111"/>
      <c r="OH22" s="111"/>
      <c r="OI22" s="111"/>
      <c r="OJ22" s="111"/>
      <c r="OK22" s="111"/>
      <c r="OL22" s="111"/>
      <c r="OM22" s="111"/>
      <c r="ON22" s="111"/>
      <c r="OO22" s="111"/>
      <c r="OP22" s="111"/>
      <c r="OQ22" s="111"/>
      <c r="OR22" s="137"/>
      <c r="OS22" s="137"/>
      <c r="OT22" s="137"/>
      <c r="OU22" s="137"/>
      <c r="OV22" s="137"/>
      <c r="OW22" s="137"/>
      <c r="OX22" s="137"/>
      <c r="OY22" s="137"/>
      <c r="OZ22" s="137"/>
      <c r="PA22" s="137"/>
      <c r="PB22" s="137"/>
      <c r="PC22" s="137"/>
      <c r="PD22" s="137"/>
      <c r="PE22" s="137"/>
      <c r="PF22" s="137"/>
      <c r="PG22" s="137"/>
      <c r="PH22" s="137"/>
      <c r="PI22" s="137"/>
      <c r="PJ22" s="137"/>
      <c r="PK22" s="137"/>
      <c r="PL22" s="137"/>
      <c r="PM22" s="137"/>
      <c r="PN22" s="137"/>
      <c r="PO22" s="137"/>
      <c r="PP22" s="137"/>
      <c r="PQ22" s="137"/>
      <c r="PR22" s="137"/>
      <c r="PS22" s="137"/>
      <c r="PT22" s="137"/>
      <c r="PU22" s="137"/>
      <c r="PV22" s="137"/>
      <c r="PW22" s="137"/>
      <c r="PX22" s="137"/>
      <c r="PY22" s="137"/>
      <c r="PZ22" s="137"/>
      <c r="QA22" s="137"/>
      <c r="QB22" s="143"/>
      <c r="QC22" s="143"/>
      <c r="QD22" s="142"/>
      <c r="QE22" s="142"/>
      <c r="QF22" s="146"/>
      <c r="QG22" s="146"/>
      <c r="QH22" s="146"/>
      <c r="QI22" s="146"/>
      <c r="QJ22" s="146"/>
      <c r="QK22" s="146"/>
      <c r="QL22" s="146"/>
      <c r="QM22" s="146"/>
      <c r="QN22" s="146"/>
      <c r="QO22" s="146"/>
      <c r="QP22" s="146"/>
      <c r="QQ22" s="146"/>
      <c r="QR22" s="146"/>
      <c r="QS22" s="146"/>
      <c r="QT22" s="146"/>
      <c r="QU22" s="146"/>
      <c r="QV22" s="146"/>
      <c r="QW22" s="146"/>
      <c r="QX22" s="146"/>
      <c r="QY22" s="146"/>
      <c r="QZ22" s="153"/>
      <c r="RA22" s="153"/>
      <c r="RB22" s="153"/>
      <c r="RC22" s="153"/>
      <c r="RD22" s="153"/>
      <c r="RE22" s="153"/>
      <c r="RF22" s="153"/>
      <c r="RG22" s="153"/>
      <c r="RH22" s="153"/>
      <c r="RI22" s="153"/>
      <c r="RJ22" s="153"/>
      <c r="RK22" s="153"/>
      <c r="RL22" s="153"/>
      <c r="RM22" s="153"/>
      <c r="RN22" s="153"/>
      <c r="RO22" s="153"/>
      <c r="RP22" s="153"/>
      <c r="RQ22" s="74" t="s">
        <v>375</v>
      </c>
      <c r="RR22" s="74" t="s">
        <v>375</v>
      </c>
      <c r="RS22" s="74" t="s">
        <v>375</v>
      </c>
      <c r="RT22" s="74" t="s">
        <v>375</v>
      </c>
      <c r="RU22" s="74" t="s">
        <v>375</v>
      </c>
      <c r="RV22" s="74" t="s">
        <v>375</v>
      </c>
      <c r="RW22" s="74" t="s">
        <v>375</v>
      </c>
      <c r="RX22" s="171"/>
      <c r="RY22" s="171"/>
      <c r="RZ22" s="171"/>
      <c r="SA22" s="171"/>
      <c r="SB22" s="171"/>
      <c r="SC22" s="171"/>
      <c r="SD22" s="171"/>
      <c r="SE22" s="171"/>
      <c r="SF22" s="171"/>
      <c r="SG22" s="171"/>
      <c r="SH22" s="171"/>
      <c r="SI22" s="171"/>
      <c r="SJ22" s="171"/>
      <c r="SK22" s="171"/>
      <c r="SL22" s="171"/>
      <c r="SM22" s="171"/>
      <c r="SN22" s="171"/>
      <c r="SO22" s="171"/>
      <c r="SP22" s="171"/>
      <c r="SQ22" s="171"/>
      <c r="SR22" s="171"/>
      <c r="SS22" s="171"/>
      <c r="ST22" s="171"/>
      <c r="SU22" s="171"/>
      <c r="SV22" s="171"/>
      <c r="SW22" s="171"/>
      <c r="SX22" s="171"/>
      <c r="SY22" s="171"/>
      <c r="SZ22" s="171"/>
      <c r="TA22" s="171"/>
      <c r="TB22" s="171"/>
      <c r="TC22" s="196"/>
      <c r="TD22" s="398"/>
      <c r="TE22" s="398"/>
      <c r="TF22" s="201"/>
      <c r="TG22" s="201"/>
      <c r="TH22" s="201"/>
      <c r="TI22" s="201"/>
      <c r="TJ22" s="201"/>
      <c r="TK22" s="197"/>
    </row>
    <row r="23" spans="1:531" ht="18.75" customHeight="1" x14ac:dyDescent="0.3">
      <c r="A23" s="73"/>
      <c r="B23" s="45">
        <f>MEDIAN(B25:B42)</f>
        <v>725</v>
      </c>
      <c r="C23" s="45">
        <f t="shared" ref="C23:J23" si="56">MEDIAN(C25:C42)</f>
        <v>729</v>
      </c>
      <c r="D23" s="45">
        <f t="shared" si="56"/>
        <v>735</v>
      </c>
      <c r="E23" s="45">
        <f t="shared" si="56"/>
        <v>797.5</v>
      </c>
      <c r="F23" s="45">
        <f t="shared" si="56"/>
        <v>812</v>
      </c>
      <c r="G23" s="45">
        <f t="shared" si="56"/>
        <v>803</v>
      </c>
      <c r="H23" s="45">
        <f t="shared" si="56"/>
        <v>847</v>
      </c>
      <c r="I23" s="45">
        <f t="shared" si="56"/>
        <v>845.5</v>
      </c>
      <c r="J23" s="45">
        <f t="shared" si="56"/>
        <v>828</v>
      </c>
      <c r="AE23" s="45"/>
      <c r="AF23" s="45"/>
      <c r="AG23" s="45"/>
      <c r="AH23" s="123"/>
      <c r="AI23" s="72"/>
      <c r="AJ23" s="72"/>
      <c r="AK23" s="45"/>
      <c r="AL23" s="45"/>
      <c r="AM23" s="45"/>
      <c r="AN23" s="72"/>
      <c r="AO23" s="72"/>
      <c r="AP23" s="72"/>
      <c r="AQ23" s="45"/>
      <c r="AR23" s="72"/>
      <c r="AS23" s="72"/>
      <c r="AT23" s="72"/>
      <c r="AU23" s="45"/>
      <c r="AV23" s="45"/>
      <c r="EF23" s="45"/>
      <c r="EH23" s="45"/>
      <c r="EJ23" s="45"/>
      <c r="RY23" s="45"/>
      <c r="SA23" s="45"/>
      <c r="SC23" s="45"/>
      <c r="SE23" s="45"/>
      <c r="SG23" s="45"/>
      <c r="SI23" s="45"/>
      <c r="SK23" s="45"/>
      <c r="SM23" s="45"/>
      <c r="SO23" s="45"/>
      <c r="SQ23" s="45"/>
      <c r="SS23" s="45"/>
      <c r="SU23" s="45"/>
      <c r="SW23" s="45"/>
      <c r="SY23" s="45"/>
      <c r="TA23" s="45"/>
    </row>
    <row r="24" spans="1:531" s="21" customFormat="1" ht="64.5" customHeight="1" thickBot="1" x14ac:dyDescent="0.35">
      <c r="A24" s="71" t="s">
        <v>223</v>
      </c>
      <c r="B24" s="42" t="s">
        <v>23</v>
      </c>
      <c r="C24" s="42" t="s">
        <v>23</v>
      </c>
      <c r="D24" s="42" t="s">
        <v>23</v>
      </c>
      <c r="E24" s="42" t="s">
        <v>23</v>
      </c>
      <c r="F24" s="42" t="s">
        <v>23</v>
      </c>
      <c r="G24" s="42" t="s">
        <v>23</v>
      </c>
      <c r="H24" s="42" t="s">
        <v>23</v>
      </c>
      <c r="I24" s="42" t="s">
        <v>23</v>
      </c>
      <c r="J24" s="42" t="s">
        <v>23</v>
      </c>
      <c r="K24" s="42" t="s">
        <v>23</v>
      </c>
      <c r="L24" s="42" t="s">
        <v>23</v>
      </c>
      <c r="M24" s="42" t="s">
        <v>23</v>
      </c>
      <c r="N24" s="42" t="s">
        <v>23</v>
      </c>
      <c r="O24" s="42" t="s">
        <v>23</v>
      </c>
      <c r="P24" s="42" t="s">
        <v>23</v>
      </c>
      <c r="Q24" s="42" t="s">
        <v>23</v>
      </c>
      <c r="R24" s="42" t="s">
        <v>23</v>
      </c>
      <c r="S24" s="42" t="s">
        <v>23</v>
      </c>
      <c r="T24" s="42" t="s">
        <v>23</v>
      </c>
      <c r="U24" s="42" t="s">
        <v>23</v>
      </c>
      <c r="V24" s="42" t="s">
        <v>23</v>
      </c>
      <c r="W24" s="42" t="s">
        <v>23</v>
      </c>
      <c r="X24" s="42" t="s">
        <v>23</v>
      </c>
      <c r="Y24" s="42" t="s">
        <v>23</v>
      </c>
      <c r="Z24" s="43" t="s">
        <v>23</v>
      </c>
      <c r="AA24" s="42" t="s">
        <v>23</v>
      </c>
      <c r="AB24" s="42" t="s">
        <v>23</v>
      </c>
      <c r="AC24" s="42" t="s">
        <v>23</v>
      </c>
      <c r="AD24" s="42" t="s">
        <v>23</v>
      </c>
      <c r="AE24" s="43" t="s">
        <v>23</v>
      </c>
      <c r="AF24" s="43" t="s">
        <v>23</v>
      </c>
      <c r="AG24" s="43" t="s">
        <v>23</v>
      </c>
      <c r="AH24" s="124" t="s">
        <v>23</v>
      </c>
      <c r="AI24" s="43" t="s">
        <v>23</v>
      </c>
      <c r="AJ24" s="43" t="s">
        <v>23</v>
      </c>
      <c r="AK24" s="43" t="s">
        <v>23</v>
      </c>
      <c r="AL24" s="43" t="s">
        <v>23</v>
      </c>
      <c r="AM24" s="43" t="s">
        <v>23</v>
      </c>
      <c r="AN24" s="43" t="s">
        <v>23</v>
      </c>
      <c r="AO24" s="43" t="s">
        <v>23</v>
      </c>
      <c r="AP24" s="43" t="s">
        <v>23</v>
      </c>
      <c r="AQ24" s="43" t="s">
        <v>23</v>
      </c>
      <c r="AR24" s="43" t="s">
        <v>23</v>
      </c>
      <c r="AS24" s="43" t="s">
        <v>23</v>
      </c>
      <c r="AT24" s="43" t="s">
        <v>23</v>
      </c>
      <c r="AU24" s="43" t="s">
        <v>23</v>
      </c>
      <c r="AV24" s="43" t="s">
        <v>23</v>
      </c>
      <c r="AW24" s="42" t="s">
        <v>23</v>
      </c>
      <c r="AX24" s="42" t="s">
        <v>23</v>
      </c>
      <c r="AY24" s="42" t="s">
        <v>23</v>
      </c>
      <c r="AZ24" s="42" t="s">
        <v>23</v>
      </c>
      <c r="BA24" s="43" t="s">
        <v>23</v>
      </c>
      <c r="BB24" s="43" t="s">
        <v>23</v>
      </c>
      <c r="BC24" s="42" t="s">
        <v>23</v>
      </c>
      <c r="BD24" s="129" t="s">
        <v>23</v>
      </c>
      <c r="BE24" s="124" t="s">
        <v>217</v>
      </c>
      <c r="BF24" s="22" t="s">
        <v>23</v>
      </c>
      <c r="BG24" s="43" t="s">
        <v>217</v>
      </c>
      <c r="BH24" s="22" t="s">
        <v>23</v>
      </c>
      <c r="BI24" s="43" t="s">
        <v>217</v>
      </c>
      <c r="BJ24" s="129" t="s">
        <v>23</v>
      </c>
      <c r="BK24" s="124" t="s">
        <v>217</v>
      </c>
      <c r="BL24" s="42" t="s">
        <v>23</v>
      </c>
      <c r="BM24" s="42" t="s">
        <v>23</v>
      </c>
      <c r="BN24" s="22" t="s">
        <v>23</v>
      </c>
      <c r="BO24" s="43" t="s">
        <v>217</v>
      </c>
      <c r="BP24" s="22" t="s">
        <v>23</v>
      </c>
      <c r="BQ24" s="43" t="s">
        <v>217</v>
      </c>
      <c r="BR24" s="22" t="s">
        <v>23</v>
      </c>
      <c r="BS24" s="43" t="s">
        <v>217</v>
      </c>
      <c r="BT24" s="22" t="s">
        <v>23</v>
      </c>
      <c r="BU24" s="43" t="s">
        <v>217</v>
      </c>
      <c r="BV24" s="43" t="s">
        <v>23</v>
      </c>
      <c r="BW24" s="43" t="s">
        <v>23</v>
      </c>
      <c r="BX24" s="22" t="s">
        <v>23</v>
      </c>
      <c r="BY24" s="43" t="s">
        <v>217</v>
      </c>
      <c r="BZ24" s="22" t="s">
        <v>23</v>
      </c>
      <c r="CA24" s="43" t="s">
        <v>217</v>
      </c>
      <c r="CB24" s="22" t="s">
        <v>23</v>
      </c>
      <c r="CC24" s="43" t="s">
        <v>217</v>
      </c>
      <c r="CD24" s="22" t="s">
        <v>23</v>
      </c>
      <c r="CE24" s="43" t="s">
        <v>217</v>
      </c>
      <c r="CF24" s="43" t="s">
        <v>23</v>
      </c>
      <c r="CG24" s="22" t="s">
        <v>23</v>
      </c>
      <c r="CH24" s="43" t="s">
        <v>217</v>
      </c>
      <c r="CI24" s="22" t="s">
        <v>23</v>
      </c>
      <c r="CJ24" s="43" t="s">
        <v>32</v>
      </c>
      <c r="CK24" s="22" t="s">
        <v>23</v>
      </c>
      <c r="CL24" s="43" t="s">
        <v>32</v>
      </c>
      <c r="CM24" s="22" t="s">
        <v>23</v>
      </c>
      <c r="CN24" s="43" t="s">
        <v>32</v>
      </c>
      <c r="CO24" s="22" t="s">
        <v>23</v>
      </c>
      <c r="CP24" s="43" t="s">
        <v>32</v>
      </c>
      <c r="CQ24" s="22" t="s">
        <v>23</v>
      </c>
      <c r="CR24" s="43" t="s">
        <v>32</v>
      </c>
      <c r="CS24" s="22" t="s">
        <v>23</v>
      </c>
      <c r="CT24" s="43" t="s">
        <v>32</v>
      </c>
      <c r="CU24" s="22" t="s">
        <v>23</v>
      </c>
      <c r="CV24" s="43" t="s">
        <v>32</v>
      </c>
      <c r="CW24" s="22" t="s">
        <v>23</v>
      </c>
      <c r="CX24" s="43" t="s">
        <v>32</v>
      </c>
      <c r="CY24" s="22" t="s">
        <v>23</v>
      </c>
      <c r="CZ24" s="43" t="s">
        <v>32</v>
      </c>
      <c r="DA24" s="22" t="s">
        <v>23</v>
      </c>
      <c r="DB24" s="43" t="s">
        <v>32</v>
      </c>
      <c r="DC24" s="22" t="s">
        <v>23</v>
      </c>
      <c r="DD24" s="43" t="s">
        <v>32</v>
      </c>
      <c r="DE24" s="22" t="s">
        <v>23</v>
      </c>
      <c r="DF24" s="43" t="s">
        <v>32</v>
      </c>
      <c r="DG24" s="22" t="s">
        <v>23</v>
      </c>
      <c r="DH24" s="43" t="s">
        <v>32</v>
      </c>
      <c r="DI24" s="22" t="s">
        <v>23</v>
      </c>
      <c r="DJ24" s="43" t="s">
        <v>32</v>
      </c>
      <c r="DK24" s="22" t="s">
        <v>23</v>
      </c>
      <c r="DL24" s="43" t="s">
        <v>32</v>
      </c>
      <c r="DM24" s="22" t="s">
        <v>23</v>
      </c>
      <c r="DN24" s="43" t="s">
        <v>32</v>
      </c>
      <c r="DO24" s="22" t="s">
        <v>23</v>
      </c>
      <c r="DP24" s="43" t="s">
        <v>32</v>
      </c>
      <c r="DQ24" s="22" t="s">
        <v>23</v>
      </c>
      <c r="DR24" s="43" t="s">
        <v>32</v>
      </c>
      <c r="DS24" s="21" t="s">
        <v>23</v>
      </c>
      <c r="DT24" s="43" t="s">
        <v>32</v>
      </c>
      <c r="DU24" s="21" t="s">
        <v>23</v>
      </c>
      <c r="DV24" s="43" t="s">
        <v>32</v>
      </c>
      <c r="DW24" s="21" t="s">
        <v>23</v>
      </c>
      <c r="DX24" s="43" t="s">
        <v>32</v>
      </c>
      <c r="DY24" s="21" t="s">
        <v>23</v>
      </c>
      <c r="DZ24" s="43" t="s">
        <v>32</v>
      </c>
      <c r="EA24" s="21" t="s">
        <v>23</v>
      </c>
      <c r="EB24" s="43" t="s">
        <v>32</v>
      </c>
      <c r="EC24" s="21" t="s">
        <v>23</v>
      </c>
      <c r="ED24" s="43" t="s">
        <v>32</v>
      </c>
      <c r="EE24" s="21" t="s">
        <v>23</v>
      </c>
      <c r="EF24" s="43" t="s">
        <v>32</v>
      </c>
      <c r="EG24" s="21" t="s">
        <v>23</v>
      </c>
      <c r="EH24" s="43" t="s">
        <v>32</v>
      </c>
      <c r="EI24" s="21" t="s">
        <v>23</v>
      </c>
      <c r="EJ24" s="43" t="s">
        <v>32</v>
      </c>
      <c r="EK24" s="21" t="s">
        <v>23</v>
      </c>
      <c r="EL24" s="43" t="s">
        <v>32</v>
      </c>
      <c r="EM24" s="21" t="s">
        <v>23</v>
      </c>
      <c r="EN24" s="43" t="s">
        <v>32</v>
      </c>
      <c r="EO24" s="21" t="s">
        <v>23</v>
      </c>
      <c r="EP24" s="43" t="s">
        <v>32</v>
      </c>
      <c r="EQ24" s="21" t="s">
        <v>23</v>
      </c>
      <c r="ER24" s="43" t="s">
        <v>32</v>
      </c>
      <c r="ES24" s="21" t="s">
        <v>23</v>
      </c>
      <c r="ET24" s="43" t="s">
        <v>32</v>
      </c>
      <c r="EU24" s="21" t="s">
        <v>23</v>
      </c>
      <c r="EV24" s="43" t="s">
        <v>32</v>
      </c>
      <c r="EW24" s="21" t="s">
        <v>23</v>
      </c>
      <c r="EX24" s="43" t="s">
        <v>32</v>
      </c>
      <c r="EY24" s="21" t="s">
        <v>23</v>
      </c>
      <c r="EZ24" s="43" t="s">
        <v>32</v>
      </c>
      <c r="FA24" s="21" t="s">
        <v>23</v>
      </c>
      <c r="FB24" s="43" t="s">
        <v>32</v>
      </c>
      <c r="FC24" s="21" t="s">
        <v>23</v>
      </c>
      <c r="FD24" s="43" t="s">
        <v>32</v>
      </c>
      <c r="FE24" s="21" t="s">
        <v>23</v>
      </c>
      <c r="FF24" s="43" t="s">
        <v>32</v>
      </c>
      <c r="FG24" s="21" t="s">
        <v>23</v>
      </c>
      <c r="FH24" s="43" t="s">
        <v>32</v>
      </c>
      <c r="FI24" s="21" t="s">
        <v>23</v>
      </c>
      <c r="FJ24" s="43" t="s">
        <v>32</v>
      </c>
      <c r="FK24" s="21" t="s">
        <v>23</v>
      </c>
      <c r="FL24" s="43" t="s">
        <v>32</v>
      </c>
      <c r="FM24" s="21" t="s">
        <v>23</v>
      </c>
      <c r="FN24" s="43" t="s">
        <v>32</v>
      </c>
      <c r="FO24" s="21" t="s">
        <v>23</v>
      </c>
      <c r="FP24" s="43" t="s">
        <v>32</v>
      </c>
      <c r="FQ24" s="21" t="s">
        <v>23</v>
      </c>
      <c r="FR24" s="43" t="s">
        <v>32</v>
      </c>
      <c r="FS24" s="21" t="s">
        <v>23</v>
      </c>
      <c r="FT24" s="43" t="s">
        <v>32</v>
      </c>
      <c r="FU24" s="21" t="s">
        <v>23</v>
      </c>
      <c r="FV24" s="43" t="s">
        <v>32</v>
      </c>
      <c r="FW24" s="21" t="s">
        <v>23</v>
      </c>
      <c r="FX24" s="43" t="s">
        <v>32</v>
      </c>
      <c r="FY24" s="21" t="s">
        <v>23</v>
      </c>
      <c r="FZ24" s="43" t="s">
        <v>32</v>
      </c>
      <c r="GA24" s="21" t="s">
        <v>23</v>
      </c>
      <c r="GB24" s="43" t="s">
        <v>32</v>
      </c>
      <c r="GC24" s="21" t="s">
        <v>23</v>
      </c>
      <c r="GD24" s="43" t="s">
        <v>32</v>
      </c>
      <c r="GE24" s="21" t="s">
        <v>23</v>
      </c>
      <c r="GF24" s="43" t="s">
        <v>32</v>
      </c>
      <c r="GG24" s="21" t="s">
        <v>23</v>
      </c>
      <c r="GH24" s="43" t="s">
        <v>32</v>
      </c>
      <c r="GI24" s="21" t="s">
        <v>23</v>
      </c>
      <c r="GJ24" s="43" t="s">
        <v>32</v>
      </c>
      <c r="GK24" s="21" t="s">
        <v>23</v>
      </c>
      <c r="GL24" s="43" t="s">
        <v>32</v>
      </c>
      <c r="GM24" s="21" t="s">
        <v>23</v>
      </c>
      <c r="GN24" s="43" t="s">
        <v>32</v>
      </c>
      <c r="GO24" s="21" t="s">
        <v>23</v>
      </c>
      <c r="GP24" s="43" t="s">
        <v>32</v>
      </c>
      <c r="GQ24" s="21" t="s">
        <v>23</v>
      </c>
      <c r="GR24" s="43" t="s">
        <v>32</v>
      </c>
      <c r="GS24" s="21" t="s">
        <v>23</v>
      </c>
      <c r="GT24" s="43" t="s">
        <v>32</v>
      </c>
      <c r="GU24" s="21" t="s">
        <v>23</v>
      </c>
      <c r="GV24" s="43" t="s">
        <v>32</v>
      </c>
      <c r="GW24" s="21" t="s">
        <v>23</v>
      </c>
      <c r="GX24" s="43" t="s">
        <v>32</v>
      </c>
      <c r="GY24" s="21" t="s">
        <v>23</v>
      </c>
      <c r="GZ24" s="43" t="s">
        <v>32</v>
      </c>
      <c r="HA24" s="21" t="s">
        <v>23</v>
      </c>
      <c r="HB24" s="43" t="s">
        <v>32</v>
      </c>
      <c r="HC24" s="21" t="s">
        <v>23</v>
      </c>
      <c r="HD24" s="43" t="s">
        <v>32</v>
      </c>
      <c r="HE24" s="21" t="s">
        <v>23</v>
      </c>
      <c r="HF24" s="43" t="s">
        <v>32</v>
      </c>
      <c r="HG24" s="21" t="s">
        <v>23</v>
      </c>
      <c r="HH24" s="43" t="s">
        <v>32</v>
      </c>
      <c r="HI24" s="21" t="s">
        <v>23</v>
      </c>
      <c r="HJ24" s="43" t="s">
        <v>32</v>
      </c>
      <c r="HK24" s="21" t="s">
        <v>23</v>
      </c>
      <c r="HL24" s="43" t="s">
        <v>32</v>
      </c>
      <c r="HM24" s="21" t="s">
        <v>23</v>
      </c>
      <c r="HN24" s="43" t="s">
        <v>32</v>
      </c>
      <c r="HO24" s="21" t="s">
        <v>23</v>
      </c>
      <c r="HP24" s="43" t="s">
        <v>32</v>
      </c>
      <c r="HQ24" s="21" t="s">
        <v>23</v>
      </c>
      <c r="HR24" s="43" t="s">
        <v>32</v>
      </c>
      <c r="HS24" s="21" t="s">
        <v>23</v>
      </c>
      <c r="HT24" s="43" t="s">
        <v>32</v>
      </c>
      <c r="HU24" s="21" t="s">
        <v>23</v>
      </c>
      <c r="HV24" s="43" t="s">
        <v>32</v>
      </c>
      <c r="HW24" s="21" t="s">
        <v>23</v>
      </c>
      <c r="HX24" s="43" t="s">
        <v>32</v>
      </c>
      <c r="HY24" s="21" t="s">
        <v>23</v>
      </c>
      <c r="HZ24" s="43" t="s">
        <v>32</v>
      </c>
      <c r="IA24" s="21" t="s">
        <v>23</v>
      </c>
      <c r="IB24" s="43" t="s">
        <v>32</v>
      </c>
      <c r="IC24" s="21" t="s">
        <v>23</v>
      </c>
      <c r="ID24" s="43" t="s">
        <v>32</v>
      </c>
      <c r="IE24" s="21" t="s">
        <v>23</v>
      </c>
      <c r="IF24" s="43" t="s">
        <v>32</v>
      </c>
      <c r="IG24" s="21" t="s">
        <v>23</v>
      </c>
      <c r="IH24" s="43" t="s">
        <v>32</v>
      </c>
      <c r="II24" s="21" t="s">
        <v>23</v>
      </c>
      <c r="IJ24" s="43" t="s">
        <v>32</v>
      </c>
      <c r="IK24" s="21" t="s">
        <v>23</v>
      </c>
      <c r="IL24" s="43" t="s">
        <v>32</v>
      </c>
      <c r="IM24" s="21" t="s">
        <v>23</v>
      </c>
      <c r="IN24" s="43" t="s">
        <v>32</v>
      </c>
      <c r="IO24" s="21" t="s">
        <v>23</v>
      </c>
      <c r="IP24" s="43" t="s">
        <v>32</v>
      </c>
      <c r="IQ24" s="21" t="s">
        <v>23</v>
      </c>
      <c r="IR24" s="43" t="s">
        <v>32</v>
      </c>
      <c r="IS24" s="21" t="s">
        <v>23</v>
      </c>
      <c r="IT24" s="43" t="s">
        <v>32</v>
      </c>
      <c r="IU24" s="21" t="s">
        <v>23</v>
      </c>
      <c r="IV24" s="43" t="s">
        <v>32</v>
      </c>
      <c r="IW24" s="21" t="s">
        <v>23</v>
      </c>
      <c r="IX24" s="43" t="s">
        <v>32</v>
      </c>
      <c r="IY24" s="21" t="s">
        <v>23</v>
      </c>
      <c r="IZ24" s="43" t="s">
        <v>32</v>
      </c>
      <c r="JA24" s="21" t="s">
        <v>23</v>
      </c>
      <c r="JB24" s="43" t="s">
        <v>32</v>
      </c>
      <c r="JC24" s="21" t="s">
        <v>23</v>
      </c>
      <c r="JD24" s="43" t="s">
        <v>32</v>
      </c>
      <c r="JE24" s="21" t="s">
        <v>23</v>
      </c>
      <c r="JF24" s="43" t="s">
        <v>32</v>
      </c>
      <c r="JG24" s="21" t="s">
        <v>23</v>
      </c>
      <c r="JH24" s="43" t="s">
        <v>32</v>
      </c>
      <c r="JI24" s="21" t="s">
        <v>23</v>
      </c>
      <c r="JJ24" s="43" t="s">
        <v>32</v>
      </c>
      <c r="JK24" s="21" t="s">
        <v>23</v>
      </c>
      <c r="JL24" s="43" t="s">
        <v>32</v>
      </c>
      <c r="JM24" s="21" t="s">
        <v>23</v>
      </c>
      <c r="JN24" s="43" t="s">
        <v>32</v>
      </c>
      <c r="JO24" s="21" t="s">
        <v>23</v>
      </c>
      <c r="JP24" s="43" t="s">
        <v>32</v>
      </c>
      <c r="JQ24" s="21" t="s">
        <v>23</v>
      </c>
      <c r="JR24" s="43" t="s">
        <v>32</v>
      </c>
      <c r="JS24" s="21" t="s">
        <v>23</v>
      </c>
      <c r="JT24" s="43" t="s">
        <v>32</v>
      </c>
      <c r="JU24" s="21" t="s">
        <v>23</v>
      </c>
      <c r="JV24" s="43" t="s">
        <v>32</v>
      </c>
      <c r="JW24" s="21" t="s">
        <v>23</v>
      </c>
      <c r="JX24" s="43" t="s">
        <v>32</v>
      </c>
      <c r="JY24" s="21" t="s">
        <v>23</v>
      </c>
      <c r="JZ24" s="43" t="s">
        <v>32</v>
      </c>
      <c r="KA24" s="21" t="s">
        <v>23</v>
      </c>
      <c r="KB24" s="43" t="s">
        <v>32</v>
      </c>
      <c r="KC24" s="21" t="s">
        <v>23</v>
      </c>
      <c r="KD24" s="43" t="s">
        <v>32</v>
      </c>
      <c r="KE24" s="21" t="s">
        <v>23</v>
      </c>
      <c r="KF24" s="43" t="s">
        <v>32</v>
      </c>
      <c r="KG24" s="21" t="s">
        <v>23</v>
      </c>
      <c r="KH24" s="43" t="s">
        <v>32</v>
      </c>
      <c r="KI24" s="21" t="s">
        <v>23</v>
      </c>
      <c r="KJ24" s="43" t="s">
        <v>32</v>
      </c>
      <c r="KK24" s="21" t="s">
        <v>23</v>
      </c>
      <c r="KL24" s="43" t="s">
        <v>32</v>
      </c>
      <c r="KM24" s="21" t="s">
        <v>23</v>
      </c>
      <c r="KN24" s="43" t="s">
        <v>32</v>
      </c>
      <c r="KO24" s="21" t="s">
        <v>23</v>
      </c>
      <c r="KP24" s="43" t="s">
        <v>32</v>
      </c>
      <c r="KQ24" s="21" t="s">
        <v>23</v>
      </c>
      <c r="KR24" s="43" t="s">
        <v>32</v>
      </c>
      <c r="KS24" s="21" t="s">
        <v>23</v>
      </c>
      <c r="KT24" s="43" t="s">
        <v>32</v>
      </c>
      <c r="KU24" s="21" t="s">
        <v>23</v>
      </c>
      <c r="KV24" s="43" t="s">
        <v>32</v>
      </c>
      <c r="KW24" s="21" t="s">
        <v>23</v>
      </c>
      <c r="KX24" s="43" t="s">
        <v>32</v>
      </c>
      <c r="KY24" s="21" t="s">
        <v>23</v>
      </c>
      <c r="KZ24" s="43" t="s">
        <v>32</v>
      </c>
      <c r="LA24" s="21" t="s">
        <v>23</v>
      </c>
      <c r="LB24" s="43" t="s">
        <v>32</v>
      </c>
      <c r="LC24" s="21" t="s">
        <v>23</v>
      </c>
      <c r="LD24" s="43" t="s">
        <v>32</v>
      </c>
      <c r="LE24" s="21" t="s">
        <v>23</v>
      </c>
      <c r="LF24" s="43" t="s">
        <v>32</v>
      </c>
      <c r="LG24" s="21" t="s">
        <v>23</v>
      </c>
      <c r="LH24" s="43" t="s">
        <v>32</v>
      </c>
      <c r="LI24" s="21" t="s">
        <v>23</v>
      </c>
      <c r="LJ24" s="43" t="s">
        <v>32</v>
      </c>
      <c r="LK24" s="21" t="s">
        <v>23</v>
      </c>
      <c r="LL24" s="43" t="s">
        <v>32</v>
      </c>
      <c r="LM24" s="21" t="s">
        <v>23</v>
      </c>
      <c r="LN24" s="43" t="s">
        <v>32</v>
      </c>
      <c r="LO24" s="21" t="s">
        <v>23</v>
      </c>
      <c r="LP24" s="43" t="s">
        <v>32</v>
      </c>
      <c r="LQ24" s="21" t="s">
        <v>23</v>
      </c>
      <c r="LR24" s="43" t="s">
        <v>32</v>
      </c>
      <c r="LS24" s="21" t="s">
        <v>23</v>
      </c>
      <c r="LT24" s="43" t="s">
        <v>32</v>
      </c>
      <c r="LU24" s="21" t="s">
        <v>23</v>
      </c>
      <c r="LV24" s="43" t="s">
        <v>32</v>
      </c>
      <c r="LW24" s="21" t="s">
        <v>23</v>
      </c>
      <c r="LX24" s="43" t="s">
        <v>32</v>
      </c>
      <c r="LY24" s="21" t="s">
        <v>23</v>
      </c>
      <c r="LZ24" s="43" t="s">
        <v>32</v>
      </c>
      <c r="MA24" s="43" t="s">
        <v>23</v>
      </c>
      <c r="MB24" s="42" t="s">
        <v>23</v>
      </c>
      <c r="MC24" s="42" t="s">
        <v>23</v>
      </c>
      <c r="MD24" s="42" t="s">
        <v>23</v>
      </c>
      <c r="ME24" s="42" t="s">
        <v>23</v>
      </c>
      <c r="MF24" s="21" t="s">
        <v>23</v>
      </c>
      <c r="MG24" s="43" t="s">
        <v>32</v>
      </c>
      <c r="MH24" s="21" t="s">
        <v>23</v>
      </c>
      <c r="MI24" s="43" t="s">
        <v>32</v>
      </c>
      <c r="MJ24" s="21" t="s">
        <v>23</v>
      </c>
      <c r="MK24" s="43" t="s">
        <v>32</v>
      </c>
      <c r="ML24" s="21" t="s">
        <v>23</v>
      </c>
      <c r="MM24" s="43" t="s">
        <v>32</v>
      </c>
      <c r="MN24" s="21" t="s">
        <v>23</v>
      </c>
      <c r="MO24" s="43" t="s">
        <v>32</v>
      </c>
      <c r="MP24" s="21" t="s">
        <v>23</v>
      </c>
      <c r="MQ24" s="43" t="s">
        <v>32</v>
      </c>
      <c r="MR24" s="21" t="s">
        <v>23</v>
      </c>
      <c r="MS24" s="43" t="s">
        <v>32</v>
      </c>
      <c r="MT24" s="21" t="s">
        <v>23</v>
      </c>
      <c r="MU24" s="43" t="s">
        <v>32</v>
      </c>
      <c r="MV24" s="22" t="s">
        <v>23</v>
      </c>
      <c r="MW24" s="43" t="s">
        <v>217</v>
      </c>
      <c r="MX24" s="22" t="s">
        <v>23</v>
      </c>
      <c r="MY24" s="43" t="s">
        <v>217</v>
      </c>
      <c r="MZ24" s="22" t="s">
        <v>23</v>
      </c>
      <c r="NA24" s="43" t="s">
        <v>217</v>
      </c>
      <c r="NB24" s="22" t="s">
        <v>23</v>
      </c>
      <c r="NC24" s="43" t="s">
        <v>217</v>
      </c>
      <c r="ND24" s="22" t="s">
        <v>23</v>
      </c>
      <c r="NE24" s="43" t="s">
        <v>217</v>
      </c>
      <c r="NF24" s="22" t="s">
        <v>23</v>
      </c>
      <c r="NG24" s="43" t="s">
        <v>217</v>
      </c>
      <c r="NH24" s="22" t="s">
        <v>23</v>
      </c>
      <c r="NI24" s="43" t="s">
        <v>217</v>
      </c>
      <c r="NJ24" s="21" t="s">
        <v>23</v>
      </c>
      <c r="NK24" s="43" t="s">
        <v>32</v>
      </c>
      <c r="NL24" s="21" t="s">
        <v>23</v>
      </c>
      <c r="NM24" s="43" t="s">
        <v>32</v>
      </c>
      <c r="NN24" s="21" t="s">
        <v>23</v>
      </c>
      <c r="NO24" s="43" t="s">
        <v>32</v>
      </c>
      <c r="NP24" s="21" t="s">
        <v>23</v>
      </c>
      <c r="NQ24" s="43" t="s">
        <v>32</v>
      </c>
      <c r="NR24" s="21" t="s">
        <v>23</v>
      </c>
      <c r="NS24" s="43" t="s">
        <v>32</v>
      </c>
      <c r="NT24" s="21" t="s">
        <v>23</v>
      </c>
      <c r="NU24" s="43" t="s">
        <v>32</v>
      </c>
      <c r="NV24" s="21" t="s">
        <v>23</v>
      </c>
      <c r="NW24" s="43" t="s">
        <v>32</v>
      </c>
      <c r="NX24" s="21" t="s">
        <v>23</v>
      </c>
      <c r="NY24" s="43" t="s">
        <v>32</v>
      </c>
      <c r="NZ24" s="21" t="s">
        <v>23</v>
      </c>
      <c r="OA24" s="43" t="s">
        <v>32</v>
      </c>
      <c r="OB24" s="21" t="s">
        <v>23</v>
      </c>
      <c r="OC24" s="43" t="s">
        <v>32</v>
      </c>
      <c r="OD24" s="21" t="s">
        <v>23</v>
      </c>
      <c r="OE24" s="43" t="s">
        <v>32</v>
      </c>
      <c r="OF24" s="21" t="s">
        <v>23</v>
      </c>
      <c r="OG24" s="43" t="s">
        <v>32</v>
      </c>
      <c r="OH24" s="21" t="s">
        <v>23</v>
      </c>
      <c r="OI24" s="43" t="s">
        <v>32</v>
      </c>
      <c r="OJ24" s="21" t="s">
        <v>23</v>
      </c>
      <c r="OK24" s="43" t="s">
        <v>32</v>
      </c>
      <c r="OL24" s="21" t="s">
        <v>23</v>
      </c>
      <c r="OM24" s="43" t="s">
        <v>32</v>
      </c>
      <c r="ON24" s="21" t="s">
        <v>23</v>
      </c>
      <c r="OO24" s="43" t="s">
        <v>32</v>
      </c>
      <c r="OP24" s="21" t="s">
        <v>23</v>
      </c>
      <c r="OQ24" s="43" t="s">
        <v>32</v>
      </c>
      <c r="OR24" s="21" t="s">
        <v>23</v>
      </c>
      <c r="OS24" s="43" t="s">
        <v>32</v>
      </c>
      <c r="OT24" s="21" t="s">
        <v>23</v>
      </c>
      <c r="OU24" s="43" t="s">
        <v>32</v>
      </c>
      <c r="OV24" s="21" t="s">
        <v>23</v>
      </c>
      <c r="OW24" s="43" t="s">
        <v>32</v>
      </c>
      <c r="OX24" s="21" t="s">
        <v>23</v>
      </c>
      <c r="OY24" s="43" t="s">
        <v>32</v>
      </c>
      <c r="OZ24" s="21" t="s">
        <v>23</v>
      </c>
      <c r="PA24" s="43" t="s">
        <v>32</v>
      </c>
      <c r="PB24" s="21" t="s">
        <v>23</v>
      </c>
      <c r="PC24" s="43" t="s">
        <v>32</v>
      </c>
      <c r="PD24" s="21" t="s">
        <v>23</v>
      </c>
      <c r="PE24" s="43" t="s">
        <v>32</v>
      </c>
      <c r="PF24" s="21" t="s">
        <v>23</v>
      </c>
      <c r="PG24" s="43" t="s">
        <v>32</v>
      </c>
      <c r="PH24" s="21" t="s">
        <v>23</v>
      </c>
      <c r="PI24" s="43" t="s">
        <v>32</v>
      </c>
      <c r="PJ24" s="21" t="s">
        <v>23</v>
      </c>
      <c r="PK24" s="43" t="s">
        <v>32</v>
      </c>
      <c r="PL24" s="21" t="s">
        <v>23</v>
      </c>
      <c r="PM24" s="43" t="s">
        <v>32</v>
      </c>
      <c r="PN24" s="21" t="s">
        <v>23</v>
      </c>
      <c r="PO24" s="43" t="s">
        <v>32</v>
      </c>
      <c r="PP24" s="21" t="s">
        <v>23</v>
      </c>
      <c r="PQ24" s="43" t="s">
        <v>32</v>
      </c>
      <c r="PR24" s="21" t="s">
        <v>23</v>
      </c>
      <c r="PS24" s="43" t="s">
        <v>32</v>
      </c>
      <c r="PT24" s="21" t="s">
        <v>23</v>
      </c>
      <c r="PU24" s="43" t="s">
        <v>32</v>
      </c>
      <c r="PV24" s="21" t="s">
        <v>23</v>
      </c>
      <c r="PW24" s="43" t="s">
        <v>32</v>
      </c>
      <c r="PX24" s="21" t="s">
        <v>23</v>
      </c>
      <c r="PY24" s="43" t="s">
        <v>32</v>
      </c>
      <c r="PZ24" s="21" t="s">
        <v>23</v>
      </c>
      <c r="QA24" s="43" t="s">
        <v>32</v>
      </c>
      <c r="QB24" s="150"/>
      <c r="QC24" s="124"/>
      <c r="QD24" s="21" t="s">
        <v>23</v>
      </c>
      <c r="QE24" s="43" t="s">
        <v>32</v>
      </c>
      <c r="QF24" s="21" t="s">
        <v>23</v>
      </c>
      <c r="QG24" s="43" t="s">
        <v>32</v>
      </c>
      <c r="QH24" s="21" t="s">
        <v>23</v>
      </c>
      <c r="QI24" s="43" t="s">
        <v>32</v>
      </c>
      <c r="QJ24" s="21" t="s">
        <v>23</v>
      </c>
      <c r="QK24" s="43" t="s">
        <v>32</v>
      </c>
      <c r="QL24" s="21" t="s">
        <v>23</v>
      </c>
      <c r="QM24" s="43" t="s">
        <v>32</v>
      </c>
      <c r="QN24" s="21" t="s">
        <v>23</v>
      </c>
      <c r="QO24" s="43" t="s">
        <v>32</v>
      </c>
      <c r="QP24" s="21" t="s">
        <v>23</v>
      </c>
      <c r="QQ24" s="43" t="s">
        <v>32</v>
      </c>
      <c r="QR24" s="21" t="s">
        <v>23</v>
      </c>
      <c r="QS24" s="43" t="s">
        <v>32</v>
      </c>
      <c r="QT24" s="21" t="s">
        <v>23</v>
      </c>
      <c r="QU24" s="43" t="s">
        <v>32</v>
      </c>
      <c r="QV24" s="21" t="s">
        <v>23</v>
      </c>
      <c r="QW24" s="43" t="s">
        <v>32</v>
      </c>
      <c r="QX24" s="21" t="s">
        <v>23</v>
      </c>
      <c r="QY24" s="43" t="s">
        <v>32</v>
      </c>
      <c r="QZ24" s="21" t="s">
        <v>23</v>
      </c>
      <c r="RA24" s="43" t="s">
        <v>32</v>
      </c>
      <c r="RB24" s="21" t="s">
        <v>23</v>
      </c>
      <c r="RC24" s="43" t="s">
        <v>32</v>
      </c>
      <c r="RD24" s="21" t="s">
        <v>23</v>
      </c>
      <c r="RE24" s="43" t="s">
        <v>32</v>
      </c>
      <c r="RF24" s="21" t="s">
        <v>23</v>
      </c>
      <c r="RG24" s="43" t="s">
        <v>32</v>
      </c>
      <c r="RH24" s="21" t="s">
        <v>23</v>
      </c>
      <c r="RI24" s="43" t="s">
        <v>32</v>
      </c>
      <c r="RJ24" s="21" t="s">
        <v>23</v>
      </c>
      <c r="RK24" s="43" t="s">
        <v>32</v>
      </c>
      <c r="RL24" s="21" t="s">
        <v>23</v>
      </c>
      <c r="RM24" s="43" t="s">
        <v>32</v>
      </c>
      <c r="RN24" s="21" t="s">
        <v>23</v>
      </c>
      <c r="RO24" s="43" t="s">
        <v>32</v>
      </c>
      <c r="RP24" s="42" t="s">
        <v>23</v>
      </c>
      <c r="RQ24" s="42" t="s">
        <v>23</v>
      </c>
      <c r="RR24" s="42" t="s">
        <v>23</v>
      </c>
      <c r="RS24" s="42" t="s">
        <v>23</v>
      </c>
      <c r="RT24" s="42" t="s">
        <v>23</v>
      </c>
      <c r="RU24" s="42" t="s">
        <v>23</v>
      </c>
      <c r="RV24" s="42" t="s">
        <v>23</v>
      </c>
      <c r="RW24" s="42" t="s">
        <v>23</v>
      </c>
      <c r="RX24" s="21" t="s">
        <v>23</v>
      </c>
      <c r="RY24" s="43" t="s">
        <v>217</v>
      </c>
      <c r="RZ24" s="21" t="s">
        <v>23</v>
      </c>
      <c r="SA24" s="43" t="s">
        <v>217</v>
      </c>
      <c r="SB24" s="21" t="s">
        <v>23</v>
      </c>
      <c r="SC24" s="43" t="s">
        <v>217</v>
      </c>
      <c r="SD24" s="21" t="s">
        <v>23</v>
      </c>
      <c r="SE24" s="43" t="s">
        <v>217</v>
      </c>
      <c r="SF24" s="21" t="s">
        <v>23</v>
      </c>
      <c r="SG24" s="43" t="s">
        <v>217</v>
      </c>
      <c r="SH24" s="21" t="s">
        <v>23</v>
      </c>
      <c r="SI24" s="43" t="s">
        <v>217</v>
      </c>
      <c r="SJ24" s="21" t="s">
        <v>23</v>
      </c>
      <c r="SK24" s="43" t="s">
        <v>217</v>
      </c>
      <c r="SL24" s="21" t="s">
        <v>23</v>
      </c>
      <c r="SM24" s="43" t="s">
        <v>32</v>
      </c>
      <c r="SN24" s="21" t="s">
        <v>23</v>
      </c>
      <c r="SO24" s="43" t="s">
        <v>32</v>
      </c>
      <c r="SP24" s="21" t="s">
        <v>23</v>
      </c>
      <c r="SQ24" s="43" t="s">
        <v>32</v>
      </c>
      <c r="SR24" s="21" t="s">
        <v>23</v>
      </c>
      <c r="SS24" s="43" t="s">
        <v>32</v>
      </c>
      <c r="ST24" s="21" t="s">
        <v>23</v>
      </c>
      <c r="SU24" s="43" t="s">
        <v>32</v>
      </c>
      <c r="SV24" s="21" t="s">
        <v>23</v>
      </c>
      <c r="SW24" s="43" t="s">
        <v>32</v>
      </c>
      <c r="SX24" s="21" t="s">
        <v>23</v>
      </c>
      <c r="SY24" s="43" t="s">
        <v>32</v>
      </c>
      <c r="SZ24" s="21" t="s">
        <v>23</v>
      </c>
      <c r="TA24" s="43" t="s">
        <v>32</v>
      </c>
      <c r="TB24" s="21" t="s">
        <v>23</v>
      </c>
      <c r="TC24" s="22" t="s">
        <v>32</v>
      </c>
      <c r="TD24" s="177"/>
      <c r="TE24" s="203"/>
      <c r="TF24" s="203"/>
      <c r="TG24" s="203"/>
      <c r="TH24" s="203"/>
      <c r="TI24" s="203"/>
      <c r="TJ24" s="203"/>
    </row>
    <row r="25" spans="1:531" s="5" customFormat="1" x14ac:dyDescent="0.25">
      <c r="A25" s="23" t="s">
        <v>37</v>
      </c>
      <c r="B25" s="47">
        <v>729</v>
      </c>
      <c r="C25" s="36">
        <v>739</v>
      </c>
      <c r="D25" s="36">
        <v>731</v>
      </c>
      <c r="E25" s="36">
        <v>808</v>
      </c>
      <c r="F25" s="36">
        <v>804</v>
      </c>
      <c r="G25" s="36">
        <v>808</v>
      </c>
      <c r="H25" s="36">
        <v>850</v>
      </c>
      <c r="I25" s="36">
        <v>854</v>
      </c>
      <c r="J25" s="36">
        <v>839</v>
      </c>
      <c r="K25" s="36">
        <v>590</v>
      </c>
      <c r="L25" s="36">
        <v>605</v>
      </c>
      <c r="M25" s="36">
        <v>598</v>
      </c>
      <c r="N25" s="36">
        <v>635</v>
      </c>
      <c r="O25" s="36">
        <v>598</v>
      </c>
      <c r="P25" s="36">
        <v>594</v>
      </c>
      <c r="Q25" s="36">
        <v>136</v>
      </c>
      <c r="R25" s="36">
        <v>134</v>
      </c>
      <c r="S25" s="36">
        <v>141</v>
      </c>
      <c r="T25" s="36">
        <v>141</v>
      </c>
      <c r="U25" s="36">
        <v>142</v>
      </c>
      <c r="V25" s="36">
        <v>144</v>
      </c>
      <c r="W25" s="36">
        <v>3960</v>
      </c>
      <c r="X25" s="36">
        <v>632</v>
      </c>
      <c r="Y25" s="36">
        <v>280</v>
      </c>
      <c r="Z25" s="47">
        <v>852</v>
      </c>
      <c r="AA25" s="36">
        <v>838</v>
      </c>
      <c r="AB25" s="36">
        <v>778</v>
      </c>
      <c r="AC25" s="36">
        <v>834</v>
      </c>
      <c r="AD25" s="36">
        <v>871</v>
      </c>
      <c r="AE25" s="47">
        <v>395</v>
      </c>
      <c r="AF25" s="47">
        <v>497</v>
      </c>
      <c r="AG25" s="47">
        <v>551</v>
      </c>
      <c r="AH25" s="125">
        <v>242</v>
      </c>
      <c r="AI25" s="47">
        <v>452</v>
      </c>
      <c r="AJ25" s="47">
        <v>466</v>
      </c>
      <c r="AK25" s="47">
        <v>822</v>
      </c>
      <c r="AL25" s="47">
        <v>801</v>
      </c>
      <c r="AM25" s="47">
        <v>818</v>
      </c>
      <c r="AN25" s="47">
        <v>764</v>
      </c>
      <c r="AO25" s="47">
        <v>747</v>
      </c>
      <c r="AP25" s="47">
        <v>754</v>
      </c>
      <c r="AQ25" s="47">
        <v>839</v>
      </c>
      <c r="AR25" s="47">
        <v>440</v>
      </c>
      <c r="AS25" s="47">
        <v>295</v>
      </c>
      <c r="AT25" s="47">
        <v>290</v>
      </c>
      <c r="AU25" s="47">
        <v>196</v>
      </c>
      <c r="AV25" s="47">
        <v>191</v>
      </c>
      <c r="AW25" s="36">
        <v>508</v>
      </c>
      <c r="AX25" s="36">
        <v>527</v>
      </c>
      <c r="AY25" s="36">
        <v>460</v>
      </c>
      <c r="AZ25" s="36">
        <v>516</v>
      </c>
      <c r="BA25" s="47">
        <v>148</v>
      </c>
      <c r="BB25" s="47">
        <v>219</v>
      </c>
      <c r="BC25" s="36">
        <v>508</v>
      </c>
      <c r="BD25" s="130">
        <v>859</v>
      </c>
      <c r="BE25" s="131">
        <v>25</v>
      </c>
      <c r="BF25" s="6">
        <v>1030</v>
      </c>
      <c r="BG25" s="44">
        <v>25</v>
      </c>
      <c r="BH25" s="6">
        <v>1050</v>
      </c>
      <c r="BI25" s="44">
        <v>25</v>
      </c>
      <c r="BJ25" s="130">
        <v>706</v>
      </c>
      <c r="BK25" s="132">
        <v>87.5</v>
      </c>
      <c r="BL25" s="36">
        <v>459</v>
      </c>
      <c r="BM25" s="36">
        <v>516</v>
      </c>
      <c r="BN25" s="6">
        <v>600</v>
      </c>
      <c r="BO25" s="49">
        <v>4</v>
      </c>
      <c r="BP25" s="6">
        <v>621</v>
      </c>
      <c r="BQ25" s="49">
        <v>4</v>
      </c>
      <c r="BR25" s="6">
        <v>666</v>
      </c>
      <c r="BS25" s="49">
        <v>8</v>
      </c>
      <c r="BT25" s="6">
        <v>671</v>
      </c>
      <c r="BU25" s="49">
        <v>8</v>
      </c>
      <c r="BV25" s="47">
        <v>481</v>
      </c>
      <c r="BW25" s="36">
        <v>527</v>
      </c>
      <c r="BX25" s="6">
        <v>625</v>
      </c>
      <c r="BY25" s="49">
        <v>4</v>
      </c>
      <c r="BZ25" s="6">
        <v>630</v>
      </c>
      <c r="CA25" s="49">
        <v>4</v>
      </c>
      <c r="CB25" s="6">
        <v>668</v>
      </c>
      <c r="CC25" s="49">
        <v>8</v>
      </c>
      <c r="CD25" s="6">
        <v>673</v>
      </c>
      <c r="CE25" s="49">
        <v>8</v>
      </c>
      <c r="CF25" s="47">
        <v>152</v>
      </c>
      <c r="CG25" s="6">
        <v>369</v>
      </c>
      <c r="CH25" s="49">
        <v>40</v>
      </c>
      <c r="CI25" s="6">
        <v>783</v>
      </c>
      <c r="CJ25" s="46">
        <v>0</v>
      </c>
      <c r="CK25" s="6">
        <v>873</v>
      </c>
      <c r="CL25" s="46">
        <v>1</v>
      </c>
      <c r="CM25" s="6">
        <v>904</v>
      </c>
      <c r="CN25" s="46">
        <v>2</v>
      </c>
      <c r="CO25" s="6">
        <v>940</v>
      </c>
      <c r="CP25" s="46">
        <v>3</v>
      </c>
      <c r="CQ25" s="6">
        <v>940</v>
      </c>
      <c r="CR25" s="46">
        <v>4</v>
      </c>
      <c r="CS25" s="6">
        <v>1010</v>
      </c>
      <c r="CT25" s="46">
        <v>5</v>
      </c>
      <c r="CU25" s="6">
        <v>1080</v>
      </c>
      <c r="CV25" s="46">
        <v>6</v>
      </c>
      <c r="CW25" s="6">
        <v>1160</v>
      </c>
      <c r="CX25" s="46">
        <v>7</v>
      </c>
      <c r="CY25" s="6">
        <v>1270</v>
      </c>
      <c r="CZ25" s="46">
        <v>8</v>
      </c>
      <c r="DA25" s="6">
        <v>752</v>
      </c>
      <c r="DB25" s="46">
        <v>0</v>
      </c>
      <c r="DC25" s="6">
        <v>805</v>
      </c>
      <c r="DD25" s="46">
        <v>1</v>
      </c>
      <c r="DE25" s="6">
        <v>848</v>
      </c>
      <c r="DF25" s="46">
        <v>2</v>
      </c>
      <c r="DG25" s="6">
        <v>877</v>
      </c>
      <c r="DH25" s="46">
        <v>3</v>
      </c>
      <c r="DI25" s="6">
        <v>924</v>
      </c>
      <c r="DJ25" s="46">
        <v>4</v>
      </c>
      <c r="DK25" s="6">
        <v>1010</v>
      </c>
      <c r="DL25" s="46">
        <v>5</v>
      </c>
      <c r="DM25" s="6">
        <v>1070</v>
      </c>
      <c r="DN25" s="46">
        <v>6</v>
      </c>
      <c r="DO25" s="6">
        <v>1160</v>
      </c>
      <c r="DP25" s="46">
        <v>7</v>
      </c>
      <c r="DQ25" s="6">
        <v>1260</v>
      </c>
      <c r="DR25" s="46">
        <v>8</v>
      </c>
      <c r="DS25" s="6">
        <v>852</v>
      </c>
      <c r="DT25" s="46">
        <v>0</v>
      </c>
      <c r="DU25" s="6">
        <v>914</v>
      </c>
      <c r="DV25" s="46">
        <v>1</v>
      </c>
      <c r="DW25" s="6">
        <v>966</v>
      </c>
      <c r="DX25" s="46">
        <v>2</v>
      </c>
      <c r="DY25" s="6">
        <v>1010</v>
      </c>
      <c r="DZ25" s="46">
        <v>3</v>
      </c>
      <c r="EA25" s="6">
        <v>1070</v>
      </c>
      <c r="EB25" s="46">
        <v>4</v>
      </c>
      <c r="EC25" s="6">
        <v>1130</v>
      </c>
      <c r="ED25" s="46">
        <v>5</v>
      </c>
      <c r="EE25" s="6">
        <v>1230</v>
      </c>
      <c r="EF25" s="46">
        <v>6</v>
      </c>
      <c r="EG25" s="6">
        <v>1330</v>
      </c>
      <c r="EH25" s="46">
        <v>7</v>
      </c>
      <c r="EI25" s="6">
        <v>1410</v>
      </c>
      <c r="EJ25" s="46">
        <v>8</v>
      </c>
      <c r="EK25" s="6">
        <v>922</v>
      </c>
      <c r="EL25" s="46">
        <v>0</v>
      </c>
      <c r="EM25" s="6">
        <v>965</v>
      </c>
      <c r="EN25" s="46">
        <v>1</v>
      </c>
      <c r="EO25" s="6">
        <v>1010</v>
      </c>
      <c r="EP25" s="46">
        <v>2</v>
      </c>
      <c r="EQ25" s="6">
        <v>1070</v>
      </c>
      <c r="ER25" s="46">
        <v>3</v>
      </c>
      <c r="ES25" s="6">
        <v>1140</v>
      </c>
      <c r="ET25" s="46">
        <v>4</v>
      </c>
      <c r="EU25" s="6">
        <v>1200</v>
      </c>
      <c r="EV25" s="46">
        <v>5</v>
      </c>
      <c r="EW25" s="6">
        <v>1290</v>
      </c>
      <c r="EX25" s="46">
        <v>6</v>
      </c>
      <c r="EY25" s="6">
        <v>1390</v>
      </c>
      <c r="EZ25" s="46">
        <v>7</v>
      </c>
      <c r="FA25" s="6">
        <v>1510</v>
      </c>
      <c r="FB25" s="46">
        <v>8</v>
      </c>
      <c r="FC25" s="6">
        <v>678</v>
      </c>
      <c r="FD25" s="46">
        <v>0</v>
      </c>
      <c r="FE25" s="6">
        <v>717</v>
      </c>
      <c r="FF25" s="46">
        <v>1</v>
      </c>
      <c r="FG25" s="6">
        <v>738</v>
      </c>
      <c r="FH25" s="46">
        <v>2</v>
      </c>
      <c r="FI25" s="6">
        <v>763</v>
      </c>
      <c r="FJ25" s="46">
        <v>3</v>
      </c>
      <c r="FK25" s="6">
        <v>801</v>
      </c>
      <c r="FL25" s="46">
        <v>4</v>
      </c>
      <c r="FM25" s="6">
        <v>825</v>
      </c>
      <c r="FN25" s="46">
        <v>5</v>
      </c>
      <c r="FO25" s="6">
        <v>860</v>
      </c>
      <c r="FP25" s="46">
        <v>6</v>
      </c>
      <c r="FQ25" s="6">
        <v>905</v>
      </c>
      <c r="FR25" s="46">
        <v>7</v>
      </c>
      <c r="FS25" s="6">
        <v>958</v>
      </c>
      <c r="FT25" s="46">
        <v>8</v>
      </c>
      <c r="FU25" s="6">
        <v>685</v>
      </c>
      <c r="FV25" s="49">
        <v>0</v>
      </c>
      <c r="FW25" s="6">
        <v>721</v>
      </c>
      <c r="FX25" s="46">
        <v>1</v>
      </c>
      <c r="FY25" s="6">
        <v>763</v>
      </c>
      <c r="FZ25" s="49">
        <v>2</v>
      </c>
      <c r="GA25" s="6">
        <v>781</v>
      </c>
      <c r="GB25" s="46">
        <v>3</v>
      </c>
      <c r="GC25" s="6">
        <v>801</v>
      </c>
      <c r="GD25" s="49">
        <v>4</v>
      </c>
      <c r="GE25" s="6">
        <v>837</v>
      </c>
      <c r="GF25" s="46">
        <v>5</v>
      </c>
      <c r="GG25" s="6">
        <v>873</v>
      </c>
      <c r="GH25" s="49">
        <v>6</v>
      </c>
      <c r="GI25" s="6">
        <v>925</v>
      </c>
      <c r="GJ25" s="46">
        <v>7</v>
      </c>
      <c r="GK25" s="6">
        <v>959</v>
      </c>
      <c r="GL25" s="49">
        <v>8</v>
      </c>
      <c r="GM25" s="6">
        <v>678</v>
      </c>
      <c r="GN25" s="46">
        <v>0</v>
      </c>
      <c r="GO25" s="6">
        <v>717</v>
      </c>
      <c r="GP25" s="46">
        <v>1</v>
      </c>
      <c r="GQ25" s="6">
        <v>744</v>
      </c>
      <c r="GR25" s="46">
        <v>2</v>
      </c>
      <c r="GS25" s="6">
        <v>775</v>
      </c>
      <c r="GT25" s="46">
        <v>3</v>
      </c>
      <c r="GU25" s="6">
        <v>803</v>
      </c>
      <c r="GV25" s="46">
        <v>4</v>
      </c>
      <c r="GW25" s="6">
        <v>835</v>
      </c>
      <c r="GX25" s="46">
        <v>5</v>
      </c>
      <c r="GY25" s="6">
        <v>870</v>
      </c>
      <c r="GZ25" s="46">
        <v>6</v>
      </c>
      <c r="HA25" s="6">
        <v>923</v>
      </c>
      <c r="HB25" s="46">
        <v>7</v>
      </c>
      <c r="HC25" s="6">
        <v>968</v>
      </c>
      <c r="HD25" s="46">
        <v>8</v>
      </c>
      <c r="HE25" s="6">
        <v>671</v>
      </c>
      <c r="HF25" s="46">
        <v>0</v>
      </c>
      <c r="HG25" s="6">
        <v>720</v>
      </c>
      <c r="HH25" s="46">
        <v>1</v>
      </c>
      <c r="HI25" s="6">
        <v>739</v>
      </c>
      <c r="HJ25" s="46">
        <v>2</v>
      </c>
      <c r="HK25" s="6">
        <v>767</v>
      </c>
      <c r="HL25" s="46">
        <v>3</v>
      </c>
      <c r="HM25" s="6">
        <v>795</v>
      </c>
      <c r="HN25" s="46">
        <v>4</v>
      </c>
      <c r="HO25" s="6">
        <v>829</v>
      </c>
      <c r="HP25" s="46">
        <v>5</v>
      </c>
      <c r="HQ25" s="6">
        <v>866</v>
      </c>
      <c r="HR25" s="46">
        <v>6</v>
      </c>
      <c r="HS25" s="6">
        <v>919</v>
      </c>
      <c r="HT25" s="46">
        <v>7</v>
      </c>
      <c r="HU25" s="6">
        <v>967</v>
      </c>
      <c r="HV25" s="46">
        <v>8</v>
      </c>
      <c r="HW25" s="6">
        <v>151</v>
      </c>
      <c r="HX25" s="46">
        <v>0</v>
      </c>
      <c r="HY25" s="6">
        <v>159</v>
      </c>
      <c r="HZ25" s="46">
        <v>1</v>
      </c>
      <c r="IA25" s="6">
        <v>163</v>
      </c>
      <c r="IB25" s="46">
        <v>2</v>
      </c>
      <c r="IC25" s="6">
        <v>168</v>
      </c>
      <c r="ID25" s="46">
        <v>3</v>
      </c>
      <c r="IE25" s="6">
        <v>177</v>
      </c>
      <c r="IF25" s="46">
        <v>4</v>
      </c>
      <c r="IG25" s="6">
        <v>191</v>
      </c>
      <c r="IH25" s="46">
        <v>5</v>
      </c>
      <c r="II25" s="6">
        <v>208</v>
      </c>
      <c r="IJ25" s="46">
        <v>6</v>
      </c>
      <c r="IK25" s="6">
        <v>222</v>
      </c>
      <c r="IL25" s="46">
        <v>7</v>
      </c>
      <c r="IM25" s="6">
        <v>154</v>
      </c>
      <c r="IN25" s="46">
        <v>0</v>
      </c>
      <c r="IO25" s="6">
        <v>160</v>
      </c>
      <c r="IP25" s="46">
        <v>1</v>
      </c>
      <c r="IQ25" s="6">
        <v>167</v>
      </c>
      <c r="IR25" s="46">
        <v>2</v>
      </c>
      <c r="IS25" s="6">
        <v>174</v>
      </c>
      <c r="IT25" s="46">
        <v>3</v>
      </c>
      <c r="IU25" s="6">
        <v>183</v>
      </c>
      <c r="IV25" s="46">
        <v>4</v>
      </c>
      <c r="IW25" s="6">
        <v>193</v>
      </c>
      <c r="IX25" s="46">
        <v>5</v>
      </c>
      <c r="IY25" s="6">
        <v>214</v>
      </c>
      <c r="IZ25" s="46">
        <v>6</v>
      </c>
      <c r="JA25" s="6">
        <v>225</v>
      </c>
      <c r="JB25" s="46">
        <v>7</v>
      </c>
      <c r="JC25" s="6">
        <v>161</v>
      </c>
      <c r="JD25" s="46">
        <v>0</v>
      </c>
      <c r="JE25" s="6">
        <v>162</v>
      </c>
      <c r="JF25" s="46">
        <v>1</v>
      </c>
      <c r="JG25" s="6">
        <v>169</v>
      </c>
      <c r="JH25" s="46">
        <v>2</v>
      </c>
      <c r="JI25" s="6">
        <v>177</v>
      </c>
      <c r="JJ25" s="46">
        <v>3</v>
      </c>
      <c r="JK25" s="6">
        <v>183</v>
      </c>
      <c r="JL25" s="46">
        <v>4</v>
      </c>
      <c r="JM25" s="6">
        <v>195</v>
      </c>
      <c r="JN25" s="46">
        <v>5</v>
      </c>
      <c r="JO25" s="6">
        <v>208</v>
      </c>
      <c r="JP25" s="46">
        <v>6</v>
      </c>
      <c r="JQ25" s="6">
        <v>221</v>
      </c>
      <c r="JR25" s="46">
        <v>7</v>
      </c>
      <c r="JS25" s="6">
        <v>156</v>
      </c>
      <c r="JT25" s="46">
        <v>0</v>
      </c>
      <c r="JU25" s="6">
        <v>168</v>
      </c>
      <c r="JV25" s="46">
        <v>1</v>
      </c>
      <c r="JW25" s="6">
        <v>173</v>
      </c>
      <c r="JX25" s="46">
        <v>2</v>
      </c>
      <c r="JY25" s="6">
        <v>177</v>
      </c>
      <c r="JZ25" s="46">
        <v>3</v>
      </c>
      <c r="KA25" s="6">
        <v>194</v>
      </c>
      <c r="KB25" s="46">
        <v>4</v>
      </c>
      <c r="KC25" s="6">
        <v>201</v>
      </c>
      <c r="KD25" s="46">
        <v>5</v>
      </c>
      <c r="KE25" s="6">
        <v>219</v>
      </c>
      <c r="KF25" s="46">
        <v>6</v>
      </c>
      <c r="KG25" s="6">
        <v>235</v>
      </c>
      <c r="KH25" s="46">
        <v>7</v>
      </c>
      <c r="KI25" s="47">
        <v>825</v>
      </c>
      <c r="KJ25" s="46">
        <v>0</v>
      </c>
      <c r="KK25" s="6">
        <v>831</v>
      </c>
      <c r="KL25" s="46">
        <v>2</v>
      </c>
      <c r="KM25" s="6">
        <v>846</v>
      </c>
      <c r="KN25" s="46">
        <v>4</v>
      </c>
      <c r="KO25" s="6">
        <v>867</v>
      </c>
      <c r="KP25" s="46">
        <v>6</v>
      </c>
      <c r="KQ25" s="6">
        <v>896</v>
      </c>
      <c r="KR25" s="46">
        <v>8</v>
      </c>
      <c r="KS25" s="6">
        <v>922</v>
      </c>
      <c r="KT25" s="46">
        <v>10</v>
      </c>
      <c r="KU25" s="6">
        <v>951</v>
      </c>
      <c r="KV25" s="46">
        <v>12</v>
      </c>
      <c r="KW25" s="6">
        <v>985</v>
      </c>
      <c r="KX25" s="46">
        <v>14</v>
      </c>
      <c r="KY25" s="6">
        <v>1030</v>
      </c>
      <c r="KZ25" s="46">
        <v>16</v>
      </c>
      <c r="LA25" s="6">
        <v>1080</v>
      </c>
      <c r="LB25" s="46">
        <v>18</v>
      </c>
      <c r="LC25" s="6">
        <v>1120</v>
      </c>
      <c r="LD25" s="46">
        <v>20</v>
      </c>
      <c r="LE25" s="47">
        <v>733</v>
      </c>
      <c r="LF25" s="46">
        <v>0</v>
      </c>
      <c r="LG25" s="6">
        <v>747</v>
      </c>
      <c r="LH25" s="46">
        <v>2</v>
      </c>
      <c r="LI25" s="6">
        <v>767</v>
      </c>
      <c r="LJ25" s="46">
        <v>4</v>
      </c>
      <c r="LK25" s="6">
        <v>795</v>
      </c>
      <c r="LL25" s="46">
        <v>6</v>
      </c>
      <c r="LM25" s="6">
        <v>817</v>
      </c>
      <c r="LN25" s="46">
        <v>8</v>
      </c>
      <c r="LO25" s="6">
        <v>846</v>
      </c>
      <c r="LP25" s="46">
        <v>10</v>
      </c>
      <c r="LQ25" s="6">
        <v>881</v>
      </c>
      <c r="LR25" s="46">
        <v>12</v>
      </c>
      <c r="LS25" s="6">
        <v>911</v>
      </c>
      <c r="LT25" s="46">
        <v>14</v>
      </c>
      <c r="LU25" s="6">
        <v>962</v>
      </c>
      <c r="LV25" s="46">
        <v>16</v>
      </c>
      <c r="LW25" s="6">
        <v>1010</v>
      </c>
      <c r="LX25" s="46">
        <v>18</v>
      </c>
      <c r="LY25" s="6">
        <v>1070</v>
      </c>
      <c r="LZ25" s="46">
        <v>20</v>
      </c>
      <c r="MA25" s="47">
        <v>951</v>
      </c>
      <c r="MB25" s="36">
        <v>907</v>
      </c>
      <c r="MC25" s="36">
        <v>867</v>
      </c>
      <c r="MD25" s="36">
        <v>874</v>
      </c>
      <c r="ME25" s="36">
        <v>832</v>
      </c>
      <c r="MF25" s="6">
        <v>558</v>
      </c>
      <c r="MG25" s="46">
        <v>0</v>
      </c>
      <c r="MH25" s="6">
        <v>577</v>
      </c>
      <c r="MI25" s="46">
        <v>1</v>
      </c>
      <c r="MJ25" s="6">
        <v>586</v>
      </c>
      <c r="MK25" s="46">
        <v>2</v>
      </c>
      <c r="ML25" s="6">
        <v>594</v>
      </c>
      <c r="MM25" s="46">
        <v>3</v>
      </c>
      <c r="MN25" s="6">
        <v>603</v>
      </c>
      <c r="MO25" s="46">
        <v>4</v>
      </c>
      <c r="MP25" s="6">
        <v>622</v>
      </c>
      <c r="MQ25" s="46">
        <v>6</v>
      </c>
      <c r="MR25" s="6">
        <v>639</v>
      </c>
      <c r="MS25" s="46">
        <v>8</v>
      </c>
      <c r="MT25" s="6">
        <v>654</v>
      </c>
      <c r="MU25" s="46">
        <v>10</v>
      </c>
      <c r="MV25" s="6">
        <v>558</v>
      </c>
      <c r="MW25" s="49">
        <v>0</v>
      </c>
      <c r="MX25" s="6">
        <v>581</v>
      </c>
      <c r="MY25" s="49">
        <v>1</v>
      </c>
      <c r="MZ25" s="6">
        <v>609</v>
      </c>
      <c r="NA25" s="49">
        <v>2</v>
      </c>
      <c r="NB25" s="6">
        <v>624</v>
      </c>
      <c r="NC25" s="49">
        <v>3</v>
      </c>
      <c r="ND25" s="6">
        <v>642</v>
      </c>
      <c r="NE25" s="49">
        <v>4</v>
      </c>
      <c r="NF25" s="6">
        <v>655</v>
      </c>
      <c r="NG25" s="49">
        <v>5</v>
      </c>
      <c r="NH25" s="6">
        <v>677</v>
      </c>
      <c r="NI25" s="49">
        <v>6</v>
      </c>
      <c r="NJ25" s="6">
        <v>325</v>
      </c>
      <c r="NK25" s="46">
        <v>0</v>
      </c>
      <c r="NL25" s="6">
        <v>336</v>
      </c>
      <c r="NM25" s="46">
        <v>1</v>
      </c>
      <c r="NN25" s="6">
        <v>346</v>
      </c>
      <c r="NO25" s="46">
        <v>2</v>
      </c>
      <c r="NP25" s="6">
        <v>355</v>
      </c>
      <c r="NQ25" s="46">
        <v>3</v>
      </c>
      <c r="NR25" s="6">
        <v>367</v>
      </c>
      <c r="NS25" s="46">
        <v>4</v>
      </c>
      <c r="NT25" s="6">
        <v>372</v>
      </c>
      <c r="NU25" s="46">
        <v>5</v>
      </c>
      <c r="NV25" s="6">
        <v>380</v>
      </c>
      <c r="NW25" s="46">
        <v>6</v>
      </c>
      <c r="NX25" s="6">
        <v>394</v>
      </c>
      <c r="NY25" s="46">
        <v>7</v>
      </c>
      <c r="NZ25" s="6">
        <v>403</v>
      </c>
      <c r="OA25" s="46">
        <v>8</v>
      </c>
      <c r="OB25" s="6">
        <v>325</v>
      </c>
      <c r="OC25" s="46">
        <v>0</v>
      </c>
      <c r="OD25" s="6">
        <v>338</v>
      </c>
      <c r="OE25" s="46">
        <v>1</v>
      </c>
      <c r="OF25" s="6">
        <v>349</v>
      </c>
      <c r="OG25" s="46">
        <v>2</v>
      </c>
      <c r="OH25" s="6">
        <v>354</v>
      </c>
      <c r="OI25" s="46">
        <v>3</v>
      </c>
      <c r="OJ25" s="6">
        <v>368</v>
      </c>
      <c r="OK25" s="46">
        <v>4</v>
      </c>
      <c r="OL25" s="6">
        <v>374</v>
      </c>
      <c r="OM25" s="46">
        <v>5</v>
      </c>
      <c r="ON25" s="6">
        <v>389</v>
      </c>
      <c r="OO25" s="46">
        <v>6</v>
      </c>
      <c r="OP25" s="138">
        <v>140</v>
      </c>
      <c r="OQ25" s="46">
        <v>0</v>
      </c>
      <c r="OR25" s="138">
        <v>144</v>
      </c>
      <c r="OS25" s="46">
        <v>1</v>
      </c>
      <c r="OT25" s="138">
        <v>149</v>
      </c>
      <c r="OU25" s="46">
        <v>2</v>
      </c>
      <c r="OV25" s="138">
        <v>157</v>
      </c>
      <c r="OW25" s="46">
        <v>3</v>
      </c>
      <c r="OX25" s="138">
        <v>161</v>
      </c>
      <c r="OY25" s="46">
        <v>4</v>
      </c>
      <c r="OZ25" s="138">
        <v>168</v>
      </c>
      <c r="PA25" s="46">
        <v>5</v>
      </c>
      <c r="PB25" s="138">
        <v>176</v>
      </c>
      <c r="PC25" s="46">
        <v>6</v>
      </c>
      <c r="PD25" s="138">
        <v>193</v>
      </c>
      <c r="PE25" s="46">
        <v>7</v>
      </c>
      <c r="PF25" s="138">
        <v>834</v>
      </c>
      <c r="PG25" s="46">
        <v>0</v>
      </c>
      <c r="PH25" s="138">
        <v>852</v>
      </c>
      <c r="PI25" s="46">
        <v>2</v>
      </c>
      <c r="PJ25" s="138">
        <v>866</v>
      </c>
      <c r="PK25" s="46">
        <v>4</v>
      </c>
      <c r="PL25" s="138">
        <v>880</v>
      </c>
      <c r="PM25" s="46">
        <v>6</v>
      </c>
      <c r="PN25" s="138">
        <v>898</v>
      </c>
      <c r="PO25" s="46">
        <v>8</v>
      </c>
      <c r="PP25" s="138">
        <v>925</v>
      </c>
      <c r="PQ25" s="46">
        <v>10</v>
      </c>
      <c r="PR25" s="138">
        <v>951</v>
      </c>
      <c r="PS25" s="46">
        <v>12</v>
      </c>
      <c r="PT25" s="138">
        <v>984</v>
      </c>
      <c r="PU25" s="46">
        <v>14</v>
      </c>
      <c r="PV25" s="138">
        <v>1030</v>
      </c>
      <c r="PW25" s="46">
        <v>16</v>
      </c>
      <c r="PX25" s="138">
        <v>1090</v>
      </c>
      <c r="PY25" s="46">
        <v>18</v>
      </c>
      <c r="PZ25" s="138">
        <v>1150</v>
      </c>
      <c r="QA25" s="46">
        <v>20</v>
      </c>
      <c r="QB25" s="130">
        <v>720</v>
      </c>
      <c r="QC25" s="126"/>
      <c r="QD25" s="152">
        <v>642</v>
      </c>
      <c r="QE25" s="46">
        <v>0</v>
      </c>
      <c r="QF25" s="152">
        <v>668</v>
      </c>
      <c r="QG25" s="46">
        <v>2</v>
      </c>
      <c r="QH25" s="152">
        <v>689</v>
      </c>
      <c r="QI25" s="46">
        <v>4</v>
      </c>
      <c r="QJ25" s="152">
        <v>710</v>
      </c>
      <c r="QK25" s="46">
        <v>6</v>
      </c>
      <c r="QL25" s="152">
        <v>724</v>
      </c>
      <c r="QM25" s="46">
        <v>8</v>
      </c>
      <c r="QN25" s="152">
        <v>743</v>
      </c>
      <c r="QO25" s="46">
        <v>10</v>
      </c>
      <c r="QP25" s="152">
        <v>764</v>
      </c>
      <c r="QQ25" s="46">
        <v>12</v>
      </c>
      <c r="QR25" s="152">
        <v>782</v>
      </c>
      <c r="QS25" s="46">
        <v>14</v>
      </c>
      <c r="QT25" s="152">
        <v>801</v>
      </c>
      <c r="QU25" s="46">
        <v>16</v>
      </c>
      <c r="QV25" s="152">
        <v>824</v>
      </c>
      <c r="QW25" s="46">
        <v>18</v>
      </c>
      <c r="QX25" s="152">
        <v>845</v>
      </c>
      <c r="QY25" s="46">
        <v>20</v>
      </c>
      <c r="QZ25" s="152">
        <v>140</v>
      </c>
      <c r="RA25" s="46">
        <v>0</v>
      </c>
      <c r="RB25" s="152">
        <v>146</v>
      </c>
      <c r="RC25" s="46">
        <v>1</v>
      </c>
      <c r="RD25" s="152">
        <v>154</v>
      </c>
      <c r="RE25" s="46">
        <v>2</v>
      </c>
      <c r="RF25" s="152">
        <v>160</v>
      </c>
      <c r="RG25" s="46">
        <v>3</v>
      </c>
      <c r="RH25" s="152">
        <v>165</v>
      </c>
      <c r="RI25" s="46">
        <v>4</v>
      </c>
      <c r="RJ25" s="152">
        <v>174</v>
      </c>
      <c r="RK25" s="46">
        <v>5</v>
      </c>
      <c r="RL25" s="152">
        <v>187</v>
      </c>
      <c r="RM25" s="46">
        <v>6</v>
      </c>
      <c r="RN25" s="152">
        <v>199</v>
      </c>
      <c r="RO25" s="46">
        <v>7</v>
      </c>
      <c r="RP25" s="152">
        <v>729</v>
      </c>
      <c r="RQ25" s="174">
        <v>723</v>
      </c>
      <c r="RR25" s="174">
        <v>721</v>
      </c>
      <c r="RS25" s="174">
        <v>720</v>
      </c>
      <c r="RT25" s="174">
        <v>723</v>
      </c>
      <c r="RU25" s="174">
        <v>721</v>
      </c>
      <c r="RV25" s="174">
        <v>722</v>
      </c>
      <c r="RW25" s="174">
        <v>720</v>
      </c>
      <c r="RX25" s="152">
        <v>626</v>
      </c>
      <c r="RY25" s="46">
        <v>0</v>
      </c>
      <c r="RZ25" s="152">
        <v>658</v>
      </c>
      <c r="SA25" s="46">
        <v>1</v>
      </c>
      <c r="SB25" s="152">
        <v>668</v>
      </c>
      <c r="SC25" s="46">
        <v>2</v>
      </c>
      <c r="SD25" s="152">
        <v>704</v>
      </c>
      <c r="SE25" s="46">
        <v>3</v>
      </c>
      <c r="SF25" s="152">
        <v>738</v>
      </c>
      <c r="SG25" s="46">
        <v>4</v>
      </c>
      <c r="SH25" s="152">
        <v>767</v>
      </c>
      <c r="SI25" s="46">
        <v>5</v>
      </c>
      <c r="SJ25" s="152">
        <v>813</v>
      </c>
      <c r="SK25" s="46">
        <v>6</v>
      </c>
      <c r="SL25" s="152">
        <v>643</v>
      </c>
      <c r="SM25" s="46">
        <v>0</v>
      </c>
      <c r="SN25" s="152">
        <v>665</v>
      </c>
      <c r="SO25" s="46">
        <v>1</v>
      </c>
      <c r="SP25" s="152">
        <v>691</v>
      </c>
      <c r="SQ25" s="46">
        <v>2</v>
      </c>
      <c r="SR25" s="152">
        <v>713</v>
      </c>
      <c r="SS25" s="46">
        <v>3</v>
      </c>
      <c r="ST25" s="152">
        <v>741</v>
      </c>
      <c r="SU25" s="46">
        <v>4</v>
      </c>
      <c r="SV25" s="152">
        <v>767</v>
      </c>
      <c r="SW25" s="46">
        <v>5</v>
      </c>
      <c r="SX25" s="152">
        <v>802</v>
      </c>
      <c r="SY25" s="46">
        <v>6</v>
      </c>
      <c r="SZ25" s="152">
        <v>832</v>
      </c>
      <c r="TA25" s="46">
        <v>7</v>
      </c>
      <c r="TB25" s="152">
        <v>873</v>
      </c>
      <c r="TC25" s="5">
        <v>8</v>
      </c>
      <c r="TD25" s="4"/>
      <c r="TE25" s="177"/>
      <c r="TF25" s="4"/>
      <c r="TG25" s="4"/>
      <c r="TH25" s="4"/>
      <c r="TI25" s="4"/>
      <c r="TJ25" s="4"/>
    </row>
    <row r="26" spans="1:531" x14ac:dyDescent="0.25">
      <c r="A26" s="24" t="s">
        <v>38</v>
      </c>
      <c r="B26" s="55">
        <v>726</v>
      </c>
      <c r="C26" s="37">
        <v>729</v>
      </c>
      <c r="D26" s="37">
        <v>735</v>
      </c>
      <c r="E26" s="39">
        <v>808</v>
      </c>
      <c r="F26" s="39">
        <v>807</v>
      </c>
      <c r="G26" s="39">
        <v>806</v>
      </c>
      <c r="H26" s="39">
        <v>850</v>
      </c>
      <c r="I26" s="39">
        <v>850</v>
      </c>
      <c r="J26" s="39">
        <v>828</v>
      </c>
      <c r="K26" s="39">
        <v>591</v>
      </c>
      <c r="L26" s="39">
        <v>604</v>
      </c>
      <c r="M26" s="39">
        <v>599</v>
      </c>
      <c r="N26" s="39">
        <v>629</v>
      </c>
      <c r="O26" s="39">
        <v>598</v>
      </c>
      <c r="P26" s="39">
        <v>579</v>
      </c>
      <c r="Q26" s="39">
        <v>134</v>
      </c>
      <c r="R26" s="39">
        <v>131</v>
      </c>
      <c r="S26" s="39">
        <v>141</v>
      </c>
      <c r="T26" s="39">
        <v>138</v>
      </c>
      <c r="U26" s="39">
        <v>143</v>
      </c>
      <c r="V26" s="39">
        <v>140</v>
      </c>
      <c r="W26" s="39">
        <v>3760</v>
      </c>
      <c r="X26" s="39">
        <v>631</v>
      </c>
      <c r="Y26" s="39">
        <v>279</v>
      </c>
      <c r="Z26" s="48">
        <v>851</v>
      </c>
      <c r="AA26" s="39">
        <v>864</v>
      </c>
      <c r="AB26" s="39">
        <v>777</v>
      </c>
      <c r="AC26" s="39">
        <v>831</v>
      </c>
      <c r="AD26" s="39">
        <v>821</v>
      </c>
      <c r="AE26" s="48">
        <v>393</v>
      </c>
      <c r="AF26" s="48">
        <v>495</v>
      </c>
      <c r="AG26" s="48">
        <v>550</v>
      </c>
      <c r="AH26" s="125">
        <v>242</v>
      </c>
      <c r="AI26" s="48">
        <v>449</v>
      </c>
      <c r="AJ26" s="48">
        <v>463</v>
      </c>
      <c r="AK26" s="48">
        <v>820</v>
      </c>
      <c r="AL26" s="48">
        <v>804</v>
      </c>
      <c r="AM26" s="48">
        <v>820</v>
      </c>
      <c r="AN26" s="48">
        <v>764</v>
      </c>
      <c r="AO26" s="48">
        <v>749</v>
      </c>
      <c r="AP26" s="48">
        <v>762</v>
      </c>
      <c r="AQ26" s="48">
        <v>841</v>
      </c>
      <c r="AR26" s="48">
        <v>441</v>
      </c>
      <c r="AS26" s="48">
        <v>295</v>
      </c>
      <c r="AT26" s="48">
        <v>289</v>
      </c>
      <c r="AU26" s="48">
        <v>195</v>
      </c>
      <c r="AV26" s="52">
        <v>190</v>
      </c>
      <c r="AW26" s="39">
        <v>507</v>
      </c>
      <c r="AX26" s="39">
        <v>527</v>
      </c>
      <c r="AY26" s="39">
        <v>455</v>
      </c>
      <c r="AZ26" s="39">
        <v>516</v>
      </c>
      <c r="BA26" s="48">
        <v>147</v>
      </c>
      <c r="BB26" s="48">
        <v>223</v>
      </c>
      <c r="BC26" s="39">
        <v>508</v>
      </c>
      <c r="BD26" s="130">
        <v>892</v>
      </c>
      <c r="BE26" s="131">
        <v>25</v>
      </c>
      <c r="BF26" s="3">
        <v>1050</v>
      </c>
      <c r="BG26" s="1">
        <v>25</v>
      </c>
      <c r="BH26" s="3">
        <v>1040</v>
      </c>
      <c r="BI26" s="1">
        <v>25</v>
      </c>
      <c r="BJ26" s="130">
        <v>756</v>
      </c>
      <c r="BK26" s="132">
        <v>87.5</v>
      </c>
      <c r="BL26" s="39">
        <v>458</v>
      </c>
      <c r="BM26" s="39">
        <v>516</v>
      </c>
      <c r="BN26" s="3">
        <v>600</v>
      </c>
      <c r="BO26" s="50">
        <v>4</v>
      </c>
      <c r="BP26" s="3">
        <v>617</v>
      </c>
      <c r="BQ26" s="50">
        <v>4</v>
      </c>
      <c r="BR26" s="3">
        <v>663</v>
      </c>
      <c r="BS26" s="50">
        <v>8</v>
      </c>
      <c r="BT26" s="3">
        <v>663</v>
      </c>
      <c r="BU26" s="50">
        <v>8</v>
      </c>
      <c r="BV26" s="48">
        <v>479</v>
      </c>
      <c r="BW26" s="39">
        <v>527</v>
      </c>
      <c r="BX26" s="3">
        <v>629</v>
      </c>
      <c r="BY26" s="50">
        <v>4</v>
      </c>
      <c r="BZ26" s="3">
        <v>631</v>
      </c>
      <c r="CA26" s="50">
        <v>4</v>
      </c>
      <c r="CB26" s="3">
        <v>668</v>
      </c>
      <c r="CC26" s="50">
        <v>8</v>
      </c>
      <c r="CD26" s="3">
        <v>674</v>
      </c>
      <c r="CE26" s="50">
        <v>8</v>
      </c>
      <c r="CF26" s="48">
        <v>154</v>
      </c>
      <c r="CG26" s="3">
        <v>369</v>
      </c>
      <c r="CH26" s="54">
        <v>40</v>
      </c>
      <c r="CI26" s="3">
        <v>784</v>
      </c>
      <c r="CJ26" s="45">
        <v>0</v>
      </c>
      <c r="CK26" s="3">
        <v>870</v>
      </c>
      <c r="CL26" s="45">
        <v>1</v>
      </c>
      <c r="CM26" s="3">
        <v>903</v>
      </c>
      <c r="CN26" s="45">
        <v>2</v>
      </c>
      <c r="CO26" s="3">
        <v>941</v>
      </c>
      <c r="CP26" s="45">
        <v>3</v>
      </c>
      <c r="CQ26" s="3">
        <v>941</v>
      </c>
      <c r="CR26" s="45">
        <v>4</v>
      </c>
      <c r="CS26" s="3">
        <v>1010</v>
      </c>
      <c r="CT26" s="45">
        <v>5</v>
      </c>
      <c r="CU26" s="3">
        <v>1080</v>
      </c>
      <c r="CV26" s="45">
        <v>6</v>
      </c>
      <c r="CW26" s="3">
        <v>1160</v>
      </c>
      <c r="CX26" s="45">
        <v>7</v>
      </c>
      <c r="CY26" s="3">
        <v>1270</v>
      </c>
      <c r="CZ26" s="45">
        <v>8</v>
      </c>
      <c r="DA26" s="3">
        <v>752</v>
      </c>
      <c r="DB26" s="45">
        <v>0</v>
      </c>
      <c r="DC26" s="3">
        <v>801</v>
      </c>
      <c r="DD26" s="45">
        <v>1</v>
      </c>
      <c r="DE26" s="3">
        <v>848</v>
      </c>
      <c r="DF26" s="45">
        <v>2</v>
      </c>
      <c r="DG26" s="3">
        <v>873</v>
      </c>
      <c r="DH26" s="45">
        <v>3</v>
      </c>
      <c r="DI26" s="3">
        <v>929</v>
      </c>
      <c r="DJ26" s="45">
        <v>4</v>
      </c>
      <c r="DK26" s="3">
        <v>1010</v>
      </c>
      <c r="DL26" s="45">
        <v>5</v>
      </c>
      <c r="DM26" s="3">
        <v>1070</v>
      </c>
      <c r="DN26" s="45">
        <v>6</v>
      </c>
      <c r="DO26" s="3">
        <v>1160</v>
      </c>
      <c r="DP26" s="45">
        <v>7</v>
      </c>
      <c r="DQ26" s="3">
        <v>1260</v>
      </c>
      <c r="DR26" s="45">
        <v>8</v>
      </c>
      <c r="DS26" s="3">
        <v>856</v>
      </c>
      <c r="DT26" s="45">
        <v>0</v>
      </c>
      <c r="DU26" s="3">
        <v>914</v>
      </c>
      <c r="DV26" s="45">
        <v>1</v>
      </c>
      <c r="DW26" s="3">
        <v>944</v>
      </c>
      <c r="DX26" s="45">
        <v>2</v>
      </c>
      <c r="DY26" s="3">
        <v>1010</v>
      </c>
      <c r="DZ26" s="45">
        <v>3</v>
      </c>
      <c r="EA26" s="3">
        <v>1070</v>
      </c>
      <c r="EB26" s="45">
        <v>4</v>
      </c>
      <c r="EC26" s="3">
        <v>1130</v>
      </c>
      <c r="ED26" s="45">
        <v>5</v>
      </c>
      <c r="EE26" s="3">
        <v>1230</v>
      </c>
      <c r="EF26" s="45">
        <v>6</v>
      </c>
      <c r="EG26" s="3">
        <v>1330</v>
      </c>
      <c r="EH26" s="45">
        <v>7</v>
      </c>
      <c r="EI26" s="3">
        <v>1410</v>
      </c>
      <c r="EJ26" s="45">
        <v>8</v>
      </c>
      <c r="EK26" s="3">
        <v>919</v>
      </c>
      <c r="EL26" s="45">
        <v>0</v>
      </c>
      <c r="EM26" s="3">
        <v>968</v>
      </c>
      <c r="EN26" s="45">
        <v>1</v>
      </c>
      <c r="EO26" s="3">
        <v>1010</v>
      </c>
      <c r="EP26" s="45">
        <v>2</v>
      </c>
      <c r="EQ26" s="3">
        <v>1070</v>
      </c>
      <c r="ER26" s="45">
        <v>3</v>
      </c>
      <c r="ES26" s="3">
        <v>1140</v>
      </c>
      <c r="ET26" s="45">
        <v>4</v>
      </c>
      <c r="EU26" s="3">
        <v>1190</v>
      </c>
      <c r="EV26" s="45">
        <v>5</v>
      </c>
      <c r="EW26" s="3">
        <v>1290</v>
      </c>
      <c r="EX26" s="45">
        <v>6</v>
      </c>
      <c r="EY26" s="3">
        <v>1390</v>
      </c>
      <c r="EZ26" s="45">
        <v>7</v>
      </c>
      <c r="FA26" s="3">
        <v>1510</v>
      </c>
      <c r="FB26" s="45">
        <v>8</v>
      </c>
      <c r="FC26" s="3">
        <v>677</v>
      </c>
      <c r="FD26" s="45">
        <v>0</v>
      </c>
      <c r="FE26" s="3">
        <v>723</v>
      </c>
      <c r="FF26" s="45">
        <v>1</v>
      </c>
      <c r="FG26" s="3">
        <v>739</v>
      </c>
      <c r="FH26" s="45">
        <v>2</v>
      </c>
      <c r="FI26" s="3">
        <v>760</v>
      </c>
      <c r="FJ26" s="45">
        <v>3</v>
      </c>
      <c r="FK26" s="3">
        <v>779</v>
      </c>
      <c r="FL26" s="45">
        <v>4</v>
      </c>
      <c r="FM26" s="3">
        <v>826</v>
      </c>
      <c r="FN26" s="45">
        <v>5</v>
      </c>
      <c r="FO26" s="3">
        <v>859</v>
      </c>
      <c r="FP26" s="45">
        <v>6</v>
      </c>
      <c r="FQ26" s="3">
        <v>904</v>
      </c>
      <c r="FR26" s="45">
        <v>7</v>
      </c>
      <c r="FS26" s="3">
        <v>958</v>
      </c>
      <c r="FT26" s="45">
        <v>8</v>
      </c>
      <c r="FU26" s="3">
        <v>688</v>
      </c>
      <c r="FV26" s="50">
        <v>0</v>
      </c>
      <c r="FW26" s="3">
        <v>720</v>
      </c>
      <c r="FX26" s="45">
        <v>1</v>
      </c>
      <c r="FY26" s="3">
        <v>764</v>
      </c>
      <c r="FZ26" s="50">
        <v>2</v>
      </c>
      <c r="GA26" s="3">
        <v>778</v>
      </c>
      <c r="GB26" s="45">
        <v>3</v>
      </c>
      <c r="GC26" s="3">
        <v>795</v>
      </c>
      <c r="GD26" s="50">
        <v>4</v>
      </c>
      <c r="GE26" s="3">
        <v>837</v>
      </c>
      <c r="GF26" s="45">
        <v>5</v>
      </c>
      <c r="GG26" s="3">
        <v>873</v>
      </c>
      <c r="GH26" s="50">
        <v>6</v>
      </c>
      <c r="GI26" s="3">
        <v>924</v>
      </c>
      <c r="GJ26" s="45">
        <v>7</v>
      </c>
      <c r="GK26" s="3">
        <v>958</v>
      </c>
      <c r="GL26" s="50">
        <v>8</v>
      </c>
      <c r="GM26" s="3">
        <v>677</v>
      </c>
      <c r="GN26" s="45">
        <v>0</v>
      </c>
      <c r="GO26" s="3">
        <v>715</v>
      </c>
      <c r="GP26" s="45">
        <v>1</v>
      </c>
      <c r="GQ26" s="3">
        <v>741</v>
      </c>
      <c r="GR26" s="45">
        <v>2</v>
      </c>
      <c r="GS26" s="3">
        <v>772</v>
      </c>
      <c r="GT26" s="45">
        <v>3</v>
      </c>
      <c r="GU26" s="3">
        <v>803</v>
      </c>
      <c r="GV26" s="45">
        <v>4</v>
      </c>
      <c r="GW26" s="3">
        <v>834</v>
      </c>
      <c r="GX26" s="45">
        <v>5</v>
      </c>
      <c r="GY26" s="3">
        <v>871</v>
      </c>
      <c r="GZ26" s="45">
        <v>6</v>
      </c>
      <c r="HA26" s="3">
        <v>931</v>
      </c>
      <c r="HB26" s="45">
        <v>7</v>
      </c>
      <c r="HC26" s="3">
        <v>967</v>
      </c>
      <c r="HD26" s="45">
        <v>8</v>
      </c>
      <c r="HE26" s="3">
        <v>672</v>
      </c>
      <c r="HF26" s="45">
        <v>0</v>
      </c>
      <c r="HG26" s="3">
        <v>719</v>
      </c>
      <c r="HH26" s="45">
        <v>1</v>
      </c>
      <c r="HI26" s="3">
        <v>737</v>
      </c>
      <c r="HJ26" s="45">
        <v>2</v>
      </c>
      <c r="HK26" s="3">
        <v>759</v>
      </c>
      <c r="HL26" s="45">
        <v>3</v>
      </c>
      <c r="HM26" s="3">
        <v>795</v>
      </c>
      <c r="HN26" s="45">
        <v>4</v>
      </c>
      <c r="HO26" s="3">
        <v>828</v>
      </c>
      <c r="HP26" s="45">
        <v>5</v>
      </c>
      <c r="HQ26" s="3">
        <v>865</v>
      </c>
      <c r="HR26" s="45">
        <v>6</v>
      </c>
      <c r="HS26" s="3">
        <v>922</v>
      </c>
      <c r="HT26" s="45">
        <v>7</v>
      </c>
      <c r="HU26" s="3">
        <v>963</v>
      </c>
      <c r="HV26" s="45">
        <v>8</v>
      </c>
      <c r="HW26" s="3">
        <v>150</v>
      </c>
      <c r="HX26" s="45">
        <v>0</v>
      </c>
      <c r="HY26" s="3">
        <v>162</v>
      </c>
      <c r="HZ26" s="45">
        <v>1</v>
      </c>
      <c r="IA26" s="3">
        <v>162</v>
      </c>
      <c r="IB26" s="45">
        <v>2</v>
      </c>
      <c r="IC26" s="3">
        <v>169</v>
      </c>
      <c r="ID26" s="45">
        <v>3</v>
      </c>
      <c r="IE26" s="3">
        <v>179</v>
      </c>
      <c r="IF26" s="45">
        <v>4</v>
      </c>
      <c r="IG26" s="3">
        <v>189</v>
      </c>
      <c r="IH26" s="45">
        <v>5</v>
      </c>
      <c r="II26" s="3">
        <v>207</v>
      </c>
      <c r="IJ26" s="45">
        <v>6</v>
      </c>
      <c r="IK26" s="3">
        <v>223</v>
      </c>
      <c r="IL26" s="45">
        <v>7</v>
      </c>
      <c r="IM26" s="3">
        <v>152</v>
      </c>
      <c r="IN26" s="45">
        <v>0</v>
      </c>
      <c r="IO26" s="3">
        <v>161</v>
      </c>
      <c r="IP26" s="45">
        <v>1</v>
      </c>
      <c r="IQ26" s="3">
        <v>167</v>
      </c>
      <c r="IR26" s="45">
        <v>2</v>
      </c>
      <c r="IS26" s="3">
        <v>176</v>
      </c>
      <c r="IT26" s="45">
        <v>3</v>
      </c>
      <c r="IU26" s="3">
        <v>182</v>
      </c>
      <c r="IV26" s="45">
        <v>4</v>
      </c>
      <c r="IW26" s="3">
        <v>193</v>
      </c>
      <c r="IX26" s="45">
        <v>5</v>
      </c>
      <c r="IY26" s="3">
        <v>216</v>
      </c>
      <c r="IZ26" s="45">
        <v>6</v>
      </c>
      <c r="JA26" s="3">
        <v>229</v>
      </c>
      <c r="JB26" s="45">
        <v>7</v>
      </c>
      <c r="JC26" s="3">
        <v>157</v>
      </c>
      <c r="JD26" s="45">
        <v>0</v>
      </c>
      <c r="JE26" s="3">
        <v>166</v>
      </c>
      <c r="JF26" s="45">
        <v>1</v>
      </c>
      <c r="JG26" s="3">
        <v>171</v>
      </c>
      <c r="JH26" s="45">
        <v>2</v>
      </c>
      <c r="JI26" s="3">
        <v>175</v>
      </c>
      <c r="JJ26" s="45">
        <v>3</v>
      </c>
      <c r="JK26" s="3">
        <v>187</v>
      </c>
      <c r="JL26" s="45">
        <v>4</v>
      </c>
      <c r="JM26" s="3">
        <v>197</v>
      </c>
      <c r="JN26" s="45">
        <v>5</v>
      </c>
      <c r="JO26" s="3">
        <v>209</v>
      </c>
      <c r="JP26" s="45">
        <v>6</v>
      </c>
      <c r="JQ26" s="3">
        <v>223</v>
      </c>
      <c r="JR26" s="45">
        <v>7</v>
      </c>
      <c r="JS26" s="3">
        <v>157</v>
      </c>
      <c r="JT26" s="45">
        <v>0</v>
      </c>
      <c r="JU26" s="3">
        <v>166</v>
      </c>
      <c r="JV26" s="45">
        <v>1</v>
      </c>
      <c r="JW26" s="3">
        <v>172</v>
      </c>
      <c r="JX26" s="45">
        <v>2</v>
      </c>
      <c r="JY26" s="3">
        <v>178</v>
      </c>
      <c r="JZ26" s="45">
        <v>3</v>
      </c>
      <c r="KA26" s="3">
        <v>192</v>
      </c>
      <c r="KB26" s="45">
        <v>4</v>
      </c>
      <c r="KC26" s="3">
        <v>202</v>
      </c>
      <c r="KD26" s="45">
        <v>5</v>
      </c>
      <c r="KE26" s="3">
        <v>215</v>
      </c>
      <c r="KF26" s="45">
        <v>6</v>
      </c>
      <c r="KG26" s="3">
        <v>234</v>
      </c>
      <c r="KH26" s="45">
        <v>7</v>
      </c>
      <c r="KI26" s="48">
        <v>828</v>
      </c>
      <c r="KJ26" s="45">
        <v>0</v>
      </c>
      <c r="KK26" s="3">
        <v>832</v>
      </c>
      <c r="KL26" s="45">
        <v>2</v>
      </c>
      <c r="KM26" s="3">
        <v>846</v>
      </c>
      <c r="KN26" s="45">
        <v>4</v>
      </c>
      <c r="KO26" s="3">
        <v>869</v>
      </c>
      <c r="KP26" s="45">
        <v>6</v>
      </c>
      <c r="KQ26" s="3">
        <v>891</v>
      </c>
      <c r="KR26" s="45">
        <v>8</v>
      </c>
      <c r="KS26" s="3">
        <v>917</v>
      </c>
      <c r="KT26" s="45">
        <v>10</v>
      </c>
      <c r="KU26" s="3">
        <v>952</v>
      </c>
      <c r="KV26" s="45">
        <v>12</v>
      </c>
      <c r="KW26" s="3">
        <v>986</v>
      </c>
      <c r="KX26" s="45">
        <v>14</v>
      </c>
      <c r="KY26" s="3">
        <v>1030</v>
      </c>
      <c r="KZ26" s="45">
        <v>16</v>
      </c>
      <c r="LA26" s="3">
        <v>1080</v>
      </c>
      <c r="LB26" s="45">
        <v>18</v>
      </c>
      <c r="LC26" s="3">
        <v>1120</v>
      </c>
      <c r="LD26" s="45">
        <v>20</v>
      </c>
      <c r="LE26" s="48">
        <v>738</v>
      </c>
      <c r="LF26" s="45">
        <v>0</v>
      </c>
      <c r="LG26" s="3">
        <v>748</v>
      </c>
      <c r="LH26" s="45">
        <v>2</v>
      </c>
      <c r="LI26" s="3">
        <v>771</v>
      </c>
      <c r="LJ26" s="45">
        <v>4</v>
      </c>
      <c r="LK26" s="3">
        <v>796</v>
      </c>
      <c r="LL26" s="45">
        <v>6</v>
      </c>
      <c r="LM26" s="3">
        <v>818</v>
      </c>
      <c r="LN26" s="45">
        <v>8</v>
      </c>
      <c r="LO26" s="3">
        <v>846</v>
      </c>
      <c r="LP26" s="45">
        <v>10</v>
      </c>
      <c r="LQ26" s="3">
        <v>883</v>
      </c>
      <c r="LR26" s="45">
        <v>12</v>
      </c>
      <c r="LS26" s="3">
        <v>918</v>
      </c>
      <c r="LT26" s="45">
        <v>14</v>
      </c>
      <c r="LU26" s="3">
        <v>961</v>
      </c>
      <c r="LV26" s="45">
        <v>16</v>
      </c>
      <c r="LW26" s="3">
        <v>1010</v>
      </c>
      <c r="LX26" s="45">
        <v>18</v>
      </c>
      <c r="LY26" s="3">
        <v>1070</v>
      </c>
      <c r="LZ26" s="45">
        <v>20</v>
      </c>
      <c r="MA26" s="48">
        <v>952</v>
      </c>
      <c r="MB26" s="39">
        <v>911</v>
      </c>
      <c r="MC26" s="39">
        <v>867</v>
      </c>
      <c r="MD26" s="39">
        <v>872</v>
      </c>
      <c r="ME26" s="39">
        <v>832</v>
      </c>
      <c r="MF26" s="3">
        <v>557</v>
      </c>
      <c r="MG26" s="45">
        <v>0</v>
      </c>
      <c r="MH26" s="3">
        <v>570</v>
      </c>
      <c r="MI26" s="45">
        <v>1</v>
      </c>
      <c r="MJ26" s="3">
        <v>588</v>
      </c>
      <c r="MK26" s="45">
        <v>2</v>
      </c>
      <c r="ML26" s="3">
        <v>592</v>
      </c>
      <c r="MM26" s="45">
        <v>3</v>
      </c>
      <c r="MN26" s="3">
        <v>603</v>
      </c>
      <c r="MO26" s="45">
        <v>4</v>
      </c>
      <c r="MP26" s="3">
        <v>618</v>
      </c>
      <c r="MQ26" s="45">
        <v>6</v>
      </c>
      <c r="MR26" s="3">
        <v>638</v>
      </c>
      <c r="MS26" s="45">
        <v>8</v>
      </c>
      <c r="MT26" s="3">
        <v>657</v>
      </c>
      <c r="MU26" s="45">
        <v>10</v>
      </c>
      <c r="MV26" s="3">
        <v>557</v>
      </c>
      <c r="MW26" s="50">
        <v>0</v>
      </c>
      <c r="MX26" s="3">
        <v>585</v>
      </c>
      <c r="MY26" s="50">
        <v>1</v>
      </c>
      <c r="MZ26" s="3">
        <v>608</v>
      </c>
      <c r="NA26" s="50">
        <v>2</v>
      </c>
      <c r="NB26" s="3">
        <v>622</v>
      </c>
      <c r="NC26" s="50">
        <v>3</v>
      </c>
      <c r="ND26" s="3">
        <v>642</v>
      </c>
      <c r="NE26" s="50">
        <v>4</v>
      </c>
      <c r="NF26" s="3">
        <v>653</v>
      </c>
      <c r="NG26" s="50">
        <v>5</v>
      </c>
      <c r="NH26" s="3">
        <v>674</v>
      </c>
      <c r="NI26" s="50">
        <v>6</v>
      </c>
      <c r="NJ26" s="3">
        <v>324</v>
      </c>
      <c r="NK26" s="45">
        <v>0</v>
      </c>
      <c r="NL26" s="3">
        <v>335</v>
      </c>
      <c r="NM26" s="45">
        <v>1</v>
      </c>
      <c r="NN26" s="3">
        <v>346</v>
      </c>
      <c r="NO26" s="45">
        <v>2</v>
      </c>
      <c r="NP26" s="3">
        <v>356</v>
      </c>
      <c r="NQ26" s="45">
        <v>3</v>
      </c>
      <c r="NR26" s="3">
        <v>363</v>
      </c>
      <c r="NS26" s="45">
        <v>4</v>
      </c>
      <c r="NT26" s="3">
        <v>372</v>
      </c>
      <c r="NU26" s="45">
        <v>5</v>
      </c>
      <c r="NV26" s="3">
        <v>378</v>
      </c>
      <c r="NW26" s="45">
        <v>6</v>
      </c>
      <c r="NX26" s="3">
        <v>397</v>
      </c>
      <c r="NY26" s="45">
        <v>7</v>
      </c>
      <c r="NZ26" s="3">
        <v>405</v>
      </c>
      <c r="OA26" s="45">
        <v>8</v>
      </c>
      <c r="OB26" s="3">
        <v>324</v>
      </c>
      <c r="OC26" s="45">
        <v>0</v>
      </c>
      <c r="OD26" s="3">
        <v>338</v>
      </c>
      <c r="OE26" s="45">
        <v>1</v>
      </c>
      <c r="OF26" s="3">
        <v>348</v>
      </c>
      <c r="OG26" s="45">
        <v>2</v>
      </c>
      <c r="OH26" s="3">
        <v>355</v>
      </c>
      <c r="OI26" s="45">
        <v>3</v>
      </c>
      <c r="OJ26" s="3">
        <v>369</v>
      </c>
      <c r="OK26" s="45">
        <v>4</v>
      </c>
      <c r="OL26" s="3">
        <v>375</v>
      </c>
      <c r="OM26" s="45">
        <v>5</v>
      </c>
      <c r="ON26" s="3">
        <v>387</v>
      </c>
      <c r="OO26" s="45">
        <v>6</v>
      </c>
      <c r="OP26" s="138">
        <v>137</v>
      </c>
      <c r="OQ26" s="45">
        <v>0</v>
      </c>
      <c r="OR26" s="138">
        <v>150</v>
      </c>
      <c r="OS26" s="45">
        <v>1</v>
      </c>
      <c r="OT26" s="138">
        <v>152</v>
      </c>
      <c r="OU26" s="45">
        <v>2</v>
      </c>
      <c r="OV26" s="138">
        <v>154</v>
      </c>
      <c r="OW26" s="45">
        <v>3</v>
      </c>
      <c r="OX26" s="138">
        <v>161</v>
      </c>
      <c r="OY26" s="45">
        <v>4</v>
      </c>
      <c r="OZ26" s="138">
        <v>170</v>
      </c>
      <c r="PA26" s="45">
        <v>5</v>
      </c>
      <c r="PB26" s="138">
        <v>179</v>
      </c>
      <c r="PC26" s="45">
        <v>6</v>
      </c>
      <c r="PD26" s="138">
        <v>189</v>
      </c>
      <c r="PE26" s="45">
        <v>7</v>
      </c>
      <c r="PF26" s="138">
        <v>837</v>
      </c>
      <c r="PG26" s="45">
        <v>0</v>
      </c>
      <c r="PH26" s="138">
        <v>856</v>
      </c>
      <c r="PI26" s="45">
        <v>2</v>
      </c>
      <c r="PJ26" s="138">
        <v>863</v>
      </c>
      <c r="PK26" s="45">
        <v>4</v>
      </c>
      <c r="PL26" s="138">
        <v>882</v>
      </c>
      <c r="PM26" s="45">
        <v>6</v>
      </c>
      <c r="PN26" s="138">
        <v>902</v>
      </c>
      <c r="PO26" s="45">
        <v>8</v>
      </c>
      <c r="PP26" s="138">
        <v>919</v>
      </c>
      <c r="PQ26" s="45">
        <v>10</v>
      </c>
      <c r="PR26" s="138">
        <v>950</v>
      </c>
      <c r="PS26" s="45">
        <v>12</v>
      </c>
      <c r="PT26" s="138">
        <v>984</v>
      </c>
      <c r="PU26" s="45">
        <v>14</v>
      </c>
      <c r="PV26" s="138">
        <v>1030</v>
      </c>
      <c r="PW26" s="45">
        <v>16</v>
      </c>
      <c r="PX26" s="138">
        <v>1090</v>
      </c>
      <c r="PY26" s="45">
        <v>18</v>
      </c>
      <c r="PZ26" s="138">
        <v>1150</v>
      </c>
      <c r="QA26" s="45">
        <v>20</v>
      </c>
      <c r="QB26" s="130">
        <v>726</v>
      </c>
      <c r="QD26" s="152">
        <v>649</v>
      </c>
      <c r="QE26" s="45">
        <v>0</v>
      </c>
      <c r="QF26" s="152">
        <v>668</v>
      </c>
      <c r="QG26" s="45">
        <v>2</v>
      </c>
      <c r="QH26" s="152">
        <v>691</v>
      </c>
      <c r="QI26" s="45">
        <v>4</v>
      </c>
      <c r="QJ26" s="152">
        <v>710</v>
      </c>
      <c r="QK26" s="45">
        <v>6</v>
      </c>
      <c r="QL26" s="152">
        <v>724</v>
      </c>
      <c r="QM26" s="45">
        <v>8</v>
      </c>
      <c r="QN26" s="152">
        <v>744</v>
      </c>
      <c r="QO26" s="45">
        <v>10</v>
      </c>
      <c r="QP26" s="152">
        <v>760</v>
      </c>
      <c r="QQ26" s="45">
        <v>12</v>
      </c>
      <c r="QR26" s="152">
        <v>782</v>
      </c>
      <c r="QS26" s="45">
        <v>14</v>
      </c>
      <c r="QT26" s="152">
        <v>804</v>
      </c>
      <c r="QU26" s="45">
        <v>16</v>
      </c>
      <c r="QV26" s="152">
        <v>824</v>
      </c>
      <c r="QW26" s="45">
        <v>18</v>
      </c>
      <c r="QX26" s="152">
        <v>845</v>
      </c>
      <c r="QY26" s="45">
        <v>20</v>
      </c>
      <c r="QZ26" s="152">
        <v>140</v>
      </c>
      <c r="RA26" s="45">
        <v>0</v>
      </c>
      <c r="RB26" s="152">
        <v>148</v>
      </c>
      <c r="RC26" s="45">
        <v>1</v>
      </c>
      <c r="RD26" s="152">
        <v>152</v>
      </c>
      <c r="RE26" s="45">
        <v>2</v>
      </c>
      <c r="RF26" s="152">
        <v>160</v>
      </c>
      <c r="RG26" s="45">
        <v>3</v>
      </c>
      <c r="RH26" s="152">
        <v>167</v>
      </c>
      <c r="RI26" s="45">
        <v>4</v>
      </c>
      <c r="RJ26" s="152">
        <v>171</v>
      </c>
      <c r="RK26" s="45">
        <v>5</v>
      </c>
      <c r="RL26" s="152">
        <v>185</v>
      </c>
      <c r="RM26" s="45">
        <v>6</v>
      </c>
      <c r="RN26" s="152">
        <v>197</v>
      </c>
      <c r="RO26" s="45">
        <v>7</v>
      </c>
      <c r="RP26" s="152">
        <v>723</v>
      </c>
      <c r="RQ26" s="174">
        <v>723</v>
      </c>
      <c r="RR26" s="174">
        <v>720</v>
      </c>
      <c r="RS26" s="174">
        <v>721</v>
      </c>
      <c r="RT26" s="174">
        <v>720</v>
      </c>
      <c r="RU26" s="174">
        <v>719</v>
      </c>
      <c r="RV26" s="174">
        <v>722</v>
      </c>
      <c r="RW26" s="174">
        <v>722</v>
      </c>
      <c r="RX26" s="152">
        <v>629</v>
      </c>
      <c r="RY26" s="45">
        <v>0</v>
      </c>
      <c r="RZ26" s="152">
        <v>655</v>
      </c>
      <c r="SA26" s="45">
        <v>1</v>
      </c>
      <c r="SB26" s="152">
        <v>666</v>
      </c>
      <c r="SC26" s="45">
        <v>2</v>
      </c>
      <c r="SD26" s="152">
        <v>705</v>
      </c>
      <c r="SE26" s="45">
        <v>3</v>
      </c>
      <c r="SF26" s="152">
        <v>731</v>
      </c>
      <c r="SG26" s="45">
        <v>4</v>
      </c>
      <c r="SH26" s="152">
        <v>761</v>
      </c>
      <c r="SI26" s="45">
        <v>5</v>
      </c>
      <c r="SJ26" s="152">
        <v>815</v>
      </c>
      <c r="SK26" s="45">
        <v>6</v>
      </c>
      <c r="SL26" s="152">
        <v>647</v>
      </c>
      <c r="SM26" s="45">
        <v>0</v>
      </c>
      <c r="SN26" s="152">
        <v>668</v>
      </c>
      <c r="SO26" s="45">
        <v>1</v>
      </c>
      <c r="SP26" s="152">
        <v>691</v>
      </c>
      <c r="SQ26" s="45">
        <v>2</v>
      </c>
      <c r="SR26" s="152">
        <v>714</v>
      </c>
      <c r="SS26" s="45">
        <v>3</v>
      </c>
      <c r="ST26" s="152">
        <v>735</v>
      </c>
      <c r="SU26" s="45">
        <v>4</v>
      </c>
      <c r="SV26" s="152">
        <v>764</v>
      </c>
      <c r="SW26" s="45">
        <v>5</v>
      </c>
      <c r="SX26" s="152">
        <v>796</v>
      </c>
      <c r="SY26" s="45">
        <v>6</v>
      </c>
      <c r="SZ26" s="152">
        <v>832</v>
      </c>
      <c r="TA26" s="45">
        <v>7</v>
      </c>
      <c r="TB26" s="152">
        <v>868</v>
      </c>
      <c r="TC26" s="2">
        <v>8</v>
      </c>
      <c r="TD26" s="4"/>
      <c r="TF26" s="4"/>
      <c r="TG26" s="4"/>
      <c r="TH26" s="4"/>
      <c r="TI26" s="4"/>
      <c r="TJ26" s="4"/>
    </row>
    <row r="27" spans="1:531" s="5" customFormat="1" x14ac:dyDescent="0.25">
      <c r="A27" s="25" t="s">
        <v>39</v>
      </c>
      <c r="B27" s="56">
        <v>728</v>
      </c>
      <c r="C27" s="38">
        <v>729</v>
      </c>
      <c r="D27" s="38">
        <v>729</v>
      </c>
      <c r="E27" s="36">
        <v>807</v>
      </c>
      <c r="F27" s="36">
        <v>796</v>
      </c>
      <c r="G27" s="36">
        <v>807</v>
      </c>
      <c r="H27" s="36">
        <v>848</v>
      </c>
      <c r="I27" s="36">
        <v>841</v>
      </c>
      <c r="J27" s="36">
        <v>825</v>
      </c>
      <c r="K27" s="36">
        <v>594</v>
      </c>
      <c r="L27" s="36">
        <v>605</v>
      </c>
      <c r="M27" s="36">
        <v>600</v>
      </c>
      <c r="N27" s="36">
        <v>639</v>
      </c>
      <c r="O27" s="36">
        <v>597</v>
      </c>
      <c r="P27" s="36">
        <v>581</v>
      </c>
      <c r="Q27" s="36">
        <v>135</v>
      </c>
      <c r="R27" s="36">
        <v>141</v>
      </c>
      <c r="S27" s="36">
        <v>143</v>
      </c>
      <c r="T27" s="36">
        <v>138</v>
      </c>
      <c r="U27" s="36">
        <v>144</v>
      </c>
      <c r="V27" s="36">
        <v>141</v>
      </c>
      <c r="W27" s="36">
        <v>3710</v>
      </c>
      <c r="X27" s="36">
        <v>632</v>
      </c>
      <c r="Y27" s="36">
        <v>279</v>
      </c>
      <c r="Z27" s="47">
        <v>925</v>
      </c>
      <c r="AA27" s="36">
        <v>885</v>
      </c>
      <c r="AB27" s="36">
        <v>763</v>
      </c>
      <c r="AC27" s="36">
        <v>805</v>
      </c>
      <c r="AD27" s="36">
        <v>821</v>
      </c>
      <c r="AE27" s="47">
        <v>394</v>
      </c>
      <c r="AF27" s="47">
        <v>499</v>
      </c>
      <c r="AG27" s="47">
        <v>550</v>
      </c>
      <c r="AH27" s="125">
        <v>241</v>
      </c>
      <c r="AI27" s="47">
        <v>449</v>
      </c>
      <c r="AJ27" s="47">
        <v>466</v>
      </c>
      <c r="AK27" s="47">
        <v>821</v>
      </c>
      <c r="AL27" s="47">
        <v>804</v>
      </c>
      <c r="AM27" s="47">
        <v>821</v>
      </c>
      <c r="AN27" s="47">
        <v>763</v>
      </c>
      <c r="AO27" s="47">
        <v>747</v>
      </c>
      <c r="AP27" s="47">
        <v>757</v>
      </c>
      <c r="AQ27" s="47">
        <v>840</v>
      </c>
      <c r="AR27" s="47">
        <v>438</v>
      </c>
      <c r="AS27" s="47">
        <v>296</v>
      </c>
      <c r="AT27" s="47">
        <v>291</v>
      </c>
      <c r="AU27" s="47">
        <v>194</v>
      </c>
      <c r="AV27" s="6">
        <v>191</v>
      </c>
      <c r="AW27" s="36">
        <v>506</v>
      </c>
      <c r="AX27" s="36">
        <v>526</v>
      </c>
      <c r="AY27" s="36">
        <v>459</v>
      </c>
      <c r="AZ27" s="36">
        <v>512</v>
      </c>
      <c r="BA27" s="47">
        <v>147</v>
      </c>
      <c r="BB27" s="47">
        <v>223</v>
      </c>
      <c r="BC27" s="36">
        <v>508</v>
      </c>
      <c r="BD27" s="130">
        <v>847</v>
      </c>
      <c r="BE27" s="131">
        <v>25</v>
      </c>
      <c r="BF27" s="6">
        <v>1030</v>
      </c>
      <c r="BG27" s="44">
        <v>25</v>
      </c>
      <c r="BH27" s="6">
        <v>1060</v>
      </c>
      <c r="BI27" s="44">
        <v>25</v>
      </c>
      <c r="BJ27" s="130">
        <v>810</v>
      </c>
      <c r="BK27" s="132">
        <v>87.5</v>
      </c>
      <c r="BL27" s="36">
        <v>456</v>
      </c>
      <c r="BM27" s="36">
        <v>512</v>
      </c>
      <c r="BN27" s="6">
        <v>598</v>
      </c>
      <c r="BO27" s="49">
        <v>4</v>
      </c>
      <c r="BP27" s="6">
        <v>614</v>
      </c>
      <c r="BQ27" s="49">
        <v>4</v>
      </c>
      <c r="BR27" s="6">
        <v>661</v>
      </c>
      <c r="BS27" s="49">
        <v>8</v>
      </c>
      <c r="BT27" s="6">
        <v>665</v>
      </c>
      <c r="BU27" s="49">
        <v>8</v>
      </c>
      <c r="BV27" s="47">
        <v>477</v>
      </c>
      <c r="BW27" s="36">
        <v>526</v>
      </c>
      <c r="BX27" s="6">
        <v>624</v>
      </c>
      <c r="BY27" s="49">
        <v>4</v>
      </c>
      <c r="BZ27" s="6">
        <v>627</v>
      </c>
      <c r="CA27" s="49">
        <v>4</v>
      </c>
      <c r="CB27" s="6">
        <v>668</v>
      </c>
      <c r="CC27" s="49">
        <v>8</v>
      </c>
      <c r="CD27" s="6">
        <v>671</v>
      </c>
      <c r="CE27" s="49">
        <v>8</v>
      </c>
      <c r="CF27" s="47">
        <v>155</v>
      </c>
      <c r="CG27" s="6">
        <v>371</v>
      </c>
      <c r="CH27" s="49">
        <v>40</v>
      </c>
      <c r="CI27" s="6">
        <v>781</v>
      </c>
      <c r="CJ27" s="46">
        <v>0</v>
      </c>
      <c r="CK27" s="6">
        <v>873</v>
      </c>
      <c r="CL27" s="46">
        <v>1</v>
      </c>
      <c r="CM27" s="6">
        <v>903</v>
      </c>
      <c r="CN27" s="46">
        <v>2</v>
      </c>
      <c r="CO27" s="6">
        <v>936</v>
      </c>
      <c r="CP27" s="46">
        <v>3</v>
      </c>
      <c r="CQ27" s="6">
        <v>936</v>
      </c>
      <c r="CR27" s="46">
        <v>4</v>
      </c>
      <c r="CS27" s="6">
        <v>998</v>
      </c>
      <c r="CT27" s="46">
        <v>5</v>
      </c>
      <c r="CU27" s="6">
        <v>1080</v>
      </c>
      <c r="CV27" s="46">
        <v>6</v>
      </c>
      <c r="CW27" s="6">
        <v>1160</v>
      </c>
      <c r="CX27" s="46">
        <v>7</v>
      </c>
      <c r="CY27" s="6">
        <v>1270</v>
      </c>
      <c r="CZ27" s="46">
        <v>8</v>
      </c>
      <c r="DA27" s="6">
        <v>752</v>
      </c>
      <c r="DB27" s="46">
        <v>0</v>
      </c>
      <c r="DC27" s="6">
        <v>802</v>
      </c>
      <c r="DD27" s="46">
        <v>1</v>
      </c>
      <c r="DE27" s="6">
        <v>847</v>
      </c>
      <c r="DF27" s="46">
        <v>2</v>
      </c>
      <c r="DG27" s="6">
        <v>875</v>
      </c>
      <c r="DH27" s="46">
        <v>3</v>
      </c>
      <c r="DI27" s="6">
        <v>928</v>
      </c>
      <c r="DJ27" s="46">
        <v>4</v>
      </c>
      <c r="DK27" s="6">
        <v>1010</v>
      </c>
      <c r="DL27" s="46">
        <v>5</v>
      </c>
      <c r="DM27" s="6">
        <v>1070</v>
      </c>
      <c r="DN27" s="46">
        <v>6</v>
      </c>
      <c r="DO27" s="6">
        <v>1160</v>
      </c>
      <c r="DP27" s="46">
        <v>7</v>
      </c>
      <c r="DQ27" s="6">
        <v>1270</v>
      </c>
      <c r="DR27" s="46">
        <v>8</v>
      </c>
      <c r="DS27" s="6">
        <v>854</v>
      </c>
      <c r="DT27" s="46">
        <v>0</v>
      </c>
      <c r="DU27" s="6">
        <v>916</v>
      </c>
      <c r="DV27" s="46">
        <v>1</v>
      </c>
      <c r="DW27" s="6">
        <v>942</v>
      </c>
      <c r="DX27" s="46">
        <v>2</v>
      </c>
      <c r="DY27" s="6">
        <v>1010</v>
      </c>
      <c r="DZ27" s="46">
        <v>3</v>
      </c>
      <c r="EA27" s="6">
        <v>1060</v>
      </c>
      <c r="EB27" s="46">
        <v>4</v>
      </c>
      <c r="EC27" s="6">
        <v>1130</v>
      </c>
      <c r="ED27" s="46">
        <v>5</v>
      </c>
      <c r="EE27" s="6">
        <v>1240</v>
      </c>
      <c r="EF27" s="46">
        <v>6</v>
      </c>
      <c r="EG27" s="6">
        <v>1330</v>
      </c>
      <c r="EH27" s="46">
        <v>7</v>
      </c>
      <c r="EI27" s="6"/>
      <c r="EJ27" s="46"/>
      <c r="EK27" s="6">
        <v>922</v>
      </c>
      <c r="EL27" s="46">
        <v>0</v>
      </c>
      <c r="EM27" s="6">
        <v>969</v>
      </c>
      <c r="EN27" s="46">
        <v>1</v>
      </c>
      <c r="EO27" s="6">
        <v>1030</v>
      </c>
      <c r="EP27" s="46">
        <v>2</v>
      </c>
      <c r="EQ27" s="6">
        <v>1070</v>
      </c>
      <c r="ER27" s="46">
        <v>3</v>
      </c>
      <c r="ES27" s="6">
        <v>1140</v>
      </c>
      <c r="ET27" s="46">
        <v>4</v>
      </c>
      <c r="EU27" s="6">
        <v>1190</v>
      </c>
      <c r="EV27" s="46">
        <v>5</v>
      </c>
      <c r="EW27" s="6">
        <v>1290</v>
      </c>
      <c r="EX27" s="46">
        <v>6</v>
      </c>
      <c r="EY27" s="6">
        <v>1390</v>
      </c>
      <c r="EZ27" s="46">
        <v>7</v>
      </c>
      <c r="FA27" s="6">
        <v>1510</v>
      </c>
      <c r="FB27" s="46">
        <v>8</v>
      </c>
      <c r="FC27" s="6">
        <v>679</v>
      </c>
      <c r="FD27" s="46">
        <v>0</v>
      </c>
      <c r="FE27" s="6">
        <v>717</v>
      </c>
      <c r="FF27" s="46">
        <v>1</v>
      </c>
      <c r="FG27" s="6">
        <v>740</v>
      </c>
      <c r="FH27" s="46">
        <v>2</v>
      </c>
      <c r="FI27" s="6">
        <v>760</v>
      </c>
      <c r="FJ27" s="46">
        <v>3</v>
      </c>
      <c r="FK27" s="6">
        <v>795</v>
      </c>
      <c r="FL27" s="46">
        <v>4</v>
      </c>
      <c r="FM27" s="6">
        <v>832</v>
      </c>
      <c r="FN27" s="46">
        <v>5</v>
      </c>
      <c r="FO27" s="6">
        <v>861</v>
      </c>
      <c r="FP27" s="46">
        <v>6</v>
      </c>
      <c r="FQ27" s="6">
        <v>906</v>
      </c>
      <c r="FR27" s="46">
        <v>7</v>
      </c>
      <c r="FS27" s="6">
        <v>955</v>
      </c>
      <c r="FT27" s="46">
        <v>8</v>
      </c>
      <c r="FU27" s="6">
        <v>689</v>
      </c>
      <c r="FV27" s="49">
        <v>0</v>
      </c>
      <c r="FW27" s="6">
        <v>720</v>
      </c>
      <c r="FX27" s="46">
        <v>1</v>
      </c>
      <c r="FY27" s="6">
        <v>763</v>
      </c>
      <c r="FZ27" s="49">
        <v>2</v>
      </c>
      <c r="GA27" s="6">
        <v>775</v>
      </c>
      <c r="GB27" s="46">
        <v>3</v>
      </c>
      <c r="GC27" s="6">
        <v>792</v>
      </c>
      <c r="GD27" s="49">
        <v>4</v>
      </c>
      <c r="GE27" s="6">
        <v>835</v>
      </c>
      <c r="GF27" s="46">
        <v>5</v>
      </c>
      <c r="GG27" s="6">
        <v>872</v>
      </c>
      <c r="GH27" s="49">
        <v>6</v>
      </c>
      <c r="GI27" s="6">
        <v>924</v>
      </c>
      <c r="GJ27" s="46">
        <v>7</v>
      </c>
      <c r="GK27" s="6">
        <v>957</v>
      </c>
      <c r="GL27" s="49">
        <v>8</v>
      </c>
      <c r="GM27" s="6">
        <v>677</v>
      </c>
      <c r="GN27" s="46">
        <v>0</v>
      </c>
      <c r="GO27" s="6">
        <v>715</v>
      </c>
      <c r="GP27" s="46">
        <v>1</v>
      </c>
      <c r="GQ27" s="6">
        <v>740</v>
      </c>
      <c r="GR27" s="46">
        <v>2</v>
      </c>
      <c r="GS27" s="6">
        <v>773</v>
      </c>
      <c r="GT27" s="46">
        <v>3</v>
      </c>
      <c r="GU27" s="6">
        <v>804</v>
      </c>
      <c r="GV27" s="46">
        <v>4</v>
      </c>
      <c r="GW27" s="6">
        <v>836</v>
      </c>
      <c r="GX27" s="46">
        <v>5</v>
      </c>
      <c r="GY27" s="6">
        <v>867</v>
      </c>
      <c r="GZ27" s="46">
        <v>6</v>
      </c>
      <c r="HA27" s="6">
        <v>929</v>
      </c>
      <c r="HB27" s="46">
        <v>7</v>
      </c>
      <c r="HC27" s="6">
        <v>971</v>
      </c>
      <c r="HD27" s="46">
        <v>8</v>
      </c>
      <c r="HE27" s="6">
        <v>671</v>
      </c>
      <c r="HF27" s="46">
        <v>0</v>
      </c>
      <c r="HG27" s="6">
        <v>716</v>
      </c>
      <c r="HH27" s="46">
        <v>1</v>
      </c>
      <c r="HI27" s="6">
        <v>735</v>
      </c>
      <c r="HJ27" s="46">
        <v>2</v>
      </c>
      <c r="HK27" s="6">
        <v>767</v>
      </c>
      <c r="HL27" s="46">
        <v>3</v>
      </c>
      <c r="HM27" s="6">
        <v>794</v>
      </c>
      <c r="HN27" s="46">
        <v>4</v>
      </c>
      <c r="HO27" s="6">
        <v>823</v>
      </c>
      <c r="HP27" s="46">
        <v>5</v>
      </c>
      <c r="HQ27" s="6">
        <v>863</v>
      </c>
      <c r="HR27" s="46">
        <v>6</v>
      </c>
      <c r="HS27" s="6">
        <v>924</v>
      </c>
      <c r="HT27" s="46">
        <v>7</v>
      </c>
      <c r="HU27" s="6">
        <v>963</v>
      </c>
      <c r="HV27" s="46">
        <v>8</v>
      </c>
      <c r="HW27" s="6">
        <v>151</v>
      </c>
      <c r="HX27" s="46">
        <v>0</v>
      </c>
      <c r="HY27" s="6">
        <v>157</v>
      </c>
      <c r="HZ27" s="46">
        <v>1</v>
      </c>
      <c r="IA27" s="6">
        <v>163</v>
      </c>
      <c r="IB27" s="46">
        <v>2</v>
      </c>
      <c r="IC27" s="6">
        <v>171</v>
      </c>
      <c r="ID27" s="46">
        <v>3</v>
      </c>
      <c r="IE27" s="6">
        <v>177</v>
      </c>
      <c r="IF27" s="46">
        <v>4</v>
      </c>
      <c r="IG27" s="6">
        <v>188</v>
      </c>
      <c r="IH27" s="46">
        <v>5</v>
      </c>
      <c r="II27" s="6">
        <v>205</v>
      </c>
      <c r="IJ27" s="46">
        <v>6</v>
      </c>
      <c r="IK27" s="6">
        <v>222</v>
      </c>
      <c r="IL27" s="46">
        <v>7</v>
      </c>
      <c r="IM27" s="6">
        <v>154</v>
      </c>
      <c r="IN27" s="46">
        <v>0</v>
      </c>
      <c r="IO27" s="6">
        <v>162</v>
      </c>
      <c r="IP27" s="46">
        <v>1</v>
      </c>
      <c r="IQ27" s="6">
        <v>168</v>
      </c>
      <c r="IR27" s="46">
        <v>2</v>
      </c>
      <c r="IS27" s="6">
        <v>174</v>
      </c>
      <c r="IT27" s="46">
        <v>3</v>
      </c>
      <c r="IU27" s="6">
        <v>183</v>
      </c>
      <c r="IV27" s="46">
        <v>4</v>
      </c>
      <c r="IW27" s="6">
        <v>193</v>
      </c>
      <c r="IX27" s="46">
        <v>5</v>
      </c>
      <c r="IY27" s="6">
        <v>213</v>
      </c>
      <c r="IZ27" s="46">
        <v>6</v>
      </c>
      <c r="JA27" s="6">
        <v>228</v>
      </c>
      <c r="JB27" s="46">
        <v>7</v>
      </c>
      <c r="JC27" s="6">
        <v>157</v>
      </c>
      <c r="JD27" s="46">
        <v>0</v>
      </c>
      <c r="JE27" s="6">
        <v>165</v>
      </c>
      <c r="JF27" s="46">
        <v>1</v>
      </c>
      <c r="JG27" s="6">
        <v>168</v>
      </c>
      <c r="JH27" s="46">
        <v>2</v>
      </c>
      <c r="JI27" s="6">
        <v>177</v>
      </c>
      <c r="JJ27" s="46">
        <v>3</v>
      </c>
      <c r="JK27" s="6">
        <v>183</v>
      </c>
      <c r="JL27" s="46">
        <v>4</v>
      </c>
      <c r="JM27" s="6">
        <v>199</v>
      </c>
      <c r="JN27" s="46">
        <v>5</v>
      </c>
      <c r="JO27" s="6">
        <v>210</v>
      </c>
      <c r="JP27" s="46">
        <v>6</v>
      </c>
      <c r="JQ27" s="6">
        <v>223</v>
      </c>
      <c r="JR27" s="46">
        <v>7</v>
      </c>
      <c r="JS27" s="6">
        <v>158</v>
      </c>
      <c r="JT27" s="46">
        <v>0</v>
      </c>
      <c r="JU27" s="6">
        <v>167</v>
      </c>
      <c r="JV27" s="46">
        <v>1</v>
      </c>
      <c r="JW27" s="6">
        <v>167</v>
      </c>
      <c r="JX27" s="46">
        <v>2</v>
      </c>
      <c r="JY27" s="6">
        <v>181</v>
      </c>
      <c r="JZ27" s="46">
        <v>3</v>
      </c>
      <c r="KA27" s="6">
        <v>192</v>
      </c>
      <c r="KB27" s="46">
        <v>4</v>
      </c>
      <c r="KC27" s="6">
        <v>200</v>
      </c>
      <c r="KD27" s="46">
        <v>5</v>
      </c>
      <c r="KE27" s="6">
        <v>215</v>
      </c>
      <c r="KF27" s="46">
        <v>6</v>
      </c>
      <c r="KG27" s="6">
        <v>238</v>
      </c>
      <c r="KH27" s="46">
        <v>7</v>
      </c>
      <c r="KI27" s="47">
        <v>826</v>
      </c>
      <c r="KJ27" s="46">
        <v>0</v>
      </c>
      <c r="KK27" s="6">
        <v>829</v>
      </c>
      <c r="KL27" s="46">
        <v>2</v>
      </c>
      <c r="KM27" s="6">
        <v>846</v>
      </c>
      <c r="KN27" s="46">
        <v>4</v>
      </c>
      <c r="KO27" s="6">
        <v>877</v>
      </c>
      <c r="KP27" s="46">
        <v>6</v>
      </c>
      <c r="KQ27" s="6">
        <v>894</v>
      </c>
      <c r="KR27" s="46">
        <v>8</v>
      </c>
      <c r="KS27" s="6">
        <v>922</v>
      </c>
      <c r="KT27" s="46">
        <v>10</v>
      </c>
      <c r="KU27" s="6">
        <v>948</v>
      </c>
      <c r="KV27" s="46">
        <v>12</v>
      </c>
      <c r="KW27" s="6">
        <v>985</v>
      </c>
      <c r="KX27" s="46">
        <v>14</v>
      </c>
      <c r="KY27" s="6">
        <v>1030</v>
      </c>
      <c r="KZ27" s="46">
        <v>16</v>
      </c>
      <c r="LA27" s="6">
        <v>1080</v>
      </c>
      <c r="LB27" s="46">
        <v>18</v>
      </c>
      <c r="LC27" s="6">
        <v>1130</v>
      </c>
      <c r="LD27" s="46">
        <v>20</v>
      </c>
      <c r="LE27" s="47">
        <v>738</v>
      </c>
      <c r="LF27" s="46">
        <v>0</v>
      </c>
      <c r="LG27" s="6">
        <v>747</v>
      </c>
      <c r="LH27" s="46">
        <v>2</v>
      </c>
      <c r="LI27" s="6">
        <v>766</v>
      </c>
      <c r="LJ27" s="46">
        <v>4</v>
      </c>
      <c r="LK27" s="6">
        <v>794</v>
      </c>
      <c r="LL27" s="46">
        <v>6</v>
      </c>
      <c r="LM27" s="6">
        <v>820</v>
      </c>
      <c r="LN27" s="46">
        <v>8</v>
      </c>
      <c r="LO27" s="6">
        <v>850</v>
      </c>
      <c r="LP27" s="46">
        <v>10</v>
      </c>
      <c r="LQ27" s="6">
        <v>883</v>
      </c>
      <c r="LR27" s="46">
        <v>12</v>
      </c>
      <c r="LS27" s="6">
        <v>916</v>
      </c>
      <c r="LT27" s="46">
        <v>14</v>
      </c>
      <c r="LU27" s="6">
        <v>963</v>
      </c>
      <c r="LV27" s="46">
        <v>16</v>
      </c>
      <c r="LW27" s="6">
        <v>1010</v>
      </c>
      <c r="LX27" s="46">
        <v>18</v>
      </c>
      <c r="LY27" s="6">
        <v>1070</v>
      </c>
      <c r="LZ27" s="46">
        <v>20</v>
      </c>
      <c r="MA27" s="47">
        <v>960</v>
      </c>
      <c r="MB27" s="36">
        <v>908</v>
      </c>
      <c r="MC27" s="36">
        <v>871</v>
      </c>
      <c r="MD27" s="36">
        <v>868</v>
      </c>
      <c r="ME27" s="36">
        <v>830</v>
      </c>
      <c r="MF27" s="6">
        <v>555</v>
      </c>
      <c r="MG27" s="46">
        <v>0</v>
      </c>
      <c r="MH27" s="6">
        <v>572</v>
      </c>
      <c r="MI27" s="46">
        <v>1</v>
      </c>
      <c r="MJ27" s="6">
        <v>583</v>
      </c>
      <c r="MK27" s="46">
        <v>2</v>
      </c>
      <c r="ML27" s="6">
        <v>594</v>
      </c>
      <c r="MM27" s="46">
        <v>3</v>
      </c>
      <c r="MN27" s="6">
        <v>603</v>
      </c>
      <c r="MO27" s="46">
        <v>4</v>
      </c>
      <c r="MP27" s="6">
        <v>624</v>
      </c>
      <c r="MQ27" s="46">
        <v>6</v>
      </c>
      <c r="MR27" s="6">
        <v>639</v>
      </c>
      <c r="MS27" s="46">
        <v>8</v>
      </c>
      <c r="MT27" s="6">
        <v>655</v>
      </c>
      <c r="MU27" s="46">
        <v>10</v>
      </c>
      <c r="MV27" s="6">
        <v>555</v>
      </c>
      <c r="MW27" s="49">
        <v>0</v>
      </c>
      <c r="MX27" s="6">
        <v>589</v>
      </c>
      <c r="MY27" s="49">
        <v>1</v>
      </c>
      <c r="MZ27" s="6">
        <v>611</v>
      </c>
      <c r="NA27" s="49">
        <v>2</v>
      </c>
      <c r="NB27" s="6">
        <v>621</v>
      </c>
      <c r="NC27" s="49">
        <v>3</v>
      </c>
      <c r="ND27" s="6">
        <v>641</v>
      </c>
      <c r="NE27" s="49">
        <v>4</v>
      </c>
      <c r="NF27" s="6">
        <v>653</v>
      </c>
      <c r="NG27" s="49">
        <v>5</v>
      </c>
      <c r="NH27" s="6">
        <v>674</v>
      </c>
      <c r="NI27" s="49">
        <v>6</v>
      </c>
      <c r="NJ27" s="6">
        <v>327</v>
      </c>
      <c r="NK27" s="46">
        <v>0</v>
      </c>
      <c r="NL27" s="6">
        <v>335</v>
      </c>
      <c r="NM27" s="46">
        <v>1</v>
      </c>
      <c r="NN27" s="6">
        <v>342</v>
      </c>
      <c r="NO27" s="46">
        <v>2</v>
      </c>
      <c r="NP27" s="6">
        <v>354</v>
      </c>
      <c r="NQ27" s="46">
        <v>3</v>
      </c>
      <c r="NR27" s="6">
        <v>367</v>
      </c>
      <c r="NS27" s="46">
        <v>4</v>
      </c>
      <c r="NT27" s="6">
        <v>372</v>
      </c>
      <c r="NU27" s="46">
        <v>5</v>
      </c>
      <c r="NV27" s="6">
        <v>381</v>
      </c>
      <c r="NW27" s="46">
        <v>6</v>
      </c>
      <c r="NX27" s="6">
        <v>397</v>
      </c>
      <c r="NY27" s="46">
        <v>7</v>
      </c>
      <c r="NZ27" s="6">
        <v>405</v>
      </c>
      <c r="OA27" s="46">
        <v>8</v>
      </c>
      <c r="OB27" s="6">
        <v>327</v>
      </c>
      <c r="OC27" s="46">
        <v>0</v>
      </c>
      <c r="OD27" s="6">
        <v>338</v>
      </c>
      <c r="OE27" s="46">
        <v>1</v>
      </c>
      <c r="OF27" s="6">
        <v>349</v>
      </c>
      <c r="OG27" s="46">
        <v>2</v>
      </c>
      <c r="OH27" s="6">
        <v>352</v>
      </c>
      <c r="OI27" s="46">
        <v>3</v>
      </c>
      <c r="OJ27" s="6">
        <v>369</v>
      </c>
      <c r="OK27" s="46">
        <v>4</v>
      </c>
      <c r="OL27" s="6">
        <v>375</v>
      </c>
      <c r="OM27" s="46">
        <v>5</v>
      </c>
      <c r="ON27" s="6">
        <v>388</v>
      </c>
      <c r="OO27" s="46">
        <v>6</v>
      </c>
      <c r="OP27" s="138">
        <v>137</v>
      </c>
      <c r="OQ27" s="46">
        <v>0</v>
      </c>
      <c r="OR27" s="138">
        <v>143</v>
      </c>
      <c r="OS27" s="46">
        <v>1</v>
      </c>
      <c r="OT27" s="138">
        <v>148</v>
      </c>
      <c r="OU27" s="46">
        <v>2</v>
      </c>
      <c r="OV27" s="138">
        <v>153</v>
      </c>
      <c r="OW27" s="46">
        <v>3</v>
      </c>
      <c r="OX27" s="138">
        <v>170</v>
      </c>
      <c r="OY27" s="46">
        <v>4</v>
      </c>
      <c r="OZ27" s="138">
        <v>174</v>
      </c>
      <c r="PA27" s="46">
        <v>5</v>
      </c>
      <c r="PB27" s="138">
        <v>180</v>
      </c>
      <c r="PC27" s="46">
        <v>6</v>
      </c>
      <c r="PD27" s="138">
        <v>192</v>
      </c>
      <c r="PE27" s="46">
        <v>7</v>
      </c>
      <c r="PF27" s="138">
        <v>836</v>
      </c>
      <c r="PG27" s="46">
        <v>0</v>
      </c>
      <c r="PH27" s="138">
        <v>853</v>
      </c>
      <c r="PI27" s="46">
        <v>2</v>
      </c>
      <c r="PJ27" s="138">
        <v>866</v>
      </c>
      <c r="PK27" s="46">
        <v>4</v>
      </c>
      <c r="PL27" s="138">
        <v>880</v>
      </c>
      <c r="PM27" s="46">
        <v>6</v>
      </c>
      <c r="PN27" s="138">
        <v>903</v>
      </c>
      <c r="PO27" s="46">
        <v>8</v>
      </c>
      <c r="PP27" s="138">
        <v>923</v>
      </c>
      <c r="PQ27" s="46">
        <v>10</v>
      </c>
      <c r="PR27" s="138">
        <v>951</v>
      </c>
      <c r="PS27" s="46">
        <v>12</v>
      </c>
      <c r="PT27" s="138">
        <v>984</v>
      </c>
      <c r="PU27" s="46">
        <v>14</v>
      </c>
      <c r="PV27" s="138">
        <v>1030</v>
      </c>
      <c r="PW27" s="46">
        <v>16</v>
      </c>
      <c r="PX27" s="138">
        <v>1090</v>
      </c>
      <c r="PY27" s="46">
        <v>18</v>
      </c>
      <c r="PZ27" s="138">
        <v>1150</v>
      </c>
      <c r="QA27" s="46">
        <v>20</v>
      </c>
      <c r="QB27" s="130">
        <v>726</v>
      </c>
      <c r="QC27" s="126"/>
      <c r="QD27" s="152">
        <v>644</v>
      </c>
      <c r="QE27" s="46">
        <v>0</v>
      </c>
      <c r="QF27" s="152">
        <v>667</v>
      </c>
      <c r="QG27" s="46">
        <v>2</v>
      </c>
      <c r="QH27" s="152">
        <v>689</v>
      </c>
      <c r="QI27" s="46">
        <v>4</v>
      </c>
      <c r="QJ27" s="152">
        <v>710</v>
      </c>
      <c r="QK27" s="46">
        <v>6</v>
      </c>
      <c r="QL27" s="152">
        <v>728</v>
      </c>
      <c r="QM27" s="46">
        <v>8</v>
      </c>
      <c r="QN27" s="152">
        <v>744</v>
      </c>
      <c r="QO27" s="46">
        <v>10</v>
      </c>
      <c r="QP27" s="152">
        <v>761</v>
      </c>
      <c r="QQ27" s="46">
        <v>12</v>
      </c>
      <c r="QR27" s="152">
        <v>779</v>
      </c>
      <c r="QS27" s="46">
        <v>14</v>
      </c>
      <c r="QT27" s="152">
        <v>801</v>
      </c>
      <c r="QU27" s="46">
        <v>16</v>
      </c>
      <c r="QV27" s="152">
        <v>821</v>
      </c>
      <c r="QW27" s="46">
        <v>18</v>
      </c>
      <c r="QX27" s="152">
        <v>844</v>
      </c>
      <c r="QY27" s="46">
        <v>20</v>
      </c>
      <c r="QZ27" s="152">
        <v>144</v>
      </c>
      <c r="RA27" s="46">
        <v>0</v>
      </c>
      <c r="RB27" s="152">
        <v>147</v>
      </c>
      <c r="RC27" s="46">
        <v>1</v>
      </c>
      <c r="RD27" s="152">
        <v>152</v>
      </c>
      <c r="RE27" s="46">
        <v>2</v>
      </c>
      <c r="RF27" s="152">
        <v>159</v>
      </c>
      <c r="RG27" s="46">
        <v>3</v>
      </c>
      <c r="RH27" s="152">
        <v>165</v>
      </c>
      <c r="RI27" s="46">
        <v>4</v>
      </c>
      <c r="RJ27" s="152">
        <v>177</v>
      </c>
      <c r="RK27" s="46">
        <v>5</v>
      </c>
      <c r="RL27" s="152">
        <v>185</v>
      </c>
      <c r="RM27" s="46">
        <v>6</v>
      </c>
      <c r="RN27" s="152">
        <v>196</v>
      </c>
      <c r="RO27" s="46">
        <v>7</v>
      </c>
      <c r="RP27" s="152">
        <v>722</v>
      </c>
      <c r="RQ27" s="174">
        <v>723</v>
      </c>
      <c r="RR27" s="174">
        <v>723</v>
      </c>
      <c r="RS27" s="174">
        <v>722</v>
      </c>
      <c r="RT27" s="174">
        <v>721</v>
      </c>
      <c r="RU27" s="174">
        <v>721</v>
      </c>
      <c r="RV27" s="174">
        <v>722</v>
      </c>
      <c r="RW27" s="174">
        <v>723</v>
      </c>
      <c r="RX27" s="152">
        <v>632</v>
      </c>
      <c r="RY27" s="46">
        <v>0</v>
      </c>
      <c r="RZ27" s="152">
        <v>654</v>
      </c>
      <c r="SA27" s="46">
        <v>1</v>
      </c>
      <c r="SB27" s="152">
        <v>665</v>
      </c>
      <c r="SC27" s="46">
        <v>2</v>
      </c>
      <c r="SD27" s="152">
        <v>702</v>
      </c>
      <c r="SE27" s="46">
        <v>3</v>
      </c>
      <c r="SF27" s="152">
        <v>728</v>
      </c>
      <c r="SG27" s="46">
        <v>4</v>
      </c>
      <c r="SH27" s="152">
        <v>758</v>
      </c>
      <c r="SI27" s="46">
        <v>5</v>
      </c>
      <c r="SJ27" s="152">
        <v>804</v>
      </c>
      <c r="SK27" s="46">
        <v>6</v>
      </c>
      <c r="SL27" s="152">
        <v>644</v>
      </c>
      <c r="SM27" s="46">
        <v>0</v>
      </c>
      <c r="SN27" s="152">
        <v>668</v>
      </c>
      <c r="SO27" s="46">
        <v>1</v>
      </c>
      <c r="SP27" s="152">
        <v>692</v>
      </c>
      <c r="SQ27" s="46">
        <v>2</v>
      </c>
      <c r="SR27" s="152">
        <v>715</v>
      </c>
      <c r="SS27" s="46">
        <v>3</v>
      </c>
      <c r="ST27" s="152">
        <v>738</v>
      </c>
      <c r="SU27" s="46">
        <v>4</v>
      </c>
      <c r="SV27" s="152">
        <v>763</v>
      </c>
      <c r="SW27" s="46">
        <v>5</v>
      </c>
      <c r="SX27" s="152">
        <v>799</v>
      </c>
      <c r="SY27" s="46">
        <v>6</v>
      </c>
      <c r="SZ27" s="152">
        <v>839</v>
      </c>
      <c r="TA27" s="46">
        <v>7</v>
      </c>
      <c r="TB27" s="152">
        <v>870</v>
      </c>
      <c r="TC27" s="5">
        <v>8</v>
      </c>
      <c r="TD27" s="4"/>
      <c r="TE27" s="177"/>
      <c r="TF27" s="4"/>
      <c r="TG27" s="4"/>
      <c r="TH27" s="4"/>
      <c r="TI27" s="4"/>
      <c r="TJ27" s="4"/>
    </row>
    <row r="28" spans="1:531" x14ac:dyDescent="0.25">
      <c r="A28" s="26" t="s">
        <v>40</v>
      </c>
      <c r="B28" s="48">
        <v>724</v>
      </c>
      <c r="C28" s="39">
        <v>729</v>
      </c>
      <c r="D28" s="39">
        <v>741</v>
      </c>
      <c r="E28" s="39">
        <v>791</v>
      </c>
      <c r="F28" s="39">
        <v>798</v>
      </c>
      <c r="G28" s="39">
        <v>803</v>
      </c>
      <c r="H28" s="39">
        <v>851</v>
      </c>
      <c r="I28" s="39">
        <v>840</v>
      </c>
      <c r="J28" s="39">
        <v>830</v>
      </c>
      <c r="K28" s="39">
        <v>603</v>
      </c>
      <c r="L28" s="39">
        <v>603</v>
      </c>
      <c r="M28" s="39">
        <v>610</v>
      </c>
      <c r="N28" s="39">
        <v>630</v>
      </c>
      <c r="O28" s="39">
        <v>606</v>
      </c>
      <c r="P28" s="39">
        <v>587</v>
      </c>
      <c r="Q28" s="39">
        <v>134</v>
      </c>
      <c r="R28" s="39">
        <v>134</v>
      </c>
      <c r="S28" s="39">
        <v>144</v>
      </c>
      <c r="T28" s="39">
        <v>140</v>
      </c>
      <c r="U28" s="39">
        <v>139</v>
      </c>
      <c r="V28" s="39">
        <v>142</v>
      </c>
      <c r="W28" s="39">
        <v>3750</v>
      </c>
      <c r="X28" s="39">
        <v>633</v>
      </c>
      <c r="Y28" s="39">
        <v>281</v>
      </c>
      <c r="Z28" s="48">
        <v>922</v>
      </c>
      <c r="AA28" s="39">
        <v>871</v>
      </c>
      <c r="AB28" s="39">
        <v>790</v>
      </c>
      <c r="AC28" s="39">
        <v>807</v>
      </c>
      <c r="AD28" s="39">
        <v>790</v>
      </c>
      <c r="AE28" s="48">
        <v>388</v>
      </c>
      <c r="AF28" s="48">
        <v>499</v>
      </c>
      <c r="AG28" s="48">
        <v>551</v>
      </c>
      <c r="AH28" s="125">
        <v>242</v>
      </c>
      <c r="AI28" s="48">
        <v>448</v>
      </c>
      <c r="AJ28" s="48">
        <v>463</v>
      </c>
      <c r="AK28" s="48">
        <v>822</v>
      </c>
      <c r="AL28" s="48">
        <v>804</v>
      </c>
      <c r="AM28" s="48">
        <v>819</v>
      </c>
      <c r="AN28" s="48">
        <v>764</v>
      </c>
      <c r="AO28" s="48">
        <v>747</v>
      </c>
      <c r="AP28" s="48">
        <v>762</v>
      </c>
      <c r="AQ28" s="48">
        <v>842</v>
      </c>
      <c r="AR28" s="48">
        <v>439</v>
      </c>
      <c r="AS28" s="48">
        <v>294</v>
      </c>
      <c r="AT28" s="48">
        <v>290</v>
      </c>
      <c r="AU28" s="48">
        <v>210</v>
      </c>
      <c r="AV28" s="52">
        <v>192</v>
      </c>
      <c r="AW28" s="39">
        <v>506</v>
      </c>
      <c r="AX28" s="39">
        <v>524</v>
      </c>
      <c r="AY28" s="39">
        <v>465</v>
      </c>
      <c r="AZ28" s="39">
        <v>519</v>
      </c>
      <c r="BA28" s="48">
        <v>147</v>
      </c>
      <c r="BB28" s="48">
        <v>217</v>
      </c>
      <c r="BC28" s="39">
        <v>508</v>
      </c>
      <c r="BD28" s="130">
        <v>861</v>
      </c>
      <c r="BE28" s="131">
        <v>25</v>
      </c>
      <c r="BF28" s="3">
        <v>1030</v>
      </c>
      <c r="BG28" s="1">
        <v>25</v>
      </c>
      <c r="BH28" s="3">
        <v>1050</v>
      </c>
      <c r="BI28" s="1">
        <v>25</v>
      </c>
      <c r="BJ28" s="130">
        <v>814</v>
      </c>
      <c r="BK28" s="132">
        <v>87.5</v>
      </c>
      <c r="BL28" s="39">
        <v>457</v>
      </c>
      <c r="BM28" s="39">
        <v>519</v>
      </c>
      <c r="BN28" s="3">
        <v>598</v>
      </c>
      <c r="BO28" s="50">
        <v>4</v>
      </c>
      <c r="BP28" s="3">
        <v>615</v>
      </c>
      <c r="BQ28" s="50">
        <v>4</v>
      </c>
      <c r="BR28" s="3">
        <v>663</v>
      </c>
      <c r="BS28" s="50">
        <v>8</v>
      </c>
      <c r="BT28" s="3">
        <v>663</v>
      </c>
      <c r="BU28" s="50">
        <v>8</v>
      </c>
      <c r="BV28" s="48">
        <v>476</v>
      </c>
      <c r="BW28" s="39">
        <v>524</v>
      </c>
      <c r="BX28" s="3">
        <v>624</v>
      </c>
      <c r="BY28" s="50">
        <v>4</v>
      </c>
      <c r="BZ28" s="3">
        <v>626</v>
      </c>
      <c r="CA28" s="50">
        <v>4</v>
      </c>
      <c r="CB28" s="3">
        <v>668</v>
      </c>
      <c r="CC28" s="50">
        <v>8</v>
      </c>
      <c r="CD28" s="3">
        <v>669</v>
      </c>
      <c r="CE28" s="50">
        <v>8</v>
      </c>
      <c r="CF28" s="48">
        <v>155</v>
      </c>
      <c r="CG28" s="3">
        <v>372</v>
      </c>
      <c r="CH28" s="54">
        <v>40</v>
      </c>
      <c r="CI28" s="3">
        <v>782</v>
      </c>
      <c r="CJ28" s="45">
        <v>0</v>
      </c>
      <c r="CK28" s="3">
        <v>873</v>
      </c>
      <c r="CL28" s="45">
        <v>1</v>
      </c>
      <c r="CM28" s="3">
        <v>903</v>
      </c>
      <c r="CN28" s="45">
        <v>2</v>
      </c>
      <c r="CO28" s="3">
        <v>938</v>
      </c>
      <c r="CP28" s="45">
        <v>3</v>
      </c>
      <c r="CQ28" s="3">
        <v>936</v>
      </c>
      <c r="CR28" s="45">
        <v>4</v>
      </c>
      <c r="CS28" s="3">
        <v>1000</v>
      </c>
      <c r="CT28" s="51">
        <v>5</v>
      </c>
      <c r="CU28" s="4">
        <v>1080</v>
      </c>
      <c r="CV28" s="51">
        <v>6</v>
      </c>
      <c r="CW28" s="3">
        <v>1160</v>
      </c>
      <c r="CX28" s="51">
        <v>7</v>
      </c>
      <c r="CY28" s="3">
        <v>1270</v>
      </c>
      <c r="CZ28" s="51">
        <v>8</v>
      </c>
      <c r="DA28" s="3">
        <v>751</v>
      </c>
      <c r="DB28" s="45">
        <v>0</v>
      </c>
      <c r="DC28" s="3">
        <v>803</v>
      </c>
      <c r="DD28" s="45">
        <v>1</v>
      </c>
      <c r="DE28" s="3">
        <v>846</v>
      </c>
      <c r="DF28" s="45">
        <v>2</v>
      </c>
      <c r="DG28" s="3">
        <v>875</v>
      </c>
      <c r="DH28" s="45">
        <v>3</v>
      </c>
      <c r="DI28" s="3">
        <v>928</v>
      </c>
      <c r="DJ28" s="45">
        <v>4</v>
      </c>
      <c r="DK28" s="3">
        <v>1010</v>
      </c>
      <c r="DL28" s="45">
        <v>5</v>
      </c>
      <c r="DM28" s="3">
        <v>1070</v>
      </c>
      <c r="DN28" s="45">
        <v>6</v>
      </c>
      <c r="DO28" s="3">
        <v>1160</v>
      </c>
      <c r="DP28" s="45">
        <v>7</v>
      </c>
      <c r="DQ28" s="3">
        <v>1260</v>
      </c>
      <c r="DR28" s="45">
        <v>8</v>
      </c>
      <c r="DS28" s="3">
        <v>853</v>
      </c>
      <c r="DT28" s="51">
        <v>0</v>
      </c>
      <c r="DU28" s="3">
        <v>916</v>
      </c>
      <c r="DV28" s="51">
        <v>1</v>
      </c>
      <c r="DW28" s="3">
        <v>948</v>
      </c>
      <c r="DX28" s="51">
        <v>2</v>
      </c>
      <c r="DY28" s="3">
        <v>1010</v>
      </c>
      <c r="DZ28" s="51">
        <v>3</v>
      </c>
      <c r="EA28" s="3">
        <v>1060</v>
      </c>
      <c r="EB28" s="51">
        <v>4</v>
      </c>
      <c r="EC28" s="3">
        <v>1130</v>
      </c>
      <c r="ED28" s="51">
        <v>5</v>
      </c>
      <c r="EE28" s="3">
        <v>1240</v>
      </c>
      <c r="EF28" s="51">
        <v>6</v>
      </c>
      <c r="EG28" s="3">
        <v>1330</v>
      </c>
      <c r="EH28" s="51">
        <v>7</v>
      </c>
      <c r="EI28" s="3"/>
      <c r="EJ28" s="51"/>
      <c r="EK28" s="3">
        <v>919</v>
      </c>
      <c r="EL28" s="51">
        <v>0</v>
      </c>
      <c r="EM28" s="3">
        <v>968</v>
      </c>
      <c r="EN28" s="51">
        <v>1</v>
      </c>
      <c r="EO28" s="3">
        <v>1030</v>
      </c>
      <c r="EP28" s="51">
        <v>2</v>
      </c>
      <c r="EQ28" s="3">
        <v>1070</v>
      </c>
      <c r="ER28" s="51">
        <v>3</v>
      </c>
      <c r="ES28" s="3">
        <v>1140</v>
      </c>
      <c r="ET28" s="51">
        <v>4</v>
      </c>
      <c r="EU28" s="3">
        <v>1190</v>
      </c>
      <c r="EV28" s="51">
        <v>5</v>
      </c>
      <c r="EW28" s="3">
        <v>1290</v>
      </c>
      <c r="EX28" s="51">
        <v>6</v>
      </c>
      <c r="EY28" s="3">
        <v>1390</v>
      </c>
      <c r="EZ28" s="51">
        <v>7</v>
      </c>
      <c r="FA28" s="3">
        <v>1510</v>
      </c>
      <c r="FB28" s="51">
        <v>8</v>
      </c>
      <c r="FC28" s="3"/>
      <c r="FD28" s="51"/>
      <c r="FE28" s="3"/>
      <c r="FF28" s="51"/>
      <c r="FG28" s="3"/>
      <c r="FH28" s="51"/>
      <c r="FI28" s="3"/>
      <c r="FJ28" s="51"/>
      <c r="FK28" s="3"/>
      <c r="FL28" s="51"/>
      <c r="FM28" s="3"/>
      <c r="FN28" s="51"/>
      <c r="FO28" s="3"/>
      <c r="FP28" s="51"/>
      <c r="FQ28" s="3"/>
      <c r="FR28" s="51"/>
      <c r="FS28" s="3"/>
      <c r="FT28" s="51"/>
      <c r="FU28" s="3">
        <v>689</v>
      </c>
      <c r="FV28" s="50">
        <v>0</v>
      </c>
      <c r="FW28" s="3">
        <v>719</v>
      </c>
      <c r="FX28" s="45">
        <v>1</v>
      </c>
      <c r="FY28" s="3">
        <v>766</v>
      </c>
      <c r="FZ28" s="50">
        <v>2</v>
      </c>
      <c r="GA28" s="3">
        <v>777</v>
      </c>
      <c r="GB28" s="45">
        <v>3</v>
      </c>
      <c r="GC28" s="3">
        <v>801</v>
      </c>
      <c r="GD28" s="50">
        <v>4</v>
      </c>
      <c r="GE28" s="3">
        <v>837</v>
      </c>
      <c r="GF28" s="45">
        <v>5</v>
      </c>
      <c r="GG28" s="3">
        <v>873</v>
      </c>
      <c r="GH28" s="50">
        <v>6</v>
      </c>
      <c r="GI28" s="3">
        <v>924</v>
      </c>
      <c r="GJ28" s="45">
        <v>7</v>
      </c>
      <c r="GK28" s="3">
        <v>958</v>
      </c>
      <c r="GL28" s="50">
        <v>8</v>
      </c>
      <c r="GM28" s="3"/>
      <c r="GN28" s="51"/>
      <c r="GO28" s="3"/>
      <c r="GP28" s="51"/>
      <c r="GQ28" s="3"/>
      <c r="GR28" s="51"/>
      <c r="GS28" s="3"/>
      <c r="GT28" s="51"/>
      <c r="GU28" s="3"/>
      <c r="GV28" s="51"/>
      <c r="GW28" s="3"/>
      <c r="GX28" s="51"/>
      <c r="GY28" s="3"/>
      <c r="GZ28" s="51"/>
      <c r="HA28" s="3"/>
      <c r="HB28" s="51"/>
      <c r="HC28" s="3"/>
      <c r="HD28" s="51"/>
      <c r="HE28" s="3"/>
      <c r="HF28" s="51"/>
      <c r="HG28" s="3"/>
      <c r="HH28" s="51"/>
      <c r="HI28" s="3"/>
      <c r="HJ28" s="51"/>
      <c r="HK28" s="3"/>
      <c r="HL28" s="51"/>
      <c r="HM28" s="3"/>
      <c r="HN28" s="51"/>
      <c r="HO28" s="3"/>
      <c r="HP28" s="51"/>
      <c r="HQ28" s="3"/>
      <c r="HR28" s="51"/>
      <c r="HS28" s="3"/>
      <c r="HT28" s="51"/>
      <c r="HU28" s="3"/>
      <c r="HV28" s="51"/>
      <c r="HW28" s="3"/>
      <c r="HX28" s="51"/>
      <c r="HY28" s="3"/>
      <c r="HZ28" s="51"/>
      <c r="IA28" s="3"/>
      <c r="IB28" s="51"/>
      <c r="IC28" s="3"/>
      <c r="ID28" s="51"/>
      <c r="IE28" s="3"/>
      <c r="IF28" s="51"/>
      <c r="IG28" s="3"/>
      <c r="IH28" s="51"/>
      <c r="II28" s="3"/>
      <c r="IJ28" s="51"/>
      <c r="IK28" s="3"/>
      <c r="IL28" s="51"/>
      <c r="IM28" s="3">
        <v>153</v>
      </c>
      <c r="IN28" s="45">
        <v>0</v>
      </c>
      <c r="IO28" s="3">
        <v>162</v>
      </c>
      <c r="IP28" s="45">
        <v>1</v>
      </c>
      <c r="IQ28" s="3">
        <v>168</v>
      </c>
      <c r="IR28" s="45">
        <v>2</v>
      </c>
      <c r="IS28" s="3">
        <v>175</v>
      </c>
      <c r="IT28" s="45">
        <v>3</v>
      </c>
      <c r="IU28" s="3">
        <v>183</v>
      </c>
      <c r="IV28" s="45">
        <v>4</v>
      </c>
      <c r="IW28" s="3">
        <v>192</v>
      </c>
      <c r="IX28" s="45">
        <v>5</v>
      </c>
      <c r="IY28" s="3">
        <v>213</v>
      </c>
      <c r="IZ28" s="45">
        <v>6</v>
      </c>
      <c r="JA28" s="3">
        <v>227</v>
      </c>
      <c r="JB28" s="45">
        <v>7</v>
      </c>
      <c r="JC28" s="3"/>
      <c r="JD28" s="51"/>
      <c r="JE28" s="3"/>
      <c r="JF28" s="51"/>
      <c r="JG28" s="3"/>
      <c r="JH28" s="51"/>
      <c r="JI28" s="3"/>
      <c r="JJ28" s="51"/>
      <c r="JK28" s="3"/>
      <c r="JL28" s="51"/>
      <c r="JM28" s="3"/>
      <c r="JN28" s="51"/>
      <c r="JO28" s="3"/>
      <c r="JP28" s="51"/>
      <c r="JQ28" s="3"/>
      <c r="JR28" s="51"/>
      <c r="JS28" s="3"/>
      <c r="JT28" s="51"/>
      <c r="JU28" s="3"/>
      <c r="JV28" s="51"/>
      <c r="JW28" s="3"/>
      <c r="JX28" s="51"/>
      <c r="JY28" s="3"/>
      <c r="JZ28" s="51"/>
      <c r="KA28" s="3"/>
      <c r="KB28" s="51"/>
      <c r="KC28" s="3"/>
      <c r="KD28" s="51"/>
      <c r="KE28" s="3"/>
      <c r="KF28" s="51"/>
      <c r="KG28" s="3"/>
      <c r="KH28" s="51"/>
      <c r="KI28" s="48">
        <v>824</v>
      </c>
      <c r="KJ28" s="45">
        <v>0</v>
      </c>
      <c r="KK28" s="3">
        <v>832</v>
      </c>
      <c r="KL28" s="45">
        <v>2</v>
      </c>
      <c r="KM28" s="3">
        <v>846</v>
      </c>
      <c r="KN28" s="45">
        <v>4</v>
      </c>
      <c r="KO28" s="3">
        <v>870</v>
      </c>
      <c r="KP28" s="45">
        <v>6</v>
      </c>
      <c r="KQ28" s="3">
        <v>894</v>
      </c>
      <c r="KR28" s="45">
        <v>8</v>
      </c>
      <c r="KS28" s="3">
        <v>920</v>
      </c>
      <c r="KT28" s="45">
        <v>10</v>
      </c>
      <c r="KU28" s="3">
        <v>951</v>
      </c>
      <c r="KV28" s="45">
        <v>12</v>
      </c>
      <c r="KW28" s="3">
        <v>982</v>
      </c>
      <c r="KX28" s="45">
        <v>14</v>
      </c>
      <c r="KY28" s="3">
        <v>1030</v>
      </c>
      <c r="KZ28" s="45">
        <v>16</v>
      </c>
      <c r="LA28" s="3">
        <v>1080</v>
      </c>
      <c r="LB28" s="45">
        <v>18</v>
      </c>
      <c r="LC28" s="3">
        <v>1130</v>
      </c>
      <c r="LD28" s="45">
        <v>20</v>
      </c>
      <c r="LE28" s="48">
        <v>739</v>
      </c>
      <c r="LF28" s="45">
        <v>0</v>
      </c>
      <c r="LG28" s="3">
        <v>747</v>
      </c>
      <c r="LH28" s="45">
        <v>2</v>
      </c>
      <c r="LI28" s="3">
        <v>767</v>
      </c>
      <c r="LJ28" s="45">
        <v>4</v>
      </c>
      <c r="LK28" s="3">
        <v>795</v>
      </c>
      <c r="LL28" s="45">
        <v>6</v>
      </c>
      <c r="LM28" s="3">
        <v>821</v>
      </c>
      <c r="LN28" s="45">
        <v>8</v>
      </c>
      <c r="LO28" s="3">
        <v>848</v>
      </c>
      <c r="LP28" s="45">
        <v>10</v>
      </c>
      <c r="LQ28" s="3">
        <v>884</v>
      </c>
      <c r="LR28" s="45">
        <v>12</v>
      </c>
      <c r="LS28" s="3">
        <v>920</v>
      </c>
      <c r="LT28" s="45">
        <v>14</v>
      </c>
      <c r="LU28" s="3">
        <v>959</v>
      </c>
      <c r="LV28" s="45">
        <v>16</v>
      </c>
      <c r="LW28" s="3">
        <v>1010</v>
      </c>
      <c r="LX28" s="45">
        <v>18</v>
      </c>
      <c r="LY28" s="3">
        <v>1070</v>
      </c>
      <c r="LZ28" s="45">
        <v>20</v>
      </c>
      <c r="MA28" s="48">
        <v>945</v>
      </c>
      <c r="MB28" s="39">
        <v>910</v>
      </c>
      <c r="MC28" s="39">
        <v>869</v>
      </c>
      <c r="MD28" s="39">
        <v>866</v>
      </c>
      <c r="ME28" s="39">
        <v>826</v>
      </c>
      <c r="MF28" s="3">
        <v>562</v>
      </c>
      <c r="MG28" s="45">
        <v>0</v>
      </c>
      <c r="MH28" s="3">
        <v>573</v>
      </c>
      <c r="MI28" s="45">
        <v>1</v>
      </c>
      <c r="MJ28" s="3">
        <v>580</v>
      </c>
      <c r="MK28" s="45">
        <v>2</v>
      </c>
      <c r="ML28" s="3">
        <v>592</v>
      </c>
      <c r="MM28" s="45">
        <v>3</v>
      </c>
      <c r="MN28" s="3">
        <v>607</v>
      </c>
      <c r="MO28" s="45">
        <v>4</v>
      </c>
      <c r="MP28" s="3">
        <v>621</v>
      </c>
      <c r="MQ28" s="45">
        <v>6</v>
      </c>
      <c r="MR28" s="3">
        <v>638</v>
      </c>
      <c r="MS28" s="45">
        <v>8</v>
      </c>
      <c r="MT28" s="3">
        <v>655</v>
      </c>
      <c r="MU28" s="45">
        <v>10</v>
      </c>
      <c r="MV28" s="3">
        <v>562</v>
      </c>
      <c r="MW28" s="50">
        <v>0</v>
      </c>
      <c r="MX28" s="3">
        <v>589</v>
      </c>
      <c r="MY28" s="50">
        <v>1</v>
      </c>
      <c r="MZ28" s="3">
        <v>610</v>
      </c>
      <c r="NA28" s="50">
        <v>2</v>
      </c>
      <c r="NB28" s="3">
        <v>622</v>
      </c>
      <c r="NC28" s="50">
        <v>3</v>
      </c>
      <c r="ND28" s="3">
        <v>641</v>
      </c>
      <c r="NE28" s="50">
        <v>4</v>
      </c>
      <c r="NF28" s="3">
        <v>653</v>
      </c>
      <c r="NG28" s="50">
        <v>5</v>
      </c>
      <c r="NH28" s="3">
        <v>673</v>
      </c>
      <c r="NI28" s="50">
        <v>6</v>
      </c>
      <c r="NJ28" s="3">
        <v>324</v>
      </c>
      <c r="NK28" s="45">
        <v>0</v>
      </c>
      <c r="NL28" s="3">
        <v>337</v>
      </c>
      <c r="NM28" s="45">
        <v>1</v>
      </c>
      <c r="NN28" s="3">
        <v>346</v>
      </c>
      <c r="NO28" s="45">
        <v>2</v>
      </c>
      <c r="NP28" s="3">
        <v>357</v>
      </c>
      <c r="NQ28" s="45">
        <v>3</v>
      </c>
      <c r="NR28" s="3">
        <v>363</v>
      </c>
      <c r="NS28" s="45">
        <v>4</v>
      </c>
      <c r="NT28" s="3">
        <v>371</v>
      </c>
      <c r="NU28" s="45">
        <v>5</v>
      </c>
      <c r="NV28" s="3">
        <v>387</v>
      </c>
      <c r="NW28" s="45">
        <v>6</v>
      </c>
      <c r="NX28" s="3">
        <v>392</v>
      </c>
      <c r="NY28" s="45">
        <v>7</v>
      </c>
      <c r="NZ28" s="3">
        <v>406</v>
      </c>
      <c r="OA28" s="45">
        <v>8</v>
      </c>
      <c r="OB28" s="3">
        <v>324</v>
      </c>
      <c r="OC28" s="45">
        <v>0</v>
      </c>
      <c r="OD28" s="3">
        <v>339</v>
      </c>
      <c r="OE28" s="45">
        <v>1</v>
      </c>
      <c r="OF28" s="3">
        <v>346</v>
      </c>
      <c r="OG28" s="45">
        <v>2</v>
      </c>
      <c r="OH28" s="3">
        <v>352</v>
      </c>
      <c r="OI28" s="45">
        <v>3</v>
      </c>
      <c r="OJ28" s="3">
        <v>370</v>
      </c>
      <c r="OK28" s="45">
        <v>4</v>
      </c>
      <c r="OL28" s="3">
        <v>376</v>
      </c>
      <c r="OM28" s="45">
        <v>5</v>
      </c>
      <c r="ON28" s="3">
        <v>389</v>
      </c>
      <c r="OO28" s="45">
        <v>6</v>
      </c>
      <c r="OP28" s="138">
        <v>141</v>
      </c>
      <c r="OQ28" s="45">
        <v>0</v>
      </c>
      <c r="OR28" s="138">
        <v>147</v>
      </c>
      <c r="OS28" s="45">
        <v>1</v>
      </c>
      <c r="OT28" s="138">
        <v>149</v>
      </c>
      <c r="OU28" s="45">
        <v>2</v>
      </c>
      <c r="OV28" s="138">
        <v>152</v>
      </c>
      <c r="OW28" s="45">
        <v>3</v>
      </c>
      <c r="OX28" s="138">
        <v>162</v>
      </c>
      <c r="OY28" s="45">
        <v>4</v>
      </c>
      <c r="OZ28" s="138">
        <v>170</v>
      </c>
      <c r="PA28" s="45">
        <v>5</v>
      </c>
      <c r="PB28" s="138">
        <v>181</v>
      </c>
      <c r="PC28" s="45">
        <v>6</v>
      </c>
      <c r="PD28" s="138">
        <v>192</v>
      </c>
      <c r="PE28" s="45">
        <v>7</v>
      </c>
      <c r="PF28" s="138">
        <v>835</v>
      </c>
      <c r="PG28" s="45">
        <v>0</v>
      </c>
      <c r="PH28" s="138">
        <v>851</v>
      </c>
      <c r="PI28" s="45">
        <v>2</v>
      </c>
      <c r="PJ28" s="138">
        <v>864</v>
      </c>
      <c r="PK28" s="45">
        <v>4</v>
      </c>
      <c r="PL28" s="138">
        <v>880</v>
      </c>
      <c r="PM28" s="45">
        <v>6</v>
      </c>
      <c r="PN28" s="138">
        <v>897</v>
      </c>
      <c r="PO28" s="45">
        <v>8</v>
      </c>
      <c r="PP28" s="138">
        <v>922</v>
      </c>
      <c r="PQ28" s="45">
        <v>10</v>
      </c>
      <c r="PR28" s="138">
        <v>950</v>
      </c>
      <c r="PS28" s="45">
        <v>12</v>
      </c>
      <c r="PT28" s="138">
        <v>984</v>
      </c>
      <c r="PU28" s="45">
        <v>14</v>
      </c>
      <c r="PV28" s="138">
        <v>1030</v>
      </c>
      <c r="PW28" s="45">
        <v>16</v>
      </c>
      <c r="PX28" s="138">
        <v>1090</v>
      </c>
      <c r="PY28" s="45">
        <v>18</v>
      </c>
      <c r="PZ28" s="138">
        <v>1150</v>
      </c>
      <c r="QA28" s="45">
        <v>20</v>
      </c>
      <c r="QB28" s="130">
        <v>728</v>
      </c>
      <c r="QD28" s="152">
        <v>645</v>
      </c>
      <c r="QE28" s="45">
        <v>0</v>
      </c>
      <c r="QF28" s="152">
        <v>668</v>
      </c>
      <c r="QG28" s="45">
        <v>2</v>
      </c>
      <c r="QH28" s="152">
        <v>690</v>
      </c>
      <c r="QI28" s="45">
        <v>4</v>
      </c>
      <c r="QJ28" s="152">
        <v>710</v>
      </c>
      <c r="QK28" s="45">
        <v>6</v>
      </c>
      <c r="QL28" s="152">
        <v>726</v>
      </c>
      <c r="QM28" s="45">
        <v>8</v>
      </c>
      <c r="QN28" s="152">
        <v>743</v>
      </c>
      <c r="QO28" s="45">
        <v>10</v>
      </c>
      <c r="QP28" s="152">
        <v>762</v>
      </c>
      <c r="QQ28" s="45">
        <v>12</v>
      </c>
      <c r="QR28" s="152">
        <v>779</v>
      </c>
      <c r="QS28" s="45">
        <v>14</v>
      </c>
      <c r="QT28" s="152">
        <v>801</v>
      </c>
      <c r="QU28" s="45">
        <v>16</v>
      </c>
      <c r="QV28" s="152">
        <v>821</v>
      </c>
      <c r="QW28" s="45">
        <v>18</v>
      </c>
      <c r="QX28" s="152">
        <v>845</v>
      </c>
      <c r="QY28" s="45">
        <v>20</v>
      </c>
      <c r="QZ28" s="152">
        <v>140</v>
      </c>
      <c r="RA28" s="45">
        <v>0</v>
      </c>
      <c r="RB28" s="152">
        <v>146</v>
      </c>
      <c r="RC28" s="45">
        <v>1</v>
      </c>
      <c r="RD28" s="152">
        <v>151</v>
      </c>
      <c r="RE28" s="45">
        <v>2</v>
      </c>
      <c r="RF28" s="152">
        <v>159</v>
      </c>
      <c r="RG28" s="45">
        <v>3</v>
      </c>
      <c r="RH28" s="152">
        <v>164</v>
      </c>
      <c r="RI28" s="45">
        <v>4</v>
      </c>
      <c r="RJ28" s="152">
        <v>173</v>
      </c>
      <c r="RK28" s="45">
        <v>5</v>
      </c>
      <c r="RL28" s="152">
        <v>184</v>
      </c>
      <c r="RM28" s="45">
        <v>6</v>
      </c>
      <c r="RN28" s="152">
        <v>198</v>
      </c>
      <c r="RO28" s="45">
        <v>7</v>
      </c>
      <c r="RP28" s="152">
        <v>726</v>
      </c>
      <c r="RQ28" s="174">
        <v>714</v>
      </c>
      <c r="RR28" s="174">
        <v>720</v>
      </c>
      <c r="RS28" s="174">
        <v>730</v>
      </c>
      <c r="RT28" s="174">
        <v>721</v>
      </c>
      <c r="RU28" s="174">
        <v>726</v>
      </c>
      <c r="RV28" s="174">
        <v>728</v>
      </c>
      <c r="RW28" s="174">
        <v>720</v>
      </c>
      <c r="RX28" s="152">
        <v>629</v>
      </c>
      <c r="RY28" s="45">
        <v>0</v>
      </c>
      <c r="RZ28" s="152">
        <v>653</v>
      </c>
      <c r="SA28" s="45">
        <v>1</v>
      </c>
      <c r="SB28" s="152">
        <v>666</v>
      </c>
      <c r="SC28" s="45">
        <v>2</v>
      </c>
      <c r="SD28" s="152">
        <v>702</v>
      </c>
      <c r="SE28" s="45">
        <v>3</v>
      </c>
      <c r="SF28" s="152">
        <v>720</v>
      </c>
      <c r="SG28" s="45">
        <v>4</v>
      </c>
      <c r="SH28" s="152">
        <v>751</v>
      </c>
      <c r="SI28" s="45">
        <v>5</v>
      </c>
      <c r="SJ28" s="152">
        <v>809</v>
      </c>
      <c r="SK28" s="45">
        <v>6</v>
      </c>
      <c r="SL28" s="152">
        <v>647</v>
      </c>
      <c r="SM28" s="45">
        <v>0</v>
      </c>
      <c r="SN28" s="152">
        <v>668</v>
      </c>
      <c r="SO28" s="45">
        <v>1</v>
      </c>
      <c r="SP28" s="152">
        <v>692</v>
      </c>
      <c r="SQ28" s="45">
        <v>2</v>
      </c>
      <c r="SR28" s="152">
        <v>705</v>
      </c>
      <c r="SS28" s="45">
        <v>3</v>
      </c>
      <c r="ST28" s="152">
        <v>740</v>
      </c>
      <c r="SU28" s="45">
        <v>4</v>
      </c>
      <c r="SV28" s="152">
        <v>768</v>
      </c>
      <c r="SW28" s="45">
        <v>5</v>
      </c>
      <c r="SX28" s="152">
        <v>799</v>
      </c>
      <c r="SY28" s="45">
        <v>6</v>
      </c>
      <c r="SZ28" s="152">
        <v>837</v>
      </c>
      <c r="TA28" s="45">
        <v>7</v>
      </c>
      <c r="TB28" s="152">
        <v>866</v>
      </c>
      <c r="TC28" s="2">
        <v>8</v>
      </c>
      <c r="TD28" s="4"/>
      <c r="TF28" s="4"/>
      <c r="TG28" s="4"/>
      <c r="TH28" s="4"/>
      <c r="TI28" s="4"/>
      <c r="TJ28" s="4"/>
    </row>
    <row r="29" spans="1:531" s="5" customFormat="1" x14ac:dyDescent="0.25">
      <c r="A29" s="25" t="s">
        <v>41</v>
      </c>
      <c r="B29" s="56">
        <v>724</v>
      </c>
      <c r="C29" s="38">
        <v>729</v>
      </c>
      <c r="D29" s="38">
        <v>735</v>
      </c>
      <c r="E29" s="36">
        <v>787</v>
      </c>
      <c r="F29" s="36">
        <v>812</v>
      </c>
      <c r="G29" s="36">
        <v>801</v>
      </c>
      <c r="H29" s="36">
        <v>852</v>
      </c>
      <c r="I29" s="36">
        <v>841</v>
      </c>
      <c r="J29" s="36">
        <v>829</v>
      </c>
      <c r="K29" s="36">
        <v>603</v>
      </c>
      <c r="L29" s="36">
        <v>603</v>
      </c>
      <c r="M29" s="36">
        <v>611</v>
      </c>
      <c r="N29" s="36">
        <v>624</v>
      </c>
      <c r="O29" s="36">
        <v>604</v>
      </c>
      <c r="P29" s="36">
        <v>595</v>
      </c>
      <c r="Q29" s="36">
        <v>132</v>
      </c>
      <c r="R29" s="36">
        <v>141</v>
      </c>
      <c r="S29" s="36">
        <v>144</v>
      </c>
      <c r="T29" s="36">
        <v>139</v>
      </c>
      <c r="U29" s="36">
        <v>139</v>
      </c>
      <c r="V29" s="36">
        <v>141</v>
      </c>
      <c r="W29" s="36">
        <v>3580</v>
      </c>
      <c r="X29" s="36">
        <v>632</v>
      </c>
      <c r="Y29" s="36">
        <v>281</v>
      </c>
      <c r="Z29" s="47">
        <v>898</v>
      </c>
      <c r="AA29" s="36">
        <v>872</v>
      </c>
      <c r="AB29" s="36">
        <v>971</v>
      </c>
      <c r="AC29" s="36">
        <v>806</v>
      </c>
      <c r="AD29" s="36">
        <v>785</v>
      </c>
      <c r="AE29" s="47">
        <v>393</v>
      </c>
      <c r="AF29" s="47">
        <v>499</v>
      </c>
      <c r="AG29" s="47">
        <v>550</v>
      </c>
      <c r="AH29" s="125">
        <v>241</v>
      </c>
      <c r="AI29" s="47">
        <v>450</v>
      </c>
      <c r="AJ29" s="47">
        <v>463</v>
      </c>
      <c r="AK29" s="47">
        <v>821</v>
      </c>
      <c r="AL29" s="47">
        <v>800</v>
      </c>
      <c r="AM29" s="47">
        <v>818</v>
      </c>
      <c r="AN29" s="47">
        <v>764</v>
      </c>
      <c r="AO29" s="47">
        <v>744</v>
      </c>
      <c r="AP29" s="47">
        <v>761</v>
      </c>
      <c r="AQ29" s="47">
        <v>842</v>
      </c>
      <c r="AR29" s="47">
        <v>450</v>
      </c>
      <c r="AS29" s="47">
        <v>295</v>
      </c>
      <c r="AT29" s="47">
        <v>291</v>
      </c>
      <c r="AU29" s="47">
        <v>195</v>
      </c>
      <c r="AV29" s="6">
        <v>191</v>
      </c>
      <c r="AW29" s="36">
        <v>507</v>
      </c>
      <c r="AX29" s="36">
        <v>526</v>
      </c>
      <c r="AY29" s="36">
        <v>462</v>
      </c>
      <c r="AZ29" s="36">
        <v>516</v>
      </c>
      <c r="BA29" s="47">
        <v>148</v>
      </c>
      <c r="BB29" s="47">
        <v>219</v>
      </c>
      <c r="BC29" s="36">
        <v>508</v>
      </c>
      <c r="BD29" s="130">
        <v>875</v>
      </c>
      <c r="BE29" s="131">
        <v>25</v>
      </c>
      <c r="BF29" s="6">
        <v>1020</v>
      </c>
      <c r="BG29" s="44">
        <v>25</v>
      </c>
      <c r="BH29" s="6">
        <v>1010</v>
      </c>
      <c r="BI29" s="44">
        <v>25</v>
      </c>
      <c r="BJ29" s="130">
        <v>730</v>
      </c>
      <c r="BK29" s="132">
        <v>87.5</v>
      </c>
      <c r="BL29" s="36">
        <v>458</v>
      </c>
      <c r="BM29" s="36">
        <v>516</v>
      </c>
      <c r="BN29" s="6">
        <v>618</v>
      </c>
      <c r="BO29" s="49">
        <v>4</v>
      </c>
      <c r="BP29" s="6">
        <v>622</v>
      </c>
      <c r="BQ29" s="49">
        <v>4</v>
      </c>
      <c r="BR29" s="6">
        <v>661</v>
      </c>
      <c r="BS29" s="49">
        <v>8</v>
      </c>
      <c r="BT29" s="6">
        <v>663</v>
      </c>
      <c r="BU29" s="49">
        <v>8</v>
      </c>
      <c r="BV29" s="47">
        <v>479</v>
      </c>
      <c r="BW29" s="36">
        <v>526</v>
      </c>
      <c r="BX29" s="6">
        <v>627</v>
      </c>
      <c r="BY29" s="49">
        <v>4</v>
      </c>
      <c r="BZ29" s="6">
        <v>624</v>
      </c>
      <c r="CA29" s="49">
        <v>4</v>
      </c>
      <c r="CB29" s="6">
        <v>666</v>
      </c>
      <c r="CC29" s="49">
        <v>8</v>
      </c>
      <c r="CD29" s="6">
        <v>669</v>
      </c>
      <c r="CE29" s="49">
        <v>8</v>
      </c>
      <c r="CF29" s="47">
        <v>153</v>
      </c>
      <c r="CG29" s="6">
        <v>370</v>
      </c>
      <c r="CH29" s="49">
        <v>40</v>
      </c>
      <c r="CI29" s="6">
        <v>783</v>
      </c>
      <c r="CJ29" s="46">
        <v>0</v>
      </c>
      <c r="CK29" s="6">
        <v>872</v>
      </c>
      <c r="CL29" s="46">
        <v>1</v>
      </c>
      <c r="CM29" s="6">
        <v>904</v>
      </c>
      <c r="CN29" s="46">
        <v>2</v>
      </c>
      <c r="CO29" s="6">
        <v>939</v>
      </c>
      <c r="CP29" s="46">
        <v>3</v>
      </c>
      <c r="CQ29" s="6">
        <v>940</v>
      </c>
      <c r="CR29" s="46">
        <v>4</v>
      </c>
      <c r="CS29" s="6">
        <v>1010</v>
      </c>
      <c r="CT29" s="46">
        <v>5</v>
      </c>
      <c r="CU29" s="6">
        <v>1080</v>
      </c>
      <c r="CV29" s="46">
        <v>6</v>
      </c>
      <c r="CW29" s="6">
        <v>1160</v>
      </c>
      <c r="CX29" s="46">
        <v>7</v>
      </c>
      <c r="CY29" s="6">
        <v>1270</v>
      </c>
      <c r="CZ29" s="46">
        <v>8</v>
      </c>
      <c r="DA29" s="6">
        <v>752</v>
      </c>
      <c r="DB29" s="46">
        <v>0</v>
      </c>
      <c r="DC29" s="6">
        <v>804</v>
      </c>
      <c r="DD29" s="46">
        <v>1</v>
      </c>
      <c r="DE29" s="6">
        <v>850</v>
      </c>
      <c r="DF29" s="46">
        <v>2</v>
      </c>
      <c r="DG29" s="6">
        <v>876</v>
      </c>
      <c r="DH29" s="46">
        <v>3</v>
      </c>
      <c r="DI29" s="6">
        <v>928</v>
      </c>
      <c r="DJ29" s="46">
        <v>4</v>
      </c>
      <c r="DK29" s="6">
        <v>1010</v>
      </c>
      <c r="DL29" s="46">
        <v>5</v>
      </c>
      <c r="DM29" s="6">
        <v>1070</v>
      </c>
      <c r="DN29" s="46">
        <v>6</v>
      </c>
      <c r="DO29" s="6">
        <v>1160</v>
      </c>
      <c r="DP29" s="46">
        <v>7</v>
      </c>
      <c r="DQ29" s="6">
        <v>1265</v>
      </c>
      <c r="DR29" s="46">
        <v>8</v>
      </c>
      <c r="DS29" s="6">
        <v>855</v>
      </c>
      <c r="DT29" s="46">
        <v>0</v>
      </c>
      <c r="DU29" s="6">
        <v>911</v>
      </c>
      <c r="DV29" s="46">
        <v>1</v>
      </c>
      <c r="DW29" s="6">
        <v>945</v>
      </c>
      <c r="DX29" s="46">
        <v>2</v>
      </c>
      <c r="DY29" s="6">
        <v>1010</v>
      </c>
      <c r="DZ29" s="46">
        <v>3</v>
      </c>
      <c r="EA29" s="6">
        <v>1060</v>
      </c>
      <c r="EB29" s="46">
        <v>4</v>
      </c>
      <c r="EC29" s="6">
        <v>1130</v>
      </c>
      <c r="ED29" s="46">
        <v>5</v>
      </c>
      <c r="EE29" s="6">
        <v>1240</v>
      </c>
      <c r="EF29" s="46">
        <v>6</v>
      </c>
      <c r="EG29" s="6">
        <v>1330</v>
      </c>
      <c r="EH29" s="46">
        <v>7</v>
      </c>
      <c r="EI29" s="6"/>
      <c r="EJ29" s="46"/>
      <c r="EK29" s="6">
        <v>919</v>
      </c>
      <c r="EL29" s="46">
        <v>0</v>
      </c>
      <c r="EM29" s="6">
        <v>967</v>
      </c>
      <c r="EN29" s="46">
        <v>1</v>
      </c>
      <c r="EO29" s="6">
        <v>1030</v>
      </c>
      <c r="EP29" s="46">
        <v>2</v>
      </c>
      <c r="EQ29" s="6">
        <v>1070</v>
      </c>
      <c r="ER29" s="46">
        <v>3</v>
      </c>
      <c r="ES29" s="6">
        <v>1140</v>
      </c>
      <c r="ET29" s="46">
        <v>4</v>
      </c>
      <c r="EU29" s="6">
        <v>1200</v>
      </c>
      <c r="EV29" s="46">
        <v>5</v>
      </c>
      <c r="EW29" s="6">
        <v>1290</v>
      </c>
      <c r="EX29" s="46">
        <v>6</v>
      </c>
      <c r="EY29" s="6">
        <v>1390</v>
      </c>
      <c r="EZ29" s="46">
        <v>7</v>
      </c>
      <c r="FA29" s="6">
        <v>1510</v>
      </c>
      <c r="FB29" s="46">
        <v>8</v>
      </c>
      <c r="FC29" s="6"/>
      <c r="FD29" s="46"/>
      <c r="FE29" s="6"/>
      <c r="FF29" s="46"/>
      <c r="FG29" s="6"/>
      <c r="FH29" s="46"/>
      <c r="FI29" s="6"/>
      <c r="FJ29" s="46"/>
      <c r="FK29" s="6"/>
      <c r="FL29" s="46"/>
      <c r="FM29" s="6"/>
      <c r="FN29" s="46"/>
      <c r="FO29" s="6"/>
      <c r="FP29" s="46"/>
      <c r="FQ29" s="6"/>
      <c r="FR29" s="46"/>
      <c r="FS29" s="6"/>
      <c r="FT29" s="46"/>
      <c r="FU29" s="6">
        <v>689</v>
      </c>
      <c r="FV29" s="49">
        <v>0</v>
      </c>
      <c r="FW29" s="6">
        <v>720</v>
      </c>
      <c r="FX29" s="46">
        <v>1</v>
      </c>
      <c r="FY29" s="6">
        <v>764</v>
      </c>
      <c r="FZ29" s="49">
        <v>2</v>
      </c>
      <c r="GA29" s="6">
        <v>777</v>
      </c>
      <c r="GB29" s="46">
        <v>3</v>
      </c>
      <c r="GC29" s="6">
        <v>805</v>
      </c>
      <c r="GD29" s="49">
        <v>4</v>
      </c>
      <c r="GE29" s="6">
        <v>835</v>
      </c>
      <c r="GF29" s="46">
        <v>5</v>
      </c>
      <c r="GG29" s="6">
        <v>873</v>
      </c>
      <c r="GH29" s="49">
        <v>6</v>
      </c>
      <c r="GI29" s="6">
        <v>0</v>
      </c>
      <c r="GJ29" s="46">
        <v>7</v>
      </c>
      <c r="GK29" s="6">
        <v>959</v>
      </c>
      <c r="GL29" s="49">
        <v>8</v>
      </c>
      <c r="GM29" s="6"/>
      <c r="GN29" s="46"/>
      <c r="GO29" s="6"/>
      <c r="GP29" s="46"/>
      <c r="GQ29" s="6"/>
      <c r="GR29" s="46"/>
      <c r="GS29" s="6"/>
      <c r="GT29" s="46"/>
      <c r="GU29" s="6"/>
      <c r="GV29" s="46"/>
      <c r="GW29" s="6"/>
      <c r="GX29" s="46"/>
      <c r="GY29" s="6"/>
      <c r="GZ29" s="46"/>
      <c r="HA29" s="6"/>
      <c r="HB29" s="46"/>
      <c r="HC29" s="6"/>
      <c r="HD29" s="46"/>
      <c r="HE29" s="6"/>
      <c r="HF29" s="46"/>
      <c r="HG29" s="6"/>
      <c r="HH29" s="46"/>
      <c r="HI29" s="6"/>
      <c r="HJ29" s="46"/>
      <c r="HK29" s="6"/>
      <c r="HL29" s="46"/>
      <c r="HM29" s="6"/>
      <c r="HN29" s="46"/>
      <c r="HO29" s="6"/>
      <c r="HP29" s="46"/>
      <c r="HQ29" s="6"/>
      <c r="HR29" s="46"/>
      <c r="HS29" s="6"/>
      <c r="HT29" s="46"/>
      <c r="HU29" s="6"/>
      <c r="HV29" s="46"/>
      <c r="HW29" s="6"/>
      <c r="HX29" s="46"/>
      <c r="HY29" s="6"/>
      <c r="HZ29" s="46"/>
      <c r="IA29" s="6"/>
      <c r="IB29" s="46"/>
      <c r="IC29" s="6"/>
      <c r="ID29" s="46"/>
      <c r="IE29" s="6"/>
      <c r="IF29" s="46"/>
      <c r="IG29" s="6"/>
      <c r="IH29" s="46"/>
      <c r="II29" s="6"/>
      <c r="IJ29" s="46"/>
      <c r="IK29" s="6"/>
      <c r="IL29" s="46"/>
      <c r="IM29" s="6">
        <v>149</v>
      </c>
      <c r="IN29" s="46">
        <v>0</v>
      </c>
      <c r="IO29" s="6">
        <v>162</v>
      </c>
      <c r="IP29" s="46">
        <v>1</v>
      </c>
      <c r="IQ29" s="6">
        <v>166</v>
      </c>
      <c r="IR29" s="46">
        <v>2</v>
      </c>
      <c r="IS29" s="6">
        <v>174</v>
      </c>
      <c r="IT29" s="46">
        <v>3</v>
      </c>
      <c r="IU29" s="6">
        <v>183</v>
      </c>
      <c r="IV29" s="46">
        <v>4</v>
      </c>
      <c r="IW29" s="6">
        <v>193</v>
      </c>
      <c r="IX29" s="46">
        <v>5</v>
      </c>
      <c r="IY29" s="6">
        <v>214</v>
      </c>
      <c r="IZ29" s="46">
        <v>6</v>
      </c>
      <c r="JA29" s="6">
        <v>226</v>
      </c>
      <c r="JB29" s="46">
        <v>7</v>
      </c>
      <c r="JC29" s="6"/>
      <c r="JD29" s="46"/>
      <c r="JE29" s="6"/>
      <c r="JF29" s="46"/>
      <c r="JG29" s="6"/>
      <c r="JH29" s="46"/>
      <c r="JI29" s="6"/>
      <c r="JJ29" s="46"/>
      <c r="JK29" s="6"/>
      <c r="JL29" s="46"/>
      <c r="JM29" s="6"/>
      <c r="JN29" s="46"/>
      <c r="JO29" s="6"/>
      <c r="JP29" s="46"/>
      <c r="JQ29" s="6"/>
      <c r="JR29" s="46"/>
      <c r="JS29" s="6"/>
      <c r="JT29" s="46"/>
      <c r="JU29" s="6"/>
      <c r="JV29" s="46"/>
      <c r="JW29" s="6"/>
      <c r="JX29" s="46"/>
      <c r="JY29" s="6"/>
      <c r="JZ29" s="46"/>
      <c r="KA29" s="6"/>
      <c r="KB29" s="46"/>
      <c r="KC29" s="6"/>
      <c r="KD29" s="46"/>
      <c r="KE29" s="6"/>
      <c r="KF29" s="46"/>
      <c r="KG29" s="6"/>
      <c r="KH29" s="46"/>
      <c r="KI29" s="47">
        <v>826</v>
      </c>
      <c r="KJ29" s="46">
        <v>0</v>
      </c>
      <c r="KK29" s="6">
        <v>831</v>
      </c>
      <c r="KL29" s="46">
        <v>2</v>
      </c>
      <c r="KM29" s="6">
        <v>845</v>
      </c>
      <c r="KN29" s="46">
        <v>4</v>
      </c>
      <c r="KO29" s="6">
        <v>863</v>
      </c>
      <c r="KP29" s="46">
        <v>6</v>
      </c>
      <c r="KQ29" s="6">
        <v>893</v>
      </c>
      <c r="KR29" s="46">
        <v>8</v>
      </c>
      <c r="KS29" s="6">
        <v>922</v>
      </c>
      <c r="KT29" s="46">
        <v>10</v>
      </c>
      <c r="KU29" s="6">
        <v>952</v>
      </c>
      <c r="KV29" s="46">
        <v>12</v>
      </c>
      <c r="KW29" s="6">
        <v>994</v>
      </c>
      <c r="KX29" s="46">
        <v>14</v>
      </c>
      <c r="KY29" s="6">
        <v>1030</v>
      </c>
      <c r="KZ29" s="46">
        <v>16</v>
      </c>
      <c r="LA29" s="6">
        <v>1080</v>
      </c>
      <c r="LB29" s="46">
        <v>18</v>
      </c>
      <c r="LC29" s="6">
        <v>1130</v>
      </c>
      <c r="LD29" s="46">
        <v>20</v>
      </c>
      <c r="LE29" s="47">
        <v>739</v>
      </c>
      <c r="LF29" s="46">
        <v>0</v>
      </c>
      <c r="LG29" s="6">
        <v>749</v>
      </c>
      <c r="LH29" s="46">
        <v>2</v>
      </c>
      <c r="LI29" s="6">
        <v>766</v>
      </c>
      <c r="LJ29" s="46">
        <v>4</v>
      </c>
      <c r="LK29" s="6">
        <v>794</v>
      </c>
      <c r="LL29" s="46">
        <v>6</v>
      </c>
      <c r="LM29" s="6">
        <v>828</v>
      </c>
      <c r="LN29" s="46">
        <v>8</v>
      </c>
      <c r="LO29" s="6">
        <v>848</v>
      </c>
      <c r="LP29" s="46">
        <v>10</v>
      </c>
      <c r="LQ29" s="6">
        <v>884</v>
      </c>
      <c r="LR29" s="46">
        <v>12</v>
      </c>
      <c r="LS29" s="6">
        <v>917</v>
      </c>
      <c r="LT29" s="46">
        <v>14</v>
      </c>
      <c r="LU29" s="6">
        <v>956</v>
      </c>
      <c r="LV29" s="46">
        <v>16</v>
      </c>
      <c r="LW29" s="6">
        <v>1010</v>
      </c>
      <c r="LX29" s="46">
        <v>18</v>
      </c>
      <c r="LY29" s="6">
        <v>1070</v>
      </c>
      <c r="LZ29" s="46">
        <v>20</v>
      </c>
      <c r="MA29" s="47">
        <v>945</v>
      </c>
      <c r="MB29" s="36">
        <v>914</v>
      </c>
      <c r="MC29" s="36">
        <v>873</v>
      </c>
      <c r="MD29" s="36">
        <v>869</v>
      </c>
      <c r="ME29" s="36">
        <v>828</v>
      </c>
      <c r="MF29" s="6">
        <v>567</v>
      </c>
      <c r="MG29" s="46">
        <v>0</v>
      </c>
      <c r="MH29" s="6">
        <v>573</v>
      </c>
      <c r="MI29" s="46">
        <v>1</v>
      </c>
      <c r="MJ29" s="6">
        <v>590</v>
      </c>
      <c r="MK29" s="46">
        <v>2</v>
      </c>
      <c r="ML29" s="6">
        <v>591</v>
      </c>
      <c r="MM29" s="46">
        <v>3</v>
      </c>
      <c r="MN29" s="6">
        <v>603</v>
      </c>
      <c r="MO29" s="46">
        <v>4</v>
      </c>
      <c r="MP29" s="6">
        <v>621</v>
      </c>
      <c r="MQ29" s="46">
        <v>6</v>
      </c>
      <c r="MR29" s="6">
        <v>639</v>
      </c>
      <c r="MS29" s="46">
        <v>8</v>
      </c>
      <c r="MT29" s="6">
        <v>653</v>
      </c>
      <c r="MU29" s="46">
        <v>10</v>
      </c>
      <c r="MV29" s="6">
        <v>567</v>
      </c>
      <c r="MW29" s="49">
        <v>0</v>
      </c>
      <c r="MX29" s="6">
        <v>585</v>
      </c>
      <c r="MY29" s="49">
        <v>1</v>
      </c>
      <c r="MZ29" s="6">
        <v>610</v>
      </c>
      <c r="NA29" s="49">
        <v>2</v>
      </c>
      <c r="NB29" s="6">
        <v>622</v>
      </c>
      <c r="NC29" s="49">
        <v>3</v>
      </c>
      <c r="ND29" s="6">
        <v>640</v>
      </c>
      <c r="NE29" s="49">
        <v>4</v>
      </c>
      <c r="NF29" s="6">
        <v>652</v>
      </c>
      <c r="NG29" s="49">
        <v>5</v>
      </c>
      <c r="NH29" s="6">
        <v>674</v>
      </c>
      <c r="NI29" s="49">
        <v>6</v>
      </c>
      <c r="NJ29" s="6">
        <v>326</v>
      </c>
      <c r="NK29" s="46">
        <v>0</v>
      </c>
      <c r="NL29" s="6">
        <v>334</v>
      </c>
      <c r="NM29" s="46">
        <v>1</v>
      </c>
      <c r="NN29" s="6">
        <v>344</v>
      </c>
      <c r="NO29" s="46">
        <v>2</v>
      </c>
      <c r="NP29" s="6">
        <v>355</v>
      </c>
      <c r="NQ29" s="46">
        <v>3</v>
      </c>
      <c r="NR29" s="6">
        <v>361</v>
      </c>
      <c r="NS29" s="46">
        <v>4</v>
      </c>
      <c r="NT29" s="6">
        <v>373</v>
      </c>
      <c r="NU29" s="46">
        <v>5</v>
      </c>
      <c r="NV29" s="6">
        <v>384</v>
      </c>
      <c r="NW29" s="46">
        <v>6</v>
      </c>
      <c r="NX29" s="6">
        <v>394</v>
      </c>
      <c r="NY29" s="46">
        <v>7</v>
      </c>
      <c r="NZ29" s="6">
        <v>403</v>
      </c>
      <c r="OA29" s="46">
        <v>8</v>
      </c>
      <c r="OB29" s="6">
        <v>326</v>
      </c>
      <c r="OC29" s="46">
        <v>0</v>
      </c>
      <c r="OD29" s="6">
        <v>339</v>
      </c>
      <c r="OE29" s="46">
        <v>1</v>
      </c>
      <c r="OF29" s="6">
        <v>348</v>
      </c>
      <c r="OG29" s="46">
        <v>2</v>
      </c>
      <c r="OH29" s="6">
        <v>353</v>
      </c>
      <c r="OI29" s="46">
        <v>3</v>
      </c>
      <c r="OJ29" s="6">
        <v>367</v>
      </c>
      <c r="OK29" s="46">
        <v>4</v>
      </c>
      <c r="OL29" s="6">
        <v>376</v>
      </c>
      <c r="OM29" s="46">
        <v>5</v>
      </c>
      <c r="ON29" s="6">
        <v>388</v>
      </c>
      <c r="OO29" s="46">
        <v>6</v>
      </c>
      <c r="OP29" s="138">
        <v>140</v>
      </c>
      <c r="OQ29" s="46">
        <v>0</v>
      </c>
      <c r="OR29" s="138">
        <v>147</v>
      </c>
      <c r="OS29" s="46">
        <v>1</v>
      </c>
      <c r="OT29" s="138">
        <v>150</v>
      </c>
      <c r="OU29" s="46">
        <v>2</v>
      </c>
      <c r="OV29" s="138">
        <v>153</v>
      </c>
      <c r="OW29" s="46">
        <v>3</v>
      </c>
      <c r="OX29" s="138">
        <v>162</v>
      </c>
      <c r="OY29" s="46">
        <v>4</v>
      </c>
      <c r="OZ29" s="138">
        <v>174</v>
      </c>
      <c r="PA29" s="46">
        <v>5</v>
      </c>
      <c r="PB29" s="138">
        <v>179</v>
      </c>
      <c r="PC29" s="46">
        <v>6</v>
      </c>
      <c r="PD29" s="138">
        <v>190</v>
      </c>
      <c r="PE29" s="46">
        <v>7</v>
      </c>
      <c r="PF29" s="138">
        <v>835</v>
      </c>
      <c r="PG29" s="46">
        <v>0</v>
      </c>
      <c r="PH29" s="138">
        <v>855</v>
      </c>
      <c r="PI29" s="46">
        <v>2</v>
      </c>
      <c r="PJ29" s="138">
        <v>869</v>
      </c>
      <c r="PK29" s="46">
        <v>4</v>
      </c>
      <c r="PL29" s="138">
        <v>881</v>
      </c>
      <c r="PM29" s="46">
        <v>6</v>
      </c>
      <c r="PN29" s="138">
        <v>902</v>
      </c>
      <c r="PO29" s="46">
        <v>8</v>
      </c>
      <c r="PP29" s="138">
        <v>917</v>
      </c>
      <c r="PQ29" s="46">
        <v>10</v>
      </c>
      <c r="PR29" s="138">
        <v>952</v>
      </c>
      <c r="PS29" s="46">
        <v>12</v>
      </c>
      <c r="PT29" s="138">
        <v>984</v>
      </c>
      <c r="PU29" s="46">
        <v>14</v>
      </c>
      <c r="PV29" s="138">
        <v>1030</v>
      </c>
      <c r="PW29" s="46">
        <v>16</v>
      </c>
      <c r="PX29" s="138">
        <v>1090</v>
      </c>
      <c r="PY29" s="46">
        <v>18</v>
      </c>
      <c r="PZ29" s="138">
        <v>1150</v>
      </c>
      <c r="QA29" s="46">
        <v>20</v>
      </c>
      <c r="QB29" s="130">
        <v>732</v>
      </c>
      <c r="QC29" s="126"/>
      <c r="QD29" s="152">
        <v>642</v>
      </c>
      <c r="QE29" s="46">
        <v>0</v>
      </c>
      <c r="QF29" s="152">
        <v>668</v>
      </c>
      <c r="QG29" s="46">
        <v>2</v>
      </c>
      <c r="QH29" s="152">
        <v>689</v>
      </c>
      <c r="QI29" s="46">
        <v>4</v>
      </c>
      <c r="QJ29" s="152">
        <v>710</v>
      </c>
      <c r="QK29" s="46">
        <v>6</v>
      </c>
      <c r="QL29" s="152">
        <v>732</v>
      </c>
      <c r="QM29" s="46">
        <v>8</v>
      </c>
      <c r="QN29" s="152">
        <v>743</v>
      </c>
      <c r="QO29" s="46">
        <v>10</v>
      </c>
      <c r="QP29" s="152">
        <v>759</v>
      </c>
      <c r="QQ29" s="46">
        <v>12</v>
      </c>
      <c r="QR29" s="152">
        <v>782</v>
      </c>
      <c r="QS29" s="46">
        <v>14</v>
      </c>
      <c r="QT29" s="152">
        <v>800</v>
      </c>
      <c r="QU29" s="46">
        <v>16</v>
      </c>
      <c r="QV29" s="152">
        <v>821</v>
      </c>
      <c r="QW29" s="46">
        <v>18</v>
      </c>
      <c r="QX29" s="152">
        <v>845</v>
      </c>
      <c r="QY29" s="46">
        <v>20</v>
      </c>
      <c r="QZ29" s="152">
        <v>140</v>
      </c>
      <c r="RA29" s="46">
        <v>0</v>
      </c>
      <c r="RB29" s="152">
        <v>151</v>
      </c>
      <c r="RC29" s="46">
        <v>1</v>
      </c>
      <c r="RD29" s="152">
        <v>154</v>
      </c>
      <c r="RE29" s="46">
        <v>2</v>
      </c>
      <c r="RF29" s="152">
        <v>156</v>
      </c>
      <c r="RG29" s="46">
        <v>3</v>
      </c>
      <c r="RH29" s="152">
        <v>170</v>
      </c>
      <c r="RI29" s="46">
        <v>4</v>
      </c>
      <c r="RJ29" s="152">
        <v>173</v>
      </c>
      <c r="RK29" s="46">
        <v>5</v>
      </c>
      <c r="RL29" s="152">
        <v>186</v>
      </c>
      <c r="RM29" s="46">
        <v>6</v>
      </c>
      <c r="RN29" s="152">
        <v>197</v>
      </c>
      <c r="RO29" s="46">
        <v>7</v>
      </c>
      <c r="RP29" s="152">
        <v>724</v>
      </c>
      <c r="RQ29" s="174">
        <v>729</v>
      </c>
      <c r="RR29" s="174">
        <v>721</v>
      </c>
      <c r="RS29" s="174">
        <v>720</v>
      </c>
      <c r="RT29" s="174">
        <v>723</v>
      </c>
      <c r="RU29" s="174">
        <v>720</v>
      </c>
      <c r="RV29" s="174">
        <v>722</v>
      </c>
      <c r="RW29" s="174">
        <v>722</v>
      </c>
      <c r="RX29" s="152">
        <v>628</v>
      </c>
      <c r="RY29" s="46">
        <v>0</v>
      </c>
      <c r="RZ29" s="152">
        <v>654</v>
      </c>
      <c r="SA29" s="46">
        <v>1</v>
      </c>
      <c r="SB29" s="152">
        <v>661</v>
      </c>
      <c r="SC29" s="46">
        <v>2</v>
      </c>
      <c r="SD29" s="152">
        <v>699</v>
      </c>
      <c r="SE29" s="46">
        <v>3</v>
      </c>
      <c r="SF29" s="152">
        <v>726</v>
      </c>
      <c r="SG29" s="46">
        <v>4</v>
      </c>
      <c r="SH29" s="152">
        <v>756</v>
      </c>
      <c r="SI29" s="46">
        <v>5</v>
      </c>
      <c r="SJ29" s="152">
        <v>807</v>
      </c>
      <c r="SK29" s="46">
        <v>6</v>
      </c>
      <c r="SL29" s="152">
        <v>646</v>
      </c>
      <c r="SM29" s="46">
        <v>0</v>
      </c>
      <c r="SN29" s="152">
        <v>667</v>
      </c>
      <c r="SO29" s="46">
        <v>1</v>
      </c>
      <c r="SP29" s="152">
        <v>692</v>
      </c>
      <c r="SQ29" s="46">
        <v>2</v>
      </c>
      <c r="SR29" s="152">
        <v>712</v>
      </c>
      <c r="SS29" s="46">
        <v>3</v>
      </c>
      <c r="ST29" s="152">
        <v>732</v>
      </c>
      <c r="SU29" s="46">
        <v>4</v>
      </c>
      <c r="SV29" s="152">
        <v>765</v>
      </c>
      <c r="SW29" s="46">
        <v>5</v>
      </c>
      <c r="SX29" s="152">
        <v>797</v>
      </c>
      <c r="SY29" s="46">
        <v>6</v>
      </c>
      <c r="SZ29" s="152">
        <v>838</v>
      </c>
      <c r="TA29" s="46">
        <v>7</v>
      </c>
      <c r="TB29" s="152">
        <v>868</v>
      </c>
      <c r="TC29" s="5">
        <v>8</v>
      </c>
      <c r="TD29" s="4"/>
      <c r="TE29" s="177"/>
      <c r="TF29" s="4"/>
      <c r="TG29" s="4"/>
      <c r="TH29" s="4"/>
      <c r="TI29" s="4"/>
      <c r="TJ29" s="4"/>
    </row>
    <row r="30" spans="1:531" x14ac:dyDescent="0.25">
      <c r="A30" s="24" t="s">
        <v>42</v>
      </c>
      <c r="B30" s="55">
        <v>720</v>
      </c>
      <c r="C30" s="37">
        <v>729</v>
      </c>
      <c r="D30" s="37">
        <v>735</v>
      </c>
      <c r="E30" s="39">
        <v>788</v>
      </c>
      <c r="F30" s="39">
        <v>813</v>
      </c>
      <c r="G30" s="39">
        <v>798</v>
      </c>
      <c r="H30" s="39">
        <v>851</v>
      </c>
      <c r="I30" s="39">
        <v>841</v>
      </c>
      <c r="J30" s="39">
        <v>827</v>
      </c>
      <c r="K30" s="39">
        <v>600</v>
      </c>
      <c r="L30" s="39">
        <v>603</v>
      </c>
      <c r="M30" s="39">
        <v>610</v>
      </c>
      <c r="N30" s="39">
        <v>622</v>
      </c>
      <c r="O30" s="39">
        <v>603</v>
      </c>
      <c r="P30" s="39">
        <v>580</v>
      </c>
      <c r="Q30" s="39">
        <v>134</v>
      </c>
      <c r="R30" s="39">
        <v>142</v>
      </c>
      <c r="S30" s="39">
        <v>143</v>
      </c>
      <c r="T30" s="39">
        <v>136</v>
      </c>
      <c r="U30" s="39">
        <v>138</v>
      </c>
      <c r="V30" s="39">
        <v>142</v>
      </c>
      <c r="W30" s="39">
        <v>3760</v>
      </c>
      <c r="X30" s="39">
        <v>630</v>
      </c>
      <c r="Y30" s="39">
        <v>282</v>
      </c>
      <c r="Z30" s="48">
        <v>897</v>
      </c>
      <c r="AA30" s="39">
        <v>911</v>
      </c>
      <c r="AB30" s="39">
        <v>920</v>
      </c>
      <c r="AC30" s="39">
        <v>884</v>
      </c>
      <c r="AD30" s="39">
        <v>763</v>
      </c>
      <c r="AE30" s="48">
        <v>395</v>
      </c>
      <c r="AF30" s="48">
        <v>497</v>
      </c>
      <c r="AG30" s="48">
        <v>556</v>
      </c>
      <c r="AH30" s="125">
        <v>242</v>
      </c>
      <c r="AI30" s="48">
        <v>450</v>
      </c>
      <c r="AJ30" s="48">
        <v>463</v>
      </c>
      <c r="AK30" s="48">
        <v>819</v>
      </c>
      <c r="AL30" s="48">
        <v>804</v>
      </c>
      <c r="AM30" s="48">
        <v>819</v>
      </c>
      <c r="AN30" s="48">
        <v>763</v>
      </c>
      <c r="AO30" s="48">
        <v>749</v>
      </c>
      <c r="AP30" s="48">
        <v>759</v>
      </c>
      <c r="AQ30" s="48">
        <v>841</v>
      </c>
      <c r="AR30" s="48">
        <v>440</v>
      </c>
      <c r="AS30" s="48">
        <v>295</v>
      </c>
      <c r="AT30" s="48">
        <v>291</v>
      </c>
      <c r="AU30" s="48">
        <v>195</v>
      </c>
      <c r="AV30" s="52">
        <v>191</v>
      </c>
      <c r="AW30" s="39">
        <v>508</v>
      </c>
      <c r="AX30" s="39">
        <v>528</v>
      </c>
      <c r="AY30" s="39">
        <v>465</v>
      </c>
      <c r="AZ30" s="39">
        <v>518</v>
      </c>
      <c r="BA30" s="48">
        <v>147</v>
      </c>
      <c r="BB30" s="48">
        <v>222</v>
      </c>
      <c r="BC30" s="39">
        <v>508</v>
      </c>
      <c r="BD30" s="130"/>
      <c r="BF30" s="3">
        <v>1030</v>
      </c>
      <c r="BH30" s="3">
        <v>1090</v>
      </c>
      <c r="BJ30" s="130">
        <v>732</v>
      </c>
      <c r="BK30" s="132">
        <v>87.5</v>
      </c>
      <c r="BL30" s="39">
        <v>457</v>
      </c>
      <c r="BM30" s="39">
        <v>518</v>
      </c>
      <c r="BN30" s="3">
        <v>617</v>
      </c>
      <c r="BO30" s="50">
        <v>4</v>
      </c>
      <c r="BP30" s="3">
        <v>615</v>
      </c>
      <c r="BQ30" s="50">
        <v>4</v>
      </c>
      <c r="BR30" s="3">
        <v>662</v>
      </c>
      <c r="BS30" s="50">
        <v>8</v>
      </c>
      <c r="BT30" s="3">
        <v>663</v>
      </c>
      <c r="BU30" s="50">
        <v>8</v>
      </c>
      <c r="BV30" s="48">
        <v>479</v>
      </c>
      <c r="BW30" s="39">
        <v>528</v>
      </c>
      <c r="BX30" s="3">
        <v>629</v>
      </c>
      <c r="BY30" s="50">
        <v>4</v>
      </c>
      <c r="BZ30" s="3">
        <v>624</v>
      </c>
      <c r="CA30" s="50">
        <v>4</v>
      </c>
      <c r="CB30" s="3">
        <v>665</v>
      </c>
      <c r="CC30" s="50">
        <v>8</v>
      </c>
      <c r="CD30" s="3">
        <v>666</v>
      </c>
      <c r="CE30" s="50">
        <v>8</v>
      </c>
      <c r="CF30" s="48">
        <v>152</v>
      </c>
      <c r="CG30" s="3">
        <v>369</v>
      </c>
      <c r="CH30" s="54">
        <v>40</v>
      </c>
      <c r="DA30" s="4">
        <v>753</v>
      </c>
      <c r="DB30" s="45">
        <v>0</v>
      </c>
      <c r="DC30" s="4">
        <v>801</v>
      </c>
      <c r="DD30" s="45">
        <v>1</v>
      </c>
      <c r="DE30" s="4">
        <v>848</v>
      </c>
      <c r="DF30" s="45">
        <v>2</v>
      </c>
      <c r="DG30" s="4">
        <v>875</v>
      </c>
      <c r="DH30" s="45">
        <v>3</v>
      </c>
      <c r="DI30" s="4">
        <v>929</v>
      </c>
      <c r="DJ30" s="45">
        <v>4</v>
      </c>
      <c r="DK30" s="4">
        <v>999</v>
      </c>
      <c r="DL30" s="45">
        <v>5</v>
      </c>
      <c r="DM30" s="4">
        <v>1060</v>
      </c>
      <c r="DN30" s="45">
        <v>6</v>
      </c>
      <c r="DO30" s="4">
        <v>1160</v>
      </c>
      <c r="DP30" s="45">
        <v>7</v>
      </c>
      <c r="DQ30" s="3">
        <v>1266</v>
      </c>
      <c r="DR30" s="45">
        <v>8</v>
      </c>
      <c r="EF30" s="45"/>
      <c r="EH30" s="45"/>
      <c r="EJ30" s="45"/>
      <c r="EM30" s="3">
        <v>950</v>
      </c>
      <c r="EN30" s="45">
        <v>1</v>
      </c>
      <c r="EO30" s="3">
        <v>1030</v>
      </c>
      <c r="EP30" s="45">
        <v>2</v>
      </c>
      <c r="ES30" s="3">
        <v>1130</v>
      </c>
      <c r="ET30" s="45">
        <v>4</v>
      </c>
      <c r="EU30" s="3">
        <v>1200</v>
      </c>
      <c r="EV30" s="45">
        <v>5</v>
      </c>
      <c r="EW30" s="3">
        <v>1300</v>
      </c>
      <c r="EX30" s="45">
        <v>6</v>
      </c>
      <c r="EY30" s="3"/>
      <c r="FA30" s="3"/>
      <c r="FC30" s="3"/>
      <c r="FE30" s="3"/>
      <c r="FG30" s="3"/>
      <c r="FI30" s="3"/>
      <c r="FK30" s="3"/>
      <c r="FM30" s="3"/>
      <c r="FO30" s="3"/>
      <c r="FQ30" s="3"/>
      <c r="FS30" s="3"/>
      <c r="FU30" s="3">
        <v>689</v>
      </c>
      <c r="FV30" s="50">
        <v>0</v>
      </c>
      <c r="FW30" s="3">
        <v>719</v>
      </c>
      <c r="FX30" s="45">
        <v>1</v>
      </c>
      <c r="FY30" s="3">
        <v>763</v>
      </c>
      <c r="FZ30" s="50">
        <v>2</v>
      </c>
      <c r="GA30" s="3">
        <v>779</v>
      </c>
      <c r="GB30" s="45">
        <v>3</v>
      </c>
      <c r="GC30" s="3">
        <v>803</v>
      </c>
      <c r="GD30" s="50">
        <v>4</v>
      </c>
      <c r="GE30" s="3">
        <v>838</v>
      </c>
      <c r="GF30" s="45">
        <v>5</v>
      </c>
      <c r="GG30" s="3">
        <v>872</v>
      </c>
      <c r="GH30" s="50">
        <v>6</v>
      </c>
      <c r="GI30" s="3">
        <v>924</v>
      </c>
      <c r="GJ30" s="45">
        <v>7</v>
      </c>
      <c r="GK30" s="3">
        <v>958</v>
      </c>
      <c r="GL30" s="50">
        <v>8</v>
      </c>
      <c r="GM30" s="3"/>
      <c r="GO30" s="3"/>
      <c r="GQ30" s="3"/>
      <c r="GS30" s="3"/>
      <c r="GU30" s="3"/>
      <c r="GW30" s="3"/>
      <c r="GY30" s="3"/>
      <c r="HA30" s="3"/>
      <c r="HC30" s="3"/>
      <c r="HE30" s="3"/>
      <c r="HG30" s="3"/>
      <c r="HI30" s="3"/>
      <c r="HK30" s="3"/>
      <c r="HM30" s="3"/>
      <c r="HO30" s="3"/>
      <c r="HQ30" s="3"/>
      <c r="HS30" s="3"/>
      <c r="HU30" s="3"/>
      <c r="HW30" s="3"/>
      <c r="HY30" s="3"/>
      <c r="IA30" s="3"/>
      <c r="IC30" s="3"/>
      <c r="IE30" s="3"/>
      <c r="IG30" s="3"/>
      <c r="II30" s="3"/>
      <c r="IK30" s="3"/>
      <c r="IM30" s="3">
        <v>153</v>
      </c>
      <c r="IN30" s="45">
        <v>0</v>
      </c>
      <c r="IO30" s="3">
        <v>163</v>
      </c>
      <c r="IP30" s="45">
        <v>1</v>
      </c>
      <c r="IQ30" s="3">
        <v>167</v>
      </c>
      <c r="IR30" s="45">
        <v>2</v>
      </c>
      <c r="IS30" s="3">
        <v>174</v>
      </c>
      <c r="IT30" s="45">
        <v>3</v>
      </c>
      <c r="IU30" s="3">
        <v>183</v>
      </c>
      <c r="IV30" s="45">
        <v>4</v>
      </c>
      <c r="IW30" s="3">
        <v>195</v>
      </c>
      <c r="IX30" s="45">
        <v>5</v>
      </c>
      <c r="IY30" s="3">
        <v>213</v>
      </c>
      <c r="IZ30" s="45">
        <v>6</v>
      </c>
      <c r="JA30" s="3">
        <v>228</v>
      </c>
      <c r="JB30" s="45">
        <v>7</v>
      </c>
      <c r="JC30" s="3"/>
      <c r="JE30" s="3"/>
      <c r="JG30" s="3"/>
      <c r="JI30" s="3"/>
      <c r="JK30" s="3"/>
      <c r="JM30" s="3"/>
      <c r="JO30" s="3"/>
      <c r="JQ30" s="3"/>
      <c r="JS30" s="3"/>
      <c r="JU30" s="3"/>
      <c r="JW30" s="3"/>
      <c r="JY30" s="3"/>
      <c r="KA30" s="3"/>
      <c r="KC30" s="3"/>
      <c r="KE30" s="3"/>
      <c r="KG30" s="3"/>
      <c r="KI30" s="48">
        <v>826</v>
      </c>
      <c r="KJ30" s="45">
        <v>0</v>
      </c>
      <c r="KK30" s="3">
        <v>829</v>
      </c>
      <c r="KL30" s="45">
        <v>2</v>
      </c>
      <c r="KM30" s="3">
        <v>846</v>
      </c>
      <c r="KN30" s="45">
        <v>4</v>
      </c>
      <c r="KO30" s="3">
        <v>868</v>
      </c>
      <c r="KP30" s="45">
        <v>6</v>
      </c>
      <c r="KQ30" s="3">
        <v>894</v>
      </c>
      <c r="KR30" s="45">
        <v>8</v>
      </c>
      <c r="KS30" s="3">
        <v>919</v>
      </c>
      <c r="KT30" s="45">
        <v>10</v>
      </c>
      <c r="KU30" s="3">
        <v>952</v>
      </c>
      <c r="KV30" s="45">
        <v>12</v>
      </c>
      <c r="KW30" s="3">
        <v>984</v>
      </c>
      <c r="KX30" s="45">
        <v>14</v>
      </c>
      <c r="KY30" s="3">
        <v>1030</v>
      </c>
      <c r="KZ30" s="45">
        <v>16</v>
      </c>
      <c r="LA30" s="3">
        <v>1080</v>
      </c>
      <c r="LB30" s="45">
        <v>18</v>
      </c>
      <c r="LC30" s="3">
        <v>1130</v>
      </c>
      <c r="LD30" s="45">
        <v>20</v>
      </c>
      <c r="LE30" s="48">
        <v>738</v>
      </c>
      <c r="LF30" s="45">
        <v>0</v>
      </c>
      <c r="LG30" s="3">
        <v>749</v>
      </c>
      <c r="LH30" s="45">
        <v>2</v>
      </c>
      <c r="LI30" s="3">
        <v>769</v>
      </c>
      <c r="LJ30" s="45">
        <v>4</v>
      </c>
      <c r="LK30" s="3">
        <v>795</v>
      </c>
      <c r="LL30" s="45">
        <v>6</v>
      </c>
      <c r="LM30" s="3">
        <v>817</v>
      </c>
      <c r="LN30" s="45">
        <v>8</v>
      </c>
      <c r="LO30" s="3">
        <v>849</v>
      </c>
      <c r="LP30" s="45">
        <v>10</v>
      </c>
      <c r="LQ30" s="3">
        <v>884</v>
      </c>
      <c r="LR30" s="45">
        <v>12</v>
      </c>
      <c r="LS30" s="3">
        <v>919</v>
      </c>
      <c r="LT30" s="45">
        <v>14</v>
      </c>
      <c r="LU30" s="3">
        <v>965</v>
      </c>
      <c r="LV30" s="45">
        <v>16</v>
      </c>
      <c r="LW30" s="3">
        <v>1010</v>
      </c>
      <c r="LX30" s="45">
        <v>18</v>
      </c>
      <c r="LY30" s="3">
        <v>1060</v>
      </c>
      <c r="LZ30" s="45">
        <v>20</v>
      </c>
      <c r="MA30" s="48">
        <v>944</v>
      </c>
      <c r="MB30" s="39">
        <v>892</v>
      </c>
      <c r="MC30" s="39">
        <v>867</v>
      </c>
      <c r="MD30" s="39">
        <v>852</v>
      </c>
      <c r="ME30" s="39">
        <v>815</v>
      </c>
      <c r="MF30" s="3">
        <v>560</v>
      </c>
      <c r="MG30" s="45">
        <v>0</v>
      </c>
      <c r="MH30" s="3">
        <v>575</v>
      </c>
      <c r="MI30" s="45">
        <v>1</v>
      </c>
      <c r="MJ30" s="3">
        <v>581</v>
      </c>
      <c r="MK30" s="45">
        <v>2</v>
      </c>
      <c r="ML30" s="3">
        <v>592</v>
      </c>
      <c r="MM30" s="45">
        <v>3</v>
      </c>
      <c r="MN30" s="3">
        <v>604</v>
      </c>
      <c r="MO30" s="45">
        <v>4</v>
      </c>
      <c r="MP30" s="3">
        <v>619</v>
      </c>
      <c r="MQ30" s="45">
        <v>6</v>
      </c>
      <c r="MR30" s="3">
        <v>638</v>
      </c>
      <c r="MS30" s="45">
        <v>8</v>
      </c>
      <c r="MT30" s="3">
        <v>655</v>
      </c>
      <c r="MU30" s="45">
        <v>10</v>
      </c>
      <c r="MV30" s="3">
        <v>560</v>
      </c>
      <c r="MW30" s="50">
        <v>0</v>
      </c>
      <c r="MX30" s="3">
        <v>587</v>
      </c>
      <c r="MY30" s="50">
        <v>1</v>
      </c>
      <c r="MZ30" s="3">
        <v>608</v>
      </c>
      <c r="NA30" s="50">
        <v>2</v>
      </c>
      <c r="NB30" s="3">
        <v>622</v>
      </c>
      <c r="NC30" s="50">
        <v>3</v>
      </c>
      <c r="ND30" s="3">
        <v>640</v>
      </c>
      <c r="NE30" s="50">
        <v>4</v>
      </c>
      <c r="NF30" s="3">
        <v>649</v>
      </c>
      <c r="NG30" s="50">
        <v>5</v>
      </c>
      <c r="NH30" s="3">
        <v>674</v>
      </c>
      <c r="NI30" s="50">
        <v>6</v>
      </c>
      <c r="NJ30" s="3">
        <v>326</v>
      </c>
      <c r="NK30" s="45">
        <v>0</v>
      </c>
      <c r="NL30" s="3">
        <v>333</v>
      </c>
      <c r="NM30" s="45">
        <v>1</v>
      </c>
      <c r="NN30" s="3">
        <v>346</v>
      </c>
      <c r="NO30" s="45">
        <v>2</v>
      </c>
      <c r="NP30" s="3">
        <v>354</v>
      </c>
      <c r="NQ30" s="45">
        <v>3</v>
      </c>
      <c r="NR30" s="3">
        <v>362</v>
      </c>
      <c r="NS30" s="45">
        <v>4</v>
      </c>
      <c r="NT30" s="3">
        <v>372</v>
      </c>
      <c r="NU30" s="45">
        <v>5</v>
      </c>
      <c r="NV30" s="3">
        <v>385</v>
      </c>
      <c r="NW30" s="45">
        <v>6</v>
      </c>
      <c r="NX30" s="3">
        <v>392</v>
      </c>
      <c r="NY30" s="45">
        <v>7</v>
      </c>
      <c r="NZ30" s="3">
        <v>405</v>
      </c>
      <c r="OA30" s="45">
        <v>8</v>
      </c>
      <c r="OB30" s="3">
        <v>326</v>
      </c>
      <c r="OC30" s="45">
        <v>0</v>
      </c>
      <c r="OD30" s="3">
        <v>338</v>
      </c>
      <c r="OE30" s="45">
        <v>1</v>
      </c>
      <c r="OF30" s="3">
        <v>348</v>
      </c>
      <c r="OG30" s="45">
        <v>2</v>
      </c>
      <c r="OH30" s="3">
        <v>354</v>
      </c>
      <c r="OI30" s="45">
        <v>3</v>
      </c>
      <c r="OJ30" s="3">
        <v>370</v>
      </c>
      <c r="OK30" s="45">
        <v>4</v>
      </c>
      <c r="OL30" s="3">
        <v>375</v>
      </c>
      <c r="OM30" s="45">
        <v>5</v>
      </c>
      <c r="ON30" s="3">
        <v>387</v>
      </c>
      <c r="OO30" s="45">
        <v>6</v>
      </c>
      <c r="OP30" s="138">
        <v>138</v>
      </c>
      <c r="OQ30" s="45">
        <v>0</v>
      </c>
      <c r="OR30" s="138">
        <v>140</v>
      </c>
      <c r="OS30" s="45">
        <v>1</v>
      </c>
      <c r="OT30" s="138">
        <v>148</v>
      </c>
      <c r="OU30" s="45">
        <v>2</v>
      </c>
      <c r="OV30" s="138">
        <v>155</v>
      </c>
      <c r="OW30" s="45">
        <v>3</v>
      </c>
      <c r="OX30" s="138">
        <v>161</v>
      </c>
      <c r="OY30" s="45">
        <v>4</v>
      </c>
      <c r="OZ30" s="138">
        <v>166</v>
      </c>
      <c r="PA30" s="45">
        <v>5</v>
      </c>
      <c r="PB30" s="138">
        <v>178</v>
      </c>
      <c r="PC30" s="45">
        <v>6</v>
      </c>
      <c r="PD30" s="138">
        <v>191</v>
      </c>
      <c r="PE30" s="45">
        <v>7</v>
      </c>
      <c r="PF30" s="138">
        <v>835</v>
      </c>
      <c r="PG30" s="45">
        <v>0</v>
      </c>
      <c r="PH30" s="138">
        <v>855</v>
      </c>
      <c r="PI30" s="45">
        <v>2</v>
      </c>
      <c r="PJ30" s="138">
        <v>848</v>
      </c>
      <c r="PK30" s="45">
        <v>4</v>
      </c>
      <c r="PL30" s="138">
        <v>882</v>
      </c>
      <c r="PM30" s="45">
        <v>6</v>
      </c>
      <c r="PN30" s="138">
        <v>900</v>
      </c>
      <c r="PO30" s="45">
        <v>8</v>
      </c>
      <c r="PP30" s="138">
        <v>925</v>
      </c>
      <c r="PQ30" s="45">
        <v>10</v>
      </c>
      <c r="PR30" s="138">
        <v>952</v>
      </c>
      <c r="PS30" s="45">
        <v>12</v>
      </c>
      <c r="PT30" s="138">
        <v>987</v>
      </c>
      <c r="PU30" s="45">
        <v>14</v>
      </c>
      <c r="PV30" s="138">
        <v>1030</v>
      </c>
      <c r="PW30" s="45">
        <v>16</v>
      </c>
      <c r="PX30" s="138">
        <v>1090</v>
      </c>
      <c r="PY30" s="45">
        <v>18</v>
      </c>
      <c r="PZ30" s="138">
        <v>1150</v>
      </c>
      <c r="QA30" s="45">
        <v>20</v>
      </c>
      <c r="QB30" s="130">
        <v>726</v>
      </c>
      <c r="QD30" s="152">
        <v>651</v>
      </c>
      <c r="QE30" s="45">
        <v>0</v>
      </c>
      <c r="QF30" s="152">
        <v>666</v>
      </c>
      <c r="QG30" s="45">
        <v>2</v>
      </c>
      <c r="QH30" s="152">
        <v>689</v>
      </c>
      <c r="QI30" s="45">
        <v>4</v>
      </c>
      <c r="QJ30" s="152">
        <v>711</v>
      </c>
      <c r="QK30" s="45">
        <v>6</v>
      </c>
      <c r="QL30" s="152">
        <v>724</v>
      </c>
      <c r="QM30" s="45">
        <v>8</v>
      </c>
      <c r="QN30" s="152">
        <v>741</v>
      </c>
      <c r="QO30" s="45">
        <v>10</v>
      </c>
      <c r="QP30" s="152">
        <v>759</v>
      </c>
      <c r="QQ30" s="45">
        <v>12</v>
      </c>
      <c r="QR30" s="152">
        <v>775</v>
      </c>
      <c r="QS30" s="45">
        <v>14</v>
      </c>
      <c r="QT30" s="152">
        <v>800</v>
      </c>
      <c r="QU30" s="45">
        <v>16</v>
      </c>
      <c r="QV30" s="152">
        <v>821</v>
      </c>
      <c r="QW30" s="45">
        <v>18</v>
      </c>
      <c r="QX30" s="152">
        <v>845</v>
      </c>
      <c r="QY30" s="45">
        <v>20</v>
      </c>
      <c r="QZ30" s="151">
        <v>139</v>
      </c>
      <c r="RA30" s="45">
        <v>0</v>
      </c>
      <c r="RB30" s="151">
        <v>147</v>
      </c>
      <c r="RC30" s="45">
        <v>1</v>
      </c>
      <c r="RD30" s="151">
        <v>152</v>
      </c>
      <c r="RE30" s="45">
        <v>2</v>
      </c>
      <c r="RF30" s="151">
        <v>161</v>
      </c>
      <c r="RG30" s="45">
        <v>3</v>
      </c>
      <c r="RH30" s="151">
        <v>167</v>
      </c>
      <c r="RI30" s="45">
        <v>4</v>
      </c>
      <c r="RJ30" s="151">
        <v>172</v>
      </c>
      <c r="RK30" s="45">
        <v>5</v>
      </c>
      <c r="RL30" s="151">
        <v>180</v>
      </c>
      <c r="RM30" s="45">
        <v>6</v>
      </c>
      <c r="RN30" s="151">
        <v>199</v>
      </c>
      <c r="RO30" s="45">
        <v>7</v>
      </c>
      <c r="RP30" s="151">
        <v>734</v>
      </c>
      <c r="RQ30" s="174">
        <v>723</v>
      </c>
      <c r="RR30" s="174">
        <v>721</v>
      </c>
      <c r="RS30" s="174">
        <v>719</v>
      </c>
      <c r="RT30" s="174">
        <v>721</v>
      </c>
      <c r="RU30" s="174">
        <v>722</v>
      </c>
      <c r="RV30" s="174">
        <v>723</v>
      </c>
      <c r="RW30" s="174">
        <v>729</v>
      </c>
      <c r="RX30" s="151">
        <v>627</v>
      </c>
      <c r="RY30" s="45">
        <v>0</v>
      </c>
      <c r="RZ30" s="151">
        <v>653</v>
      </c>
      <c r="SA30" s="45">
        <v>1</v>
      </c>
      <c r="SB30" s="151">
        <v>661</v>
      </c>
      <c r="SC30" s="45">
        <v>2</v>
      </c>
      <c r="SD30" s="151">
        <v>707</v>
      </c>
      <c r="SE30" s="45">
        <v>3</v>
      </c>
      <c r="SF30" s="151">
        <v>719</v>
      </c>
      <c r="SG30" s="45">
        <v>4</v>
      </c>
      <c r="SH30" s="151">
        <v>750</v>
      </c>
      <c r="SI30" s="45">
        <v>5</v>
      </c>
      <c r="SJ30" s="151">
        <v>812</v>
      </c>
      <c r="SK30" s="45">
        <v>6</v>
      </c>
      <c r="SL30" s="151">
        <v>644</v>
      </c>
      <c r="SM30" s="45">
        <v>0</v>
      </c>
      <c r="SN30" s="151">
        <v>666</v>
      </c>
      <c r="SO30" s="45">
        <v>1</v>
      </c>
      <c r="SP30" s="151">
        <v>693</v>
      </c>
      <c r="SQ30" s="45">
        <v>2</v>
      </c>
      <c r="SR30" s="151">
        <v>712</v>
      </c>
      <c r="SS30" s="45">
        <v>3</v>
      </c>
      <c r="ST30" s="151">
        <v>740</v>
      </c>
      <c r="SU30" s="45">
        <v>4</v>
      </c>
      <c r="SV30" s="151">
        <v>766</v>
      </c>
      <c r="SW30" s="45">
        <v>5</v>
      </c>
      <c r="SX30" s="151">
        <v>795</v>
      </c>
      <c r="SY30" s="45">
        <v>6</v>
      </c>
      <c r="SZ30" s="151">
        <v>833</v>
      </c>
      <c r="TA30" s="45">
        <v>7</v>
      </c>
      <c r="TB30" s="151">
        <v>872</v>
      </c>
      <c r="TC30" s="2">
        <v>8</v>
      </c>
      <c r="TD30" s="4"/>
      <c r="TF30" s="4"/>
      <c r="TG30" s="4"/>
      <c r="TH30" s="4"/>
      <c r="TI30" s="4"/>
      <c r="TJ30" s="4"/>
    </row>
    <row r="31" spans="1:531" s="5" customFormat="1" x14ac:dyDescent="0.25">
      <c r="A31" s="25" t="s">
        <v>43</v>
      </c>
      <c r="B31" s="56">
        <v>722</v>
      </c>
      <c r="C31" s="38">
        <v>730</v>
      </c>
      <c r="D31" s="38">
        <v>735</v>
      </c>
      <c r="E31" s="36">
        <v>814</v>
      </c>
      <c r="F31" s="36">
        <v>812</v>
      </c>
      <c r="G31" s="36">
        <v>804</v>
      </c>
      <c r="H31" s="36">
        <v>842</v>
      </c>
      <c r="I31" s="36">
        <v>855</v>
      </c>
      <c r="J31" s="36">
        <v>828</v>
      </c>
      <c r="K31" s="36">
        <v>596</v>
      </c>
      <c r="L31" s="36">
        <v>604</v>
      </c>
      <c r="M31" s="36">
        <v>614</v>
      </c>
      <c r="N31" s="36">
        <v>643</v>
      </c>
      <c r="O31" s="36">
        <v>589</v>
      </c>
      <c r="P31" s="36">
        <v>590</v>
      </c>
      <c r="Q31" s="36">
        <v>133</v>
      </c>
      <c r="R31" s="36">
        <v>138</v>
      </c>
      <c r="S31" s="36">
        <v>140</v>
      </c>
      <c r="T31" s="36">
        <v>139</v>
      </c>
      <c r="U31" s="36">
        <v>138</v>
      </c>
      <c r="V31" s="36">
        <v>141</v>
      </c>
      <c r="W31" s="36">
        <v>4270</v>
      </c>
      <c r="X31" s="36"/>
      <c r="Y31" s="36">
        <v>278</v>
      </c>
      <c r="Z31" s="47">
        <v>904</v>
      </c>
      <c r="AA31" s="36">
        <v>906</v>
      </c>
      <c r="AB31" s="36">
        <v>941</v>
      </c>
      <c r="AC31" s="36">
        <v>884</v>
      </c>
      <c r="AD31" s="36">
        <v>902</v>
      </c>
      <c r="AE31" s="47">
        <v>395</v>
      </c>
      <c r="AF31" s="47">
        <v>497</v>
      </c>
      <c r="AG31" s="47">
        <v>551</v>
      </c>
      <c r="AH31" s="125">
        <v>240</v>
      </c>
      <c r="AI31" s="47">
        <v>450</v>
      </c>
      <c r="AJ31" s="47">
        <v>466</v>
      </c>
      <c r="AK31" s="47">
        <v>820</v>
      </c>
      <c r="AL31" s="47">
        <v>802</v>
      </c>
      <c r="AM31" s="47">
        <v>820</v>
      </c>
      <c r="AN31" s="47">
        <v>764</v>
      </c>
      <c r="AO31" s="47">
        <v>744</v>
      </c>
      <c r="AP31" s="47">
        <v>853</v>
      </c>
      <c r="AQ31" s="47">
        <v>841</v>
      </c>
      <c r="AR31" s="47">
        <v>440</v>
      </c>
      <c r="AS31" s="47">
        <v>295</v>
      </c>
      <c r="AT31" s="47">
        <v>292</v>
      </c>
      <c r="AU31" s="47">
        <v>196</v>
      </c>
      <c r="AV31" s="6">
        <v>190</v>
      </c>
      <c r="AW31" s="36">
        <v>509</v>
      </c>
      <c r="AX31" s="36">
        <v>528</v>
      </c>
      <c r="AY31" s="36">
        <v>467</v>
      </c>
      <c r="AZ31" s="36">
        <v>512</v>
      </c>
      <c r="BA31" s="47"/>
      <c r="BB31" s="47">
        <v>219</v>
      </c>
      <c r="BC31" s="36">
        <v>509</v>
      </c>
      <c r="BD31" s="130"/>
      <c r="BE31" s="126"/>
      <c r="BF31" s="6">
        <v>1020</v>
      </c>
      <c r="BG31" s="46"/>
      <c r="BH31" s="6">
        <v>1080</v>
      </c>
      <c r="BI31" s="46"/>
      <c r="BJ31" s="130">
        <v>801</v>
      </c>
      <c r="BK31" s="132">
        <v>87.5</v>
      </c>
      <c r="BL31" s="36">
        <v>457</v>
      </c>
      <c r="BM31" s="36">
        <v>512</v>
      </c>
      <c r="BN31" s="6">
        <v>615</v>
      </c>
      <c r="BO31" s="49">
        <v>4</v>
      </c>
      <c r="BP31" s="6">
        <v>617</v>
      </c>
      <c r="BQ31" s="49">
        <v>4</v>
      </c>
      <c r="BR31" s="6">
        <v>661</v>
      </c>
      <c r="BS31" s="49">
        <v>8</v>
      </c>
      <c r="BT31" s="6">
        <v>661</v>
      </c>
      <c r="BU31" s="49">
        <v>8</v>
      </c>
      <c r="BV31" s="47">
        <v>480</v>
      </c>
      <c r="BW31" s="36">
        <v>528</v>
      </c>
      <c r="BX31" s="6">
        <v>627</v>
      </c>
      <c r="BY31" s="49">
        <v>4</v>
      </c>
      <c r="BZ31" s="6">
        <v>625</v>
      </c>
      <c r="CA31" s="49">
        <v>4</v>
      </c>
      <c r="CB31" s="6">
        <v>668</v>
      </c>
      <c r="CC31" s="49">
        <v>8</v>
      </c>
      <c r="CD31" s="6">
        <v>667</v>
      </c>
      <c r="CE31" s="49">
        <v>8</v>
      </c>
      <c r="CF31" s="47">
        <v>155</v>
      </c>
      <c r="CG31" s="6">
        <v>371</v>
      </c>
      <c r="CH31" s="49">
        <v>40</v>
      </c>
      <c r="CJ31" s="46"/>
      <c r="CL31" s="46"/>
      <c r="CN31" s="46"/>
      <c r="CP31" s="46"/>
      <c r="CR31" s="46"/>
      <c r="CT31" s="46"/>
      <c r="CV31" s="46"/>
      <c r="CX31" s="46"/>
      <c r="CZ31" s="46"/>
      <c r="DA31" s="6">
        <v>752</v>
      </c>
      <c r="DB31" s="46">
        <v>0</v>
      </c>
      <c r="DC31" s="6">
        <v>802</v>
      </c>
      <c r="DD31" s="46">
        <v>1</v>
      </c>
      <c r="DE31" s="6">
        <v>847</v>
      </c>
      <c r="DF31" s="46">
        <v>2</v>
      </c>
      <c r="DG31" s="6">
        <v>873</v>
      </c>
      <c r="DH31" s="46">
        <v>3</v>
      </c>
      <c r="DI31" s="6">
        <v>929</v>
      </c>
      <c r="DJ31" s="46">
        <v>4</v>
      </c>
      <c r="DK31" s="6">
        <v>1010</v>
      </c>
      <c r="DL31" s="46">
        <v>5</v>
      </c>
      <c r="DM31" s="6">
        <v>1070</v>
      </c>
      <c r="DN31" s="46">
        <v>6</v>
      </c>
      <c r="DO31" s="6">
        <v>1160</v>
      </c>
      <c r="DP31" s="46">
        <v>7</v>
      </c>
      <c r="DQ31" s="6">
        <v>1267</v>
      </c>
      <c r="DR31" s="46">
        <v>8</v>
      </c>
      <c r="DT31" s="46"/>
      <c r="DV31" s="46"/>
      <c r="DX31" s="46"/>
      <c r="DZ31" s="46"/>
      <c r="EB31" s="46"/>
      <c r="ED31" s="46"/>
      <c r="EF31" s="46"/>
      <c r="EH31" s="46"/>
      <c r="EJ31" s="46"/>
      <c r="EL31" s="46"/>
      <c r="EM31" s="6">
        <v>948</v>
      </c>
      <c r="EN31" s="46">
        <v>1</v>
      </c>
      <c r="EO31" s="6">
        <v>1030</v>
      </c>
      <c r="EP31" s="46">
        <v>2</v>
      </c>
      <c r="ER31" s="46"/>
      <c r="ES31" s="6">
        <v>1130</v>
      </c>
      <c r="ET31" s="46">
        <v>4</v>
      </c>
      <c r="EU31" s="6">
        <v>1200</v>
      </c>
      <c r="EV31" s="46">
        <v>5</v>
      </c>
      <c r="EW31" s="6">
        <v>1310</v>
      </c>
      <c r="EX31" s="46">
        <v>6</v>
      </c>
      <c r="EY31" s="6"/>
      <c r="EZ31" s="46"/>
      <c r="FA31" s="6"/>
      <c r="FB31" s="46"/>
      <c r="FC31" s="6"/>
      <c r="FD31" s="46"/>
      <c r="FE31" s="6"/>
      <c r="FF31" s="46"/>
      <c r="FG31" s="6"/>
      <c r="FH31" s="46"/>
      <c r="FI31" s="6"/>
      <c r="FJ31" s="46"/>
      <c r="FK31" s="6"/>
      <c r="FL31" s="46"/>
      <c r="FM31" s="6"/>
      <c r="FN31" s="46"/>
      <c r="FO31" s="6"/>
      <c r="FP31" s="46"/>
      <c r="FQ31" s="6"/>
      <c r="FR31" s="46"/>
      <c r="FS31" s="6"/>
      <c r="FT31" s="46"/>
      <c r="FU31" s="6">
        <v>688</v>
      </c>
      <c r="FV31" s="49">
        <v>0</v>
      </c>
      <c r="FW31" s="6">
        <v>720</v>
      </c>
      <c r="FX31" s="46">
        <v>1</v>
      </c>
      <c r="FY31" s="6">
        <v>765</v>
      </c>
      <c r="FZ31" s="49">
        <v>2</v>
      </c>
      <c r="GA31" s="6">
        <v>778</v>
      </c>
      <c r="GB31" s="46">
        <v>3</v>
      </c>
      <c r="GC31" s="6">
        <v>804</v>
      </c>
      <c r="GD31" s="49">
        <v>4</v>
      </c>
      <c r="GE31" s="6">
        <v>837</v>
      </c>
      <c r="GF31" s="46">
        <v>5</v>
      </c>
      <c r="GG31" s="6">
        <v>872</v>
      </c>
      <c r="GH31" s="49">
        <v>6</v>
      </c>
      <c r="GI31" s="6">
        <v>925</v>
      </c>
      <c r="GJ31" s="46">
        <v>7</v>
      </c>
      <c r="GK31" s="6">
        <v>959</v>
      </c>
      <c r="GL31" s="49">
        <v>8</v>
      </c>
      <c r="GM31" s="6"/>
      <c r="GN31" s="46"/>
      <c r="GO31" s="6"/>
      <c r="GP31" s="46"/>
      <c r="GQ31" s="6"/>
      <c r="GR31" s="46"/>
      <c r="GS31" s="6"/>
      <c r="GT31" s="46"/>
      <c r="GU31" s="6"/>
      <c r="GV31" s="46"/>
      <c r="GW31" s="6"/>
      <c r="GX31" s="46"/>
      <c r="GY31" s="6"/>
      <c r="GZ31" s="46"/>
      <c r="HA31" s="6"/>
      <c r="HB31" s="46"/>
      <c r="HC31" s="6"/>
      <c r="HD31" s="46"/>
      <c r="HE31" s="6"/>
      <c r="HF31" s="46"/>
      <c r="HG31" s="6"/>
      <c r="HH31" s="46"/>
      <c r="HI31" s="6"/>
      <c r="HJ31" s="46"/>
      <c r="HK31" s="6"/>
      <c r="HL31" s="46"/>
      <c r="HM31" s="6"/>
      <c r="HN31" s="46"/>
      <c r="HO31" s="6"/>
      <c r="HP31" s="46"/>
      <c r="HQ31" s="6"/>
      <c r="HR31" s="46"/>
      <c r="HS31" s="6"/>
      <c r="HT31" s="46"/>
      <c r="HU31" s="6"/>
      <c r="HV31" s="46"/>
      <c r="HW31" s="6"/>
      <c r="HX31" s="46"/>
      <c r="HY31" s="6"/>
      <c r="HZ31" s="46"/>
      <c r="IA31" s="6"/>
      <c r="IB31" s="46"/>
      <c r="IC31" s="6"/>
      <c r="ID31" s="46"/>
      <c r="IE31" s="6"/>
      <c r="IF31" s="46"/>
      <c r="IG31" s="6"/>
      <c r="IH31" s="46"/>
      <c r="II31" s="6"/>
      <c r="IJ31" s="46"/>
      <c r="IK31" s="6"/>
      <c r="IL31" s="46"/>
      <c r="IM31" s="6">
        <v>158</v>
      </c>
      <c r="IN31" s="46">
        <v>0</v>
      </c>
      <c r="IO31" s="6">
        <v>162</v>
      </c>
      <c r="IP31" s="46">
        <v>1</v>
      </c>
      <c r="IQ31" s="6">
        <v>167</v>
      </c>
      <c r="IR31" s="46">
        <v>2</v>
      </c>
      <c r="IS31" s="6">
        <v>176</v>
      </c>
      <c r="IT31" s="46">
        <v>3</v>
      </c>
      <c r="IU31" s="6">
        <v>183</v>
      </c>
      <c r="IV31" s="46">
        <v>4</v>
      </c>
      <c r="IW31" s="6">
        <v>191</v>
      </c>
      <c r="IX31" s="46">
        <v>5</v>
      </c>
      <c r="IY31" s="6">
        <v>214</v>
      </c>
      <c r="IZ31" s="46">
        <v>6</v>
      </c>
      <c r="JA31" s="6">
        <v>227</v>
      </c>
      <c r="JB31" s="46">
        <v>7</v>
      </c>
      <c r="JC31" s="6"/>
      <c r="JD31" s="46"/>
      <c r="JE31" s="6"/>
      <c r="JF31" s="46"/>
      <c r="JG31" s="6"/>
      <c r="JH31" s="46"/>
      <c r="JI31" s="6"/>
      <c r="JJ31" s="46"/>
      <c r="JK31" s="6"/>
      <c r="JL31" s="46"/>
      <c r="JM31" s="6"/>
      <c r="JN31" s="46"/>
      <c r="JO31" s="6"/>
      <c r="JP31" s="46"/>
      <c r="JQ31" s="6"/>
      <c r="JR31" s="46"/>
      <c r="JS31" s="6"/>
      <c r="JT31" s="46"/>
      <c r="JU31" s="6"/>
      <c r="JV31" s="46"/>
      <c r="JW31" s="6"/>
      <c r="JX31" s="46"/>
      <c r="JY31" s="6"/>
      <c r="JZ31" s="46"/>
      <c r="KA31" s="6"/>
      <c r="KB31" s="46"/>
      <c r="KC31" s="6"/>
      <c r="KD31" s="46"/>
      <c r="KE31" s="6"/>
      <c r="KF31" s="46"/>
      <c r="KG31" s="6"/>
      <c r="KH31" s="46"/>
      <c r="KI31" s="47">
        <v>826</v>
      </c>
      <c r="KJ31" s="46">
        <v>0</v>
      </c>
      <c r="KK31" s="6">
        <v>830</v>
      </c>
      <c r="KL31" s="46">
        <v>2</v>
      </c>
      <c r="KM31" s="6">
        <v>845</v>
      </c>
      <c r="KN31" s="46">
        <v>4</v>
      </c>
      <c r="KO31" s="6">
        <v>872</v>
      </c>
      <c r="KP31" s="46">
        <v>6</v>
      </c>
      <c r="KQ31" s="6">
        <v>895</v>
      </c>
      <c r="KR31" s="46">
        <v>8</v>
      </c>
      <c r="KS31" s="6">
        <v>918</v>
      </c>
      <c r="KT31" s="46">
        <v>10</v>
      </c>
      <c r="KU31" s="6">
        <v>952</v>
      </c>
      <c r="KV31" s="46">
        <v>12</v>
      </c>
      <c r="KW31" s="6">
        <v>984</v>
      </c>
      <c r="KX31" s="46">
        <v>14</v>
      </c>
      <c r="KY31" s="6">
        <v>1030</v>
      </c>
      <c r="KZ31" s="46">
        <v>16</v>
      </c>
      <c r="LA31" s="6">
        <v>1080</v>
      </c>
      <c r="LB31" s="46">
        <v>18</v>
      </c>
      <c r="LC31" s="6">
        <v>1130</v>
      </c>
      <c r="LD31" s="46">
        <v>20</v>
      </c>
      <c r="LE31" s="47">
        <v>736</v>
      </c>
      <c r="LF31" s="46">
        <v>0</v>
      </c>
      <c r="LG31" s="6">
        <v>748</v>
      </c>
      <c r="LH31" s="46">
        <v>2</v>
      </c>
      <c r="LI31" s="6">
        <v>767</v>
      </c>
      <c r="LJ31" s="46">
        <v>4</v>
      </c>
      <c r="LK31" s="6">
        <v>794</v>
      </c>
      <c r="LL31" s="46">
        <v>6</v>
      </c>
      <c r="LM31" s="6">
        <v>821</v>
      </c>
      <c r="LN31" s="46">
        <v>8</v>
      </c>
      <c r="LO31" s="6">
        <v>849</v>
      </c>
      <c r="LP31" s="46">
        <v>10</v>
      </c>
      <c r="LQ31" s="6">
        <v>884</v>
      </c>
      <c r="LR31" s="46">
        <v>12</v>
      </c>
      <c r="LS31" s="6">
        <v>914</v>
      </c>
      <c r="LT31" s="46">
        <v>14</v>
      </c>
      <c r="LU31" s="6">
        <v>962</v>
      </c>
      <c r="LV31" s="46">
        <v>16</v>
      </c>
      <c r="LW31" s="6">
        <v>1010</v>
      </c>
      <c r="LX31" s="46">
        <v>18</v>
      </c>
      <c r="LY31" s="6">
        <v>1070</v>
      </c>
      <c r="LZ31" s="46">
        <v>20</v>
      </c>
      <c r="MA31" s="47">
        <v>943</v>
      </c>
      <c r="MB31" s="36">
        <v>894</v>
      </c>
      <c r="MC31" s="36">
        <v>867</v>
      </c>
      <c r="MD31" s="36">
        <v>845</v>
      </c>
      <c r="ME31" s="36">
        <v>821</v>
      </c>
      <c r="MF31" s="6">
        <v>562</v>
      </c>
      <c r="MG31" s="46">
        <v>0</v>
      </c>
      <c r="MH31" s="6">
        <v>573</v>
      </c>
      <c r="MI31" s="46">
        <v>1</v>
      </c>
      <c r="MJ31" s="6">
        <v>583</v>
      </c>
      <c r="MK31" s="46">
        <v>2</v>
      </c>
      <c r="ML31" s="6">
        <v>594</v>
      </c>
      <c r="MM31" s="46">
        <v>3</v>
      </c>
      <c r="MN31" s="6">
        <v>602</v>
      </c>
      <c r="MO31" s="46">
        <v>4</v>
      </c>
      <c r="MP31" s="6">
        <v>618</v>
      </c>
      <c r="MQ31" s="46">
        <v>6</v>
      </c>
      <c r="MR31" s="6">
        <v>635</v>
      </c>
      <c r="MS31" s="46">
        <v>8</v>
      </c>
      <c r="MT31" s="6">
        <v>652</v>
      </c>
      <c r="MU31" s="46">
        <v>10</v>
      </c>
      <c r="MV31" s="6">
        <v>562</v>
      </c>
      <c r="MW31" s="49">
        <v>0</v>
      </c>
      <c r="MX31" s="6">
        <v>589</v>
      </c>
      <c r="MY31" s="49">
        <v>1</v>
      </c>
      <c r="MZ31" s="6">
        <v>609</v>
      </c>
      <c r="NA31" s="49">
        <v>2</v>
      </c>
      <c r="NB31" s="6">
        <v>622</v>
      </c>
      <c r="NC31" s="49">
        <v>3</v>
      </c>
      <c r="ND31" s="6">
        <v>640</v>
      </c>
      <c r="NE31" s="49">
        <v>4</v>
      </c>
      <c r="NF31" s="6">
        <v>652</v>
      </c>
      <c r="NG31" s="49">
        <v>5</v>
      </c>
      <c r="NH31" s="6">
        <v>671</v>
      </c>
      <c r="NI31" s="49">
        <v>6</v>
      </c>
      <c r="NJ31" s="6">
        <v>324</v>
      </c>
      <c r="NK31" s="46">
        <v>0</v>
      </c>
      <c r="NL31" s="6">
        <v>337</v>
      </c>
      <c r="NM31" s="46">
        <v>1</v>
      </c>
      <c r="NN31" s="6">
        <v>347</v>
      </c>
      <c r="NO31" s="46">
        <v>2</v>
      </c>
      <c r="NP31" s="6">
        <v>355</v>
      </c>
      <c r="NQ31" s="46">
        <v>3</v>
      </c>
      <c r="NR31" s="6">
        <v>364</v>
      </c>
      <c r="NS31" s="46">
        <v>4</v>
      </c>
      <c r="NT31" s="6">
        <v>371</v>
      </c>
      <c r="NU31" s="46">
        <v>5</v>
      </c>
      <c r="NV31" s="6">
        <v>382</v>
      </c>
      <c r="NW31" s="46">
        <v>6</v>
      </c>
      <c r="NX31" s="6">
        <v>394</v>
      </c>
      <c r="NY31" s="46">
        <v>7</v>
      </c>
      <c r="NZ31" s="6">
        <v>402</v>
      </c>
      <c r="OA31" s="46">
        <v>8</v>
      </c>
      <c r="OB31" s="6">
        <v>324</v>
      </c>
      <c r="OC31" s="46">
        <v>0</v>
      </c>
      <c r="OD31" s="6">
        <v>340</v>
      </c>
      <c r="OE31" s="46">
        <v>1</v>
      </c>
      <c r="OF31" s="6">
        <v>351</v>
      </c>
      <c r="OG31" s="46">
        <v>2</v>
      </c>
      <c r="OH31" s="6">
        <v>354</v>
      </c>
      <c r="OI31" s="46">
        <v>3</v>
      </c>
      <c r="OJ31" s="6">
        <v>370</v>
      </c>
      <c r="OK31" s="46">
        <v>4</v>
      </c>
      <c r="OL31" s="6">
        <v>376</v>
      </c>
      <c r="OM31" s="46">
        <v>5</v>
      </c>
      <c r="ON31" s="6">
        <v>386</v>
      </c>
      <c r="OO31" s="46">
        <v>6</v>
      </c>
      <c r="OP31" s="138">
        <v>141</v>
      </c>
      <c r="OQ31" s="46">
        <v>0</v>
      </c>
      <c r="OR31" s="138">
        <v>142</v>
      </c>
      <c r="OS31" s="46">
        <v>1</v>
      </c>
      <c r="OT31" s="138">
        <v>148</v>
      </c>
      <c r="OU31" s="46">
        <v>2</v>
      </c>
      <c r="OV31" s="138">
        <v>156</v>
      </c>
      <c r="OW31" s="46">
        <v>3</v>
      </c>
      <c r="OX31" s="138">
        <v>159</v>
      </c>
      <c r="OY31" s="46">
        <v>4</v>
      </c>
      <c r="OZ31" s="138">
        <v>170</v>
      </c>
      <c r="PA31" s="46">
        <v>5</v>
      </c>
      <c r="PB31" s="138">
        <v>182</v>
      </c>
      <c r="PC31" s="46">
        <v>6</v>
      </c>
      <c r="PD31" s="138">
        <v>186</v>
      </c>
      <c r="PE31" s="46">
        <v>7</v>
      </c>
      <c r="PF31" s="138">
        <v>832</v>
      </c>
      <c r="PG31" s="46">
        <v>0</v>
      </c>
      <c r="PH31" s="138">
        <v>850</v>
      </c>
      <c r="PI31" s="46">
        <v>2</v>
      </c>
      <c r="PJ31" s="138">
        <v>853</v>
      </c>
      <c r="PK31" s="46">
        <v>4</v>
      </c>
      <c r="PL31" s="138">
        <v>881</v>
      </c>
      <c r="PM31" s="46">
        <v>6</v>
      </c>
      <c r="PN31" s="138">
        <v>903</v>
      </c>
      <c r="PO31" s="46">
        <v>8</v>
      </c>
      <c r="PP31" s="138">
        <v>917</v>
      </c>
      <c r="PQ31" s="46">
        <v>10</v>
      </c>
      <c r="PR31" s="138">
        <v>941</v>
      </c>
      <c r="PS31" s="46">
        <v>12</v>
      </c>
      <c r="PT31" s="138">
        <v>985</v>
      </c>
      <c r="PU31" s="46">
        <v>14</v>
      </c>
      <c r="PV31" s="138">
        <v>1030</v>
      </c>
      <c r="PW31" s="46">
        <v>16</v>
      </c>
      <c r="PX31" s="138">
        <v>1090</v>
      </c>
      <c r="PY31" s="46">
        <v>18</v>
      </c>
      <c r="PZ31" s="138">
        <v>1150</v>
      </c>
      <c r="QA31" s="46">
        <v>20</v>
      </c>
      <c r="QB31" s="130">
        <v>737</v>
      </c>
      <c r="QC31" s="126"/>
      <c r="QD31" s="152">
        <v>639</v>
      </c>
      <c r="QE31" s="46">
        <v>0</v>
      </c>
      <c r="QF31" s="152">
        <v>667</v>
      </c>
      <c r="QG31" s="46">
        <v>2</v>
      </c>
      <c r="QH31" s="152">
        <v>690</v>
      </c>
      <c r="QI31" s="46">
        <v>4</v>
      </c>
      <c r="QJ31" s="152">
        <v>708</v>
      </c>
      <c r="QK31" s="46">
        <v>6</v>
      </c>
      <c r="QL31" s="152">
        <v>726</v>
      </c>
      <c r="QM31" s="46">
        <v>8</v>
      </c>
      <c r="QN31" s="152">
        <v>742</v>
      </c>
      <c r="QO31" s="46">
        <v>10</v>
      </c>
      <c r="QP31" s="152">
        <v>761</v>
      </c>
      <c r="QQ31" s="46">
        <v>12</v>
      </c>
      <c r="QR31" s="152">
        <v>776</v>
      </c>
      <c r="QS31" s="46">
        <v>14</v>
      </c>
      <c r="QT31" s="152">
        <v>800</v>
      </c>
      <c r="QU31" s="46">
        <v>16</v>
      </c>
      <c r="QV31" s="152">
        <v>821</v>
      </c>
      <c r="QW31" s="46">
        <v>18</v>
      </c>
      <c r="QX31" s="152">
        <v>845</v>
      </c>
      <c r="QY31" s="46">
        <v>20</v>
      </c>
      <c r="QZ31" s="151">
        <v>147</v>
      </c>
      <c r="RA31" s="46">
        <v>0</v>
      </c>
      <c r="RB31" s="151">
        <v>150</v>
      </c>
      <c r="RC31" s="46">
        <v>1</v>
      </c>
      <c r="RD31" s="151">
        <v>154</v>
      </c>
      <c r="RE31" s="46">
        <v>2</v>
      </c>
      <c r="RF31" s="151">
        <v>161</v>
      </c>
      <c r="RG31" s="46">
        <v>3</v>
      </c>
      <c r="RH31" s="151">
        <v>166</v>
      </c>
      <c r="RI31" s="46">
        <v>4</v>
      </c>
      <c r="RJ31" s="151">
        <v>178</v>
      </c>
      <c r="RK31" s="46">
        <v>5</v>
      </c>
      <c r="RL31" s="151">
        <v>183</v>
      </c>
      <c r="RM31" s="46">
        <v>6</v>
      </c>
      <c r="RN31" s="151">
        <v>195</v>
      </c>
      <c r="RO31" s="46">
        <v>7</v>
      </c>
      <c r="RP31" s="151">
        <v>710</v>
      </c>
      <c r="RQ31" s="174">
        <v>723</v>
      </c>
      <c r="RR31" s="174">
        <v>720</v>
      </c>
      <c r="RS31" s="174">
        <v>720</v>
      </c>
      <c r="RT31" s="174">
        <v>721</v>
      </c>
      <c r="RU31" s="174">
        <v>724</v>
      </c>
      <c r="RV31" s="174">
        <v>722</v>
      </c>
      <c r="RW31" s="174">
        <v>722</v>
      </c>
      <c r="RX31" s="151">
        <v>627</v>
      </c>
      <c r="RY31" s="46">
        <v>0</v>
      </c>
      <c r="RZ31" s="151">
        <v>653</v>
      </c>
      <c r="SA31" s="46">
        <v>1</v>
      </c>
      <c r="SB31" s="151">
        <v>658</v>
      </c>
      <c r="SC31" s="46">
        <v>2</v>
      </c>
      <c r="SD31" s="151">
        <v>697</v>
      </c>
      <c r="SE31" s="46">
        <v>3</v>
      </c>
      <c r="SF31" s="151">
        <v>723</v>
      </c>
      <c r="SG31" s="46">
        <v>4</v>
      </c>
      <c r="SH31" s="151">
        <v>751</v>
      </c>
      <c r="SI31" s="46">
        <v>5</v>
      </c>
      <c r="SJ31" s="151">
        <v>811</v>
      </c>
      <c r="SK31" s="46">
        <v>6</v>
      </c>
      <c r="SL31" s="151">
        <v>646</v>
      </c>
      <c r="SM31" s="46">
        <v>0</v>
      </c>
      <c r="SN31" s="151">
        <v>668</v>
      </c>
      <c r="SO31" s="46">
        <v>1</v>
      </c>
      <c r="SP31" s="151">
        <v>693</v>
      </c>
      <c r="SQ31" s="46">
        <v>2</v>
      </c>
      <c r="SR31" s="151">
        <v>711</v>
      </c>
      <c r="SS31" s="46">
        <v>3</v>
      </c>
      <c r="ST31" s="151">
        <v>735</v>
      </c>
      <c r="SU31" s="46">
        <v>4</v>
      </c>
      <c r="SV31" s="151">
        <v>764</v>
      </c>
      <c r="SW31" s="46">
        <v>5</v>
      </c>
      <c r="SX31" s="151">
        <v>798</v>
      </c>
      <c r="SY31" s="46">
        <v>6</v>
      </c>
      <c r="SZ31" s="151">
        <v>833</v>
      </c>
      <c r="TA31" s="46">
        <v>7</v>
      </c>
      <c r="TB31" s="151">
        <v>872</v>
      </c>
      <c r="TC31" s="5">
        <v>8</v>
      </c>
      <c r="TD31" s="4"/>
      <c r="TE31" s="177"/>
      <c r="TF31" s="4"/>
      <c r="TG31" s="4"/>
      <c r="TH31" s="4"/>
      <c r="TI31" s="4"/>
      <c r="TJ31" s="4"/>
    </row>
    <row r="32" spans="1:531" x14ac:dyDescent="0.25">
      <c r="A32" s="24" t="s">
        <v>44</v>
      </c>
      <c r="B32" s="55">
        <v>719</v>
      </c>
      <c r="C32" s="37">
        <v>735</v>
      </c>
      <c r="D32" s="37">
        <v>735</v>
      </c>
      <c r="E32" s="39">
        <v>811</v>
      </c>
      <c r="F32" s="39">
        <v>812</v>
      </c>
      <c r="G32" s="39">
        <v>802</v>
      </c>
      <c r="H32" s="39">
        <v>846</v>
      </c>
      <c r="I32" s="39">
        <v>854</v>
      </c>
      <c r="J32" s="39">
        <v>828</v>
      </c>
      <c r="K32" s="39">
        <v>606</v>
      </c>
      <c r="L32" s="39">
        <v>604</v>
      </c>
      <c r="M32" s="39">
        <v>614</v>
      </c>
      <c r="N32" s="39">
        <v>627</v>
      </c>
      <c r="O32" s="39">
        <v>589</v>
      </c>
      <c r="P32" s="39">
        <v>581</v>
      </c>
      <c r="Q32" s="39">
        <v>132</v>
      </c>
      <c r="R32" s="39">
        <v>139</v>
      </c>
      <c r="S32" s="39">
        <v>140</v>
      </c>
      <c r="T32" s="39">
        <v>140</v>
      </c>
      <c r="U32" s="39">
        <v>138</v>
      </c>
      <c r="V32" s="39">
        <v>141</v>
      </c>
      <c r="W32" s="39">
        <v>3630</v>
      </c>
      <c r="X32" s="39"/>
      <c r="Y32" s="39">
        <v>281</v>
      </c>
      <c r="Z32" s="48">
        <v>929</v>
      </c>
      <c r="AA32" s="39">
        <v>905</v>
      </c>
      <c r="AB32" s="39">
        <v>963</v>
      </c>
      <c r="AC32" s="39">
        <v>877</v>
      </c>
      <c r="AD32" s="39">
        <v>908</v>
      </c>
      <c r="AE32" s="48">
        <v>392</v>
      </c>
      <c r="AF32" s="48">
        <v>500</v>
      </c>
      <c r="AG32" s="48">
        <v>557</v>
      </c>
      <c r="AH32" s="125">
        <v>241</v>
      </c>
      <c r="AI32" s="48">
        <v>449</v>
      </c>
      <c r="AJ32" s="48">
        <v>464</v>
      </c>
      <c r="AK32" s="48">
        <v>818</v>
      </c>
      <c r="AL32" s="48">
        <v>802</v>
      </c>
      <c r="AM32" s="48">
        <v>819</v>
      </c>
      <c r="AN32" s="48">
        <v>766</v>
      </c>
      <c r="AO32" s="48">
        <v>747</v>
      </c>
      <c r="AP32" s="48">
        <v>757</v>
      </c>
      <c r="AQ32" s="48">
        <v>840</v>
      </c>
      <c r="AR32" s="48">
        <v>439</v>
      </c>
      <c r="AS32" s="48">
        <v>294</v>
      </c>
      <c r="AT32" s="48">
        <v>291</v>
      </c>
      <c r="AU32" s="48">
        <v>196</v>
      </c>
      <c r="AV32" s="52">
        <v>189</v>
      </c>
      <c r="AW32" s="39"/>
      <c r="AX32" s="39">
        <v>528</v>
      </c>
      <c r="AY32" s="39"/>
      <c r="AZ32" s="39">
        <v>511</v>
      </c>
      <c r="BA32" s="48"/>
      <c r="BB32" s="48">
        <v>226</v>
      </c>
      <c r="BC32" s="39">
        <v>512</v>
      </c>
      <c r="BD32" s="130"/>
      <c r="BF32" s="3">
        <v>1020</v>
      </c>
      <c r="BH32" s="3">
        <v>1090</v>
      </c>
      <c r="BJ32" s="130">
        <v>805</v>
      </c>
      <c r="BK32" s="132">
        <v>87.5</v>
      </c>
      <c r="BL32" s="39">
        <v>458</v>
      </c>
      <c r="BM32" s="39">
        <v>511</v>
      </c>
      <c r="BN32" s="3">
        <v>600</v>
      </c>
      <c r="BO32" s="50">
        <v>4</v>
      </c>
      <c r="BP32" s="3">
        <v>618</v>
      </c>
      <c r="BQ32" s="50">
        <v>4</v>
      </c>
      <c r="BR32" s="3">
        <v>663</v>
      </c>
      <c r="BS32" s="50">
        <v>8</v>
      </c>
      <c r="BT32" s="3">
        <v>661</v>
      </c>
      <c r="BU32" s="50">
        <v>8</v>
      </c>
      <c r="BV32" s="48">
        <v>481</v>
      </c>
      <c r="BW32" s="39">
        <v>528</v>
      </c>
      <c r="BX32" s="3">
        <v>625</v>
      </c>
      <c r="BY32" s="50">
        <v>4</v>
      </c>
      <c r="BZ32" s="3">
        <v>625</v>
      </c>
      <c r="CA32" s="50">
        <v>4</v>
      </c>
      <c r="CB32" s="4">
        <v>669</v>
      </c>
      <c r="CC32" s="50">
        <v>8</v>
      </c>
      <c r="CD32" s="4">
        <v>668</v>
      </c>
      <c r="CE32" s="50">
        <v>8</v>
      </c>
      <c r="CF32" s="48">
        <v>153</v>
      </c>
      <c r="CG32" s="3">
        <v>379</v>
      </c>
      <c r="CH32" s="54">
        <v>40</v>
      </c>
      <c r="DA32" s="3">
        <v>752</v>
      </c>
      <c r="DB32" s="45">
        <v>0</v>
      </c>
      <c r="DC32" s="3">
        <v>804</v>
      </c>
      <c r="DD32" s="45">
        <v>1</v>
      </c>
      <c r="DE32" s="4">
        <v>848</v>
      </c>
      <c r="DF32" s="45">
        <v>2</v>
      </c>
      <c r="DG32" s="4">
        <v>876</v>
      </c>
      <c r="DH32" s="45">
        <v>3</v>
      </c>
      <c r="DI32" s="4">
        <v>926</v>
      </c>
      <c r="DJ32" s="45">
        <v>4</v>
      </c>
      <c r="DK32" s="4">
        <v>999</v>
      </c>
      <c r="DL32" s="45">
        <v>5</v>
      </c>
      <c r="DM32" s="4">
        <v>1070</v>
      </c>
      <c r="DN32" s="45">
        <v>6</v>
      </c>
      <c r="DO32" s="4">
        <v>1160</v>
      </c>
      <c r="DP32" s="45">
        <v>7</v>
      </c>
      <c r="DQ32" s="3">
        <v>1268</v>
      </c>
      <c r="DR32" s="45">
        <v>8</v>
      </c>
      <c r="EF32" s="45"/>
      <c r="EH32" s="45"/>
      <c r="EJ32" s="45"/>
      <c r="EM32" s="3">
        <v>948</v>
      </c>
      <c r="EN32" s="45">
        <v>1</v>
      </c>
      <c r="ES32" s="3">
        <v>1130</v>
      </c>
      <c r="ET32" s="45">
        <v>4</v>
      </c>
      <c r="EU32" s="3">
        <v>1200</v>
      </c>
      <c r="EV32" s="45">
        <v>5</v>
      </c>
      <c r="EW32" s="3">
        <v>1300</v>
      </c>
      <c r="EX32" s="45">
        <v>6</v>
      </c>
      <c r="EY32" s="3"/>
      <c r="FA32" s="3"/>
      <c r="FC32" s="3"/>
      <c r="FE32" s="3"/>
      <c r="FG32" s="3"/>
      <c r="FI32" s="3"/>
      <c r="FK32" s="3"/>
      <c r="FM32" s="3"/>
      <c r="FO32" s="3"/>
      <c r="FQ32" s="3"/>
      <c r="FS32" s="3"/>
      <c r="FU32" s="3">
        <v>691</v>
      </c>
      <c r="FV32" s="50">
        <v>0</v>
      </c>
      <c r="FW32" s="3">
        <v>720</v>
      </c>
      <c r="FX32" s="45">
        <v>1</v>
      </c>
      <c r="FY32" s="3">
        <v>765</v>
      </c>
      <c r="FZ32" s="50">
        <v>2</v>
      </c>
      <c r="GA32" s="3">
        <v>778</v>
      </c>
      <c r="GB32" s="45">
        <v>3</v>
      </c>
      <c r="GC32" s="3">
        <v>803</v>
      </c>
      <c r="GD32" s="50">
        <v>4</v>
      </c>
      <c r="GE32" s="3">
        <v>836</v>
      </c>
      <c r="GF32" s="45">
        <v>5</v>
      </c>
      <c r="GG32" s="3">
        <v>873</v>
      </c>
      <c r="GH32" s="50">
        <v>6</v>
      </c>
      <c r="GI32" s="3">
        <v>924</v>
      </c>
      <c r="GJ32" s="45">
        <v>7</v>
      </c>
      <c r="GK32" s="3">
        <v>959</v>
      </c>
      <c r="GL32" s="50">
        <v>8</v>
      </c>
      <c r="GM32" s="3"/>
      <c r="GO32" s="3"/>
      <c r="GQ32" s="3"/>
      <c r="GS32" s="3"/>
      <c r="GU32" s="3"/>
      <c r="GW32" s="3"/>
      <c r="GY32" s="3"/>
      <c r="HA32" s="3"/>
      <c r="HC32" s="3"/>
      <c r="HE32" s="3"/>
      <c r="HG32" s="3"/>
      <c r="HI32" s="3"/>
      <c r="HK32" s="3"/>
      <c r="HM32" s="3"/>
      <c r="HO32" s="3"/>
      <c r="HQ32" s="3"/>
      <c r="HS32" s="3"/>
      <c r="HU32" s="3"/>
      <c r="HW32" s="3"/>
      <c r="HY32" s="3"/>
      <c r="IA32" s="3"/>
      <c r="IC32" s="3"/>
      <c r="IE32" s="3"/>
      <c r="IG32" s="3"/>
      <c r="II32" s="3"/>
      <c r="IK32" s="3"/>
      <c r="IM32" s="3">
        <v>154</v>
      </c>
      <c r="IN32" s="45">
        <v>0</v>
      </c>
      <c r="IO32" s="3">
        <v>163</v>
      </c>
      <c r="IP32" s="45">
        <v>1</v>
      </c>
      <c r="IQ32" s="3">
        <v>168</v>
      </c>
      <c r="IR32" s="45">
        <v>2</v>
      </c>
      <c r="IS32" s="3">
        <v>175</v>
      </c>
      <c r="IT32" s="45">
        <v>3</v>
      </c>
      <c r="IU32" s="3">
        <v>182</v>
      </c>
      <c r="IV32" s="45">
        <v>4</v>
      </c>
      <c r="IW32" s="3">
        <v>194</v>
      </c>
      <c r="IX32" s="45">
        <v>5</v>
      </c>
      <c r="IY32" s="3">
        <v>214</v>
      </c>
      <c r="IZ32" s="45">
        <v>6</v>
      </c>
      <c r="JA32" s="3">
        <v>228</v>
      </c>
      <c r="JB32" s="45">
        <v>7</v>
      </c>
      <c r="JC32" s="3"/>
      <c r="JE32" s="3"/>
      <c r="JG32" s="3"/>
      <c r="JI32" s="3"/>
      <c r="JK32" s="3"/>
      <c r="JM32" s="3"/>
      <c r="JO32" s="3"/>
      <c r="JQ32" s="3"/>
      <c r="JS32" s="3"/>
      <c r="JU32" s="3"/>
      <c r="JW32" s="3"/>
      <c r="JY32" s="3"/>
      <c r="KA32" s="3"/>
      <c r="KC32" s="3"/>
      <c r="KE32" s="3"/>
      <c r="KG32" s="3"/>
      <c r="KI32" s="48">
        <v>825</v>
      </c>
      <c r="KJ32" s="45">
        <v>0</v>
      </c>
      <c r="KK32" s="3">
        <v>831</v>
      </c>
      <c r="KL32" s="45">
        <v>2</v>
      </c>
      <c r="KM32" s="3">
        <v>846</v>
      </c>
      <c r="KN32" s="45">
        <v>4</v>
      </c>
      <c r="KO32" s="3">
        <v>864</v>
      </c>
      <c r="KP32" s="45">
        <v>6</v>
      </c>
      <c r="KQ32" s="3">
        <v>892</v>
      </c>
      <c r="KR32" s="45">
        <v>8</v>
      </c>
      <c r="KS32" s="3">
        <v>920</v>
      </c>
      <c r="KT32" s="45">
        <v>10</v>
      </c>
      <c r="KU32" s="3">
        <v>952</v>
      </c>
      <c r="KV32" s="45">
        <v>12</v>
      </c>
      <c r="KW32" s="3">
        <v>985</v>
      </c>
      <c r="KX32" s="45">
        <v>14</v>
      </c>
      <c r="KY32" s="3">
        <v>1020</v>
      </c>
      <c r="KZ32" s="45">
        <v>16</v>
      </c>
      <c r="LA32" s="3">
        <v>1080</v>
      </c>
      <c r="LB32" s="45">
        <v>18</v>
      </c>
      <c r="LC32" s="3">
        <v>1120</v>
      </c>
      <c r="LD32" s="45">
        <v>20</v>
      </c>
      <c r="LE32" s="48">
        <v>738</v>
      </c>
      <c r="LF32" s="45">
        <v>0</v>
      </c>
      <c r="LG32" s="3">
        <v>748</v>
      </c>
      <c r="LH32" s="45">
        <v>2</v>
      </c>
      <c r="LI32" s="3">
        <v>769</v>
      </c>
      <c r="LJ32" s="45">
        <v>4</v>
      </c>
      <c r="LK32" s="3">
        <v>795</v>
      </c>
      <c r="LL32" s="45">
        <v>6</v>
      </c>
      <c r="LM32" s="3">
        <v>820</v>
      </c>
      <c r="LN32" s="45">
        <v>8</v>
      </c>
      <c r="LO32" s="3">
        <v>849</v>
      </c>
      <c r="LP32" s="45">
        <v>10</v>
      </c>
      <c r="LQ32" s="3">
        <v>883</v>
      </c>
      <c r="LR32" s="45">
        <v>12</v>
      </c>
      <c r="LS32" s="3">
        <v>916</v>
      </c>
      <c r="LT32" s="45">
        <v>14</v>
      </c>
      <c r="LU32" s="3">
        <v>963</v>
      </c>
      <c r="LV32" s="45">
        <v>16</v>
      </c>
      <c r="LW32" s="3">
        <v>1010</v>
      </c>
      <c r="LX32" s="45">
        <v>18</v>
      </c>
      <c r="LY32" s="3">
        <v>1060</v>
      </c>
      <c r="LZ32" s="45">
        <v>20</v>
      </c>
      <c r="MA32" s="48">
        <v>945</v>
      </c>
      <c r="MB32" s="39">
        <v>895</v>
      </c>
      <c r="MC32" s="39">
        <v>871</v>
      </c>
      <c r="MD32" s="39">
        <v>843</v>
      </c>
      <c r="ME32" s="39">
        <v>816</v>
      </c>
      <c r="MF32" s="3">
        <v>562</v>
      </c>
      <c r="MG32" s="45">
        <v>0</v>
      </c>
      <c r="MH32" s="3">
        <v>571</v>
      </c>
      <c r="MI32" s="45">
        <v>1</v>
      </c>
      <c r="MJ32" s="3">
        <v>586</v>
      </c>
      <c r="MK32" s="45">
        <v>2</v>
      </c>
      <c r="ML32" s="3">
        <v>592</v>
      </c>
      <c r="MM32" s="45">
        <v>3</v>
      </c>
      <c r="MN32" s="3">
        <v>603</v>
      </c>
      <c r="MO32" s="45">
        <v>4</v>
      </c>
      <c r="MP32" s="3">
        <v>624</v>
      </c>
      <c r="MQ32" s="45">
        <v>6</v>
      </c>
      <c r="MR32" s="3">
        <v>638</v>
      </c>
      <c r="MS32" s="45">
        <v>8</v>
      </c>
      <c r="MT32" s="3">
        <v>653</v>
      </c>
      <c r="MU32" s="45">
        <v>10</v>
      </c>
      <c r="MV32" s="3">
        <v>562</v>
      </c>
      <c r="MW32" s="50">
        <v>0</v>
      </c>
      <c r="MX32" s="3">
        <v>591</v>
      </c>
      <c r="MY32" s="50">
        <v>1</v>
      </c>
      <c r="MZ32" s="3">
        <v>608</v>
      </c>
      <c r="NA32" s="50">
        <v>2</v>
      </c>
      <c r="NB32" s="3">
        <v>623</v>
      </c>
      <c r="NC32" s="50">
        <v>3</v>
      </c>
      <c r="ND32" s="3">
        <v>639</v>
      </c>
      <c r="NE32" s="50">
        <v>4</v>
      </c>
      <c r="NF32" s="3">
        <v>653</v>
      </c>
      <c r="NG32" s="50">
        <v>5</v>
      </c>
      <c r="NH32" s="3">
        <v>674</v>
      </c>
      <c r="NI32" s="50">
        <v>6</v>
      </c>
      <c r="NJ32" s="3">
        <v>327</v>
      </c>
      <c r="NK32" s="45">
        <v>0</v>
      </c>
      <c r="NL32" s="3">
        <v>335</v>
      </c>
      <c r="NM32" s="45">
        <v>1</v>
      </c>
      <c r="NN32" s="3">
        <v>346</v>
      </c>
      <c r="NO32" s="45">
        <v>2</v>
      </c>
      <c r="NP32" s="3">
        <v>355</v>
      </c>
      <c r="NQ32" s="45">
        <v>3</v>
      </c>
      <c r="NR32" s="3">
        <v>365</v>
      </c>
      <c r="NS32" s="45">
        <v>4</v>
      </c>
      <c r="NT32" s="3">
        <v>369</v>
      </c>
      <c r="NU32" s="45">
        <v>5</v>
      </c>
      <c r="NV32" s="3">
        <v>384</v>
      </c>
      <c r="NW32" s="45">
        <v>6</v>
      </c>
      <c r="NX32" s="3">
        <v>394</v>
      </c>
      <c r="NY32" s="45">
        <v>7</v>
      </c>
      <c r="NZ32" s="3">
        <v>404</v>
      </c>
      <c r="OA32" s="45">
        <v>8</v>
      </c>
      <c r="OB32" s="3">
        <v>327</v>
      </c>
      <c r="OC32" s="45">
        <v>0</v>
      </c>
      <c r="OD32" s="3">
        <v>339</v>
      </c>
      <c r="OE32" s="45">
        <v>1</v>
      </c>
      <c r="OF32" s="3">
        <v>348</v>
      </c>
      <c r="OG32" s="45">
        <v>2</v>
      </c>
      <c r="OH32" s="3">
        <v>354</v>
      </c>
      <c r="OI32" s="45">
        <v>3</v>
      </c>
      <c r="OJ32" s="3">
        <v>372</v>
      </c>
      <c r="OK32" s="45">
        <v>4</v>
      </c>
      <c r="OL32" s="3">
        <v>376</v>
      </c>
      <c r="OM32" s="45">
        <v>5</v>
      </c>
      <c r="ON32" s="3">
        <v>387</v>
      </c>
      <c r="OO32" s="45">
        <v>6</v>
      </c>
      <c r="OP32" s="138">
        <v>139</v>
      </c>
      <c r="OQ32" s="45">
        <v>0</v>
      </c>
      <c r="OR32" s="138">
        <v>147</v>
      </c>
      <c r="OS32" s="45">
        <v>1</v>
      </c>
      <c r="OT32" s="138">
        <v>149</v>
      </c>
      <c r="OU32" s="45">
        <v>2</v>
      </c>
      <c r="OV32" s="138">
        <v>155</v>
      </c>
      <c r="OW32" s="45">
        <v>3</v>
      </c>
      <c r="OX32" s="138">
        <v>161</v>
      </c>
      <c r="OY32" s="45">
        <v>4</v>
      </c>
      <c r="OZ32" s="138">
        <v>170</v>
      </c>
      <c r="PA32" s="45">
        <v>5</v>
      </c>
      <c r="PB32" s="138">
        <v>179</v>
      </c>
      <c r="PC32" s="45">
        <v>6</v>
      </c>
      <c r="PD32" s="138">
        <v>188</v>
      </c>
      <c r="PE32" s="45">
        <v>7</v>
      </c>
      <c r="PF32" s="138">
        <v>833</v>
      </c>
      <c r="PG32" s="45">
        <v>0</v>
      </c>
      <c r="PH32" s="138">
        <v>851</v>
      </c>
      <c r="PI32" s="45">
        <v>2</v>
      </c>
      <c r="PJ32" s="138">
        <v>863</v>
      </c>
      <c r="PK32" s="45">
        <v>4</v>
      </c>
      <c r="PL32" s="138">
        <v>881</v>
      </c>
      <c r="PM32" s="45">
        <v>6</v>
      </c>
      <c r="PN32" s="138">
        <v>902</v>
      </c>
      <c r="PO32" s="45">
        <v>8</v>
      </c>
      <c r="PP32" s="138">
        <v>919</v>
      </c>
      <c r="PQ32" s="45">
        <v>10</v>
      </c>
      <c r="PR32" s="138">
        <v>950</v>
      </c>
      <c r="PS32" s="45">
        <v>12</v>
      </c>
      <c r="PT32" s="138">
        <v>985</v>
      </c>
      <c r="PU32" s="45">
        <v>14</v>
      </c>
      <c r="PV32" s="138">
        <v>1030</v>
      </c>
      <c r="PW32" s="45">
        <v>16</v>
      </c>
      <c r="PX32" s="138">
        <v>1090</v>
      </c>
      <c r="PY32" s="45">
        <v>18</v>
      </c>
      <c r="PZ32" s="138">
        <v>1150</v>
      </c>
      <c r="QA32" s="45">
        <v>20</v>
      </c>
      <c r="QB32" s="130">
        <v>722</v>
      </c>
      <c r="QD32" s="152">
        <v>644</v>
      </c>
      <c r="QE32" s="45">
        <v>0</v>
      </c>
      <c r="QF32" s="152">
        <v>664</v>
      </c>
      <c r="QG32" s="45">
        <v>2</v>
      </c>
      <c r="QH32" s="152">
        <v>689</v>
      </c>
      <c r="QI32" s="45">
        <v>4</v>
      </c>
      <c r="QJ32" s="152">
        <v>710</v>
      </c>
      <c r="QK32" s="45">
        <v>6</v>
      </c>
      <c r="QL32" s="152">
        <v>724</v>
      </c>
      <c r="QM32" s="45">
        <v>8</v>
      </c>
      <c r="QN32" s="152">
        <v>743</v>
      </c>
      <c r="QO32" s="45">
        <v>10</v>
      </c>
      <c r="QP32" s="152">
        <v>763</v>
      </c>
      <c r="QQ32" s="45">
        <v>12</v>
      </c>
      <c r="QR32" s="152">
        <v>778</v>
      </c>
      <c r="QS32" s="45">
        <v>14</v>
      </c>
      <c r="QT32" s="152">
        <v>800</v>
      </c>
      <c r="QU32" s="45">
        <v>16</v>
      </c>
      <c r="QV32" s="152">
        <v>822</v>
      </c>
      <c r="QW32" s="45">
        <v>18</v>
      </c>
      <c r="QX32" s="152">
        <v>846</v>
      </c>
      <c r="QY32" s="45">
        <v>20</v>
      </c>
      <c r="QZ32" s="151">
        <v>133</v>
      </c>
      <c r="RA32" s="45">
        <v>0</v>
      </c>
      <c r="RB32" s="151">
        <v>149</v>
      </c>
      <c r="RC32" s="45">
        <v>1</v>
      </c>
      <c r="RD32" s="151">
        <v>159</v>
      </c>
      <c r="RE32" s="45">
        <v>2</v>
      </c>
      <c r="RF32" s="151">
        <v>160</v>
      </c>
      <c r="RG32" s="45">
        <v>3</v>
      </c>
      <c r="RH32" s="151">
        <v>169</v>
      </c>
      <c r="RI32" s="45">
        <v>4</v>
      </c>
      <c r="RJ32" s="151">
        <v>179</v>
      </c>
      <c r="RK32" s="45">
        <v>5</v>
      </c>
      <c r="RL32" s="151">
        <v>184</v>
      </c>
      <c r="RM32" s="45">
        <v>6</v>
      </c>
      <c r="RN32" s="151">
        <v>197</v>
      </c>
      <c r="RO32" s="45">
        <v>7</v>
      </c>
      <c r="RP32" s="151">
        <v>735</v>
      </c>
      <c r="RQ32" s="174">
        <v>719</v>
      </c>
      <c r="RR32" s="174">
        <v>720</v>
      </c>
      <c r="RS32" s="174">
        <v>720</v>
      </c>
      <c r="RT32" s="174">
        <v>721</v>
      </c>
      <c r="RU32" s="174">
        <v>716</v>
      </c>
      <c r="RV32" s="174">
        <v>723</v>
      </c>
      <c r="RW32" s="174">
        <v>723</v>
      </c>
      <c r="RX32" s="151">
        <v>640</v>
      </c>
      <c r="RY32" s="45">
        <v>0</v>
      </c>
      <c r="RZ32" s="151">
        <v>651</v>
      </c>
      <c r="SA32" s="45">
        <v>1</v>
      </c>
      <c r="SB32" s="151">
        <v>659</v>
      </c>
      <c r="SC32" s="45">
        <v>2</v>
      </c>
      <c r="SD32" s="151">
        <v>699</v>
      </c>
      <c r="SE32" s="45">
        <v>3</v>
      </c>
      <c r="SF32" s="151">
        <v>740</v>
      </c>
      <c r="SG32" s="45">
        <v>4</v>
      </c>
      <c r="SH32" s="151">
        <v>765</v>
      </c>
      <c r="SI32" s="45">
        <v>5</v>
      </c>
      <c r="SJ32" s="151">
        <v>797</v>
      </c>
      <c r="SK32" s="45">
        <v>6</v>
      </c>
      <c r="SL32" s="151">
        <v>644</v>
      </c>
      <c r="SM32" s="45">
        <v>0</v>
      </c>
      <c r="SN32" s="151">
        <v>668</v>
      </c>
      <c r="SO32" s="45">
        <v>1</v>
      </c>
      <c r="SP32" s="151">
        <v>688</v>
      </c>
      <c r="SQ32" s="45">
        <v>2</v>
      </c>
      <c r="SR32" s="151">
        <v>714</v>
      </c>
      <c r="SS32" s="45">
        <v>3</v>
      </c>
      <c r="ST32" s="151">
        <v>735</v>
      </c>
      <c r="SU32" s="45">
        <v>4</v>
      </c>
      <c r="SV32" s="151">
        <v>764</v>
      </c>
      <c r="SW32" s="45">
        <v>5</v>
      </c>
      <c r="SX32" s="151">
        <v>797</v>
      </c>
      <c r="SY32" s="45">
        <v>6</v>
      </c>
      <c r="SZ32" s="151">
        <v>832</v>
      </c>
      <c r="TA32" s="45">
        <v>7</v>
      </c>
      <c r="TB32" s="151">
        <v>872</v>
      </c>
      <c r="TC32" s="2">
        <v>8</v>
      </c>
      <c r="TD32" s="4"/>
      <c r="TF32" s="4"/>
      <c r="TG32" s="4"/>
      <c r="TH32" s="4"/>
      <c r="TI32" s="4"/>
      <c r="TJ32" s="4"/>
    </row>
    <row r="33" spans="1:530" s="5" customFormat="1" x14ac:dyDescent="0.25">
      <c r="A33" s="25" t="s">
        <v>45</v>
      </c>
      <c r="B33" s="56">
        <v>722</v>
      </c>
      <c r="C33" s="38">
        <v>735</v>
      </c>
      <c r="D33" s="38">
        <v>736</v>
      </c>
      <c r="E33" s="36">
        <v>804</v>
      </c>
      <c r="F33" s="36">
        <v>812</v>
      </c>
      <c r="G33" s="36">
        <v>804</v>
      </c>
      <c r="H33" s="36">
        <v>844</v>
      </c>
      <c r="J33" s="6">
        <v>828</v>
      </c>
      <c r="K33" s="36">
        <v>603</v>
      </c>
      <c r="L33" s="36">
        <v>602</v>
      </c>
      <c r="M33" s="36">
        <v>613</v>
      </c>
      <c r="N33" s="36">
        <v>628</v>
      </c>
      <c r="O33" s="36">
        <v>590</v>
      </c>
      <c r="P33" s="36">
        <v>585</v>
      </c>
      <c r="Q33" s="36">
        <v>133</v>
      </c>
      <c r="R33" s="36">
        <v>137</v>
      </c>
      <c r="S33" s="36">
        <v>142</v>
      </c>
      <c r="T33" s="36">
        <v>137</v>
      </c>
      <c r="U33" s="36">
        <v>139</v>
      </c>
      <c r="V33" s="36">
        <v>145</v>
      </c>
      <c r="W33" s="36">
        <v>3610</v>
      </c>
      <c r="X33" s="36"/>
      <c r="Y33" s="36"/>
      <c r="Z33" s="46"/>
      <c r="AA33" s="41"/>
      <c r="AB33" s="41"/>
      <c r="AC33" s="41"/>
      <c r="AD33" s="41"/>
      <c r="AE33" s="47">
        <v>402</v>
      </c>
      <c r="AF33" s="47">
        <v>499</v>
      </c>
      <c r="AG33" s="47">
        <v>551</v>
      </c>
      <c r="AH33" s="125">
        <v>242</v>
      </c>
      <c r="AI33" s="47">
        <v>449</v>
      </c>
      <c r="AJ33" s="47">
        <v>463</v>
      </c>
      <c r="AK33" s="47">
        <v>821</v>
      </c>
      <c r="AL33" s="47">
        <v>802</v>
      </c>
      <c r="AM33" s="47">
        <v>819</v>
      </c>
      <c r="AN33" s="47">
        <v>765</v>
      </c>
      <c r="AO33" s="47">
        <v>749</v>
      </c>
      <c r="AP33" s="47">
        <v>756</v>
      </c>
      <c r="AQ33" s="47">
        <v>839</v>
      </c>
      <c r="AR33" s="47">
        <v>442</v>
      </c>
      <c r="AS33" s="47">
        <v>296</v>
      </c>
      <c r="AT33" s="47">
        <v>291</v>
      </c>
      <c r="AU33" s="47">
        <v>195</v>
      </c>
      <c r="AV33" s="6">
        <v>188</v>
      </c>
      <c r="AW33" s="36"/>
      <c r="AX33" s="36">
        <v>524</v>
      </c>
      <c r="AY33" s="36"/>
      <c r="AZ33" s="36">
        <v>516</v>
      </c>
      <c r="BA33" s="47"/>
      <c r="BB33" s="47">
        <v>219</v>
      </c>
      <c r="BC33" s="36">
        <v>508</v>
      </c>
      <c r="BD33" s="130"/>
      <c r="BE33" s="126"/>
      <c r="BF33" s="6">
        <v>1020</v>
      </c>
      <c r="BG33" s="46"/>
      <c r="BH33" s="6">
        <v>1080</v>
      </c>
      <c r="BI33" s="46"/>
      <c r="BJ33" s="130">
        <v>806</v>
      </c>
      <c r="BK33" s="132">
        <v>87.5</v>
      </c>
      <c r="BL33" s="36">
        <v>458</v>
      </c>
      <c r="BM33" s="36">
        <v>516</v>
      </c>
      <c r="BN33" s="6"/>
      <c r="BO33" s="47"/>
      <c r="BP33" s="6">
        <v>612</v>
      </c>
      <c r="BQ33" s="49">
        <v>4</v>
      </c>
      <c r="BS33" s="46"/>
      <c r="BT33" s="6">
        <v>660</v>
      </c>
      <c r="BU33" s="49">
        <v>8</v>
      </c>
      <c r="BV33" s="47">
        <v>479</v>
      </c>
      <c r="BW33" s="36">
        <v>524</v>
      </c>
      <c r="BX33" s="6"/>
      <c r="BY33" s="47"/>
      <c r="BZ33" s="6">
        <v>625</v>
      </c>
      <c r="CA33" s="49">
        <v>4</v>
      </c>
      <c r="CC33" s="46"/>
      <c r="CD33" s="6">
        <v>669</v>
      </c>
      <c r="CE33" s="49">
        <v>8</v>
      </c>
      <c r="CF33" s="47">
        <v>154</v>
      </c>
      <c r="CG33" s="6">
        <v>365</v>
      </c>
      <c r="CH33" s="49">
        <v>40</v>
      </c>
      <c r="CJ33" s="46"/>
      <c r="CT33" s="46"/>
      <c r="CV33" s="46"/>
      <c r="CX33" s="46"/>
      <c r="CZ33" s="46"/>
      <c r="DA33" s="6">
        <v>751</v>
      </c>
      <c r="DB33" s="46">
        <v>0</v>
      </c>
      <c r="DC33" s="6">
        <v>804</v>
      </c>
      <c r="DD33" s="46">
        <v>1</v>
      </c>
      <c r="DE33" s="6">
        <v>850</v>
      </c>
      <c r="DF33" s="46">
        <v>2</v>
      </c>
      <c r="DG33" s="6">
        <v>875</v>
      </c>
      <c r="DH33" s="46">
        <v>3</v>
      </c>
      <c r="DI33" s="6">
        <v>927</v>
      </c>
      <c r="DJ33" s="46">
        <v>4</v>
      </c>
      <c r="DK33" s="6">
        <v>1010</v>
      </c>
      <c r="DL33" s="46">
        <v>5</v>
      </c>
      <c r="DM33" s="6">
        <v>1070</v>
      </c>
      <c r="DN33" s="46">
        <v>6</v>
      </c>
      <c r="DO33" s="6">
        <v>1160</v>
      </c>
      <c r="DP33" s="46">
        <v>7</v>
      </c>
      <c r="DQ33" s="6">
        <v>1269</v>
      </c>
      <c r="DR33" s="46">
        <v>8</v>
      </c>
      <c r="DT33" s="46"/>
      <c r="DV33" s="46"/>
      <c r="DX33" s="46"/>
      <c r="DZ33" s="46"/>
      <c r="EB33" s="46"/>
      <c r="ED33" s="46"/>
      <c r="EF33" s="46"/>
      <c r="EH33" s="46"/>
      <c r="EJ33" s="46"/>
      <c r="EL33" s="46"/>
      <c r="EM33" s="6">
        <v>947</v>
      </c>
      <c r="EN33" s="46">
        <v>1</v>
      </c>
      <c r="EP33" s="46"/>
      <c r="ER33" s="46"/>
      <c r="ES33" s="6">
        <v>1130</v>
      </c>
      <c r="ET33" s="46">
        <v>4</v>
      </c>
      <c r="EU33" s="6">
        <v>1200</v>
      </c>
      <c r="EV33" s="46">
        <v>5</v>
      </c>
      <c r="EW33" s="6">
        <v>1310</v>
      </c>
      <c r="EX33" s="46">
        <v>6</v>
      </c>
      <c r="EY33" s="6"/>
      <c r="EZ33" s="46"/>
      <c r="FA33" s="6"/>
      <c r="FB33" s="46"/>
      <c r="FC33" s="6"/>
      <c r="FD33" s="46"/>
      <c r="FE33" s="6"/>
      <c r="FF33" s="46"/>
      <c r="FG33" s="6"/>
      <c r="FH33" s="46"/>
      <c r="FI33" s="6"/>
      <c r="FJ33" s="46"/>
      <c r="FK33" s="6"/>
      <c r="FL33" s="46"/>
      <c r="FM33" s="6"/>
      <c r="FN33" s="46"/>
      <c r="FO33" s="6"/>
      <c r="FP33" s="46"/>
      <c r="FQ33" s="6"/>
      <c r="FR33" s="46"/>
      <c r="FS33" s="6"/>
      <c r="FT33" s="46"/>
      <c r="FU33" s="6">
        <v>688</v>
      </c>
      <c r="FV33" s="49">
        <v>0</v>
      </c>
      <c r="FW33" s="6">
        <v>721</v>
      </c>
      <c r="FX33" s="46">
        <v>1</v>
      </c>
      <c r="FY33" s="6">
        <v>764</v>
      </c>
      <c r="FZ33" s="49">
        <v>2</v>
      </c>
      <c r="GA33" s="6">
        <v>777</v>
      </c>
      <c r="GB33" s="46">
        <v>3</v>
      </c>
      <c r="GC33" s="6">
        <v>804</v>
      </c>
      <c r="GD33" s="49">
        <v>4</v>
      </c>
      <c r="GE33" s="6">
        <v>836</v>
      </c>
      <c r="GF33" s="46">
        <v>5</v>
      </c>
      <c r="GG33" s="6">
        <v>873</v>
      </c>
      <c r="GH33" s="49">
        <v>6</v>
      </c>
      <c r="GI33" s="6">
        <v>925</v>
      </c>
      <c r="GJ33" s="46">
        <v>7</v>
      </c>
      <c r="GK33" s="6">
        <v>959</v>
      </c>
      <c r="GL33" s="49">
        <v>8</v>
      </c>
      <c r="GM33" s="6"/>
      <c r="GN33" s="46"/>
      <c r="GO33" s="6"/>
      <c r="GP33" s="46"/>
      <c r="GQ33" s="6"/>
      <c r="GR33" s="46"/>
      <c r="GS33" s="6"/>
      <c r="GT33" s="46"/>
      <c r="GU33" s="6"/>
      <c r="GV33" s="46"/>
      <c r="GW33" s="6"/>
      <c r="GX33" s="46"/>
      <c r="GY33" s="6"/>
      <c r="GZ33" s="46"/>
      <c r="HA33" s="6"/>
      <c r="HB33" s="46"/>
      <c r="HC33" s="6"/>
      <c r="HD33" s="46"/>
      <c r="HE33" s="6"/>
      <c r="HF33" s="46"/>
      <c r="HG33" s="6"/>
      <c r="HH33" s="46"/>
      <c r="HI33" s="6"/>
      <c r="HJ33" s="46"/>
      <c r="HK33" s="6"/>
      <c r="HL33" s="46"/>
      <c r="HM33" s="6"/>
      <c r="HN33" s="46"/>
      <c r="HO33" s="6"/>
      <c r="HP33" s="46"/>
      <c r="HQ33" s="6"/>
      <c r="HR33" s="46"/>
      <c r="HS33" s="6"/>
      <c r="HT33" s="46"/>
      <c r="HU33" s="6"/>
      <c r="HV33" s="46"/>
      <c r="HW33" s="6"/>
      <c r="HX33" s="46"/>
      <c r="HY33" s="6"/>
      <c r="HZ33" s="46"/>
      <c r="IA33" s="6"/>
      <c r="IB33" s="46"/>
      <c r="IC33" s="6"/>
      <c r="ID33" s="46"/>
      <c r="IE33" s="6"/>
      <c r="IF33" s="46"/>
      <c r="IG33" s="6"/>
      <c r="IH33" s="46"/>
      <c r="II33" s="6"/>
      <c r="IJ33" s="46"/>
      <c r="IK33" s="6"/>
      <c r="IL33" s="46"/>
      <c r="IM33" s="6">
        <v>154</v>
      </c>
      <c r="IN33" s="46">
        <v>0</v>
      </c>
      <c r="IO33" s="6">
        <v>163</v>
      </c>
      <c r="IP33" s="46">
        <v>1</v>
      </c>
      <c r="IQ33" s="6">
        <v>167</v>
      </c>
      <c r="IR33" s="46">
        <v>2</v>
      </c>
      <c r="IS33" s="6">
        <v>174</v>
      </c>
      <c r="IT33" s="46">
        <v>3</v>
      </c>
      <c r="IU33" s="6">
        <v>180</v>
      </c>
      <c r="IV33" s="46">
        <v>4</v>
      </c>
      <c r="IW33" s="6">
        <v>195</v>
      </c>
      <c r="IX33" s="46">
        <v>5</v>
      </c>
      <c r="IY33" s="6">
        <v>214</v>
      </c>
      <c r="IZ33" s="46">
        <v>6</v>
      </c>
      <c r="JA33" s="6">
        <v>228</v>
      </c>
      <c r="JB33" s="46">
        <v>7</v>
      </c>
      <c r="JC33" s="6"/>
      <c r="JD33" s="46"/>
      <c r="JE33" s="6"/>
      <c r="JF33" s="46"/>
      <c r="JG33" s="6"/>
      <c r="JH33" s="46"/>
      <c r="JI33" s="6"/>
      <c r="JJ33" s="46"/>
      <c r="JK33" s="6"/>
      <c r="JL33" s="46"/>
      <c r="JM33" s="6"/>
      <c r="JN33" s="46"/>
      <c r="JO33" s="6"/>
      <c r="JP33" s="46"/>
      <c r="JQ33" s="6"/>
      <c r="JR33" s="46"/>
      <c r="JS33" s="6"/>
      <c r="JT33" s="46"/>
      <c r="JU33" s="6"/>
      <c r="JV33" s="46"/>
      <c r="JW33" s="6"/>
      <c r="JX33" s="46"/>
      <c r="JY33" s="6"/>
      <c r="JZ33" s="46"/>
      <c r="KA33" s="6"/>
      <c r="KB33" s="46"/>
      <c r="KC33" s="6"/>
      <c r="KD33" s="46"/>
      <c r="KE33" s="6"/>
      <c r="KF33" s="46"/>
      <c r="KG33" s="6"/>
      <c r="KH33" s="46"/>
      <c r="KI33" s="47">
        <v>826</v>
      </c>
      <c r="KJ33" s="46">
        <v>0</v>
      </c>
      <c r="KK33" s="6">
        <v>831</v>
      </c>
      <c r="KL33" s="46">
        <v>2</v>
      </c>
      <c r="KM33" s="6">
        <v>848</v>
      </c>
      <c r="KN33" s="46">
        <v>4</v>
      </c>
      <c r="KO33" s="6">
        <v>860</v>
      </c>
      <c r="KP33" s="46">
        <v>6</v>
      </c>
      <c r="KQ33" s="6">
        <v>895</v>
      </c>
      <c r="KR33" s="46">
        <v>8</v>
      </c>
      <c r="KS33" s="6">
        <v>922</v>
      </c>
      <c r="KT33" s="46">
        <v>10</v>
      </c>
      <c r="KU33" s="6">
        <v>957</v>
      </c>
      <c r="KV33" s="46">
        <v>12</v>
      </c>
      <c r="KW33" s="6">
        <v>987</v>
      </c>
      <c r="KX33" s="46">
        <v>14</v>
      </c>
      <c r="KY33" s="6">
        <v>1030</v>
      </c>
      <c r="KZ33" s="46">
        <v>16</v>
      </c>
      <c r="LA33" s="6">
        <v>1080</v>
      </c>
      <c r="LB33" s="46">
        <v>18</v>
      </c>
      <c r="LC33" s="6">
        <v>1120</v>
      </c>
      <c r="LD33" s="46">
        <v>20</v>
      </c>
      <c r="LE33" s="47">
        <v>740</v>
      </c>
      <c r="LF33" s="46">
        <v>0</v>
      </c>
      <c r="LG33" s="6">
        <v>748</v>
      </c>
      <c r="LH33" s="46">
        <v>2</v>
      </c>
      <c r="LI33" s="6">
        <v>768</v>
      </c>
      <c r="LJ33" s="46">
        <v>4</v>
      </c>
      <c r="LK33" s="6">
        <v>795</v>
      </c>
      <c r="LL33" s="46">
        <v>6</v>
      </c>
      <c r="LM33" s="6">
        <v>819</v>
      </c>
      <c r="LN33" s="46">
        <v>8</v>
      </c>
      <c r="LO33" s="6">
        <v>848</v>
      </c>
      <c r="LP33" s="46">
        <v>10</v>
      </c>
      <c r="LQ33" s="6">
        <v>884</v>
      </c>
      <c r="LR33" s="46">
        <v>12</v>
      </c>
      <c r="LS33" s="6">
        <v>917</v>
      </c>
      <c r="LT33" s="46">
        <v>14</v>
      </c>
      <c r="LU33" s="6">
        <v>962</v>
      </c>
      <c r="LV33" s="46">
        <v>16</v>
      </c>
      <c r="LW33" s="6">
        <v>1010</v>
      </c>
      <c r="LX33" s="46">
        <v>18</v>
      </c>
      <c r="LY33" s="6">
        <v>1060</v>
      </c>
      <c r="LZ33" s="46">
        <v>20</v>
      </c>
      <c r="MA33" s="47">
        <v>935</v>
      </c>
      <c r="MB33" s="36">
        <v>894</v>
      </c>
      <c r="MC33" s="36">
        <v>869</v>
      </c>
      <c r="MD33" s="36">
        <v>841</v>
      </c>
      <c r="ME33" s="36">
        <v>816</v>
      </c>
      <c r="MF33" s="6">
        <v>561</v>
      </c>
      <c r="MG33" s="46">
        <v>0</v>
      </c>
      <c r="MH33" s="6">
        <v>572</v>
      </c>
      <c r="MI33" s="46">
        <v>1</v>
      </c>
      <c r="MJ33" s="6">
        <v>583</v>
      </c>
      <c r="MK33" s="46">
        <v>2</v>
      </c>
      <c r="ML33" s="6">
        <v>591</v>
      </c>
      <c r="MM33" s="46">
        <v>3</v>
      </c>
      <c r="MN33" s="6">
        <v>604</v>
      </c>
      <c r="MO33" s="46">
        <v>4</v>
      </c>
      <c r="MP33" s="6">
        <v>617</v>
      </c>
      <c r="MQ33" s="46">
        <v>6</v>
      </c>
      <c r="MR33" s="6">
        <v>638</v>
      </c>
      <c r="MS33" s="46">
        <v>8</v>
      </c>
      <c r="MT33" s="6">
        <v>652</v>
      </c>
      <c r="MU33" s="46">
        <v>10</v>
      </c>
      <c r="MV33" s="6">
        <v>561</v>
      </c>
      <c r="MW33" s="49">
        <v>0</v>
      </c>
      <c r="MX33" s="6">
        <v>585</v>
      </c>
      <c r="MY33" s="49">
        <v>1</v>
      </c>
      <c r="MZ33" s="6">
        <v>611</v>
      </c>
      <c r="NA33" s="49">
        <v>2</v>
      </c>
      <c r="NB33" s="6">
        <v>623</v>
      </c>
      <c r="NC33" s="49">
        <v>3</v>
      </c>
      <c r="ND33" s="6">
        <v>641</v>
      </c>
      <c r="NE33" s="49">
        <v>4</v>
      </c>
      <c r="NF33" s="6">
        <v>652</v>
      </c>
      <c r="NG33" s="49">
        <v>5</v>
      </c>
      <c r="NH33" s="6">
        <v>669</v>
      </c>
      <c r="NI33" s="49">
        <v>6</v>
      </c>
      <c r="NJ33" s="6">
        <v>328</v>
      </c>
      <c r="NK33" s="46">
        <v>0</v>
      </c>
      <c r="NL33" s="6">
        <v>338</v>
      </c>
      <c r="NM33" s="46">
        <v>1</v>
      </c>
      <c r="NN33" s="6">
        <v>346</v>
      </c>
      <c r="NO33" s="46">
        <v>2</v>
      </c>
      <c r="NP33" s="6">
        <v>354</v>
      </c>
      <c r="NQ33" s="46">
        <v>3</v>
      </c>
      <c r="NR33" s="6">
        <v>364</v>
      </c>
      <c r="NS33" s="46">
        <v>4</v>
      </c>
      <c r="NT33" s="6">
        <v>370</v>
      </c>
      <c r="NU33" s="46">
        <v>5</v>
      </c>
      <c r="NV33" s="6">
        <v>388</v>
      </c>
      <c r="NW33" s="46">
        <v>6</v>
      </c>
      <c r="NX33" s="6">
        <v>396</v>
      </c>
      <c r="NY33" s="46">
        <v>7</v>
      </c>
      <c r="NZ33" s="6">
        <v>404</v>
      </c>
      <c r="OA33" s="46">
        <v>8</v>
      </c>
      <c r="OB33" s="6">
        <v>328</v>
      </c>
      <c r="OC33" s="46">
        <v>0</v>
      </c>
      <c r="OD33" s="6">
        <v>337</v>
      </c>
      <c r="OE33" s="46">
        <v>1</v>
      </c>
      <c r="OF33" s="6">
        <v>349</v>
      </c>
      <c r="OG33" s="46">
        <v>2</v>
      </c>
      <c r="OH33" s="6">
        <v>352</v>
      </c>
      <c r="OI33" s="46">
        <v>3</v>
      </c>
      <c r="OJ33" s="6">
        <v>370</v>
      </c>
      <c r="OK33" s="46">
        <v>4</v>
      </c>
      <c r="OL33" s="6">
        <v>375</v>
      </c>
      <c r="OM33" s="46">
        <v>5</v>
      </c>
      <c r="ON33" s="6">
        <v>389</v>
      </c>
      <c r="OO33" s="46">
        <v>6</v>
      </c>
      <c r="OP33" s="138">
        <v>137</v>
      </c>
      <c r="OQ33" s="46">
        <v>0</v>
      </c>
      <c r="OR33" s="138">
        <v>142</v>
      </c>
      <c r="OS33" s="46">
        <v>1</v>
      </c>
      <c r="OT33" s="138">
        <v>151</v>
      </c>
      <c r="OU33" s="46">
        <v>2</v>
      </c>
      <c r="OV33" s="138">
        <v>156</v>
      </c>
      <c r="OW33" s="46">
        <v>3</v>
      </c>
      <c r="OX33" s="138">
        <v>161</v>
      </c>
      <c r="OY33" s="46">
        <v>4</v>
      </c>
      <c r="OZ33" s="138">
        <v>168</v>
      </c>
      <c r="PA33" s="46">
        <v>5</v>
      </c>
      <c r="PB33" s="138">
        <v>175</v>
      </c>
      <c r="PC33" s="46">
        <v>6</v>
      </c>
      <c r="PD33" s="138">
        <v>191</v>
      </c>
      <c r="PE33" s="46">
        <v>7</v>
      </c>
      <c r="PF33" s="138">
        <v>837</v>
      </c>
      <c r="PG33" s="46">
        <v>0</v>
      </c>
      <c r="PH33" s="138">
        <v>872</v>
      </c>
      <c r="PI33" s="46">
        <v>2</v>
      </c>
      <c r="PJ33" s="138">
        <v>863</v>
      </c>
      <c r="PK33" s="46">
        <v>4</v>
      </c>
      <c r="PL33" s="138">
        <v>881</v>
      </c>
      <c r="PM33" s="46">
        <v>6</v>
      </c>
      <c r="PN33" s="138">
        <v>902</v>
      </c>
      <c r="PO33" s="46">
        <v>8</v>
      </c>
      <c r="PP33" s="138">
        <v>923</v>
      </c>
      <c r="PQ33" s="46">
        <v>10</v>
      </c>
      <c r="PR33" s="138">
        <v>954</v>
      </c>
      <c r="PS33" s="46">
        <v>12</v>
      </c>
      <c r="PT33" s="138">
        <v>987</v>
      </c>
      <c r="PU33" s="46">
        <v>14</v>
      </c>
      <c r="PV33" s="138">
        <v>1040</v>
      </c>
      <c r="PW33" s="46">
        <v>16</v>
      </c>
      <c r="PX33" s="138">
        <v>1090</v>
      </c>
      <c r="PY33" s="46">
        <v>18</v>
      </c>
      <c r="PZ33" s="138">
        <v>1150</v>
      </c>
      <c r="QA33" s="46">
        <v>20</v>
      </c>
      <c r="QB33" s="130">
        <v>729</v>
      </c>
      <c r="QC33" s="126"/>
      <c r="QD33" s="152">
        <v>641</v>
      </c>
      <c r="QE33" s="46">
        <v>0</v>
      </c>
      <c r="QF33" s="152">
        <v>667</v>
      </c>
      <c r="QG33" s="46">
        <v>2</v>
      </c>
      <c r="QH33" s="152">
        <v>689</v>
      </c>
      <c r="QI33" s="46">
        <v>4</v>
      </c>
      <c r="QJ33" s="152">
        <v>710</v>
      </c>
      <c r="QK33" s="46">
        <v>6</v>
      </c>
      <c r="QL33" s="152">
        <v>724</v>
      </c>
      <c r="QM33" s="46">
        <v>8</v>
      </c>
      <c r="QN33" s="152">
        <v>744</v>
      </c>
      <c r="QO33" s="46">
        <v>10</v>
      </c>
      <c r="QP33" s="152">
        <v>760</v>
      </c>
      <c r="QQ33" s="46">
        <v>12</v>
      </c>
      <c r="QR33" s="152">
        <v>778</v>
      </c>
      <c r="QS33" s="46">
        <v>14</v>
      </c>
      <c r="QT33" s="152">
        <v>799</v>
      </c>
      <c r="QU33" s="46">
        <v>16</v>
      </c>
      <c r="QV33" s="152">
        <v>819</v>
      </c>
      <c r="QW33" s="46">
        <v>18</v>
      </c>
      <c r="QX33" s="152">
        <v>846</v>
      </c>
      <c r="QY33" s="46">
        <v>20</v>
      </c>
      <c r="QZ33" s="151">
        <v>143</v>
      </c>
      <c r="RA33" s="46">
        <v>0</v>
      </c>
      <c r="RB33" s="151">
        <v>149</v>
      </c>
      <c r="RC33" s="46">
        <v>1</v>
      </c>
      <c r="RD33" s="151">
        <v>153</v>
      </c>
      <c r="RE33" s="46">
        <v>2</v>
      </c>
      <c r="RF33" s="151">
        <v>158</v>
      </c>
      <c r="RG33" s="46">
        <v>3</v>
      </c>
      <c r="RH33" s="151">
        <v>166</v>
      </c>
      <c r="RI33" s="46">
        <v>4</v>
      </c>
      <c r="RJ33" s="151">
        <v>174</v>
      </c>
      <c r="RK33" s="46">
        <v>5</v>
      </c>
      <c r="RL33" s="151">
        <v>184</v>
      </c>
      <c r="RM33" s="46">
        <v>6</v>
      </c>
      <c r="RN33" s="151">
        <v>197</v>
      </c>
      <c r="RO33" s="46">
        <v>7</v>
      </c>
      <c r="RP33" s="151">
        <v>724</v>
      </c>
      <c r="RQ33" s="174">
        <v>724</v>
      </c>
      <c r="RR33" s="174">
        <v>720</v>
      </c>
      <c r="RS33" s="174">
        <v>722</v>
      </c>
      <c r="RT33" s="174">
        <v>722</v>
      </c>
      <c r="RU33" s="174">
        <v>724</v>
      </c>
      <c r="RV33" s="174">
        <v>722</v>
      </c>
      <c r="RW33" s="174">
        <v>723</v>
      </c>
      <c r="RX33" s="151">
        <v>629</v>
      </c>
      <c r="RY33" s="46">
        <v>0</v>
      </c>
      <c r="RZ33" s="151">
        <v>652</v>
      </c>
      <c r="SA33" s="46">
        <v>1</v>
      </c>
      <c r="SB33" s="151">
        <v>665</v>
      </c>
      <c r="SC33" s="46">
        <v>2</v>
      </c>
      <c r="SD33" s="151">
        <v>696</v>
      </c>
      <c r="SE33" s="46">
        <v>3</v>
      </c>
      <c r="SF33" s="151">
        <v>729</v>
      </c>
      <c r="SG33" s="46">
        <v>4</v>
      </c>
      <c r="SH33" s="151">
        <v>759</v>
      </c>
      <c r="SI33" s="46">
        <v>5</v>
      </c>
      <c r="SJ33" s="151">
        <v>810</v>
      </c>
      <c r="SK33" s="46">
        <v>6</v>
      </c>
      <c r="SL33" s="151">
        <v>646</v>
      </c>
      <c r="SM33" s="46">
        <v>0</v>
      </c>
      <c r="SN33" s="151">
        <v>668</v>
      </c>
      <c r="SO33" s="46">
        <v>1</v>
      </c>
      <c r="SP33" s="151">
        <v>691</v>
      </c>
      <c r="SQ33" s="46">
        <v>2</v>
      </c>
      <c r="SR33" s="151">
        <v>711</v>
      </c>
      <c r="SS33" s="46">
        <v>3</v>
      </c>
      <c r="ST33" s="151">
        <v>731</v>
      </c>
      <c r="SU33" s="46">
        <v>4</v>
      </c>
      <c r="SV33" s="151">
        <v>767</v>
      </c>
      <c r="SW33" s="46">
        <v>5</v>
      </c>
      <c r="SX33" s="151">
        <v>801</v>
      </c>
      <c r="SY33" s="46">
        <v>6</v>
      </c>
      <c r="SZ33" s="151">
        <v>831</v>
      </c>
      <c r="TA33" s="46">
        <v>7</v>
      </c>
      <c r="TB33" s="151">
        <v>872</v>
      </c>
      <c r="TC33" s="5">
        <v>8</v>
      </c>
      <c r="TD33" s="4"/>
      <c r="TE33" s="177"/>
      <c r="TF33" s="4"/>
      <c r="TG33" s="4"/>
      <c r="TH33" s="4"/>
      <c r="TI33" s="4"/>
      <c r="TJ33" s="4"/>
    </row>
    <row r="34" spans="1:530" x14ac:dyDescent="0.25">
      <c r="A34" s="24" t="s">
        <v>46</v>
      </c>
      <c r="B34" s="55">
        <v>731</v>
      </c>
      <c r="C34" s="37"/>
      <c r="D34" s="37">
        <v>739</v>
      </c>
      <c r="E34" s="39">
        <v>796</v>
      </c>
      <c r="F34" s="39"/>
      <c r="G34" s="39">
        <v>799</v>
      </c>
      <c r="H34" s="39">
        <v>839</v>
      </c>
      <c r="I34" s="39"/>
      <c r="J34" s="39">
        <v>829</v>
      </c>
      <c r="L34" s="39">
        <v>606</v>
      </c>
      <c r="N34" s="39">
        <v>626</v>
      </c>
      <c r="P34" s="39">
        <v>582</v>
      </c>
      <c r="R34" s="39">
        <v>135</v>
      </c>
      <c r="T34" s="39">
        <v>137</v>
      </c>
      <c r="V34" s="39">
        <v>144</v>
      </c>
      <c r="W34" s="39">
        <v>3610</v>
      </c>
      <c r="X34" s="39"/>
      <c r="Y34" s="39"/>
      <c r="AE34" s="48">
        <v>395</v>
      </c>
      <c r="AF34" s="48">
        <v>499</v>
      </c>
      <c r="AG34" s="48">
        <v>551</v>
      </c>
      <c r="AH34" s="125">
        <v>240</v>
      </c>
      <c r="AI34" s="48">
        <v>450</v>
      </c>
      <c r="AJ34" s="48">
        <v>463</v>
      </c>
      <c r="AK34" s="48">
        <v>821</v>
      </c>
      <c r="AL34" s="48">
        <v>804</v>
      </c>
      <c r="AM34" s="48">
        <v>818</v>
      </c>
      <c r="AN34" s="48">
        <v>765</v>
      </c>
      <c r="AO34" s="48">
        <v>747</v>
      </c>
      <c r="AP34" s="48">
        <v>758</v>
      </c>
      <c r="AQ34" s="48">
        <v>840</v>
      </c>
      <c r="AR34" s="48">
        <v>440</v>
      </c>
      <c r="AS34" s="48">
        <v>295</v>
      </c>
      <c r="AT34" s="48">
        <v>291</v>
      </c>
      <c r="AU34" s="48">
        <v>194</v>
      </c>
      <c r="AV34" s="52">
        <v>189</v>
      </c>
      <c r="AW34" s="39"/>
      <c r="AX34" s="39">
        <v>527</v>
      </c>
      <c r="AY34" s="39"/>
      <c r="AZ34" s="39">
        <v>516</v>
      </c>
      <c r="BA34" s="48"/>
      <c r="BB34" s="48">
        <v>211</v>
      </c>
      <c r="BC34" s="39">
        <v>510</v>
      </c>
      <c r="BD34" s="130"/>
      <c r="BF34" s="3">
        <v>1020</v>
      </c>
      <c r="BH34" s="3">
        <v>1050</v>
      </c>
      <c r="BJ34" s="130"/>
      <c r="BL34" s="39">
        <v>458</v>
      </c>
      <c r="BM34" s="39">
        <v>516</v>
      </c>
      <c r="BN34" s="3"/>
      <c r="BO34" s="48"/>
      <c r="BP34" s="3">
        <v>617</v>
      </c>
      <c r="BQ34" s="50">
        <v>4</v>
      </c>
      <c r="BT34" s="3">
        <v>661</v>
      </c>
      <c r="BU34" s="50">
        <v>8</v>
      </c>
      <c r="BV34" s="48">
        <v>480</v>
      </c>
      <c r="BW34" s="39">
        <v>527</v>
      </c>
      <c r="BX34" s="3"/>
      <c r="BY34" s="48"/>
      <c r="BZ34" s="3">
        <v>626</v>
      </c>
      <c r="CA34" s="50">
        <v>4</v>
      </c>
      <c r="CD34" s="3">
        <v>668</v>
      </c>
      <c r="CE34" s="50">
        <v>8</v>
      </c>
      <c r="CF34" s="48">
        <v>154</v>
      </c>
      <c r="CG34" s="3">
        <v>365</v>
      </c>
      <c r="CH34" s="54">
        <v>40</v>
      </c>
      <c r="DA34" s="3">
        <v>752</v>
      </c>
      <c r="DB34" s="45">
        <v>0</v>
      </c>
      <c r="DC34" s="3">
        <v>802</v>
      </c>
      <c r="DD34" s="45">
        <v>1</v>
      </c>
      <c r="DE34" s="4">
        <v>849</v>
      </c>
      <c r="DF34" s="45">
        <v>2</v>
      </c>
      <c r="DG34" s="4">
        <v>876</v>
      </c>
      <c r="DH34" s="45">
        <v>3</v>
      </c>
      <c r="DI34" s="4">
        <v>928</v>
      </c>
      <c r="DJ34" s="45">
        <v>4</v>
      </c>
      <c r="DK34" s="4">
        <v>1010</v>
      </c>
      <c r="DL34" s="45">
        <v>5</v>
      </c>
      <c r="DM34" s="4">
        <v>1070</v>
      </c>
      <c r="DN34" s="45">
        <v>6</v>
      </c>
      <c r="DO34" s="4">
        <v>1160</v>
      </c>
      <c r="DP34" s="45">
        <v>7</v>
      </c>
      <c r="DQ34" s="3">
        <v>1270</v>
      </c>
      <c r="DR34" s="45">
        <v>8</v>
      </c>
      <c r="EF34" s="45"/>
      <c r="EH34" s="45"/>
      <c r="EJ34" s="45"/>
      <c r="EM34" s="3">
        <v>947</v>
      </c>
      <c r="EN34" s="45">
        <v>1</v>
      </c>
      <c r="ES34" s="3">
        <v>1130</v>
      </c>
      <c r="ET34" s="45">
        <v>4</v>
      </c>
      <c r="EU34" s="3">
        <v>1200</v>
      </c>
      <c r="EV34" s="45">
        <v>5</v>
      </c>
      <c r="EW34" s="3">
        <v>1300</v>
      </c>
      <c r="EX34" s="45">
        <v>6</v>
      </c>
      <c r="EY34" s="3"/>
      <c r="FA34" s="3"/>
      <c r="FC34" s="3"/>
      <c r="FE34" s="3"/>
      <c r="FG34" s="3"/>
      <c r="FI34" s="3"/>
      <c r="FK34" s="3"/>
      <c r="FM34" s="3"/>
      <c r="FO34" s="3"/>
      <c r="FQ34" s="3"/>
      <c r="FS34" s="3"/>
      <c r="FU34" s="3">
        <v>687</v>
      </c>
      <c r="FV34" s="50">
        <v>0</v>
      </c>
      <c r="FW34" s="3">
        <v>720</v>
      </c>
      <c r="FX34" s="45">
        <v>1</v>
      </c>
      <c r="FY34" s="3">
        <v>766</v>
      </c>
      <c r="FZ34" s="50">
        <v>2</v>
      </c>
      <c r="GA34" s="3">
        <v>779</v>
      </c>
      <c r="GB34" s="45">
        <v>3</v>
      </c>
      <c r="GC34" s="3">
        <v>803</v>
      </c>
      <c r="GD34" s="50">
        <v>4</v>
      </c>
      <c r="GE34" s="3">
        <v>837</v>
      </c>
      <c r="GF34" s="45">
        <v>5</v>
      </c>
      <c r="GG34" s="3">
        <v>873</v>
      </c>
      <c r="GH34" s="50">
        <v>6</v>
      </c>
      <c r="GI34" s="3">
        <v>923</v>
      </c>
      <c r="GJ34" s="45">
        <v>7</v>
      </c>
      <c r="GK34" s="3">
        <v>958</v>
      </c>
      <c r="GL34" s="50">
        <v>8</v>
      </c>
      <c r="GM34" s="3"/>
      <c r="GO34" s="3"/>
      <c r="GQ34" s="3"/>
      <c r="GS34" s="3"/>
      <c r="GU34" s="3"/>
      <c r="GW34" s="3"/>
      <c r="GY34" s="3"/>
      <c r="HA34" s="3"/>
      <c r="HC34" s="3"/>
      <c r="HE34" s="3"/>
      <c r="HG34" s="3"/>
      <c r="HI34" s="3"/>
      <c r="HK34" s="3"/>
      <c r="HM34" s="3"/>
      <c r="HO34" s="3"/>
      <c r="HQ34" s="3"/>
      <c r="HS34" s="3"/>
      <c r="HU34" s="3"/>
      <c r="HW34" s="3"/>
      <c r="HY34" s="3"/>
      <c r="IA34" s="3"/>
      <c r="IC34" s="3"/>
      <c r="IE34" s="3"/>
      <c r="IG34" s="3"/>
      <c r="II34" s="3"/>
      <c r="IK34" s="3"/>
      <c r="IM34" s="3">
        <v>153</v>
      </c>
      <c r="IN34" s="45">
        <v>0</v>
      </c>
      <c r="IO34" s="3">
        <v>162</v>
      </c>
      <c r="IP34" s="45">
        <v>1</v>
      </c>
      <c r="IQ34" s="3">
        <v>167</v>
      </c>
      <c r="IR34" s="45">
        <v>2</v>
      </c>
      <c r="IS34" s="3">
        <v>173</v>
      </c>
      <c r="IT34" s="45">
        <v>3</v>
      </c>
      <c r="IU34" s="3">
        <v>182</v>
      </c>
      <c r="IV34" s="45">
        <v>4</v>
      </c>
      <c r="IW34" s="3">
        <v>194</v>
      </c>
      <c r="IX34" s="45">
        <v>5</v>
      </c>
      <c r="IY34" s="3">
        <v>214</v>
      </c>
      <c r="IZ34" s="45">
        <v>6</v>
      </c>
      <c r="JA34" s="3">
        <v>228</v>
      </c>
      <c r="JB34" s="45">
        <v>7</v>
      </c>
      <c r="JC34" s="3"/>
      <c r="JE34" s="3"/>
      <c r="JG34" s="3"/>
      <c r="JI34" s="3"/>
      <c r="JK34" s="3"/>
      <c r="JM34" s="3"/>
      <c r="JO34" s="3"/>
      <c r="JQ34" s="3"/>
      <c r="JS34" s="3"/>
      <c r="JU34" s="3"/>
      <c r="JW34" s="3"/>
      <c r="JY34" s="3"/>
      <c r="KA34" s="3"/>
      <c r="KC34" s="3"/>
      <c r="KE34" s="3"/>
      <c r="KG34" s="3"/>
      <c r="KI34" s="48">
        <v>824</v>
      </c>
      <c r="KJ34" s="45">
        <v>0</v>
      </c>
      <c r="KK34" s="3">
        <v>830</v>
      </c>
      <c r="KL34" s="45">
        <v>2</v>
      </c>
      <c r="KM34" s="3">
        <v>845</v>
      </c>
      <c r="KN34" s="45">
        <v>4</v>
      </c>
      <c r="KO34" s="3">
        <v>870</v>
      </c>
      <c r="KP34" s="45">
        <v>6</v>
      </c>
      <c r="KQ34" s="3">
        <v>892</v>
      </c>
      <c r="KR34" s="45">
        <v>8</v>
      </c>
      <c r="KS34" s="3">
        <v>920</v>
      </c>
      <c r="KT34" s="45">
        <v>10</v>
      </c>
      <c r="KU34" s="3">
        <v>947</v>
      </c>
      <c r="KV34" s="45">
        <v>12</v>
      </c>
      <c r="KW34" s="3">
        <v>983</v>
      </c>
      <c r="KX34" s="45">
        <v>14</v>
      </c>
      <c r="KY34" s="3">
        <v>1030</v>
      </c>
      <c r="KZ34" s="45">
        <v>16</v>
      </c>
      <c r="LA34" s="3">
        <v>1070</v>
      </c>
      <c r="LB34" s="45">
        <v>18</v>
      </c>
      <c r="LC34" s="3">
        <v>1130</v>
      </c>
      <c r="LD34" s="45">
        <v>20</v>
      </c>
      <c r="LE34" s="48">
        <v>739</v>
      </c>
      <c r="LF34" s="45">
        <v>0</v>
      </c>
      <c r="LG34" s="3">
        <v>749</v>
      </c>
      <c r="LH34" s="45">
        <v>2</v>
      </c>
      <c r="LI34" s="3">
        <v>768</v>
      </c>
      <c r="LJ34" s="45">
        <v>4</v>
      </c>
      <c r="LK34" s="3">
        <v>798</v>
      </c>
      <c r="LL34" s="45">
        <v>6</v>
      </c>
      <c r="LM34" s="3">
        <v>819</v>
      </c>
      <c r="LN34" s="45">
        <v>8</v>
      </c>
      <c r="LO34" s="3">
        <v>847</v>
      </c>
      <c r="LP34" s="45">
        <v>10</v>
      </c>
      <c r="LQ34" s="3">
        <v>881</v>
      </c>
      <c r="LR34" s="45">
        <v>12</v>
      </c>
      <c r="LS34" s="3">
        <v>917</v>
      </c>
      <c r="LT34" s="45">
        <v>14</v>
      </c>
      <c r="LU34" s="3">
        <v>963</v>
      </c>
      <c r="LV34" s="45">
        <v>16</v>
      </c>
      <c r="LW34" s="3">
        <v>1010</v>
      </c>
      <c r="LX34" s="45">
        <v>18</v>
      </c>
      <c r="LY34" s="3">
        <v>1070</v>
      </c>
      <c r="LZ34" s="45">
        <v>20</v>
      </c>
      <c r="MA34" s="48">
        <v>955</v>
      </c>
      <c r="MB34" s="39">
        <v>892</v>
      </c>
      <c r="MC34" s="39">
        <v>873</v>
      </c>
      <c r="MD34" s="39">
        <v>841</v>
      </c>
      <c r="ME34" s="39">
        <v>818</v>
      </c>
      <c r="MF34" s="3">
        <v>560</v>
      </c>
      <c r="MG34" s="45">
        <v>0</v>
      </c>
      <c r="MH34" s="3">
        <v>574</v>
      </c>
      <c r="MI34" s="45">
        <v>1</v>
      </c>
      <c r="MJ34" s="3">
        <v>583</v>
      </c>
      <c r="MK34" s="45">
        <v>2</v>
      </c>
      <c r="ML34" s="3">
        <v>592</v>
      </c>
      <c r="MM34" s="45">
        <v>3</v>
      </c>
      <c r="MN34" s="3">
        <v>604</v>
      </c>
      <c r="MO34" s="45">
        <v>4</v>
      </c>
      <c r="MP34" s="3">
        <v>621</v>
      </c>
      <c r="MQ34" s="45">
        <v>6</v>
      </c>
      <c r="MR34" s="3">
        <v>636</v>
      </c>
      <c r="MS34" s="45">
        <v>8</v>
      </c>
      <c r="MT34" s="3">
        <v>652</v>
      </c>
      <c r="MU34" s="45">
        <v>10</v>
      </c>
      <c r="MV34" s="3">
        <v>560</v>
      </c>
      <c r="MW34" s="50">
        <v>0</v>
      </c>
      <c r="MX34" s="3">
        <v>586</v>
      </c>
      <c r="MY34" s="50">
        <v>1</v>
      </c>
      <c r="MZ34" s="3">
        <v>610</v>
      </c>
      <c r="NA34" s="50">
        <v>2</v>
      </c>
      <c r="NB34" s="3">
        <v>622</v>
      </c>
      <c r="NC34" s="50">
        <v>3</v>
      </c>
      <c r="ND34" s="3">
        <v>642</v>
      </c>
      <c r="NE34" s="50">
        <v>4</v>
      </c>
      <c r="NF34" s="3">
        <v>654</v>
      </c>
      <c r="NG34" s="50">
        <v>5</v>
      </c>
      <c r="NH34" s="3">
        <v>674</v>
      </c>
      <c r="NI34" s="50">
        <v>6</v>
      </c>
      <c r="NJ34" s="3">
        <v>327</v>
      </c>
      <c r="NK34" s="45">
        <v>0</v>
      </c>
      <c r="NL34" s="3">
        <v>335</v>
      </c>
      <c r="NM34" s="45">
        <v>1</v>
      </c>
      <c r="NN34" s="3">
        <v>348</v>
      </c>
      <c r="NO34" s="45">
        <v>2</v>
      </c>
      <c r="NP34" s="3">
        <v>354</v>
      </c>
      <c r="NQ34" s="45">
        <v>3</v>
      </c>
      <c r="NR34" s="3">
        <v>362</v>
      </c>
      <c r="NS34" s="45">
        <v>4</v>
      </c>
      <c r="NT34" s="3">
        <v>370</v>
      </c>
      <c r="NU34" s="45">
        <v>5</v>
      </c>
      <c r="NV34" s="3">
        <v>385</v>
      </c>
      <c r="NW34" s="45">
        <v>6</v>
      </c>
      <c r="NX34" s="3">
        <v>394</v>
      </c>
      <c r="NY34" s="45">
        <v>7</v>
      </c>
      <c r="NZ34" s="3">
        <v>405</v>
      </c>
      <c r="OA34" s="45">
        <v>8</v>
      </c>
      <c r="OB34" s="3">
        <v>327</v>
      </c>
      <c r="OC34" s="45">
        <v>0</v>
      </c>
      <c r="OD34" s="3">
        <v>338</v>
      </c>
      <c r="OE34" s="45">
        <v>1</v>
      </c>
      <c r="OF34" s="3">
        <v>351</v>
      </c>
      <c r="OG34" s="45">
        <v>2</v>
      </c>
      <c r="OH34" s="3">
        <v>354</v>
      </c>
      <c r="OI34" s="45">
        <v>3</v>
      </c>
      <c r="OJ34" s="3">
        <v>370</v>
      </c>
      <c r="OK34" s="45">
        <v>4</v>
      </c>
      <c r="OL34" s="3">
        <v>377</v>
      </c>
      <c r="OM34" s="45">
        <v>5</v>
      </c>
      <c r="ON34" s="3">
        <v>394</v>
      </c>
      <c r="OO34" s="45">
        <v>6</v>
      </c>
      <c r="OP34" s="138">
        <v>139</v>
      </c>
      <c r="OQ34" s="45">
        <v>0</v>
      </c>
      <c r="OR34" s="138">
        <v>143</v>
      </c>
      <c r="OS34" s="45">
        <v>1</v>
      </c>
      <c r="OT34" s="138">
        <v>146</v>
      </c>
      <c r="OU34" s="45">
        <v>2</v>
      </c>
      <c r="OV34" s="138">
        <v>154</v>
      </c>
      <c r="OW34" s="45">
        <v>3</v>
      </c>
      <c r="OX34" s="138">
        <v>162</v>
      </c>
      <c r="OY34" s="45">
        <v>4</v>
      </c>
      <c r="OZ34" s="138">
        <v>165</v>
      </c>
      <c r="PA34" s="45">
        <v>5</v>
      </c>
      <c r="PB34" s="138">
        <v>179</v>
      </c>
      <c r="PC34" s="45">
        <v>6</v>
      </c>
      <c r="PD34" s="138">
        <v>191</v>
      </c>
      <c r="PE34" s="45">
        <v>7</v>
      </c>
      <c r="PF34" s="138">
        <v>828</v>
      </c>
      <c r="PG34" s="45">
        <v>0</v>
      </c>
      <c r="PH34" s="138">
        <v>857</v>
      </c>
      <c r="PI34" s="45">
        <v>2</v>
      </c>
      <c r="PJ34" s="138">
        <v>890</v>
      </c>
      <c r="PK34" s="45">
        <v>4</v>
      </c>
      <c r="PL34" s="138">
        <v>880</v>
      </c>
      <c r="PM34" s="45">
        <v>6</v>
      </c>
      <c r="PN34" s="138">
        <v>902</v>
      </c>
      <c r="PO34" s="45">
        <v>8</v>
      </c>
      <c r="PP34" s="138">
        <v>922</v>
      </c>
      <c r="PQ34" s="45">
        <v>10</v>
      </c>
      <c r="PR34" s="138">
        <v>952</v>
      </c>
      <c r="PS34" s="45">
        <v>12</v>
      </c>
      <c r="PT34" s="138">
        <v>985</v>
      </c>
      <c r="PU34" s="45">
        <v>14</v>
      </c>
      <c r="PV34" s="138">
        <v>1030</v>
      </c>
      <c r="PW34" s="45">
        <v>16</v>
      </c>
      <c r="PX34" s="138">
        <v>1090</v>
      </c>
      <c r="PY34" s="45">
        <v>18</v>
      </c>
      <c r="PZ34" s="138">
        <v>1150</v>
      </c>
      <c r="QA34" s="45">
        <v>20</v>
      </c>
      <c r="QB34" s="130">
        <v>726</v>
      </c>
      <c r="QD34" s="152">
        <v>642</v>
      </c>
      <c r="QE34" s="45">
        <v>0</v>
      </c>
      <c r="QF34" s="152">
        <v>668</v>
      </c>
      <c r="QG34" s="45">
        <v>2</v>
      </c>
      <c r="QH34" s="152">
        <v>689</v>
      </c>
      <c r="QI34" s="45">
        <v>4</v>
      </c>
      <c r="QJ34" s="152">
        <v>710</v>
      </c>
      <c r="QK34" s="45">
        <v>6</v>
      </c>
      <c r="QL34" s="152">
        <v>725</v>
      </c>
      <c r="QM34" s="45">
        <v>8</v>
      </c>
      <c r="QN34" s="152">
        <v>742</v>
      </c>
      <c r="QO34" s="45">
        <v>10</v>
      </c>
      <c r="QP34" s="152">
        <v>760</v>
      </c>
      <c r="QQ34" s="45">
        <v>12</v>
      </c>
      <c r="QR34" s="152">
        <v>778</v>
      </c>
      <c r="QS34" s="45">
        <v>14</v>
      </c>
      <c r="QT34" s="152">
        <v>799</v>
      </c>
      <c r="QU34" s="45">
        <v>16</v>
      </c>
      <c r="QV34" s="152">
        <v>821</v>
      </c>
      <c r="QW34" s="45">
        <v>18</v>
      </c>
      <c r="QX34" s="152">
        <v>845</v>
      </c>
      <c r="QY34" s="45">
        <v>20</v>
      </c>
      <c r="QZ34" s="151">
        <v>147</v>
      </c>
      <c r="RA34" s="45">
        <v>0</v>
      </c>
      <c r="RB34" s="151">
        <v>148</v>
      </c>
      <c r="RC34" s="45">
        <v>1</v>
      </c>
      <c r="RD34" s="151">
        <v>153</v>
      </c>
      <c r="RE34" s="45">
        <v>2</v>
      </c>
      <c r="RF34" s="151">
        <v>155</v>
      </c>
      <c r="RG34" s="45">
        <v>3</v>
      </c>
      <c r="RH34" s="151">
        <v>166</v>
      </c>
      <c r="RI34" s="45">
        <v>4</v>
      </c>
      <c r="RJ34" s="151">
        <v>177</v>
      </c>
      <c r="RK34" s="45">
        <v>5</v>
      </c>
      <c r="RL34" s="151">
        <v>185</v>
      </c>
      <c r="RM34" s="45">
        <v>6</v>
      </c>
      <c r="RN34" s="151">
        <v>199</v>
      </c>
      <c r="RO34" s="45">
        <v>7</v>
      </c>
      <c r="RP34" s="151">
        <v>729</v>
      </c>
      <c r="RQ34" s="174">
        <v>723</v>
      </c>
      <c r="RR34" s="174">
        <v>722</v>
      </c>
      <c r="RS34" s="174">
        <v>721</v>
      </c>
      <c r="RT34" s="174">
        <v>722</v>
      </c>
      <c r="RU34" s="174">
        <v>722</v>
      </c>
      <c r="RV34" s="174">
        <v>723</v>
      </c>
      <c r="RW34" s="174">
        <v>721</v>
      </c>
      <c r="RX34" s="151">
        <v>628</v>
      </c>
      <c r="RY34" s="45">
        <v>0</v>
      </c>
      <c r="RZ34" s="151">
        <v>652</v>
      </c>
      <c r="SA34" s="45">
        <v>1</v>
      </c>
      <c r="SB34" s="151">
        <v>660</v>
      </c>
      <c r="SC34" s="45">
        <v>2</v>
      </c>
      <c r="SD34" s="151">
        <v>700</v>
      </c>
      <c r="SE34" s="45">
        <v>3</v>
      </c>
      <c r="SF34" s="151">
        <v>723</v>
      </c>
      <c r="SG34" s="45">
        <v>4</v>
      </c>
      <c r="SH34" s="151">
        <v>750</v>
      </c>
      <c r="SI34" s="45">
        <v>5</v>
      </c>
      <c r="SJ34" s="151">
        <v>805</v>
      </c>
      <c r="SK34" s="45">
        <v>6</v>
      </c>
      <c r="SL34" s="151">
        <v>647</v>
      </c>
      <c r="SM34" s="45">
        <v>0</v>
      </c>
      <c r="SN34" s="151">
        <v>667</v>
      </c>
      <c r="SO34" s="45">
        <v>1</v>
      </c>
      <c r="SP34" s="151">
        <v>672</v>
      </c>
      <c r="SQ34" s="45">
        <v>2</v>
      </c>
      <c r="SR34" s="151">
        <v>716</v>
      </c>
      <c r="SS34" s="45">
        <v>3</v>
      </c>
      <c r="ST34" s="151">
        <v>730</v>
      </c>
      <c r="SU34" s="45">
        <v>4</v>
      </c>
      <c r="SV34" s="151">
        <v>769</v>
      </c>
      <c r="SW34" s="45">
        <v>5</v>
      </c>
      <c r="SX34" s="151">
        <v>795</v>
      </c>
      <c r="SY34" s="45">
        <v>6</v>
      </c>
      <c r="SZ34" s="151">
        <v>836</v>
      </c>
      <c r="TA34" s="45">
        <v>7</v>
      </c>
      <c r="TB34" s="151">
        <v>870</v>
      </c>
      <c r="TC34" s="2">
        <v>8</v>
      </c>
      <c r="TD34" s="4"/>
      <c r="TF34" s="4"/>
      <c r="TG34" s="4"/>
      <c r="TH34" s="4"/>
      <c r="TI34" s="4"/>
      <c r="TJ34" s="4"/>
    </row>
    <row r="35" spans="1:530" s="5" customFormat="1" x14ac:dyDescent="0.25">
      <c r="A35" s="25" t="s">
        <v>47</v>
      </c>
      <c r="B35" s="56">
        <v>733</v>
      </c>
      <c r="C35" s="38"/>
      <c r="D35" s="38">
        <v>740</v>
      </c>
      <c r="E35" s="36">
        <v>796</v>
      </c>
      <c r="F35" s="36"/>
      <c r="G35" s="36">
        <v>803</v>
      </c>
      <c r="H35" s="36">
        <v>838</v>
      </c>
      <c r="I35" s="36"/>
      <c r="J35" s="36">
        <v>828</v>
      </c>
      <c r="K35" s="41"/>
      <c r="L35" s="36">
        <v>609</v>
      </c>
      <c r="M35" s="41"/>
      <c r="N35" s="36">
        <v>628</v>
      </c>
      <c r="O35" s="41"/>
      <c r="P35" s="36">
        <v>581</v>
      </c>
      <c r="Q35" s="41"/>
      <c r="R35" s="36">
        <v>137</v>
      </c>
      <c r="S35" s="41"/>
      <c r="T35" s="36">
        <v>140</v>
      </c>
      <c r="U35" s="41"/>
      <c r="V35" s="36">
        <v>144</v>
      </c>
      <c r="W35" s="36">
        <v>3610</v>
      </c>
      <c r="X35" s="36"/>
      <c r="Y35" s="36"/>
      <c r="Z35" s="46"/>
      <c r="AA35" s="41"/>
      <c r="AB35" s="41"/>
      <c r="AC35" s="41"/>
      <c r="AD35" s="41"/>
      <c r="AE35" s="47">
        <v>394</v>
      </c>
      <c r="AF35" s="47">
        <v>498</v>
      </c>
      <c r="AG35" s="47">
        <v>551</v>
      </c>
      <c r="AH35" s="125">
        <v>243</v>
      </c>
      <c r="AI35" s="47">
        <v>458</v>
      </c>
      <c r="AJ35" s="47">
        <v>463</v>
      </c>
      <c r="AK35" s="47">
        <v>815</v>
      </c>
      <c r="AL35" s="47">
        <v>804</v>
      </c>
      <c r="AM35" s="47">
        <v>818</v>
      </c>
      <c r="AN35" s="47">
        <v>764</v>
      </c>
      <c r="AO35" s="47">
        <v>747</v>
      </c>
      <c r="AP35" s="47">
        <v>757</v>
      </c>
      <c r="AQ35" s="47">
        <v>841</v>
      </c>
      <c r="AR35" s="47">
        <v>439</v>
      </c>
      <c r="AS35" s="47">
        <v>295</v>
      </c>
      <c r="AT35" s="47">
        <v>293</v>
      </c>
      <c r="AU35" s="47">
        <v>196</v>
      </c>
      <c r="AV35" s="6">
        <v>190</v>
      </c>
      <c r="AW35" s="36"/>
      <c r="AX35" s="36">
        <v>520</v>
      </c>
      <c r="AY35" s="36"/>
      <c r="AZ35" s="36">
        <v>518</v>
      </c>
      <c r="BA35" s="46"/>
      <c r="BB35" s="47">
        <v>214</v>
      </c>
      <c r="BC35" s="36">
        <v>507</v>
      </c>
      <c r="BD35" s="130"/>
      <c r="BE35" s="126"/>
      <c r="BF35" s="6">
        <v>1030</v>
      </c>
      <c r="BG35" s="46"/>
      <c r="BH35" s="6">
        <v>1060</v>
      </c>
      <c r="BI35" s="46"/>
      <c r="BJ35" s="127"/>
      <c r="BK35" s="126"/>
      <c r="BL35" s="41"/>
      <c r="BM35" s="36">
        <v>518</v>
      </c>
      <c r="BN35" s="6"/>
      <c r="BP35" s="6">
        <v>611</v>
      </c>
      <c r="BQ35" s="49">
        <v>4</v>
      </c>
      <c r="BS35" s="47"/>
      <c r="BT35" s="6">
        <v>661</v>
      </c>
      <c r="BU35" s="49">
        <v>8</v>
      </c>
      <c r="BV35" s="47"/>
      <c r="BW35" s="36">
        <v>520</v>
      </c>
      <c r="BX35" s="6"/>
      <c r="BY35" s="47"/>
      <c r="BZ35" s="6">
        <v>624</v>
      </c>
      <c r="CA35" s="49">
        <v>4</v>
      </c>
      <c r="CC35" s="46"/>
      <c r="CD35" s="6">
        <v>668</v>
      </c>
      <c r="CE35" s="49">
        <v>8</v>
      </c>
      <c r="CF35" s="47">
        <v>155</v>
      </c>
      <c r="CG35" s="6">
        <v>367</v>
      </c>
      <c r="CH35" s="49">
        <v>40</v>
      </c>
      <c r="CJ35" s="46"/>
      <c r="CT35" s="46"/>
      <c r="CV35" s="46"/>
      <c r="CX35" s="46"/>
      <c r="CZ35" s="46"/>
      <c r="DA35" s="6">
        <v>752</v>
      </c>
      <c r="DB35" s="46">
        <v>0</v>
      </c>
      <c r="DC35" s="6">
        <v>801</v>
      </c>
      <c r="DD35" s="46">
        <v>1</v>
      </c>
      <c r="DE35" s="6">
        <v>848</v>
      </c>
      <c r="DF35" s="46">
        <v>2</v>
      </c>
      <c r="DG35" s="6">
        <v>877</v>
      </c>
      <c r="DH35" s="46">
        <v>3</v>
      </c>
      <c r="DI35" s="6">
        <v>928</v>
      </c>
      <c r="DJ35" s="46">
        <v>4</v>
      </c>
      <c r="DK35" s="6">
        <v>1010</v>
      </c>
      <c r="DL35" s="46">
        <v>5</v>
      </c>
      <c r="DM35" s="6">
        <v>1070</v>
      </c>
      <c r="DN35" s="46">
        <v>6</v>
      </c>
      <c r="DO35" s="6">
        <v>1150</v>
      </c>
      <c r="DP35" s="46">
        <v>7</v>
      </c>
      <c r="DQ35" s="6">
        <v>1271</v>
      </c>
      <c r="DR35" s="46">
        <v>8</v>
      </c>
      <c r="DT35" s="46"/>
      <c r="DV35" s="46"/>
      <c r="DX35" s="46"/>
      <c r="DZ35" s="46"/>
      <c r="EB35" s="46"/>
      <c r="ED35" s="46"/>
      <c r="EF35" s="46"/>
      <c r="EH35" s="46"/>
      <c r="EJ35" s="46"/>
      <c r="EL35" s="46"/>
      <c r="EN35" s="46"/>
      <c r="EP35" s="46"/>
      <c r="ER35" s="46"/>
      <c r="ET35" s="46"/>
      <c r="EV35" s="46"/>
      <c r="EW35" s="6"/>
      <c r="EX35" s="46"/>
      <c r="EY35" s="6"/>
      <c r="EZ35" s="46"/>
      <c r="FA35" s="6"/>
      <c r="FB35" s="46"/>
      <c r="FC35" s="6"/>
      <c r="FD35" s="46"/>
      <c r="FE35" s="6"/>
      <c r="FF35" s="46"/>
      <c r="FG35" s="6"/>
      <c r="FH35" s="46"/>
      <c r="FI35" s="6"/>
      <c r="FJ35" s="46"/>
      <c r="FK35" s="6"/>
      <c r="FL35" s="46"/>
      <c r="FM35" s="6"/>
      <c r="FN35" s="46"/>
      <c r="FO35" s="6"/>
      <c r="FP35" s="46"/>
      <c r="FQ35" s="6"/>
      <c r="FR35" s="46"/>
      <c r="FS35" s="6"/>
      <c r="FT35" s="46"/>
      <c r="FU35" s="6">
        <v>690</v>
      </c>
      <c r="FV35" s="49">
        <v>0</v>
      </c>
      <c r="FW35" s="6">
        <v>723</v>
      </c>
      <c r="FX35" s="46">
        <v>1</v>
      </c>
      <c r="FY35" s="6">
        <v>765</v>
      </c>
      <c r="FZ35" s="49">
        <v>2</v>
      </c>
      <c r="GA35" s="6">
        <v>782</v>
      </c>
      <c r="GB35" s="46">
        <v>3</v>
      </c>
      <c r="GC35" s="6">
        <v>811</v>
      </c>
      <c r="GD35" s="49">
        <v>4</v>
      </c>
      <c r="GE35" s="6">
        <v>836</v>
      </c>
      <c r="GF35" s="46">
        <v>5</v>
      </c>
      <c r="GG35" s="6">
        <v>872</v>
      </c>
      <c r="GH35" s="49">
        <v>6</v>
      </c>
      <c r="GI35" s="6">
        <v>924</v>
      </c>
      <c r="GJ35" s="46">
        <v>7</v>
      </c>
      <c r="GK35" s="6">
        <v>958</v>
      </c>
      <c r="GL35" s="49">
        <v>8</v>
      </c>
      <c r="GM35" s="6"/>
      <c r="GN35" s="46"/>
      <c r="GO35" s="6"/>
      <c r="GP35" s="46"/>
      <c r="GQ35" s="6"/>
      <c r="GR35" s="46"/>
      <c r="GS35" s="6"/>
      <c r="GT35" s="46"/>
      <c r="GU35" s="6"/>
      <c r="GV35" s="46"/>
      <c r="GW35" s="6"/>
      <c r="GX35" s="46"/>
      <c r="GY35" s="6"/>
      <c r="GZ35" s="46"/>
      <c r="HA35" s="6"/>
      <c r="HB35" s="46"/>
      <c r="HC35" s="6"/>
      <c r="HD35" s="46"/>
      <c r="HE35" s="6"/>
      <c r="HF35" s="46"/>
      <c r="HG35" s="6"/>
      <c r="HH35" s="46"/>
      <c r="HI35" s="6"/>
      <c r="HJ35" s="46"/>
      <c r="HK35" s="6"/>
      <c r="HL35" s="46"/>
      <c r="HM35" s="6"/>
      <c r="HN35" s="46"/>
      <c r="HO35" s="6"/>
      <c r="HP35" s="46"/>
      <c r="HQ35" s="6"/>
      <c r="HR35" s="46"/>
      <c r="HS35" s="6"/>
      <c r="HT35" s="46"/>
      <c r="HU35" s="6"/>
      <c r="HV35" s="46"/>
      <c r="HW35" s="6"/>
      <c r="HX35" s="46"/>
      <c r="HY35" s="6"/>
      <c r="HZ35" s="46"/>
      <c r="IA35" s="6"/>
      <c r="IB35" s="46"/>
      <c r="IC35" s="6"/>
      <c r="ID35" s="46"/>
      <c r="IE35" s="6"/>
      <c r="IF35" s="46"/>
      <c r="IG35" s="6"/>
      <c r="IH35" s="46"/>
      <c r="II35" s="6"/>
      <c r="IJ35" s="46"/>
      <c r="IK35" s="6"/>
      <c r="IL35" s="46"/>
      <c r="IM35" s="6">
        <v>154</v>
      </c>
      <c r="IN35" s="46">
        <v>0</v>
      </c>
      <c r="IO35" s="6">
        <v>163</v>
      </c>
      <c r="IP35" s="46">
        <v>1</v>
      </c>
      <c r="IQ35" s="6">
        <v>168</v>
      </c>
      <c r="IR35" s="46">
        <v>2</v>
      </c>
      <c r="IS35" s="6">
        <v>176</v>
      </c>
      <c r="IT35" s="46">
        <v>3</v>
      </c>
      <c r="IU35" s="6">
        <v>182</v>
      </c>
      <c r="IV35" s="46">
        <v>4</v>
      </c>
      <c r="IW35" s="6">
        <v>194</v>
      </c>
      <c r="IX35" s="46">
        <v>5</v>
      </c>
      <c r="IY35" s="6">
        <v>215</v>
      </c>
      <c r="IZ35" s="46">
        <v>6</v>
      </c>
      <c r="JA35" s="6">
        <v>228</v>
      </c>
      <c r="JB35" s="46">
        <v>7</v>
      </c>
      <c r="JC35" s="6"/>
      <c r="JD35" s="46"/>
      <c r="JE35" s="6"/>
      <c r="JF35" s="46"/>
      <c r="JG35" s="6"/>
      <c r="JH35" s="46"/>
      <c r="JI35" s="6"/>
      <c r="JJ35" s="46"/>
      <c r="JK35" s="6"/>
      <c r="JL35" s="46"/>
      <c r="JM35" s="6"/>
      <c r="JN35" s="46"/>
      <c r="JO35" s="6"/>
      <c r="JP35" s="46"/>
      <c r="JQ35" s="6"/>
      <c r="JR35" s="46"/>
      <c r="JS35" s="6"/>
      <c r="JT35" s="46"/>
      <c r="JU35" s="6"/>
      <c r="JV35" s="46"/>
      <c r="JW35" s="6"/>
      <c r="JX35" s="46"/>
      <c r="JY35" s="6"/>
      <c r="JZ35" s="46"/>
      <c r="KA35" s="6"/>
      <c r="KB35" s="46"/>
      <c r="KC35" s="6"/>
      <c r="KD35" s="46"/>
      <c r="KE35" s="6"/>
      <c r="KF35" s="46"/>
      <c r="KG35" s="6"/>
      <c r="KH35" s="46"/>
      <c r="KI35" s="47">
        <v>826</v>
      </c>
      <c r="KJ35" s="46">
        <v>0</v>
      </c>
      <c r="KK35" s="6">
        <v>835</v>
      </c>
      <c r="KL35" s="46">
        <v>2</v>
      </c>
      <c r="KM35" s="6">
        <v>847</v>
      </c>
      <c r="KN35" s="46">
        <v>4</v>
      </c>
      <c r="KO35" s="6">
        <v>872</v>
      </c>
      <c r="KP35" s="46">
        <v>6</v>
      </c>
      <c r="KQ35" s="6">
        <v>886</v>
      </c>
      <c r="KR35" s="46">
        <v>8</v>
      </c>
      <c r="KS35" s="6">
        <v>919</v>
      </c>
      <c r="KT35" s="46">
        <v>10</v>
      </c>
      <c r="KU35" s="6">
        <v>952</v>
      </c>
      <c r="KV35" s="46">
        <v>12</v>
      </c>
      <c r="KW35" s="6">
        <v>989</v>
      </c>
      <c r="KX35" s="46">
        <v>14</v>
      </c>
      <c r="KY35" s="6">
        <v>1030</v>
      </c>
      <c r="KZ35" s="46">
        <v>16</v>
      </c>
      <c r="LA35" s="6">
        <v>1070</v>
      </c>
      <c r="LB35" s="46">
        <v>18</v>
      </c>
      <c r="LC35" s="6">
        <v>1130</v>
      </c>
      <c r="LD35" s="46">
        <v>20</v>
      </c>
      <c r="LE35" s="47">
        <v>740</v>
      </c>
      <c r="LF35" s="46">
        <v>0</v>
      </c>
      <c r="LG35" s="6">
        <v>749</v>
      </c>
      <c r="LH35" s="46">
        <v>2</v>
      </c>
      <c r="LI35" s="6">
        <v>767</v>
      </c>
      <c r="LJ35" s="46">
        <v>4</v>
      </c>
      <c r="LK35" s="6">
        <v>795</v>
      </c>
      <c r="LL35" s="46">
        <v>6</v>
      </c>
      <c r="LM35" s="6">
        <v>820</v>
      </c>
      <c r="LN35" s="46">
        <v>8</v>
      </c>
      <c r="LO35" s="6">
        <v>848</v>
      </c>
      <c r="LP35" s="46">
        <v>10</v>
      </c>
      <c r="LQ35" s="6">
        <v>886</v>
      </c>
      <c r="LR35" s="46">
        <v>12</v>
      </c>
      <c r="LS35" s="6">
        <v>916</v>
      </c>
      <c r="LT35" s="46">
        <v>14</v>
      </c>
      <c r="LU35" s="6">
        <v>957</v>
      </c>
      <c r="LV35" s="46">
        <v>16</v>
      </c>
      <c r="LW35" s="6">
        <v>1010</v>
      </c>
      <c r="LX35" s="46">
        <v>18</v>
      </c>
      <c r="LY35" s="6">
        <v>1060</v>
      </c>
      <c r="LZ35" s="46">
        <v>20</v>
      </c>
      <c r="MA35" s="47">
        <v>957</v>
      </c>
      <c r="MB35" s="36">
        <v>877</v>
      </c>
      <c r="MC35" s="36">
        <v>875</v>
      </c>
      <c r="MD35" s="36">
        <v>841</v>
      </c>
      <c r="ME35" s="36">
        <v>808</v>
      </c>
      <c r="MF35" s="6">
        <v>558</v>
      </c>
      <c r="MG35" s="46">
        <v>0</v>
      </c>
      <c r="MH35" s="6">
        <v>570</v>
      </c>
      <c r="MI35" s="46">
        <v>1</v>
      </c>
      <c r="MJ35" s="6">
        <v>583</v>
      </c>
      <c r="MK35" s="46">
        <v>2</v>
      </c>
      <c r="ML35" s="6">
        <v>594</v>
      </c>
      <c r="MM35" s="46">
        <v>3</v>
      </c>
      <c r="MN35" s="6">
        <v>603</v>
      </c>
      <c r="MO35" s="46">
        <v>4</v>
      </c>
      <c r="MP35" s="6">
        <v>631</v>
      </c>
      <c r="MQ35" s="46">
        <v>6</v>
      </c>
      <c r="MR35" s="6">
        <v>636</v>
      </c>
      <c r="MS35" s="46">
        <v>8</v>
      </c>
      <c r="MT35" s="6">
        <v>649</v>
      </c>
      <c r="MU35" s="46">
        <v>10</v>
      </c>
      <c r="MV35" s="6">
        <v>558</v>
      </c>
      <c r="MW35" s="49">
        <v>0</v>
      </c>
      <c r="MX35" s="6">
        <v>583</v>
      </c>
      <c r="MY35" s="49">
        <v>1</v>
      </c>
      <c r="MZ35" s="6">
        <v>608</v>
      </c>
      <c r="NA35" s="49">
        <v>2</v>
      </c>
      <c r="NB35" s="6">
        <v>622</v>
      </c>
      <c r="NC35" s="49">
        <v>3</v>
      </c>
      <c r="ND35" s="6">
        <v>640</v>
      </c>
      <c r="NE35" s="49">
        <v>4</v>
      </c>
      <c r="NF35" s="6">
        <v>655</v>
      </c>
      <c r="NG35" s="49">
        <v>5</v>
      </c>
      <c r="NH35" s="6">
        <v>674</v>
      </c>
      <c r="NI35" s="49">
        <v>6</v>
      </c>
      <c r="NJ35" s="6">
        <v>326</v>
      </c>
      <c r="NK35" s="46">
        <v>0</v>
      </c>
      <c r="NL35" s="6">
        <v>336</v>
      </c>
      <c r="NM35" s="46">
        <v>1</v>
      </c>
      <c r="NN35" s="6">
        <v>348</v>
      </c>
      <c r="NO35" s="46">
        <v>2</v>
      </c>
      <c r="NP35" s="6">
        <v>355</v>
      </c>
      <c r="NQ35" s="46">
        <v>3</v>
      </c>
      <c r="NR35" s="6">
        <v>363</v>
      </c>
      <c r="NS35" s="46">
        <v>4</v>
      </c>
      <c r="NT35" s="6">
        <v>368</v>
      </c>
      <c r="NU35" s="46">
        <v>5</v>
      </c>
      <c r="NV35" s="6">
        <v>383</v>
      </c>
      <c r="NW35" s="46">
        <v>6</v>
      </c>
      <c r="NX35" s="6">
        <v>394</v>
      </c>
      <c r="NY35" s="46">
        <v>7</v>
      </c>
      <c r="NZ35" s="6">
        <v>405</v>
      </c>
      <c r="OA35" s="46">
        <v>8</v>
      </c>
      <c r="OB35" s="6">
        <v>326</v>
      </c>
      <c r="OC35" s="46">
        <v>0</v>
      </c>
      <c r="OD35" s="6">
        <v>338</v>
      </c>
      <c r="OE35" s="46">
        <v>1</v>
      </c>
      <c r="OF35" s="6">
        <v>349</v>
      </c>
      <c r="OG35" s="46">
        <v>2</v>
      </c>
      <c r="OH35" s="6">
        <v>363</v>
      </c>
      <c r="OI35" s="46">
        <v>3</v>
      </c>
      <c r="OJ35" s="6">
        <v>370</v>
      </c>
      <c r="OK35" s="46">
        <v>4</v>
      </c>
      <c r="OL35" s="6">
        <v>376</v>
      </c>
      <c r="OM35" s="46">
        <v>5</v>
      </c>
      <c r="ON35" s="6">
        <v>388</v>
      </c>
      <c r="OO35" s="46">
        <v>6</v>
      </c>
      <c r="OP35" s="139">
        <v>139</v>
      </c>
      <c r="OQ35" s="46">
        <v>0</v>
      </c>
      <c r="OR35" s="139">
        <v>142</v>
      </c>
      <c r="OS35" s="46">
        <v>1</v>
      </c>
      <c r="OT35" s="139">
        <v>149</v>
      </c>
      <c r="OU35" s="46">
        <v>2</v>
      </c>
      <c r="OV35" s="139">
        <v>158</v>
      </c>
      <c r="OW35" s="46">
        <v>3</v>
      </c>
      <c r="OX35" s="139">
        <v>162</v>
      </c>
      <c r="OY35" s="46">
        <v>4</v>
      </c>
      <c r="OZ35" s="139">
        <v>167</v>
      </c>
      <c r="PA35" s="46">
        <v>5</v>
      </c>
      <c r="PB35" s="139">
        <v>177</v>
      </c>
      <c r="PC35" s="46">
        <v>6</v>
      </c>
      <c r="PD35" s="139">
        <v>192</v>
      </c>
      <c r="PE35" s="46">
        <v>7</v>
      </c>
      <c r="PF35" s="139">
        <v>819</v>
      </c>
      <c r="PG35" s="46">
        <v>0</v>
      </c>
      <c r="PH35" s="139">
        <v>804</v>
      </c>
      <c r="PI35" s="46">
        <v>2</v>
      </c>
      <c r="PJ35" s="139">
        <v>825</v>
      </c>
      <c r="PK35" s="46">
        <v>4</v>
      </c>
      <c r="PL35" s="139">
        <v>846</v>
      </c>
      <c r="PM35" s="46">
        <v>6</v>
      </c>
      <c r="PN35" s="139">
        <v>875</v>
      </c>
      <c r="PO35" s="46">
        <v>8</v>
      </c>
      <c r="PP35" s="139">
        <v>916</v>
      </c>
      <c r="PQ35" s="46">
        <v>10</v>
      </c>
      <c r="PR35" s="139">
        <v>953</v>
      </c>
      <c r="PS35" s="46">
        <v>12</v>
      </c>
      <c r="PT35" s="139">
        <v>992</v>
      </c>
      <c r="PU35" s="46">
        <v>14</v>
      </c>
      <c r="PV35" s="139">
        <v>1030</v>
      </c>
      <c r="PW35" s="46">
        <v>16</v>
      </c>
      <c r="PX35" s="139">
        <v>1090</v>
      </c>
      <c r="PY35" s="46">
        <v>18</v>
      </c>
      <c r="PZ35" s="139">
        <v>1150</v>
      </c>
      <c r="QA35" s="46">
        <v>20</v>
      </c>
      <c r="QB35" s="130">
        <v>717</v>
      </c>
      <c r="QC35" s="126"/>
      <c r="QD35" s="151">
        <v>639</v>
      </c>
      <c r="QE35" s="46">
        <v>0</v>
      </c>
      <c r="QF35" s="151">
        <v>661</v>
      </c>
      <c r="QG35" s="46">
        <v>2</v>
      </c>
      <c r="QH35" s="151">
        <v>680</v>
      </c>
      <c r="QI35" s="46">
        <v>4</v>
      </c>
      <c r="QJ35" s="151">
        <v>697</v>
      </c>
      <c r="QK35" s="46">
        <v>6</v>
      </c>
      <c r="QL35" s="151">
        <v>715</v>
      </c>
      <c r="QM35" s="46">
        <v>8</v>
      </c>
      <c r="QN35" s="151">
        <v>732</v>
      </c>
      <c r="QO35" s="46">
        <v>10</v>
      </c>
      <c r="QP35" s="151">
        <v>756</v>
      </c>
      <c r="QQ35" s="46">
        <v>12</v>
      </c>
      <c r="QR35" s="151">
        <v>772</v>
      </c>
      <c r="QS35" s="46">
        <v>14</v>
      </c>
      <c r="QT35" s="151">
        <v>794</v>
      </c>
      <c r="QU35" s="46">
        <v>16</v>
      </c>
      <c r="QV35" s="151">
        <v>819</v>
      </c>
      <c r="QW35" s="46">
        <v>18</v>
      </c>
      <c r="QX35" s="151">
        <v>840</v>
      </c>
      <c r="QY35" s="46">
        <v>20</v>
      </c>
      <c r="QZ35" s="139">
        <v>142</v>
      </c>
      <c r="RA35" s="46">
        <v>0</v>
      </c>
      <c r="RB35" s="139">
        <v>148</v>
      </c>
      <c r="RC35" s="46">
        <v>1</v>
      </c>
      <c r="RD35" s="139">
        <v>152</v>
      </c>
      <c r="RE35" s="46">
        <v>2</v>
      </c>
      <c r="RF35" s="139">
        <v>163</v>
      </c>
      <c r="RG35" s="46">
        <v>3</v>
      </c>
      <c r="RH35" s="139">
        <v>165</v>
      </c>
      <c r="RI35" s="46">
        <v>4</v>
      </c>
      <c r="RJ35" s="139">
        <v>176</v>
      </c>
      <c r="RK35" s="46">
        <v>5</v>
      </c>
      <c r="RL35" s="139">
        <v>186</v>
      </c>
      <c r="RM35" s="46">
        <v>6</v>
      </c>
      <c r="RN35" s="139">
        <v>200</v>
      </c>
      <c r="RO35" s="46">
        <v>7</v>
      </c>
      <c r="RP35" s="139">
        <v>723</v>
      </c>
      <c r="RQ35" s="138">
        <v>719</v>
      </c>
      <c r="RR35" s="138">
        <v>725</v>
      </c>
      <c r="RS35" s="138">
        <v>717</v>
      </c>
      <c r="RT35" s="138">
        <v>717</v>
      </c>
      <c r="RU35" s="138">
        <v>717</v>
      </c>
      <c r="RV35" s="138">
        <v>723</v>
      </c>
      <c r="RW35" s="138">
        <v>720</v>
      </c>
      <c r="RX35" s="139">
        <v>627</v>
      </c>
      <c r="RY35" s="46">
        <v>0</v>
      </c>
      <c r="RZ35" s="139">
        <v>650</v>
      </c>
      <c r="SA35" s="46">
        <v>1</v>
      </c>
      <c r="SB35" s="139">
        <v>661</v>
      </c>
      <c r="SC35" s="46">
        <v>2</v>
      </c>
      <c r="SD35" s="139">
        <v>700</v>
      </c>
      <c r="SE35" s="46">
        <v>3</v>
      </c>
      <c r="SF35" s="139">
        <v>724</v>
      </c>
      <c r="SG35" s="46">
        <v>4</v>
      </c>
      <c r="SH35" s="139">
        <v>754</v>
      </c>
      <c r="SI35" s="46">
        <v>5</v>
      </c>
      <c r="SJ35" s="139">
        <v>811</v>
      </c>
      <c r="SK35" s="46">
        <v>6</v>
      </c>
      <c r="SL35" s="139">
        <v>657</v>
      </c>
      <c r="SM35" s="46">
        <v>0</v>
      </c>
      <c r="SN35" s="139">
        <v>676</v>
      </c>
      <c r="SO35" s="46">
        <v>1</v>
      </c>
      <c r="SP35" s="139">
        <v>699</v>
      </c>
      <c r="SQ35" s="46">
        <v>2</v>
      </c>
      <c r="SR35" s="139">
        <v>732</v>
      </c>
      <c r="SS35" s="46">
        <v>3</v>
      </c>
      <c r="ST35" s="139">
        <v>750</v>
      </c>
      <c r="SU35" s="46">
        <v>4</v>
      </c>
      <c r="SV35" s="139">
        <v>785</v>
      </c>
      <c r="SW35" s="46">
        <v>5</v>
      </c>
      <c r="SX35" s="139">
        <v>811</v>
      </c>
      <c r="SY35" s="46">
        <v>6</v>
      </c>
      <c r="SZ35" s="139">
        <v>853</v>
      </c>
      <c r="TA35" s="46">
        <v>7</v>
      </c>
      <c r="TB35" s="139">
        <v>890</v>
      </c>
      <c r="TC35" s="5">
        <v>8</v>
      </c>
      <c r="TD35" s="4"/>
      <c r="TE35" s="177"/>
      <c r="TF35" s="4"/>
      <c r="TG35" s="4"/>
      <c r="TH35" s="4"/>
      <c r="TI35" s="4"/>
      <c r="TJ35" s="4"/>
    </row>
    <row r="36" spans="1:530" x14ac:dyDescent="0.25">
      <c r="A36" s="24" t="s">
        <v>48</v>
      </c>
      <c r="B36" s="55">
        <v>730</v>
      </c>
      <c r="C36" s="37"/>
      <c r="D36" s="37">
        <v>732</v>
      </c>
      <c r="E36" s="39">
        <v>793</v>
      </c>
      <c r="F36" s="39"/>
      <c r="G36" s="39">
        <v>803</v>
      </c>
      <c r="H36" s="39">
        <v>838</v>
      </c>
      <c r="I36" s="39"/>
      <c r="J36" s="39">
        <v>825</v>
      </c>
      <c r="L36" s="39">
        <v>605</v>
      </c>
      <c r="N36" s="39">
        <v>626</v>
      </c>
      <c r="P36" s="39">
        <v>581</v>
      </c>
      <c r="R36" s="39">
        <v>135</v>
      </c>
      <c r="T36" s="39">
        <v>139</v>
      </c>
      <c r="V36" s="39">
        <v>139</v>
      </c>
      <c r="AE36" s="48">
        <v>394</v>
      </c>
      <c r="AF36" s="48">
        <v>494</v>
      </c>
      <c r="AG36" s="48">
        <v>546</v>
      </c>
      <c r="AH36" s="125">
        <v>242</v>
      </c>
      <c r="AI36" s="48">
        <v>450</v>
      </c>
      <c r="AJ36" s="48">
        <v>463</v>
      </c>
      <c r="AK36" s="48">
        <v>821</v>
      </c>
      <c r="AL36" s="48">
        <v>803</v>
      </c>
      <c r="AM36" s="48">
        <v>820</v>
      </c>
      <c r="AN36" s="48">
        <v>764</v>
      </c>
      <c r="AO36" s="48">
        <v>749</v>
      </c>
      <c r="AP36" s="48">
        <v>759</v>
      </c>
      <c r="AQ36" s="48">
        <v>841</v>
      </c>
      <c r="AR36" s="48">
        <v>439</v>
      </c>
      <c r="AS36" s="48">
        <v>296</v>
      </c>
      <c r="AT36" s="48">
        <v>291</v>
      </c>
      <c r="AU36" s="48">
        <v>202</v>
      </c>
      <c r="AV36" s="52">
        <v>191</v>
      </c>
      <c r="AX36" s="39">
        <v>521</v>
      </c>
      <c r="AZ36" s="39">
        <v>517</v>
      </c>
      <c r="BB36" s="48">
        <v>220</v>
      </c>
      <c r="BC36" s="39">
        <v>509</v>
      </c>
      <c r="BD36" s="130"/>
      <c r="BF36" s="3">
        <v>1020</v>
      </c>
      <c r="BH36" s="3">
        <v>1060</v>
      </c>
      <c r="BM36" s="39">
        <v>517</v>
      </c>
      <c r="BN36" s="3"/>
      <c r="BP36" s="3">
        <v>612</v>
      </c>
      <c r="BQ36" s="50">
        <v>4</v>
      </c>
      <c r="BS36" s="48"/>
      <c r="BT36" s="3">
        <v>656</v>
      </c>
      <c r="BU36" s="50">
        <v>8</v>
      </c>
      <c r="BV36" s="48"/>
      <c r="BW36" s="39">
        <v>521</v>
      </c>
      <c r="BX36" s="3"/>
      <c r="BY36" s="48"/>
      <c r="BZ36" s="3">
        <v>626</v>
      </c>
      <c r="CA36" s="50">
        <v>4</v>
      </c>
      <c r="CD36" s="3">
        <v>663</v>
      </c>
      <c r="CE36" s="50">
        <v>8</v>
      </c>
      <c r="CF36" s="48">
        <v>153</v>
      </c>
      <c r="CG36" s="3">
        <v>368</v>
      </c>
      <c r="CH36" s="54">
        <v>40</v>
      </c>
      <c r="DA36" s="4">
        <v>753</v>
      </c>
      <c r="DB36" s="45">
        <v>0</v>
      </c>
      <c r="DC36" s="4">
        <v>805</v>
      </c>
      <c r="DD36" s="45">
        <v>1</v>
      </c>
      <c r="DE36" s="4">
        <v>851</v>
      </c>
      <c r="DF36" s="45">
        <v>2</v>
      </c>
      <c r="DG36" s="4">
        <v>875</v>
      </c>
      <c r="DH36" s="45">
        <v>3</v>
      </c>
      <c r="DI36" s="4">
        <v>927</v>
      </c>
      <c r="DJ36" s="45">
        <v>4</v>
      </c>
      <c r="DK36" s="4">
        <v>1010</v>
      </c>
      <c r="DL36" s="45">
        <v>5</v>
      </c>
      <c r="DM36" s="4">
        <v>1060</v>
      </c>
      <c r="DN36" s="45">
        <v>6</v>
      </c>
      <c r="DO36" s="4">
        <v>1160</v>
      </c>
      <c r="DP36" s="45">
        <v>7</v>
      </c>
      <c r="DQ36" s="3">
        <v>1272</v>
      </c>
      <c r="DR36" s="45">
        <v>8</v>
      </c>
      <c r="EF36" s="45"/>
      <c r="EH36" s="45"/>
      <c r="EJ36" s="45"/>
      <c r="EW36" s="3"/>
      <c r="EY36" s="3"/>
      <c r="FA36" s="3"/>
      <c r="FC36" s="3"/>
      <c r="FE36" s="3"/>
      <c r="FG36" s="3"/>
      <c r="FI36" s="3"/>
      <c r="FK36" s="3"/>
      <c r="FM36" s="3"/>
      <c r="FO36" s="3"/>
      <c r="FQ36" s="3"/>
      <c r="FS36" s="3"/>
      <c r="FU36" s="3">
        <v>689</v>
      </c>
      <c r="FV36" s="50">
        <v>0</v>
      </c>
      <c r="FW36" s="3">
        <v>719</v>
      </c>
      <c r="FX36" s="45">
        <v>1</v>
      </c>
      <c r="FY36" s="3">
        <v>765</v>
      </c>
      <c r="FZ36" s="50">
        <v>2</v>
      </c>
      <c r="GA36" s="3">
        <v>779</v>
      </c>
      <c r="GB36" s="45">
        <v>3</v>
      </c>
      <c r="GC36" s="3">
        <v>812</v>
      </c>
      <c r="GD36" s="50">
        <v>4</v>
      </c>
      <c r="GE36" s="3">
        <v>836</v>
      </c>
      <c r="GF36" s="45">
        <v>5</v>
      </c>
      <c r="GG36" s="3">
        <v>873</v>
      </c>
      <c r="GH36" s="50">
        <v>6</v>
      </c>
      <c r="GI36" s="3">
        <v>925</v>
      </c>
      <c r="GJ36" s="45">
        <v>7</v>
      </c>
      <c r="GK36" s="3">
        <v>959</v>
      </c>
      <c r="GL36" s="50">
        <v>8</v>
      </c>
      <c r="GM36" s="3"/>
      <c r="GO36" s="3"/>
      <c r="GQ36" s="3"/>
      <c r="GS36" s="3"/>
      <c r="GU36" s="3"/>
      <c r="GW36" s="3"/>
      <c r="GY36" s="3"/>
      <c r="HA36" s="3"/>
      <c r="HC36" s="3"/>
      <c r="HE36" s="3"/>
      <c r="HG36" s="3"/>
      <c r="HI36" s="3"/>
      <c r="HK36" s="3"/>
      <c r="HM36" s="3"/>
      <c r="HO36" s="3"/>
      <c r="HQ36" s="3"/>
      <c r="HS36" s="3"/>
      <c r="HU36" s="3"/>
      <c r="HW36" s="3"/>
      <c r="HY36" s="3"/>
      <c r="IA36" s="3"/>
      <c r="IC36" s="3"/>
      <c r="IE36" s="3"/>
      <c r="IG36" s="3"/>
      <c r="II36" s="3"/>
      <c r="IK36" s="3"/>
      <c r="IM36" s="3">
        <v>154</v>
      </c>
      <c r="IN36" s="45">
        <v>0</v>
      </c>
      <c r="IO36" s="3">
        <v>162</v>
      </c>
      <c r="IP36" s="45">
        <v>1</v>
      </c>
      <c r="IQ36" s="3">
        <v>167</v>
      </c>
      <c r="IR36" s="45">
        <v>2</v>
      </c>
      <c r="IS36" s="3">
        <v>175</v>
      </c>
      <c r="IT36" s="45">
        <v>3</v>
      </c>
      <c r="IU36" s="3">
        <v>183</v>
      </c>
      <c r="IV36" s="45">
        <v>4</v>
      </c>
      <c r="IW36" s="3">
        <v>193</v>
      </c>
      <c r="IX36" s="45">
        <v>5</v>
      </c>
      <c r="IY36" s="3">
        <v>214</v>
      </c>
      <c r="IZ36" s="45">
        <v>6</v>
      </c>
      <c r="JA36" s="3">
        <v>228</v>
      </c>
      <c r="JB36" s="45">
        <v>7</v>
      </c>
      <c r="JC36" s="3"/>
      <c r="JE36" s="3"/>
      <c r="JG36" s="3"/>
      <c r="JI36" s="3"/>
      <c r="JK36" s="3"/>
      <c r="JM36" s="3"/>
      <c r="JO36" s="3"/>
      <c r="JQ36" s="3"/>
      <c r="JS36" s="3"/>
      <c r="JU36" s="3"/>
      <c r="JW36" s="3"/>
      <c r="JY36" s="3"/>
      <c r="KA36" s="3"/>
      <c r="KC36" s="3"/>
      <c r="KE36" s="3"/>
      <c r="KG36" s="3"/>
      <c r="KI36" s="48">
        <v>830</v>
      </c>
      <c r="KJ36" s="45">
        <v>0</v>
      </c>
      <c r="KK36" s="3">
        <v>832</v>
      </c>
      <c r="KL36" s="45">
        <v>2</v>
      </c>
      <c r="KM36" s="3">
        <v>846</v>
      </c>
      <c r="KN36" s="45">
        <v>4</v>
      </c>
      <c r="KO36" s="3">
        <v>873</v>
      </c>
      <c r="KP36" s="45">
        <v>6</v>
      </c>
      <c r="KQ36" s="3">
        <v>895</v>
      </c>
      <c r="KR36" s="45">
        <v>8</v>
      </c>
      <c r="KS36" s="3">
        <v>919</v>
      </c>
      <c r="KT36" s="45">
        <v>10</v>
      </c>
      <c r="KU36" s="3">
        <v>952</v>
      </c>
      <c r="KV36" s="45">
        <v>12</v>
      </c>
      <c r="KW36" s="3">
        <v>984</v>
      </c>
      <c r="KX36" s="45">
        <v>14</v>
      </c>
      <c r="KY36" s="3">
        <v>1030</v>
      </c>
      <c r="KZ36" s="45">
        <v>16</v>
      </c>
      <c r="LA36" s="3">
        <v>1070</v>
      </c>
      <c r="LB36" s="45">
        <v>18</v>
      </c>
      <c r="LC36" s="3">
        <v>1130</v>
      </c>
      <c r="LD36" s="45">
        <v>20</v>
      </c>
      <c r="LE36" s="48">
        <v>740</v>
      </c>
      <c r="LF36" s="45">
        <v>0</v>
      </c>
      <c r="LG36" s="3">
        <v>747</v>
      </c>
      <c r="LH36" s="45">
        <v>2</v>
      </c>
      <c r="LI36" s="3">
        <v>768</v>
      </c>
      <c r="LJ36" s="45">
        <v>4</v>
      </c>
      <c r="LK36" s="3">
        <v>795</v>
      </c>
      <c r="LL36" s="45">
        <v>6</v>
      </c>
      <c r="LM36" s="3">
        <v>819</v>
      </c>
      <c r="LN36" s="45">
        <v>8</v>
      </c>
      <c r="LO36" s="3">
        <v>847</v>
      </c>
      <c r="LP36" s="45">
        <v>10</v>
      </c>
      <c r="LQ36" s="3">
        <v>883</v>
      </c>
      <c r="LR36" s="45">
        <v>12</v>
      </c>
      <c r="LS36" s="3">
        <v>917</v>
      </c>
      <c r="LT36" s="45">
        <v>14</v>
      </c>
      <c r="LU36" s="3">
        <v>968</v>
      </c>
      <c r="LV36" s="45">
        <v>16</v>
      </c>
      <c r="LW36" s="3">
        <v>1010</v>
      </c>
      <c r="LX36" s="45">
        <v>18</v>
      </c>
      <c r="LY36" s="3">
        <v>1070</v>
      </c>
      <c r="LZ36" s="45">
        <v>20</v>
      </c>
      <c r="MA36" s="48">
        <v>950</v>
      </c>
      <c r="MB36" s="39">
        <v>880</v>
      </c>
      <c r="MC36" s="39">
        <v>866</v>
      </c>
      <c r="MD36" s="39">
        <v>828</v>
      </c>
      <c r="ME36" s="39">
        <v>809</v>
      </c>
      <c r="MF36" s="3">
        <v>564</v>
      </c>
      <c r="MG36" s="45">
        <v>0</v>
      </c>
      <c r="MH36" s="3">
        <v>575</v>
      </c>
      <c r="MI36" s="45">
        <v>1</v>
      </c>
      <c r="MJ36" s="3">
        <v>583</v>
      </c>
      <c r="MK36" s="45">
        <v>2</v>
      </c>
      <c r="ML36" s="3">
        <v>591</v>
      </c>
      <c r="MM36" s="45">
        <v>3</v>
      </c>
      <c r="MN36" s="3">
        <v>605</v>
      </c>
      <c r="MO36" s="45">
        <v>4</v>
      </c>
      <c r="MP36" s="3">
        <v>621</v>
      </c>
      <c r="MQ36" s="45">
        <v>6</v>
      </c>
      <c r="MR36" s="3">
        <v>637</v>
      </c>
      <c r="MS36" s="45">
        <v>8</v>
      </c>
      <c r="MT36" s="3">
        <v>654</v>
      </c>
      <c r="MU36" s="45">
        <v>10</v>
      </c>
      <c r="MV36" s="3">
        <v>564</v>
      </c>
      <c r="MW36" s="50">
        <v>0</v>
      </c>
      <c r="MX36" s="3">
        <v>586</v>
      </c>
      <c r="MY36" s="50">
        <v>1</v>
      </c>
      <c r="MZ36" s="3">
        <v>610</v>
      </c>
      <c r="NA36" s="50">
        <v>2</v>
      </c>
      <c r="NB36" s="3">
        <v>621</v>
      </c>
      <c r="NC36" s="50">
        <v>3</v>
      </c>
      <c r="ND36" s="3">
        <v>638</v>
      </c>
      <c r="NE36" s="50">
        <v>4</v>
      </c>
      <c r="NF36" s="3">
        <v>652</v>
      </c>
      <c r="NG36" s="50">
        <v>5</v>
      </c>
      <c r="NH36" s="3">
        <v>675</v>
      </c>
      <c r="NI36" s="50">
        <v>6</v>
      </c>
      <c r="NJ36" s="3">
        <v>327</v>
      </c>
      <c r="NK36" s="45">
        <v>0</v>
      </c>
      <c r="NL36" s="3">
        <v>335</v>
      </c>
      <c r="NM36" s="45">
        <v>1</v>
      </c>
      <c r="NN36" s="3">
        <v>350</v>
      </c>
      <c r="NO36" s="45">
        <v>2</v>
      </c>
      <c r="NP36" s="3">
        <v>355</v>
      </c>
      <c r="NQ36" s="45">
        <v>3</v>
      </c>
      <c r="NR36" s="3">
        <v>364</v>
      </c>
      <c r="NS36" s="45">
        <v>4</v>
      </c>
      <c r="NT36" s="3">
        <v>371</v>
      </c>
      <c r="NU36" s="45">
        <v>5</v>
      </c>
      <c r="NV36" s="3">
        <v>385</v>
      </c>
      <c r="NW36" s="45">
        <v>6</v>
      </c>
      <c r="NX36" s="3">
        <v>394</v>
      </c>
      <c r="NY36" s="45">
        <v>7</v>
      </c>
      <c r="NZ36" s="3">
        <v>406</v>
      </c>
      <c r="OA36" s="45">
        <v>8</v>
      </c>
      <c r="OB36" s="3">
        <v>327</v>
      </c>
      <c r="OC36" s="45">
        <v>0</v>
      </c>
      <c r="OD36" s="3">
        <v>339</v>
      </c>
      <c r="OE36" s="45">
        <v>1</v>
      </c>
      <c r="OF36" s="3">
        <v>348</v>
      </c>
      <c r="OG36" s="45">
        <v>2</v>
      </c>
      <c r="OH36" s="3">
        <v>364</v>
      </c>
      <c r="OI36" s="45">
        <v>3</v>
      </c>
      <c r="OJ36" s="3">
        <v>370</v>
      </c>
      <c r="OK36" s="45">
        <v>4</v>
      </c>
      <c r="OL36" s="3">
        <v>377</v>
      </c>
      <c r="OM36" s="45">
        <v>5</v>
      </c>
      <c r="ON36" s="3">
        <v>389</v>
      </c>
      <c r="OO36" s="45">
        <v>6</v>
      </c>
      <c r="OP36" s="139">
        <v>139</v>
      </c>
      <c r="OQ36" s="45">
        <v>0</v>
      </c>
      <c r="OR36" s="139">
        <v>144</v>
      </c>
      <c r="OS36" s="45">
        <v>1</v>
      </c>
      <c r="OT36" s="139">
        <v>144</v>
      </c>
      <c r="OU36" s="45">
        <v>2</v>
      </c>
      <c r="OV36" s="139">
        <v>155</v>
      </c>
      <c r="OW36" s="45">
        <v>3</v>
      </c>
      <c r="OX36" s="139">
        <v>164</v>
      </c>
      <c r="OY36" s="45">
        <v>4</v>
      </c>
      <c r="OZ36" s="139">
        <v>169</v>
      </c>
      <c r="PA36" s="45">
        <v>5</v>
      </c>
      <c r="PB36" s="139">
        <v>173</v>
      </c>
      <c r="PC36" s="45">
        <v>6</v>
      </c>
      <c r="PD36" s="139">
        <v>197</v>
      </c>
      <c r="PE36" s="45">
        <v>7</v>
      </c>
      <c r="PF36" s="139">
        <v>787</v>
      </c>
      <c r="PG36" s="45">
        <v>0</v>
      </c>
      <c r="PH36" s="139">
        <v>805</v>
      </c>
      <c r="PI36" s="45">
        <v>2</v>
      </c>
      <c r="PJ36" s="139">
        <v>825</v>
      </c>
      <c r="PK36" s="45">
        <v>4</v>
      </c>
      <c r="PL36" s="139">
        <v>849</v>
      </c>
      <c r="PM36" s="45">
        <v>6</v>
      </c>
      <c r="PN36" s="139">
        <v>878</v>
      </c>
      <c r="PO36" s="45">
        <v>8</v>
      </c>
      <c r="PP36" s="139">
        <v>915</v>
      </c>
      <c r="PQ36" s="45">
        <v>10</v>
      </c>
      <c r="PR36" s="139">
        <v>956</v>
      </c>
      <c r="PS36" s="45">
        <v>12</v>
      </c>
      <c r="PT36" s="139">
        <v>989</v>
      </c>
      <c r="PU36" s="45">
        <v>14</v>
      </c>
      <c r="PV36" s="139">
        <v>1040</v>
      </c>
      <c r="PW36" s="45">
        <v>16</v>
      </c>
      <c r="PX36" s="139">
        <v>1090</v>
      </c>
      <c r="PY36" s="45">
        <v>18</v>
      </c>
      <c r="PZ36" s="139">
        <v>1150</v>
      </c>
      <c r="QA36" s="45">
        <v>20</v>
      </c>
      <c r="QB36" s="130">
        <v>719</v>
      </c>
      <c r="QD36" s="151">
        <v>639</v>
      </c>
      <c r="QE36" s="45">
        <v>0</v>
      </c>
      <c r="QF36" s="151">
        <v>662</v>
      </c>
      <c r="QG36" s="45">
        <v>2</v>
      </c>
      <c r="QH36" s="151">
        <v>681</v>
      </c>
      <c r="QI36" s="45">
        <v>4</v>
      </c>
      <c r="QJ36" s="151">
        <v>697</v>
      </c>
      <c r="QK36" s="45">
        <v>6</v>
      </c>
      <c r="QL36" s="151">
        <v>722</v>
      </c>
      <c r="QM36" s="45">
        <v>8</v>
      </c>
      <c r="QN36" s="151">
        <v>731</v>
      </c>
      <c r="QO36" s="45">
        <v>10</v>
      </c>
      <c r="QP36" s="151">
        <v>751</v>
      </c>
      <c r="QQ36" s="45">
        <v>12</v>
      </c>
      <c r="QR36" s="151">
        <v>772</v>
      </c>
      <c r="QS36" s="45">
        <v>14</v>
      </c>
      <c r="QT36" s="151">
        <v>800</v>
      </c>
      <c r="QU36" s="45">
        <v>16</v>
      </c>
      <c r="QV36" s="151">
        <v>819</v>
      </c>
      <c r="QW36" s="45">
        <v>18</v>
      </c>
      <c r="QX36" s="151">
        <v>839</v>
      </c>
      <c r="QY36" s="45">
        <v>20</v>
      </c>
      <c r="QZ36" s="139">
        <v>142</v>
      </c>
      <c r="RA36" s="45">
        <v>0</v>
      </c>
      <c r="RB36" s="139">
        <v>149</v>
      </c>
      <c r="RC36" s="45">
        <v>1</v>
      </c>
      <c r="RD36" s="139">
        <v>152</v>
      </c>
      <c r="RE36" s="45">
        <v>2</v>
      </c>
      <c r="RF36" s="139">
        <v>162</v>
      </c>
      <c r="RG36" s="45">
        <v>3</v>
      </c>
      <c r="RH36" s="139">
        <v>169</v>
      </c>
      <c r="RI36" s="45">
        <v>4</v>
      </c>
      <c r="RJ36" s="139">
        <v>179</v>
      </c>
      <c r="RK36" s="45">
        <v>5</v>
      </c>
      <c r="RL36" s="139">
        <v>189</v>
      </c>
      <c r="RM36" s="45">
        <v>6</v>
      </c>
      <c r="RN36" s="139">
        <v>199</v>
      </c>
      <c r="RO36" s="45">
        <v>7</v>
      </c>
      <c r="RP36" s="139">
        <v>729</v>
      </c>
      <c r="RQ36" s="138">
        <v>723</v>
      </c>
      <c r="RR36" s="138">
        <v>717</v>
      </c>
      <c r="RS36" s="138">
        <v>719</v>
      </c>
      <c r="RT36" s="138">
        <v>720</v>
      </c>
      <c r="RU36" s="138">
        <v>717</v>
      </c>
      <c r="RV36" s="138">
        <v>719</v>
      </c>
      <c r="RW36" s="138">
        <v>717</v>
      </c>
      <c r="RX36" s="139">
        <v>626</v>
      </c>
      <c r="RY36" s="45">
        <v>0</v>
      </c>
      <c r="RZ36" s="139">
        <v>655</v>
      </c>
      <c r="SA36" s="45">
        <v>1</v>
      </c>
      <c r="SB36" s="139">
        <v>655</v>
      </c>
      <c r="SC36" s="45">
        <v>2</v>
      </c>
      <c r="SD36" s="139">
        <v>701</v>
      </c>
      <c r="SE36" s="45">
        <v>3</v>
      </c>
      <c r="SF36" s="139">
        <v>719</v>
      </c>
      <c r="SG36" s="45">
        <v>4</v>
      </c>
      <c r="SH36" s="139">
        <v>749</v>
      </c>
      <c r="SI36" s="45">
        <v>5</v>
      </c>
      <c r="SJ36" s="139">
        <v>818</v>
      </c>
      <c r="SK36" s="45">
        <v>6</v>
      </c>
      <c r="SL36" s="139">
        <v>652</v>
      </c>
      <c r="SM36" s="45">
        <v>0</v>
      </c>
      <c r="SN36" s="139">
        <v>678</v>
      </c>
      <c r="SO36" s="45">
        <v>1</v>
      </c>
      <c r="SP36" s="139">
        <v>710</v>
      </c>
      <c r="SQ36" s="45">
        <v>2</v>
      </c>
      <c r="SR36" s="139">
        <v>726</v>
      </c>
      <c r="SS36" s="45">
        <v>3</v>
      </c>
      <c r="ST36" s="139">
        <v>750</v>
      </c>
      <c r="SU36" s="45">
        <v>4</v>
      </c>
      <c r="SV36" s="139">
        <v>783</v>
      </c>
      <c r="SW36" s="45">
        <v>5</v>
      </c>
      <c r="SX36" s="139">
        <v>813</v>
      </c>
      <c r="SY36" s="45">
        <v>6</v>
      </c>
      <c r="SZ36" s="139">
        <v>848</v>
      </c>
      <c r="TA36" s="45">
        <v>7</v>
      </c>
      <c r="TB36" s="139">
        <v>890</v>
      </c>
      <c r="TC36" s="2">
        <v>8</v>
      </c>
      <c r="TD36" s="4"/>
      <c r="TF36" s="4"/>
      <c r="TG36" s="4"/>
      <c r="TH36" s="4"/>
      <c r="TI36" s="4"/>
      <c r="TJ36" s="4"/>
    </row>
    <row r="37" spans="1:530" s="5" customFormat="1" x14ac:dyDescent="0.25">
      <c r="A37" s="25" t="s">
        <v>49</v>
      </c>
      <c r="B37" s="56">
        <v>718</v>
      </c>
      <c r="C37" s="38"/>
      <c r="D37" s="38">
        <v>741</v>
      </c>
      <c r="E37" s="36">
        <v>799</v>
      </c>
      <c r="F37" s="36"/>
      <c r="G37" s="36">
        <v>804</v>
      </c>
      <c r="H37" s="36">
        <v>833</v>
      </c>
      <c r="I37" s="36"/>
      <c r="J37" s="36">
        <v>827</v>
      </c>
      <c r="K37" s="41"/>
      <c r="L37" s="36">
        <v>604</v>
      </c>
      <c r="M37" s="41"/>
      <c r="N37" s="36">
        <v>627</v>
      </c>
      <c r="O37" s="41"/>
      <c r="P37" s="36">
        <v>583</v>
      </c>
      <c r="Q37" s="41"/>
      <c r="R37" s="36">
        <v>137</v>
      </c>
      <c r="S37" s="41"/>
      <c r="T37" s="36">
        <v>144</v>
      </c>
      <c r="U37" s="41"/>
      <c r="V37" s="36">
        <v>141</v>
      </c>
      <c r="W37" s="41"/>
      <c r="X37" s="41"/>
      <c r="Y37" s="41"/>
      <c r="Z37" s="46"/>
      <c r="AA37" s="41"/>
      <c r="AB37" s="41"/>
      <c r="AC37" s="41"/>
      <c r="AD37" s="41"/>
      <c r="AE37" s="47"/>
      <c r="AF37" s="47">
        <v>504</v>
      </c>
      <c r="AG37" s="47">
        <v>553</v>
      </c>
      <c r="AH37" s="125"/>
      <c r="AI37" s="47">
        <v>449</v>
      </c>
      <c r="AJ37" s="47">
        <v>465</v>
      </c>
      <c r="AK37" s="47"/>
      <c r="AL37" s="47">
        <v>799</v>
      </c>
      <c r="AM37" s="47">
        <v>811</v>
      </c>
      <c r="AN37" s="47"/>
      <c r="AO37" s="47">
        <v>747</v>
      </c>
      <c r="AP37" s="47">
        <v>759</v>
      </c>
      <c r="AQ37" s="47"/>
      <c r="AR37" s="47"/>
      <c r="AS37" s="47"/>
      <c r="AT37" s="47"/>
      <c r="AU37" s="47"/>
      <c r="AW37" s="41"/>
      <c r="AX37" s="36">
        <v>523</v>
      </c>
      <c r="AY37" s="41"/>
      <c r="AZ37" s="36">
        <v>515</v>
      </c>
      <c r="BA37" s="46"/>
      <c r="BB37" s="47">
        <v>215</v>
      </c>
      <c r="BC37" s="36">
        <v>509</v>
      </c>
      <c r="BD37" s="130"/>
      <c r="BE37" s="126"/>
      <c r="BF37" s="6">
        <v>1030</v>
      </c>
      <c r="BG37" s="46"/>
      <c r="BH37" s="6">
        <v>1060</v>
      </c>
      <c r="BI37" s="46"/>
      <c r="BJ37" s="127"/>
      <c r="BK37" s="126"/>
      <c r="BL37" s="41"/>
      <c r="BM37" s="36">
        <v>515</v>
      </c>
      <c r="BN37" s="6"/>
      <c r="BP37" s="6">
        <v>611</v>
      </c>
      <c r="BQ37" s="49">
        <v>4</v>
      </c>
      <c r="BS37" s="47"/>
      <c r="BT37" s="6">
        <v>658</v>
      </c>
      <c r="BU37" s="49">
        <v>8</v>
      </c>
      <c r="BV37" s="47"/>
      <c r="BW37" s="36">
        <v>523</v>
      </c>
      <c r="BX37" s="6"/>
      <c r="BY37" s="47"/>
      <c r="BZ37" s="6">
        <v>625</v>
      </c>
      <c r="CA37" s="49">
        <v>4</v>
      </c>
      <c r="CC37" s="46"/>
      <c r="CD37" s="6">
        <v>670</v>
      </c>
      <c r="CE37" s="49">
        <v>8</v>
      </c>
      <c r="CF37" s="47"/>
      <c r="CG37" s="6"/>
      <c r="CH37" s="46"/>
      <c r="CJ37" s="46"/>
      <c r="CT37" s="46"/>
      <c r="CV37" s="46"/>
      <c r="CX37" s="46"/>
      <c r="CZ37" s="46"/>
      <c r="DA37" s="6">
        <v>753</v>
      </c>
      <c r="DB37" s="46">
        <v>0</v>
      </c>
      <c r="DC37" s="6">
        <v>798</v>
      </c>
      <c r="DD37" s="46">
        <v>1</v>
      </c>
      <c r="DE37" s="6">
        <v>849</v>
      </c>
      <c r="DF37" s="46">
        <v>2</v>
      </c>
      <c r="DG37" s="6">
        <v>876</v>
      </c>
      <c r="DH37" s="46">
        <v>3</v>
      </c>
      <c r="DI37" s="6">
        <v>929</v>
      </c>
      <c r="DJ37" s="46">
        <v>4</v>
      </c>
      <c r="DK37" s="6">
        <v>999</v>
      </c>
      <c r="DL37" s="46">
        <v>5</v>
      </c>
      <c r="DM37" s="6">
        <v>1070</v>
      </c>
      <c r="DN37" s="46">
        <v>6</v>
      </c>
      <c r="DO37" s="6">
        <v>1160</v>
      </c>
      <c r="DP37" s="46">
        <v>7</v>
      </c>
      <c r="DQ37" s="6">
        <v>1273</v>
      </c>
      <c r="DR37" s="46">
        <v>8</v>
      </c>
      <c r="DT37" s="46"/>
      <c r="DV37" s="46"/>
      <c r="DX37" s="46"/>
      <c r="DZ37" s="46"/>
      <c r="EB37" s="46"/>
      <c r="ED37" s="46"/>
      <c r="EF37" s="46"/>
      <c r="EH37" s="46"/>
      <c r="EJ37" s="46"/>
      <c r="EL37" s="46"/>
      <c r="EN37" s="46"/>
      <c r="EP37" s="46"/>
      <c r="ER37" s="46"/>
      <c r="ET37" s="46"/>
      <c r="EV37" s="46"/>
      <c r="EW37" s="6"/>
      <c r="EX37" s="46"/>
      <c r="EY37" s="6"/>
      <c r="EZ37" s="46"/>
      <c r="FA37" s="6"/>
      <c r="FB37" s="46"/>
      <c r="FC37" s="6"/>
      <c r="FD37" s="46"/>
      <c r="FE37" s="6"/>
      <c r="FF37" s="46"/>
      <c r="FG37" s="6"/>
      <c r="FH37" s="46"/>
      <c r="FI37" s="6"/>
      <c r="FJ37" s="46"/>
      <c r="FK37" s="6"/>
      <c r="FL37" s="46"/>
      <c r="FM37" s="6"/>
      <c r="FN37" s="46"/>
      <c r="FO37" s="6"/>
      <c r="FP37" s="46"/>
      <c r="FQ37" s="6"/>
      <c r="FR37" s="46"/>
      <c r="FS37" s="6"/>
      <c r="FT37" s="46"/>
      <c r="FU37" s="6">
        <v>691</v>
      </c>
      <c r="FV37" s="49">
        <v>0</v>
      </c>
      <c r="FW37" s="6">
        <v>720</v>
      </c>
      <c r="FX37" s="46">
        <v>1</v>
      </c>
      <c r="FY37" s="6">
        <v>764</v>
      </c>
      <c r="FZ37" s="49">
        <v>2</v>
      </c>
      <c r="GA37" s="6">
        <v>780</v>
      </c>
      <c r="GB37" s="46">
        <v>3</v>
      </c>
      <c r="GC37" s="6">
        <v>803</v>
      </c>
      <c r="GD37" s="49">
        <v>4</v>
      </c>
      <c r="GE37" s="6">
        <v>836</v>
      </c>
      <c r="GF37" s="46">
        <v>5</v>
      </c>
      <c r="GG37" s="6">
        <v>872</v>
      </c>
      <c r="GH37" s="49">
        <v>6</v>
      </c>
      <c r="GI37" s="6">
        <v>927</v>
      </c>
      <c r="GJ37" s="46">
        <v>7</v>
      </c>
      <c r="GK37" s="6">
        <v>958</v>
      </c>
      <c r="GL37" s="49">
        <v>8</v>
      </c>
      <c r="GM37" s="6"/>
      <c r="GN37" s="46"/>
      <c r="GO37" s="6"/>
      <c r="GP37" s="46"/>
      <c r="GQ37" s="6"/>
      <c r="GR37" s="46"/>
      <c r="GS37" s="6"/>
      <c r="GT37" s="46"/>
      <c r="GU37" s="6"/>
      <c r="GV37" s="46"/>
      <c r="GW37" s="6"/>
      <c r="GX37" s="46"/>
      <c r="GY37" s="6"/>
      <c r="GZ37" s="46"/>
      <c r="HA37" s="6"/>
      <c r="HB37" s="46"/>
      <c r="HC37" s="6"/>
      <c r="HD37" s="46"/>
      <c r="HE37" s="6"/>
      <c r="HF37" s="46"/>
      <c r="HG37" s="6"/>
      <c r="HH37" s="46"/>
      <c r="HI37" s="6"/>
      <c r="HJ37" s="46"/>
      <c r="HK37" s="6"/>
      <c r="HL37" s="46"/>
      <c r="HM37" s="6"/>
      <c r="HN37" s="46"/>
      <c r="HO37" s="6"/>
      <c r="HP37" s="46"/>
      <c r="HQ37" s="6"/>
      <c r="HR37" s="46"/>
      <c r="HS37" s="6"/>
      <c r="HT37" s="46"/>
      <c r="HU37" s="6"/>
      <c r="HV37" s="46"/>
      <c r="HW37" s="6"/>
      <c r="HX37" s="46"/>
      <c r="HY37" s="6"/>
      <c r="HZ37" s="46"/>
      <c r="IA37" s="6"/>
      <c r="IB37" s="46"/>
      <c r="IC37" s="6"/>
      <c r="ID37" s="46"/>
      <c r="IE37" s="6"/>
      <c r="IF37" s="46"/>
      <c r="IG37" s="6"/>
      <c r="IH37" s="46"/>
      <c r="II37" s="6"/>
      <c r="IJ37" s="46"/>
      <c r="IK37" s="6"/>
      <c r="IL37" s="46"/>
      <c r="IM37" s="6">
        <v>153</v>
      </c>
      <c r="IN37" s="46">
        <v>0</v>
      </c>
      <c r="IO37" s="6">
        <v>162</v>
      </c>
      <c r="IP37" s="46">
        <v>1</v>
      </c>
      <c r="IQ37" s="6">
        <v>167</v>
      </c>
      <c r="IR37" s="46">
        <v>2</v>
      </c>
      <c r="IS37" s="6">
        <v>175</v>
      </c>
      <c r="IT37" s="46">
        <v>3</v>
      </c>
      <c r="IU37" s="6">
        <v>183</v>
      </c>
      <c r="IV37" s="46">
        <v>4</v>
      </c>
      <c r="IW37" s="6">
        <v>192</v>
      </c>
      <c r="IX37" s="46">
        <v>5</v>
      </c>
      <c r="IY37" s="6">
        <v>214</v>
      </c>
      <c r="IZ37" s="46">
        <v>6</v>
      </c>
      <c r="JA37" s="6">
        <v>228</v>
      </c>
      <c r="JB37" s="46">
        <v>7</v>
      </c>
      <c r="JC37" s="6"/>
      <c r="JD37" s="46"/>
      <c r="JE37" s="6"/>
      <c r="JF37" s="46"/>
      <c r="JG37" s="6"/>
      <c r="JH37" s="46"/>
      <c r="JI37" s="6"/>
      <c r="JJ37" s="46"/>
      <c r="JK37" s="6"/>
      <c r="JL37" s="46"/>
      <c r="JM37" s="6"/>
      <c r="JN37" s="46"/>
      <c r="JO37" s="6"/>
      <c r="JP37" s="46"/>
      <c r="JQ37" s="6"/>
      <c r="JR37" s="46"/>
      <c r="JS37" s="6"/>
      <c r="JT37" s="46"/>
      <c r="JU37" s="6"/>
      <c r="JV37" s="46"/>
      <c r="JW37" s="6"/>
      <c r="JX37" s="46"/>
      <c r="JY37" s="6"/>
      <c r="JZ37" s="46"/>
      <c r="KA37" s="6"/>
      <c r="KB37" s="46"/>
      <c r="KC37" s="6"/>
      <c r="KD37" s="46"/>
      <c r="KE37" s="6"/>
      <c r="KF37" s="46"/>
      <c r="KG37" s="6"/>
      <c r="KH37" s="46"/>
      <c r="KI37" s="47">
        <v>824</v>
      </c>
      <c r="KJ37" s="46">
        <v>0</v>
      </c>
      <c r="KK37" s="6">
        <v>831</v>
      </c>
      <c r="KL37" s="46">
        <v>2</v>
      </c>
      <c r="KM37" s="6">
        <v>848</v>
      </c>
      <c r="KN37" s="46">
        <v>4</v>
      </c>
      <c r="KO37" s="6">
        <v>875</v>
      </c>
      <c r="KP37" s="46">
        <v>6</v>
      </c>
      <c r="KQ37" s="6">
        <v>893</v>
      </c>
      <c r="KR37" s="46">
        <v>8</v>
      </c>
      <c r="KS37" s="6">
        <v>914</v>
      </c>
      <c r="KT37" s="46">
        <v>10</v>
      </c>
      <c r="KU37" s="6">
        <v>952</v>
      </c>
      <c r="KV37" s="46">
        <v>12</v>
      </c>
      <c r="KW37" s="6">
        <v>985</v>
      </c>
      <c r="KX37" s="46">
        <v>14</v>
      </c>
      <c r="KY37" s="6">
        <v>1020</v>
      </c>
      <c r="KZ37" s="46">
        <v>16</v>
      </c>
      <c r="LA37" s="6">
        <v>1070</v>
      </c>
      <c r="LB37" s="46">
        <v>18</v>
      </c>
      <c r="LC37" s="6">
        <v>1120</v>
      </c>
      <c r="LD37" s="46">
        <v>20</v>
      </c>
      <c r="LE37" s="47">
        <v>740</v>
      </c>
      <c r="LF37" s="46">
        <v>0</v>
      </c>
      <c r="LG37" s="6">
        <v>747</v>
      </c>
      <c r="LH37" s="46">
        <v>2</v>
      </c>
      <c r="LI37" s="6">
        <v>768</v>
      </c>
      <c r="LJ37" s="46">
        <v>4</v>
      </c>
      <c r="LK37" s="6">
        <v>794</v>
      </c>
      <c r="LL37" s="46">
        <v>6</v>
      </c>
      <c r="LM37" s="6">
        <v>818</v>
      </c>
      <c r="LN37" s="46">
        <v>8</v>
      </c>
      <c r="LO37" s="6">
        <v>849</v>
      </c>
      <c r="LP37" s="46">
        <v>10</v>
      </c>
      <c r="LQ37" s="6">
        <v>884</v>
      </c>
      <c r="LR37" s="46">
        <v>12</v>
      </c>
      <c r="LS37" s="6">
        <v>920</v>
      </c>
      <c r="LT37" s="46">
        <v>14</v>
      </c>
      <c r="LU37" s="6">
        <v>958</v>
      </c>
      <c r="LV37" s="46">
        <v>16</v>
      </c>
      <c r="LW37" s="6">
        <v>1010</v>
      </c>
      <c r="LX37" s="46">
        <v>18</v>
      </c>
      <c r="LY37" s="6">
        <v>1070</v>
      </c>
      <c r="LZ37" s="46">
        <v>20</v>
      </c>
      <c r="MA37" s="47">
        <v>951</v>
      </c>
      <c r="MB37" s="36">
        <v>898</v>
      </c>
      <c r="MC37" s="36">
        <v>862</v>
      </c>
      <c r="MD37" s="36">
        <v>828</v>
      </c>
      <c r="ME37" s="36">
        <v>804</v>
      </c>
      <c r="MF37" s="6">
        <v>562</v>
      </c>
      <c r="MG37" s="46">
        <v>0</v>
      </c>
      <c r="MH37" s="6">
        <v>570</v>
      </c>
      <c r="MI37" s="46">
        <v>1</v>
      </c>
      <c r="MJ37" s="6">
        <v>583</v>
      </c>
      <c r="MK37" s="46">
        <v>2</v>
      </c>
      <c r="ML37" s="6">
        <v>594</v>
      </c>
      <c r="MM37" s="46">
        <v>3</v>
      </c>
      <c r="MN37" s="6">
        <v>602</v>
      </c>
      <c r="MO37" s="46">
        <v>4</v>
      </c>
      <c r="MP37" s="6">
        <v>620</v>
      </c>
      <c r="MQ37" s="46">
        <v>6</v>
      </c>
      <c r="MR37" s="6">
        <v>638</v>
      </c>
      <c r="MS37" s="46">
        <v>8</v>
      </c>
      <c r="MT37" s="6">
        <v>654</v>
      </c>
      <c r="MU37" s="46">
        <v>10</v>
      </c>
      <c r="MV37" s="6">
        <v>562</v>
      </c>
      <c r="MW37" s="49">
        <v>0</v>
      </c>
      <c r="MX37" s="6">
        <v>586</v>
      </c>
      <c r="MY37" s="49">
        <v>1</v>
      </c>
      <c r="MZ37" s="6">
        <v>611</v>
      </c>
      <c r="NA37" s="49">
        <v>2</v>
      </c>
      <c r="NB37" s="6">
        <v>622</v>
      </c>
      <c r="NC37" s="49">
        <v>3</v>
      </c>
      <c r="ND37" s="6">
        <v>640</v>
      </c>
      <c r="NE37" s="49">
        <v>4</v>
      </c>
      <c r="NF37" s="6">
        <v>652</v>
      </c>
      <c r="NG37" s="49">
        <v>5</v>
      </c>
      <c r="NH37" s="6">
        <v>674</v>
      </c>
      <c r="NI37" s="49">
        <v>6</v>
      </c>
      <c r="NJ37" s="6">
        <v>329</v>
      </c>
      <c r="NK37" s="46">
        <v>0</v>
      </c>
      <c r="NL37" s="6">
        <v>335</v>
      </c>
      <c r="NM37" s="46">
        <v>1</v>
      </c>
      <c r="NN37" s="6">
        <v>348</v>
      </c>
      <c r="NO37" s="46">
        <v>2</v>
      </c>
      <c r="NP37" s="6">
        <v>354</v>
      </c>
      <c r="NQ37" s="46">
        <v>3</v>
      </c>
      <c r="NR37" s="6">
        <v>365</v>
      </c>
      <c r="NS37" s="46">
        <v>4</v>
      </c>
      <c r="NT37" s="6">
        <v>368</v>
      </c>
      <c r="NU37" s="46">
        <v>5</v>
      </c>
      <c r="NV37" s="6">
        <v>383</v>
      </c>
      <c r="NW37" s="46">
        <v>6</v>
      </c>
      <c r="NX37" s="6">
        <v>395</v>
      </c>
      <c r="NY37" s="46">
        <v>7</v>
      </c>
      <c r="NZ37" s="6">
        <v>403</v>
      </c>
      <c r="OA37" s="46">
        <v>8</v>
      </c>
      <c r="OB37" s="6">
        <v>329</v>
      </c>
      <c r="OC37" s="46">
        <v>0</v>
      </c>
      <c r="OD37" s="6">
        <v>338</v>
      </c>
      <c r="OE37" s="46">
        <v>1</v>
      </c>
      <c r="OF37" s="6">
        <v>348</v>
      </c>
      <c r="OG37" s="46">
        <v>2</v>
      </c>
      <c r="OH37" s="6">
        <v>370</v>
      </c>
      <c r="OI37" s="46">
        <v>3</v>
      </c>
      <c r="OJ37" s="6">
        <v>370</v>
      </c>
      <c r="OK37" s="46">
        <v>4</v>
      </c>
      <c r="OL37" s="6">
        <v>375</v>
      </c>
      <c r="OM37" s="46">
        <v>5</v>
      </c>
      <c r="ON37" s="6">
        <v>387</v>
      </c>
      <c r="OO37" s="46">
        <v>6</v>
      </c>
      <c r="OP37" s="139">
        <v>135</v>
      </c>
      <c r="OQ37" s="46">
        <v>0</v>
      </c>
      <c r="OR37" s="139">
        <v>144</v>
      </c>
      <c r="OS37" s="46">
        <v>1</v>
      </c>
      <c r="OT37" s="139">
        <v>146</v>
      </c>
      <c r="OU37" s="46">
        <v>2</v>
      </c>
      <c r="OV37" s="139">
        <v>153</v>
      </c>
      <c r="OW37" s="46">
        <v>3</v>
      </c>
      <c r="OX37" s="139">
        <v>162</v>
      </c>
      <c r="OY37" s="46">
        <v>4</v>
      </c>
      <c r="OZ37" s="139">
        <v>171</v>
      </c>
      <c r="PA37" s="46">
        <v>5</v>
      </c>
      <c r="PB37" s="139">
        <v>183</v>
      </c>
      <c r="PC37" s="46">
        <v>6</v>
      </c>
      <c r="PD37" s="139">
        <v>192</v>
      </c>
      <c r="PE37" s="46">
        <v>7</v>
      </c>
      <c r="PF37" s="139">
        <v>783</v>
      </c>
      <c r="PG37" s="46">
        <v>0</v>
      </c>
      <c r="PH37" s="139">
        <v>801</v>
      </c>
      <c r="PI37" s="46">
        <v>2</v>
      </c>
      <c r="PJ37" s="139">
        <v>825</v>
      </c>
      <c r="PK37" s="46">
        <v>4</v>
      </c>
      <c r="PL37" s="139">
        <v>847</v>
      </c>
      <c r="PM37" s="46">
        <v>6</v>
      </c>
      <c r="PN37" s="139">
        <v>874</v>
      </c>
      <c r="PO37" s="46">
        <v>8</v>
      </c>
      <c r="PP37" s="139">
        <v>913</v>
      </c>
      <c r="PQ37" s="46">
        <v>10</v>
      </c>
      <c r="PR37" s="139">
        <v>951</v>
      </c>
      <c r="PS37" s="46">
        <v>12</v>
      </c>
      <c r="PT37" s="139">
        <v>992</v>
      </c>
      <c r="PU37" s="46">
        <v>14</v>
      </c>
      <c r="PV37" s="139">
        <v>1040</v>
      </c>
      <c r="PW37" s="46">
        <v>16</v>
      </c>
      <c r="PX37" s="139">
        <v>1090</v>
      </c>
      <c r="PY37" s="46">
        <v>18</v>
      </c>
      <c r="PZ37" s="139">
        <v>1140</v>
      </c>
      <c r="QA37" s="46">
        <v>20</v>
      </c>
      <c r="QB37" s="130">
        <v>720</v>
      </c>
      <c r="QC37" s="126"/>
      <c r="QD37" s="151">
        <v>638</v>
      </c>
      <c r="QE37" s="46">
        <v>0</v>
      </c>
      <c r="QF37" s="151">
        <v>661</v>
      </c>
      <c r="QG37" s="46">
        <v>2</v>
      </c>
      <c r="QH37" s="151">
        <v>679</v>
      </c>
      <c r="QI37" s="46">
        <v>4</v>
      </c>
      <c r="QJ37" s="151">
        <v>697</v>
      </c>
      <c r="QK37" s="46">
        <v>6</v>
      </c>
      <c r="QL37" s="151">
        <v>715</v>
      </c>
      <c r="QM37" s="46">
        <v>8</v>
      </c>
      <c r="QN37" s="151">
        <v>738</v>
      </c>
      <c r="QO37" s="46">
        <v>10</v>
      </c>
      <c r="QP37" s="151">
        <v>755</v>
      </c>
      <c r="QQ37" s="46">
        <v>12</v>
      </c>
      <c r="QR37" s="151">
        <v>774</v>
      </c>
      <c r="QS37" s="46">
        <v>14</v>
      </c>
      <c r="QT37" s="151">
        <v>796</v>
      </c>
      <c r="QU37" s="46">
        <v>16</v>
      </c>
      <c r="QV37" s="151">
        <v>819</v>
      </c>
      <c r="QW37" s="46">
        <v>18</v>
      </c>
      <c r="QX37" s="151">
        <v>839</v>
      </c>
      <c r="QY37" s="46">
        <v>20</v>
      </c>
      <c r="QZ37" s="139">
        <v>145</v>
      </c>
      <c r="RA37" s="46">
        <v>0</v>
      </c>
      <c r="RB37" s="139">
        <v>147</v>
      </c>
      <c r="RC37" s="46">
        <v>1</v>
      </c>
      <c r="RD37" s="139">
        <v>150</v>
      </c>
      <c r="RE37" s="46">
        <v>2</v>
      </c>
      <c r="RF37" s="139">
        <v>161</v>
      </c>
      <c r="RG37" s="46">
        <v>3</v>
      </c>
      <c r="RH37" s="139">
        <v>170</v>
      </c>
      <c r="RI37" s="46">
        <v>4</v>
      </c>
      <c r="RJ37" s="139">
        <v>182</v>
      </c>
      <c r="RK37" s="46">
        <v>5</v>
      </c>
      <c r="RL37" s="139">
        <v>186</v>
      </c>
      <c r="RM37" s="46">
        <v>6</v>
      </c>
      <c r="RN37" s="139">
        <v>199</v>
      </c>
      <c r="RO37" s="46">
        <v>7</v>
      </c>
      <c r="RP37" s="139">
        <v>725</v>
      </c>
      <c r="RQ37" s="138">
        <v>719</v>
      </c>
      <c r="RR37" s="138">
        <v>719</v>
      </c>
      <c r="RS37" s="138">
        <v>711</v>
      </c>
      <c r="RT37" s="138">
        <v>717</v>
      </c>
      <c r="RU37" s="138">
        <v>718</v>
      </c>
      <c r="RV37" s="138">
        <v>720</v>
      </c>
      <c r="RW37" s="138">
        <v>719</v>
      </c>
      <c r="RX37" s="139">
        <v>622</v>
      </c>
      <c r="RY37" s="46">
        <v>0</v>
      </c>
      <c r="RZ37" s="139">
        <v>647</v>
      </c>
      <c r="SA37" s="46">
        <v>1</v>
      </c>
      <c r="SB37" s="139">
        <v>662</v>
      </c>
      <c r="SC37" s="46">
        <v>2</v>
      </c>
      <c r="SD37" s="139">
        <v>700</v>
      </c>
      <c r="SE37" s="46">
        <v>3</v>
      </c>
      <c r="SF37" s="139">
        <v>726</v>
      </c>
      <c r="SG37" s="46">
        <v>4</v>
      </c>
      <c r="SH37" s="139">
        <v>755</v>
      </c>
      <c r="SI37" s="46">
        <v>5</v>
      </c>
      <c r="SJ37" s="139">
        <v>804</v>
      </c>
      <c r="SK37" s="46">
        <v>6</v>
      </c>
      <c r="SL37" s="139">
        <v>656</v>
      </c>
      <c r="SM37" s="46">
        <v>0</v>
      </c>
      <c r="SN37" s="139">
        <v>682</v>
      </c>
      <c r="SO37" s="46">
        <v>1</v>
      </c>
      <c r="SP37" s="139">
        <v>701</v>
      </c>
      <c r="SQ37" s="46">
        <v>2</v>
      </c>
      <c r="SR37" s="139">
        <v>726</v>
      </c>
      <c r="SS37" s="46">
        <v>3</v>
      </c>
      <c r="ST37" s="139">
        <v>752</v>
      </c>
      <c r="SU37" s="46">
        <v>4</v>
      </c>
      <c r="SV37" s="139">
        <v>780</v>
      </c>
      <c r="SW37" s="46">
        <v>5</v>
      </c>
      <c r="SX37" s="139">
        <v>815</v>
      </c>
      <c r="SY37" s="46">
        <v>6</v>
      </c>
      <c r="SZ37" s="139">
        <v>848</v>
      </c>
      <c r="TA37" s="46">
        <v>7</v>
      </c>
      <c r="TB37" s="139">
        <v>890</v>
      </c>
      <c r="TC37" s="5">
        <v>8</v>
      </c>
      <c r="TD37" s="4"/>
      <c r="TE37" s="177"/>
      <c r="TF37" s="4"/>
      <c r="TG37" s="4"/>
      <c r="TH37" s="4"/>
      <c r="TI37" s="4"/>
      <c r="TJ37" s="4"/>
    </row>
    <row r="38" spans="1:530" x14ac:dyDescent="0.25">
      <c r="A38" s="24" t="s">
        <v>50</v>
      </c>
      <c r="B38" s="55">
        <v>717</v>
      </c>
      <c r="C38" s="37"/>
      <c r="D38" s="37">
        <v>739</v>
      </c>
      <c r="E38" s="39">
        <v>801</v>
      </c>
      <c r="F38" s="39"/>
      <c r="G38" s="39">
        <v>797</v>
      </c>
      <c r="H38" s="39">
        <v>833</v>
      </c>
      <c r="I38" s="39"/>
      <c r="J38" s="39">
        <v>827</v>
      </c>
      <c r="L38" s="39">
        <v>605</v>
      </c>
      <c r="N38" s="39">
        <v>624</v>
      </c>
      <c r="P38" s="39">
        <v>581</v>
      </c>
      <c r="R38" s="39">
        <v>137</v>
      </c>
      <c r="T38" s="39">
        <v>139</v>
      </c>
      <c r="V38" s="39">
        <v>142</v>
      </c>
      <c r="AE38" s="48"/>
      <c r="AF38" s="48">
        <v>497</v>
      </c>
      <c r="AG38" s="48">
        <v>550</v>
      </c>
      <c r="AH38" s="125"/>
      <c r="AI38" s="48">
        <v>449</v>
      </c>
      <c r="AJ38" s="48">
        <v>462</v>
      </c>
      <c r="AK38" s="48"/>
      <c r="AL38" s="48">
        <v>803</v>
      </c>
      <c r="AM38" s="48">
        <v>819</v>
      </c>
      <c r="AN38" s="48"/>
      <c r="AO38" s="48">
        <v>750</v>
      </c>
      <c r="AP38" s="48">
        <v>756</v>
      </c>
      <c r="AQ38" s="48"/>
      <c r="AR38" s="48"/>
      <c r="AS38" s="48"/>
      <c r="AT38" s="48"/>
      <c r="AU38" s="48"/>
      <c r="AX38" s="39">
        <v>524</v>
      </c>
      <c r="AZ38" s="39">
        <v>516</v>
      </c>
      <c r="BB38" s="48">
        <v>219</v>
      </c>
      <c r="BC38" s="39">
        <v>508</v>
      </c>
      <c r="BD38" s="130"/>
      <c r="BF38" s="3">
        <v>1030</v>
      </c>
      <c r="BH38" s="3">
        <v>1070</v>
      </c>
      <c r="BM38" s="39">
        <v>516</v>
      </c>
      <c r="BN38" s="3"/>
      <c r="BP38" s="3">
        <v>612</v>
      </c>
      <c r="BQ38" s="50">
        <v>4</v>
      </c>
      <c r="BT38" s="4">
        <v>658</v>
      </c>
      <c r="BU38" s="50">
        <v>8</v>
      </c>
      <c r="BV38" s="48"/>
      <c r="BW38" s="39">
        <v>524</v>
      </c>
      <c r="BX38" s="3"/>
      <c r="BY38" s="48"/>
      <c r="BZ38" s="3">
        <v>622</v>
      </c>
      <c r="CA38" s="50">
        <v>4</v>
      </c>
      <c r="CD38" s="4">
        <v>668</v>
      </c>
      <c r="CE38" s="50">
        <v>8</v>
      </c>
      <c r="CF38" s="48"/>
      <c r="CG38" s="3"/>
      <c r="CH38" s="52"/>
      <c r="DA38" s="4">
        <v>752</v>
      </c>
      <c r="DB38" s="45">
        <v>0</v>
      </c>
      <c r="DC38" s="4">
        <v>802</v>
      </c>
      <c r="DD38" s="45">
        <v>1</v>
      </c>
      <c r="DE38" s="4">
        <v>847</v>
      </c>
      <c r="DF38" s="45">
        <v>2</v>
      </c>
      <c r="DG38" s="4">
        <v>873</v>
      </c>
      <c r="DH38" s="45">
        <v>3</v>
      </c>
      <c r="DI38" s="4">
        <v>928</v>
      </c>
      <c r="DJ38" s="45">
        <v>4</v>
      </c>
      <c r="DK38" s="4">
        <v>1010</v>
      </c>
      <c r="DL38" s="45">
        <v>5</v>
      </c>
      <c r="DM38" s="4">
        <v>1070</v>
      </c>
      <c r="DN38" s="45">
        <v>6</v>
      </c>
      <c r="DO38" s="4">
        <v>1160</v>
      </c>
      <c r="DP38" s="45">
        <v>7</v>
      </c>
      <c r="DQ38" s="3">
        <v>1274</v>
      </c>
      <c r="DR38" s="45">
        <v>8</v>
      </c>
      <c r="EF38" s="45"/>
      <c r="EH38" s="45"/>
      <c r="EJ38" s="45"/>
      <c r="EW38" s="3"/>
      <c r="EY38" s="3"/>
      <c r="FA38" s="3"/>
      <c r="FC38" s="3"/>
      <c r="FE38" s="3"/>
      <c r="FG38" s="3"/>
      <c r="FI38" s="3"/>
      <c r="FK38" s="3"/>
      <c r="FM38" s="3"/>
      <c r="FO38" s="3"/>
      <c r="FQ38" s="3"/>
      <c r="FS38" s="3"/>
      <c r="FU38" s="3">
        <v>693</v>
      </c>
      <c r="FV38" s="50">
        <v>0</v>
      </c>
      <c r="FW38" s="3">
        <v>720</v>
      </c>
      <c r="FX38" s="45">
        <v>1</v>
      </c>
      <c r="FY38" s="3">
        <v>764</v>
      </c>
      <c r="FZ38" s="50">
        <v>2</v>
      </c>
      <c r="GA38" s="3">
        <v>779</v>
      </c>
      <c r="GB38" s="45">
        <v>3</v>
      </c>
      <c r="GC38" s="3">
        <v>803</v>
      </c>
      <c r="GD38" s="50">
        <v>4</v>
      </c>
      <c r="GE38" s="3">
        <v>837</v>
      </c>
      <c r="GF38" s="45">
        <v>5</v>
      </c>
      <c r="GG38" s="3">
        <v>872</v>
      </c>
      <c r="GH38" s="50">
        <v>6</v>
      </c>
      <c r="GI38" s="3">
        <v>924</v>
      </c>
      <c r="GJ38" s="45">
        <v>7</v>
      </c>
      <c r="GK38" s="3">
        <v>958</v>
      </c>
      <c r="GL38" s="50">
        <v>8</v>
      </c>
      <c r="GM38" s="3"/>
      <c r="GO38" s="3"/>
      <c r="GQ38" s="3"/>
      <c r="GS38" s="3"/>
      <c r="GU38" s="3"/>
      <c r="GW38" s="3"/>
      <c r="GY38" s="3"/>
      <c r="HA38" s="3"/>
      <c r="HC38" s="3"/>
      <c r="HE38" s="3"/>
      <c r="HG38" s="3"/>
      <c r="HI38" s="3"/>
      <c r="HK38" s="3"/>
      <c r="HM38" s="3"/>
      <c r="HO38" s="3"/>
      <c r="HQ38" s="3"/>
      <c r="HS38" s="3"/>
      <c r="HU38" s="3"/>
      <c r="HW38" s="3"/>
      <c r="HY38" s="3"/>
      <c r="IA38" s="3"/>
      <c r="IC38" s="3"/>
      <c r="IE38" s="3"/>
      <c r="IG38" s="3"/>
      <c r="II38" s="3"/>
      <c r="IK38" s="3"/>
      <c r="IM38" s="3">
        <v>157</v>
      </c>
      <c r="IN38" s="45">
        <v>0</v>
      </c>
      <c r="IO38" s="3">
        <v>163</v>
      </c>
      <c r="IP38" s="45">
        <v>1</v>
      </c>
      <c r="IQ38" s="3">
        <v>167</v>
      </c>
      <c r="IR38" s="45">
        <v>2</v>
      </c>
      <c r="IS38" s="3">
        <v>174</v>
      </c>
      <c r="IT38" s="45">
        <v>3</v>
      </c>
      <c r="IU38" s="3">
        <v>183</v>
      </c>
      <c r="IV38" s="45">
        <v>4</v>
      </c>
      <c r="IW38" s="3">
        <v>193</v>
      </c>
      <c r="IX38" s="45">
        <v>5</v>
      </c>
      <c r="IY38" s="3">
        <v>214</v>
      </c>
      <c r="IZ38" s="45">
        <v>6</v>
      </c>
      <c r="JA38" s="3">
        <v>225</v>
      </c>
      <c r="JB38" s="45">
        <v>7</v>
      </c>
      <c r="JC38" s="3"/>
      <c r="JE38" s="3"/>
      <c r="JG38" s="3"/>
      <c r="JI38" s="3"/>
      <c r="JK38" s="3"/>
      <c r="JM38" s="3"/>
      <c r="JO38" s="3"/>
      <c r="JQ38" s="3"/>
      <c r="JS38" s="3"/>
      <c r="JU38" s="3"/>
      <c r="JW38" s="3"/>
      <c r="JY38" s="3"/>
      <c r="KA38" s="3"/>
      <c r="KC38" s="3"/>
      <c r="KE38" s="3"/>
      <c r="KG38" s="3"/>
      <c r="KI38" s="48">
        <v>826</v>
      </c>
      <c r="KJ38" s="45">
        <v>0</v>
      </c>
      <c r="KK38" s="3">
        <v>829</v>
      </c>
      <c r="KL38" s="45">
        <v>2</v>
      </c>
      <c r="KM38" s="3">
        <v>848</v>
      </c>
      <c r="KN38" s="45">
        <v>4</v>
      </c>
      <c r="KO38" s="3">
        <v>867</v>
      </c>
      <c r="KP38" s="45">
        <v>6</v>
      </c>
      <c r="KQ38" s="3">
        <v>891</v>
      </c>
      <c r="KR38" s="45">
        <v>8</v>
      </c>
      <c r="KS38" s="3">
        <v>917</v>
      </c>
      <c r="KT38" s="45">
        <v>10</v>
      </c>
      <c r="KU38" s="3">
        <v>951</v>
      </c>
      <c r="KV38" s="45">
        <v>12</v>
      </c>
      <c r="KW38" s="3">
        <v>986</v>
      </c>
      <c r="KX38" s="45">
        <v>14</v>
      </c>
      <c r="KY38" s="3">
        <v>1030</v>
      </c>
      <c r="KZ38" s="45">
        <v>16</v>
      </c>
      <c r="LA38" s="3">
        <v>1080</v>
      </c>
      <c r="LB38" s="45">
        <v>18</v>
      </c>
      <c r="LC38" s="3">
        <v>1130</v>
      </c>
      <c r="LD38" s="45">
        <v>20</v>
      </c>
      <c r="LE38" s="48">
        <v>740</v>
      </c>
      <c r="LF38" s="45">
        <v>0</v>
      </c>
      <c r="LG38" s="3">
        <v>750</v>
      </c>
      <c r="LH38" s="45">
        <v>2</v>
      </c>
      <c r="LI38" s="3">
        <v>769</v>
      </c>
      <c r="LJ38" s="45">
        <v>4</v>
      </c>
      <c r="LK38" s="3">
        <v>797</v>
      </c>
      <c r="LL38" s="45">
        <v>6</v>
      </c>
      <c r="LM38" s="3">
        <v>818</v>
      </c>
      <c r="LN38" s="45">
        <v>8</v>
      </c>
      <c r="LO38" s="3">
        <v>848</v>
      </c>
      <c r="LP38" s="45">
        <v>10</v>
      </c>
      <c r="LQ38" s="3">
        <v>884</v>
      </c>
      <c r="LR38" s="45">
        <v>12</v>
      </c>
      <c r="LS38" s="3">
        <v>917</v>
      </c>
      <c r="LT38" s="45">
        <v>14</v>
      </c>
      <c r="LU38" s="3">
        <v>958</v>
      </c>
      <c r="LV38" s="45">
        <v>16</v>
      </c>
      <c r="LW38" s="3">
        <v>1010</v>
      </c>
      <c r="LX38" s="45">
        <v>18</v>
      </c>
      <c r="LY38" s="3">
        <v>1070</v>
      </c>
      <c r="LZ38" s="45">
        <v>20</v>
      </c>
      <c r="MA38" s="48">
        <v>960</v>
      </c>
      <c r="MB38" s="39">
        <v>873</v>
      </c>
      <c r="MC38" s="39">
        <v>866</v>
      </c>
      <c r="MD38" s="39">
        <v>829</v>
      </c>
      <c r="ME38" s="39">
        <v>801</v>
      </c>
      <c r="MF38" s="3">
        <v>562</v>
      </c>
      <c r="MG38" s="45">
        <v>0</v>
      </c>
      <c r="MH38" s="3">
        <v>573</v>
      </c>
      <c r="MI38" s="45">
        <v>1</v>
      </c>
      <c r="MJ38" s="3">
        <v>583</v>
      </c>
      <c r="MK38" s="45">
        <v>2</v>
      </c>
      <c r="ML38" s="3">
        <v>594</v>
      </c>
      <c r="MM38" s="45">
        <v>3</v>
      </c>
      <c r="MN38" s="3">
        <v>603</v>
      </c>
      <c r="MO38" s="45">
        <v>4</v>
      </c>
      <c r="MP38" s="3">
        <v>621</v>
      </c>
      <c r="MQ38" s="45">
        <v>6</v>
      </c>
      <c r="MR38" s="3">
        <v>637</v>
      </c>
      <c r="MS38" s="45">
        <v>8</v>
      </c>
      <c r="MT38" s="3">
        <v>657</v>
      </c>
      <c r="MU38" s="45">
        <v>10</v>
      </c>
      <c r="MV38" s="3">
        <v>562</v>
      </c>
      <c r="MW38" s="50">
        <v>0</v>
      </c>
      <c r="MX38" s="3">
        <v>587</v>
      </c>
      <c r="MY38" s="50">
        <v>1</v>
      </c>
      <c r="MZ38" s="3">
        <v>609</v>
      </c>
      <c r="NA38" s="50">
        <v>2</v>
      </c>
      <c r="NB38" s="3">
        <v>622</v>
      </c>
      <c r="NC38" s="50">
        <v>3</v>
      </c>
      <c r="ND38" s="3">
        <v>642</v>
      </c>
      <c r="NE38" s="50">
        <v>4</v>
      </c>
      <c r="NF38" s="3">
        <v>654</v>
      </c>
      <c r="NG38" s="50">
        <v>5</v>
      </c>
      <c r="NH38" s="3">
        <v>674</v>
      </c>
      <c r="NI38" s="50">
        <v>6</v>
      </c>
      <c r="NJ38" s="3">
        <v>324</v>
      </c>
      <c r="NK38" s="45">
        <v>0</v>
      </c>
      <c r="NL38" s="3">
        <v>336</v>
      </c>
      <c r="NM38" s="45">
        <v>1</v>
      </c>
      <c r="NN38" s="3">
        <v>348</v>
      </c>
      <c r="NO38" s="45">
        <v>2</v>
      </c>
      <c r="NP38" s="3">
        <v>356</v>
      </c>
      <c r="NQ38" s="45">
        <v>3</v>
      </c>
      <c r="NR38" s="3">
        <v>361</v>
      </c>
      <c r="NS38" s="45">
        <v>4</v>
      </c>
      <c r="NT38" s="3">
        <v>370</v>
      </c>
      <c r="NU38" s="45">
        <v>5</v>
      </c>
      <c r="NV38" s="3">
        <v>389</v>
      </c>
      <c r="NW38" s="45">
        <v>6</v>
      </c>
      <c r="NX38" s="3">
        <v>394</v>
      </c>
      <c r="NY38" s="45">
        <v>7</v>
      </c>
      <c r="NZ38" s="3">
        <v>405</v>
      </c>
      <c r="OA38" s="45">
        <v>8</v>
      </c>
      <c r="OB38" s="3">
        <v>324</v>
      </c>
      <c r="OC38" s="45">
        <v>0</v>
      </c>
      <c r="OD38" s="3">
        <v>338</v>
      </c>
      <c r="OE38" s="45">
        <v>1</v>
      </c>
      <c r="OF38" s="3">
        <v>350</v>
      </c>
      <c r="OG38" s="45">
        <v>2</v>
      </c>
      <c r="OH38" s="3">
        <v>363</v>
      </c>
      <c r="OI38" s="45">
        <v>3</v>
      </c>
      <c r="OJ38" s="3">
        <v>370</v>
      </c>
      <c r="OK38" s="45">
        <v>4</v>
      </c>
      <c r="OL38" s="3">
        <v>376</v>
      </c>
      <c r="OM38" s="45">
        <v>5</v>
      </c>
      <c r="ON38" s="3">
        <v>387</v>
      </c>
      <c r="OO38" s="45">
        <v>6</v>
      </c>
      <c r="OP38" s="139">
        <v>140</v>
      </c>
      <c r="OQ38" s="45">
        <v>0</v>
      </c>
      <c r="OR38" s="139">
        <v>143</v>
      </c>
      <c r="OS38" s="45">
        <v>1</v>
      </c>
      <c r="OT38" s="139">
        <v>155</v>
      </c>
      <c r="OU38" s="45">
        <v>2</v>
      </c>
      <c r="OV38" s="139">
        <v>155</v>
      </c>
      <c r="OW38" s="45">
        <v>3</v>
      </c>
      <c r="OX38" s="139">
        <v>161</v>
      </c>
      <c r="OY38" s="45">
        <v>4</v>
      </c>
      <c r="OZ38" s="139">
        <v>172</v>
      </c>
      <c r="PA38" s="45">
        <v>5</v>
      </c>
      <c r="PB38" s="139">
        <v>178</v>
      </c>
      <c r="PC38" s="45">
        <v>6</v>
      </c>
      <c r="PD38" s="139">
        <v>182</v>
      </c>
      <c r="PE38" s="45">
        <v>7</v>
      </c>
      <c r="PF38" s="139">
        <v>787</v>
      </c>
      <c r="PG38" s="45">
        <v>0</v>
      </c>
      <c r="PH38" s="139">
        <v>804</v>
      </c>
      <c r="PI38" s="45">
        <v>2</v>
      </c>
      <c r="PJ38" s="139">
        <v>826</v>
      </c>
      <c r="PK38" s="45">
        <v>4</v>
      </c>
      <c r="PL38" s="139">
        <v>851</v>
      </c>
      <c r="PM38" s="45">
        <v>6</v>
      </c>
      <c r="PN38" s="139">
        <v>882</v>
      </c>
      <c r="PO38" s="45">
        <v>8</v>
      </c>
      <c r="PP38" s="139">
        <v>915</v>
      </c>
      <c r="PQ38" s="45">
        <v>10</v>
      </c>
      <c r="PR38" s="139">
        <v>950</v>
      </c>
      <c r="PS38" s="45">
        <v>12</v>
      </c>
      <c r="PT38" s="139">
        <v>990</v>
      </c>
      <c r="PU38" s="45">
        <v>14</v>
      </c>
      <c r="PV38" s="139">
        <v>1040</v>
      </c>
      <c r="PW38" s="45">
        <v>16</v>
      </c>
      <c r="PX38" s="139">
        <v>1090</v>
      </c>
      <c r="PY38" s="45">
        <v>18</v>
      </c>
      <c r="PZ38" s="139">
        <v>1150</v>
      </c>
      <c r="QA38" s="45">
        <v>20</v>
      </c>
      <c r="QB38" s="130">
        <v>719</v>
      </c>
      <c r="QD38" s="151">
        <v>639</v>
      </c>
      <c r="QE38" s="45">
        <v>0</v>
      </c>
      <c r="QF38" s="151">
        <v>663</v>
      </c>
      <c r="QG38" s="45">
        <v>2</v>
      </c>
      <c r="QH38" s="151">
        <v>680</v>
      </c>
      <c r="QI38" s="45">
        <v>4</v>
      </c>
      <c r="QJ38" s="151">
        <v>697</v>
      </c>
      <c r="QK38" s="45">
        <v>6</v>
      </c>
      <c r="QL38" s="151">
        <v>715</v>
      </c>
      <c r="QM38" s="45">
        <v>8</v>
      </c>
      <c r="QN38" s="151">
        <v>744</v>
      </c>
      <c r="QO38" s="45">
        <v>10</v>
      </c>
      <c r="QP38" s="151">
        <v>751</v>
      </c>
      <c r="QQ38" s="45">
        <v>12</v>
      </c>
      <c r="QR38" s="151">
        <v>774</v>
      </c>
      <c r="QS38" s="45">
        <v>14</v>
      </c>
      <c r="QT38" s="151">
        <v>792</v>
      </c>
      <c r="QU38" s="45">
        <v>16</v>
      </c>
      <c r="QV38" s="151">
        <v>824</v>
      </c>
      <c r="QW38" s="45">
        <v>18</v>
      </c>
      <c r="QX38" s="151">
        <v>839</v>
      </c>
      <c r="QY38" s="45">
        <v>20</v>
      </c>
      <c r="QZ38" s="139">
        <v>140</v>
      </c>
      <c r="RA38" s="45">
        <v>0</v>
      </c>
      <c r="RB38" s="139">
        <v>148</v>
      </c>
      <c r="RC38" s="45">
        <v>1</v>
      </c>
      <c r="RD38" s="139">
        <v>152</v>
      </c>
      <c r="RE38" s="45">
        <v>2</v>
      </c>
      <c r="RF38" s="139">
        <v>158</v>
      </c>
      <c r="RG38" s="45">
        <v>3</v>
      </c>
      <c r="RH38" s="139">
        <v>172</v>
      </c>
      <c r="RI38" s="45">
        <v>4</v>
      </c>
      <c r="RJ38" s="139">
        <v>179</v>
      </c>
      <c r="RK38" s="45">
        <v>5</v>
      </c>
      <c r="RL38" s="139">
        <v>188</v>
      </c>
      <c r="RM38" s="45">
        <v>6</v>
      </c>
      <c r="RN38" s="139">
        <v>195</v>
      </c>
      <c r="RO38" s="45">
        <v>7</v>
      </c>
      <c r="RP38" s="139">
        <v>726</v>
      </c>
      <c r="RQ38" s="138">
        <v>716</v>
      </c>
      <c r="RR38" s="138">
        <v>718</v>
      </c>
      <c r="RS38" s="138">
        <v>718</v>
      </c>
      <c r="RT38" s="138">
        <v>716</v>
      </c>
      <c r="RU38" s="138">
        <v>719</v>
      </c>
      <c r="RV38" s="138">
        <v>718</v>
      </c>
      <c r="RW38" s="138">
        <v>718</v>
      </c>
      <c r="RX38" s="139">
        <v>622</v>
      </c>
      <c r="RY38" s="45">
        <v>0</v>
      </c>
      <c r="RZ38" s="139">
        <v>646</v>
      </c>
      <c r="SA38" s="45">
        <v>1</v>
      </c>
      <c r="SB38" s="139">
        <v>658</v>
      </c>
      <c r="SC38" s="45">
        <v>2</v>
      </c>
      <c r="SD38" s="139">
        <v>697</v>
      </c>
      <c r="SE38" s="45">
        <v>3</v>
      </c>
      <c r="SF38" s="139">
        <v>713</v>
      </c>
      <c r="SG38" s="45">
        <v>4</v>
      </c>
      <c r="SH38" s="139">
        <v>743</v>
      </c>
      <c r="SI38" s="45">
        <v>5</v>
      </c>
      <c r="SJ38" s="139">
        <v>799</v>
      </c>
      <c r="SK38" s="45">
        <v>6</v>
      </c>
      <c r="SL38" s="139">
        <v>645</v>
      </c>
      <c r="SM38" s="45">
        <v>0</v>
      </c>
      <c r="SN38" s="139">
        <v>680</v>
      </c>
      <c r="SO38" s="45">
        <v>1</v>
      </c>
      <c r="SP38" s="139">
        <v>705</v>
      </c>
      <c r="SQ38" s="45">
        <v>2</v>
      </c>
      <c r="SR38" s="139">
        <v>726</v>
      </c>
      <c r="SS38" s="45">
        <v>3</v>
      </c>
      <c r="ST38" s="139">
        <v>750</v>
      </c>
      <c r="SU38" s="45">
        <v>4</v>
      </c>
      <c r="SV38" s="139">
        <v>782</v>
      </c>
      <c r="SW38" s="45">
        <v>5</v>
      </c>
      <c r="SX38" s="139">
        <v>815</v>
      </c>
      <c r="SY38" s="45">
        <v>6</v>
      </c>
      <c r="SZ38" s="139">
        <v>848</v>
      </c>
      <c r="TA38" s="45">
        <v>7</v>
      </c>
      <c r="TB38" s="139">
        <v>888</v>
      </c>
      <c r="TC38" s="2">
        <v>8</v>
      </c>
      <c r="TD38" s="4"/>
      <c r="TF38" s="4"/>
      <c r="TG38" s="4"/>
      <c r="TH38" s="4"/>
      <c r="TI38" s="4"/>
      <c r="TJ38" s="4"/>
    </row>
    <row r="39" spans="1:530" s="5" customFormat="1" x14ac:dyDescent="0.25">
      <c r="A39" s="25" t="s">
        <v>51</v>
      </c>
      <c r="B39" s="56">
        <v>718</v>
      </c>
      <c r="C39" s="38"/>
      <c r="D39" s="38">
        <v>735</v>
      </c>
      <c r="E39" s="36">
        <v>799</v>
      </c>
      <c r="F39" s="36"/>
      <c r="G39" s="36">
        <v>804</v>
      </c>
      <c r="H39" s="36">
        <v>832</v>
      </c>
      <c r="I39" s="36"/>
      <c r="J39" s="36">
        <v>826</v>
      </c>
      <c r="K39" s="41"/>
      <c r="L39" s="36">
        <v>606</v>
      </c>
      <c r="M39" s="41"/>
      <c r="N39" s="36">
        <v>627</v>
      </c>
      <c r="O39" s="41"/>
      <c r="P39" s="36">
        <v>583</v>
      </c>
      <c r="Q39" s="41"/>
      <c r="R39" s="36">
        <v>138</v>
      </c>
      <c r="S39" s="41"/>
      <c r="T39" s="36">
        <v>137</v>
      </c>
      <c r="U39" s="41"/>
      <c r="V39" s="36">
        <v>141</v>
      </c>
      <c r="W39" s="41"/>
      <c r="X39" s="41"/>
      <c r="Y39" s="41"/>
      <c r="Z39" s="46"/>
      <c r="AA39" s="41"/>
      <c r="AB39" s="41"/>
      <c r="AC39" s="41"/>
      <c r="AD39" s="41"/>
      <c r="AE39" s="47"/>
      <c r="AF39" s="47">
        <v>494</v>
      </c>
      <c r="AG39" s="47">
        <v>551</v>
      </c>
      <c r="AH39" s="125"/>
      <c r="AI39" s="47">
        <v>449</v>
      </c>
      <c r="AJ39" s="47">
        <v>464</v>
      </c>
      <c r="AK39" s="47"/>
      <c r="AL39" s="47">
        <v>803</v>
      </c>
      <c r="AM39" s="47">
        <v>818</v>
      </c>
      <c r="AN39" s="47"/>
      <c r="AO39" s="47">
        <v>749</v>
      </c>
      <c r="AP39" s="47">
        <v>759</v>
      </c>
      <c r="AQ39" s="47"/>
      <c r="AR39" s="47"/>
      <c r="AS39" s="47"/>
      <c r="AT39" s="47"/>
      <c r="AU39" s="47"/>
      <c r="AW39" s="41"/>
      <c r="AX39" s="36">
        <v>517</v>
      </c>
      <c r="AY39" s="41"/>
      <c r="AZ39" s="36">
        <v>518</v>
      </c>
      <c r="BA39" s="46"/>
      <c r="BB39" s="47">
        <v>221</v>
      </c>
      <c r="BC39" s="36">
        <v>508</v>
      </c>
      <c r="BD39" s="130"/>
      <c r="BE39" s="126"/>
      <c r="BF39" s="6">
        <v>1020</v>
      </c>
      <c r="BG39" s="46"/>
      <c r="BH39" s="6">
        <v>1060</v>
      </c>
      <c r="BI39" s="46"/>
      <c r="BJ39" s="127"/>
      <c r="BK39" s="126"/>
      <c r="BL39" s="41"/>
      <c r="BM39" s="36">
        <v>518</v>
      </c>
      <c r="BN39" s="6"/>
      <c r="BP39" s="6">
        <v>613</v>
      </c>
      <c r="BQ39" s="49">
        <v>4</v>
      </c>
      <c r="BS39" s="47"/>
      <c r="BT39" s="6">
        <v>658</v>
      </c>
      <c r="BU39" s="49">
        <v>8</v>
      </c>
      <c r="BV39" s="47"/>
      <c r="BW39" s="36">
        <v>517</v>
      </c>
      <c r="BX39" s="6"/>
      <c r="BY39" s="47"/>
      <c r="BZ39" s="6">
        <v>626</v>
      </c>
      <c r="CA39" s="49">
        <v>4</v>
      </c>
      <c r="CC39" s="46"/>
      <c r="CD39" s="6">
        <v>669</v>
      </c>
      <c r="CE39" s="49">
        <v>8</v>
      </c>
      <c r="CF39" s="47"/>
      <c r="CG39" s="6"/>
      <c r="CH39" s="46"/>
      <c r="CJ39" s="46"/>
      <c r="CL39" s="46"/>
      <c r="CN39" s="46"/>
      <c r="CP39" s="46"/>
      <c r="CR39" s="46"/>
      <c r="CT39" s="46"/>
      <c r="CV39" s="46"/>
      <c r="CX39" s="46"/>
      <c r="CZ39" s="46"/>
      <c r="DA39" s="6">
        <v>752</v>
      </c>
      <c r="DB39" s="46">
        <v>0</v>
      </c>
      <c r="DC39" s="6">
        <v>803</v>
      </c>
      <c r="DD39" s="46">
        <v>1</v>
      </c>
      <c r="DE39" s="6">
        <v>849</v>
      </c>
      <c r="DF39" s="46">
        <v>2</v>
      </c>
      <c r="DG39" s="6">
        <v>875</v>
      </c>
      <c r="DH39" s="46">
        <v>3</v>
      </c>
      <c r="DI39" s="6">
        <v>926</v>
      </c>
      <c r="DJ39" s="46">
        <v>4</v>
      </c>
      <c r="DK39" s="6">
        <v>1010</v>
      </c>
      <c r="DL39" s="46">
        <v>5</v>
      </c>
      <c r="DM39" s="6">
        <v>1070</v>
      </c>
      <c r="DN39" s="46">
        <v>6</v>
      </c>
      <c r="DO39" s="6">
        <v>1150</v>
      </c>
      <c r="DP39" s="46">
        <v>7</v>
      </c>
      <c r="DQ39" s="6">
        <v>1275</v>
      </c>
      <c r="DR39" s="46">
        <v>8</v>
      </c>
      <c r="DT39" s="46"/>
      <c r="DV39" s="46"/>
      <c r="DX39" s="46"/>
      <c r="DZ39" s="46"/>
      <c r="EB39" s="46"/>
      <c r="ED39" s="46"/>
      <c r="EF39" s="46"/>
      <c r="EH39" s="46"/>
      <c r="EJ39" s="46"/>
      <c r="EL39" s="46"/>
      <c r="EN39" s="46"/>
      <c r="EP39" s="46"/>
      <c r="ER39" s="46"/>
      <c r="ET39" s="46"/>
      <c r="EV39" s="46"/>
      <c r="EW39" s="6"/>
      <c r="EX39" s="46"/>
      <c r="EY39" s="6"/>
      <c r="EZ39" s="46"/>
      <c r="FA39" s="6"/>
      <c r="FB39" s="46"/>
      <c r="FC39" s="6"/>
      <c r="FD39" s="46"/>
      <c r="FE39" s="6"/>
      <c r="FF39" s="46"/>
      <c r="FG39" s="6"/>
      <c r="FH39" s="46"/>
      <c r="FI39" s="6"/>
      <c r="FJ39" s="46"/>
      <c r="FK39" s="6"/>
      <c r="FL39" s="46"/>
      <c r="FM39" s="6"/>
      <c r="FN39" s="46"/>
      <c r="FO39" s="6"/>
      <c r="FP39" s="46"/>
      <c r="FQ39" s="6"/>
      <c r="FR39" s="46"/>
      <c r="FS39" s="6"/>
      <c r="FT39" s="46"/>
      <c r="FU39" s="6">
        <v>691</v>
      </c>
      <c r="FV39" s="49">
        <v>0</v>
      </c>
      <c r="FW39" s="6">
        <v>721</v>
      </c>
      <c r="FX39" s="46">
        <v>1</v>
      </c>
      <c r="FY39" s="6">
        <v>760</v>
      </c>
      <c r="FZ39" s="49">
        <v>2</v>
      </c>
      <c r="GA39" s="6">
        <v>778</v>
      </c>
      <c r="GB39" s="46">
        <v>3</v>
      </c>
      <c r="GC39" s="6">
        <v>802</v>
      </c>
      <c r="GD39" s="49">
        <v>4</v>
      </c>
      <c r="GE39" s="6">
        <v>837</v>
      </c>
      <c r="GF39" s="46">
        <v>5</v>
      </c>
      <c r="GG39" s="6">
        <v>873</v>
      </c>
      <c r="GH39" s="49">
        <v>6</v>
      </c>
      <c r="GI39" s="6">
        <v>925</v>
      </c>
      <c r="GJ39" s="46">
        <v>7</v>
      </c>
      <c r="GK39" s="6">
        <v>957</v>
      </c>
      <c r="GL39" s="49">
        <v>8</v>
      </c>
      <c r="GM39" s="6"/>
      <c r="GN39" s="46"/>
      <c r="GO39" s="6"/>
      <c r="GP39" s="46"/>
      <c r="GQ39" s="6"/>
      <c r="GR39" s="46"/>
      <c r="GS39" s="6"/>
      <c r="GT39" s="46"/>
      <c r="GU39" s="6"/>
      <c r="GV39" s="46"/>
      <c r="GW39" s="6"/>
      <c r="GX39" s="46"/>
      <c r="GY39" s="6"/>
      <c r="GZ39" s="46"/>
      <c r="HA39" s="6"/>
      <c r="HB39" s="46"/>
      <c r="HC39" s="6"/>
      <c r="HD39" s="46"/>
      <c r="HE39" s="6"/>
      <c r="HF39" s="46"/>
      <c r="HG39" s="6"/>
      <c r="HH39" s="46"/>
      <c r="HI39" s="6"/>
      <c r="HJ39" s="46"/>
      <c r="HK39" s="6"/>
      <c r="HL39" s="46"/>
      <c r="HM39" s="6"/>
      <c r="HN39" s="46"/>
      <c r="HO39" s="6"/>
      <c r="HP39" s="46"/>
      <c r="HQ39" s="6"/>
      <c r="HR39" s="46"/>
      <c r="HS39" s="6"/>
      <c r="HT39" s="46"/>
      <c r="HU39" s="6"/>
      <c r="HV39" s="46"/>
      <c r="HW39" s="6"/>
      <c r="HX39" s="46"/>
      <c r="HY39" s="6"/>
      <c r="HZ39" s="46"/>
      <c r="IA39" s="6"/>
      <c r="IB39" s="46"/>
      <c r="IC39" s="6"/>
      <c r="ID39" s="46"/>
      <c r="IE39" s="6"/>
      <c r="IF39" s="46"/>
      <c r="IG39" s="6"/>
      <c r="IH39" s="46"/>
      <c r="II39" s="6"/>
      <c r="IJ39" s="46"/>
      <c r="IK39" s="6"/>
      <c r="IL39" s="46"/>
      <c r="IM39" s="6">
        <v>153</v>
      </c>
      <c r="IN39" s="46">
        <v>0</v>
      </c>
      <c r="IO39" s="6">
        <v>163</v>
      </c>
      <c r="IP39" s="46">
        <v>1</v>
      </c>
      <c r="IQ39" s="6">
        <v>169</v>
      </c>
      <c r="IR39" s="46">
        <v>2</v>
      </c>
      <c r="IS39" s="6">
        <v>175</v>
      </c>
      <c r="IT39" s="46">
        <v>3</v>
      </c>
      <c r="IU39" s="6">
        <v>183</v>
      </c>
      <c r="IV39" s="46">
        <v>4</v>
      </c>
      <c r="IW39" s="6">
        <v>193</v>
      </c>
      <c r="IX39" s="46">
        <v>5</v>
      </c>
      <c r="IY39" s="6">
        <v>213</v>
      </c>
      <c r="IZ39" s="46">
        <v>6</v>
      </c>
      <c r="JA39" s="6">
        <v>226</v>
      </c>
      <c r="JB39" s="46">
        <v>7</v>
      </c>
      <c r="JC39" s="6"/>
      <c r="JD39" s="46"/>
      <c r="JE39" s="6"/>
      <c r="JF39" s="46"/>
      <c r="JG39" s="6"/>
      <c r="JH39" s="46"/>
      <c r="JI39" s="6"/>
      <c r="JJ39" s="46"/>
      <c r="JK39" s="6"/>
      <c r="JL39" s="46"/>
      <c r="JM39" s="6"/>
      <c r="JN39" s="46"/>
      <c r="JO39" s="6"/>
      <c r="JP39" s="46"/>
      <c r="JQ39" s="6"/>
      <c r="JR39" s="46"/>
      <c r="JS39" s="6"/>
      <c r="JT39" s="46"/>
      <c r="JU39" s="6"/>
      <c r="JV39" s="46"/>
      <c r="JW39" s="6"/>
      <c r="JX39" s="46"/>
      <c r="JY39" s="6"/>
      <c r="JZ39" s="46"/>
      <c r="KA39" s="6"/>
      <c r="KB39" s="46"/>
      <c r="KC39" s="6"/>
      <c r="KD39" s="46"/>
      <c r="KE39" s="6"/>
      <c r="KF39" s="46"/>
      <c r="KG39" s="6"/>
      <c r="KH39" s="46"/>
      <c r="KI39" s="47">
        <v>824</v>
      </c>
      <c r="KJ39" s="46">
        <v>0</v>
      </c>
      <c r="KK39" s="6">
        <v>833</v>
      </c>
      <c r="KL39" s="46">
        <v>2</v>
      </c>
      <c r="KM39" s="6">
        <v>845</v>
      </c>
      <c r="KN39" s="46">
        <v>4</v>
      </c>
      <c r="KO39" s="6">
        <v>869</v>
      </c>
      <c r="KP39" s="46">
        <v>6</v>
      </c>
      <c r="KQ39" s="6">
        <v>890</v>
      </c>
      <c r="KR39" s="46">
        <v>8</v>
      </c>
      <c r="KS39" s="6">
        <v>919</v>
      </c>
      <c r="KT39" s="46">
        <v>10</v>
      </c>
      <c r="KU39" s="6">
        <v>952</v>
      </c>
      <c r="KV39" s="46">
        <v>12</v>
      </c>
      <c r="KW39" s="6">
        <v>986</v>
      </c>
      <c r="KX39" s="46">
        <v>14</v>
      </c>
      <c r="KY39" s="6">
        <v>1030</v>
      </c>
      <c r="KZ39" s="46">
        <v>16</v>
      </c>
      <c r="LA39" s="6">
        <v>1080</v>
      </c>
      <c r="LB39" s="46">
        <v>18</v>
      </c>
      <c r="LC39" s="6">
        <v>1130</v>
      </c>
      <c r="LD39" s="46">
        <v>20</v>
      </c>
      <c r="LE39" s="47">
        <v>740</v>
      </c>
      <c r="LF39" s="46">
        <v>0</v>
      </c>
      <c r="LG39" s="6">
        <v>749</v>
      </c>
      <c r="LH39" s="46">
        <v>2</v>
      </c>
      <c r="LI39" s="6">
        <v>768</v>
      </c>
      <c r="LJ39" s="46">
        <v>4</v>
      </c>
      <c r="LK39" s="6">
        <v>798</v>
      </c>
      <c r="LL39" s="46">
        <v>6</v>
      </c>
      <c r="LM39" s="6">
        <v>818</v>
      </c>
      <c r="LN39" s="46">
        <v>8</v>
      </c>
      <c r="LO39" s="6">
        <v>846</v>
      </c>
      <c r="LP39" s="46">
        <v>10</v>
      </c>
      <c r="LQ39" s="6">
        <v>883</v>
      </c>
      <c r="LR39" s="46">
        <v>12</v>
      </c>
      <c r="LS39" s="6">
        <v>917</v>
      </c>
      <c r="LT39" s="46">
        <v>14</v>
      </c>
      <c r="LU39" s="6">
        <v>963</v>
      </c>
      <c r="LV39" s="46">
        <v>16</v>
      </c>
      <c r="LW39" s="6">
        <v>1010</v>
      </c>
      <c r="LX39" s="46">
        <v>18</v>
      </c>
      <c r="LY39" s="6">
        <v>1070</v>
      </c>
      <c r="LZ39" s="46">
        <v>20</v>
      </c>
      <c r="MA39" s="47">
        <v>959</v>
      </c>
      <c r="MB39" s="36">
        <v>882</v>
      </c>
      <c r="MC39" s="36">
        <v>858</v>
      </c>
      <c r="MD39" s="36">
        <v>831</v>
      </c>
      <c r="ME39" s="36">
        <v>809</v>
      </c>
      <c r="MF39" s="6">
        <v>562</v>
      </c>
      <c r="MG39" s="46">
        <v>0</v>
      </c>
      <c r="MH39" s="6">
        <v>572</v>
      </c>
      <c r="MI39" s="46">
        <v>1</v>
      </c>
      <c r="MJ39" s="6">
        <v>583</v>
      </c>
      <c r="MK39" s="46">
        <v>2</v>
      </c>
      <c r="ML39" s="6">
        <v>594</v>
      </c>
      <c r="MM39" s="46">
        <v>3</v>
      </c>
      <c r="MN39" s="6">
        <v>603</v>
      </c>
      <c r="MO39" s="46">
        <v>4</v>
      </c>
      <c r="MP39" s="6">
        <v>619</v>
      </c>
      <c r="MQ39" s="46">
        <v>6</v>
      </c>
      <c r="MR39" s="6">
        <v>639</v>
      </c>
      <c r="MS39" s="46">
        <v>8</v>
      </c>
      <c r="MT39" s="6">
        <v>655</v>
      </c>
      <c r="MU39" s="46">
        <v>10</v>
      </c>
      <c r="MV39" s="6">
        <v>562</v>
      </c>
      <c r="MW39" s="49">
        <v>0</v>
      </c>
      <c r="MX39" s="6">
        <v>587</v>
      </c>
      <c r="MY39" s="49">
        <v>1</v>
      </c>
      <c r="MZ39" s="6">
        <v>608</v>
      </c>
      <c r="NA39" s="49">
        <v>2</v>
      </c>
      <c r="NB39" s="6">
        <v>620</v>
      </c>
      <c r="NC39" s="49">
        <v>3</v>
      </c>
      <c r="ND39" s="6">
        <v>639</v>
      </c>
      <c r="NE39" s="49">
        <v>4</v>
      </c>
      <c r="NF39" s="6">
        <v>655</v>
      </c>
      <c r="NG39" s="49">
        <v>5</v>
      </c>
      <c r="NH39" s="6">
        <v>672</v>
      </c>
      <c r="NI39" s="49">
        <v>6</v>
      </c>
      <c r="NJ39" s="6">
        <v>326</v>
      </c>
      <c r="NK39" s="46">
        <v>0</v>
      </c>
      <c r="NL39" s="6">
        <v>335</v>
      </c>
      <c r="NM39" s="46">
        <v>1</v>
      </c>
      <c r="NN39" s="6">
        <v>345</v>
      </c>
      <c r="NO39" s="46">
        <v>2</v>
      </c>
      <c r="NP39" s="6">
        <v>355</v>
      </c>
      <c r="NQ39" s="46">
        <v>3</v>
      </c>
      <c r="NR39" s="6">
        <v>363</v>
      </c>
      <c r="NS39" s="46">
        <v>4</v>
      </c>
      <c r="NT39" s="6">
        <v>372</v>
      </c>
      <c r="NU39" s="46">
        <v>5</v>
      </c>
      <c r="NV39" s="6">
        <v>384</v>
      </c>
      <c r="NW39" s="46">
        <v>6</v>
      </c>
      <c r="NX39" s="6">
        <v>392</v>
      </c>
      <c r="NY39" s="46">
        <v>7</v>
      </c>
      <c r="NZ39" s="6">
        <v>404</v>
      </c>
      <c r="OA39" s="46">
        <v>8</v>
      </c>
      <c r="OB39" s="6">
        <v>326</v>
      </c>
      <c r="OC39" s="46">
        <v>0</v>
      </c>
      <c r="OD39" s="6">
        <v>339</v>
      </c>
      <c r="OE39" s="46">
        <v>1</v>
      </c>
      <c r="OF39" s="6">
        <v>348</v>
      </c>
      <c r="OG39" s="46">
        <v>2</v>
      </c>
      <c r="OH39" s="6">
        <v>363</v>
      </c>
      <c r="OI39" s="46">
        <v>3</v>
      </c>
      <c r="OJ39" s="6">
        <v>371</v>
      </c>
      <c r="OK39" s="46">
        <v>4</v>
      </c>
      <c r="OL39" s="6">
        <v>376</v>
      </c>
      <c r="OM39" s="46">
        <v>5</v>
      </c>
      <c r="ON39" s="6">
        <v>388</v>
      </c>
      <c r="OO39" s="46">
        <v>6</v>
      </c>
      <c r="OP39" s="139">
        <v>138</v>
      </c>
      <c r="OQ39" s="46">
        <v>0</v>
      </c>
      <c r="OR39" s="139">
        <v>144</v>
      </c>
      <c r="OS39" s="46">
        <v>1</v>
      </c>
      <c r="OT39" s="139">
        <v>152</v>
      </c>
      <c r="OU39" s="46">
        <v>2</v>
      </c>
      <c r="OV39" s="139">
        <v>156</v>
      </c>
      <c r="OW39" s="46">
        <v>3</v>
      </c>
      <c r="OX39" s="139">
        <v>165</v>
      </c>
      <c r="OY39" s="46">
        <v>4</v>
      </c>
      <c r="OZ39" s="139">
        <v>169</v>
      </c>
      <c r="PA39" s="46">
        <v>5</v>
      </c>
      <c r="PB39" s="139">
        <v>178</v>
      </c>
      <c r="PC39" s="46">
        <v>6</v>
      </c>
      <c r="PD39" s="139">
        <v>186</v>
      </c>
      <c r="PE39" s="46">
        <v>7</v>
      </c>
      <c r="PF39" s="139">
        <v>783</v>
      </c>
      <c r="PG39" s="46">
        <v>0</v>
      </c>
      <c r="PH39" s="139">
        <v>802</v>
      </c>
      <c r="PI39" s="46">
        <v>2</v>
      </c>
      <c r="PJ39" s="139">
        <v>821</v>
      </c>
      <c r="PK39" s="46">
        <v>4</v>
      </c>
      <c r="PL39" s="139">
        <v>848</v>
      </c>
      <c r="PM39" s="46">
        <v>6</v>
      </c>
      <c r="PN39" s="139">
        <v>880</v>
      </c>
      <c r="PO39" s="46">
        <v>8</v>
      </c>
      <c r="PP39" s="139">
        <v>911</v>
      </c>
      <c r="PQ39" s="46">
        <v>10</v>
      </c>
      <c r="PR39" s="139">
        <v>952</v>
      </c>
      <c r="PS39" s="46">
        <v>12</v>
      </c>
      <c r="PT39" s="139">
        <v>989</v>
      </c>
      <c r="PU39" s="46">
        <v>14</v>
      </c>
      <c r="PV39" s="139">
        <v>1040</v>
      </c>
      <c r="PW39" s="46">
        <v>16</v>
      </c>
      <c r="PX39" s="139">
        <v>1090</v>
      </c>
      <c r="PY39" s="46">
        <v>18</v>
      </c>
      <c r="PZ39" s="139">
        <v>1150</v>
      </c>
      <c r="QA39" s="46">
        <v>20</v>
      </c>
      <c r="QB39" s="130">
        <v>719</v>
      </c>
      <c r="QC39" s="126"/>
      <c r="QD39" s="151">
        <v>638</v>
      </c>
      <c r="QE39" s="46">
        <v>0</v>
      </c>
      <c r="QF39" s="151">
        <v>663</v>
      </c>
      <c r="QG39" s="46">
        <v>2</v>
      </c>
      <c r="QH39" s="151">
        <v>681</v>
      </c>
      <c r="QI39" s="46">
        <v>4</v>
      </c>
      <c r="QJ39" s="151">
        <v>698</v>
      </c>
      <c r="QK39" s="46">
        <v>6</v>
      </c>
      <c r="QL39" s="151">
        <v>715</v>
      </c>
      <c r="QM39" s="46">
        <v>8</v>
      </c>
      <c r="QN39" s="151">
        <v>733</v>
      </c>
      <c r="QO39" s="46">
        <v>10</v>
      </c>
      <c r="QP39" s="151">
        <v>752</v>
      </c>
      <c r="QQ39" s="46">
        <v>12</v>
      </c>
      <c r="QR39" s="151">
        <v>772</v>
      </c>
      <c r="QS39" s="46">
        <v>14</v>
      </c>
      <c r="QT39" s="151">
        <v>795</v>
      </c>
      <c r="QU39" s="46">
        <v>16</v>
      </c>
      <c r="QV39" s="151">
        <v>824</v>
      </c>
      <c r="QW39" s="46">
        <v>18</v>
      </c>
      <c r="QX39" s="151">
        <v>841</v>
      </c>
      <c r="QY39" s="46">
        <v>20</v>
      </c>
      <c r="QZ39" s="139">
        <v>137</v>
      </c>
      <c r="RA39" s="46">
        <v>0</v>
      </c>
      <c r="RB39" s="139">
        <v>149</v>
      </c>
      <c r="RC39" s="46">
        <v>1</v>
      </c>
      <c r="RD39" s="139">
        <v>152</v>
      </c>
      <c r="RE39" s="46">
        <v>2</v>
      </c>
      <c r="RF39" s="139">
        <v>161</v>
      </c>
      <c r="RG39" s="46">
        <v>3</v>
      </c>
      <c r="RH39" s="139">
        <v>167</v>
      </c>
      <c r="RI39" s="46">
        <v>4</v>
      </c>
      <c r="RJ39" s="139">
        <v>175</v>
      </c>
      <c r="RK39" s="46">
        <v>5</v>
      </c>
      <c r="RL39" s="139">
        <v>184</v>
      </c>
      <c r="RM39" s="46">
        <v>6</v>
      </c>
      <c r="RN39" s="139">
        <v>200</v>
      </c>
      <c r="RO39" s="46">
        <v>7</v>
      </c>
      <c r="RP39" s="139">
        <v>724</v>
      </c>
      <c r="RQ39" s="138">
        <v>723</v>
      </c>
      <c r="RR39" s="138">
        <v>719</v>
      </c>
      <c r="RS39" s="138">
        <v>717</v>
      </c>
      <c r="RT39" s="138">
        <v>719</v>
      </c>
      <c r="RU39" s="138">
        <v>719</v>
      </c>
      <c r="RV39" s="138">
        <v>718</v>
      </c>
      <c r="RW39" s="138">
        <v>717</v>
      </c>
      <c r="RX39" s="139">
        <v>624</v>
      </c>
      <c r="RY39" s="46">
        <v>0</v>
      </c>
      <c r="RZ39" s="139">
        <v>646</v>
      </c>
      <c r="SA39" s="46">
        <v>1</v>
      </c>
      <c r="SB39" s="139">
        <v>658</v>
      </c>
      <c r="SC39" s="46">
        <v>2</v>
      </c>
      <c r="SD39" s="139">
        <v>702</v>
      </c>
      <c r="SE39" s="46">
        <v>3</v>
      </c>
      <c r="SF39" s="139">
        <v>719</v>
      </c>
      <c r="SG39" s="46">
        <v>4</v>
      </c>
      <c r="SH39" s="139">
        <v>750</v>
      </c>
      <c r="SI39" s="46">
        <v>5</v>
      </c>
      <c r="SJ39" s="139">
        <v>797</v>
      </c>
      <c r="SK39" s="46">
        <v>6</v>
      </c>
      <c r="SL39" s="139">
        <v>653</v>
      </c>
      <c r="SM39" s="46">
        <v>0</v>
      </c>
      <c r="SN39" s="139">
        <v>686</v>
      </c>
      <c r="SO39" s="46">
        <v>1</v>
      </c>
      <c r="SP39" s="139">
        <v>702</v>
      </c>
      <c r="SQ39" s="46">
        <v>2</v>
      </c>
      <c r="SR39" s="139">
        <v>727</v>
      </c>
      <c r="SS39" s="46">
        <v>3</v>
      </c>
      <c r="ST39" s="139">
        <v>753</v>
      </c>
      <c r="SU39" s="46">
        <v>4</v>
      </c>
      <c r="SV39" s="139">
        <v>782</v>
      </c>
      <c r="SW39" s="46">
        <v>5</v>
      </c>
      <c r="SX39" s="139">
        <v>811</v>
      </c>
      <c r="SY39" s="46">
        <v>6</v>
      </c>
      <c r="SZ39" s="139">
        <v>846</v>
      </c>
      <c r="TA39" s="46">
        <v>7</v>
      </c>
      <c r="TB39" s="139">
        <v>888</v>
      </c>
      <c r="TC39" s="5">
        <v>8</v>
      </c>
      <c r="TD39" s="4"/>
      <c r="TE39" s="177"/>
      <c r="TF39" s="4"/>
      <c r="TG39" s="4"/>
      <c r="TH39" s="4"/>
      <c r="TI39" s="4"/>
      <c r="TJ39" s="4"/>
    </row>
    <row r="40" spans="1:530" x14ac:dyDescent="0.25">
      <c r="A40" s="24" t="s">
        <v>52</v>
      </c>
      <c r="B40" s="55">
        <v>732</v>
      </c>
      <c r="C40" s="37"/>
      <c r="D40" s="37"/>
      <c r="E40" s="39">
        <v>778</v>
      </c>
      <c r="F40" s="39"/>
      <c r="G40" s="39"/>
      <c r="H40" s="39">
        <v>849</v>
      </c>
      <c r="I40" s="39"/>
      <c r="J40" s="39"/>
      <c r="AE40" s="52"/>
      <c r="AF40" s="52"/>
      <c r="AG40" s="52"/>
      <c r="AH40" s="125"/>
      <c r="AI40" s="52"/>
      <c r="AJ40" s="52"/>
      <c r="AK40" s="52"/>
      <c r="AL40" s="52"/>
      <c r="AM40" s="52"/>
      <c r="AN40" s="52"/>
      <c r="AO40" s="52"/>
      <c r="AP40" s="52"/>
      <c r="AQ40" s="52"/>
      <c r="AR40" s="52"/>
      <c r="AS40" s="52"/>
      <c r="AT40" s="52"/>
      <c r="AU40" s="52"/>
      <c r="AX40" s="39">
        <v>525</v>
      </c>
      <c r="AZ40" s="39">
        <v>518</v>
      </c>
      <c r="BB40" s="48">
        <v>218</v>
      </c>
      <c r="BC40" s="39">
        <v>510</v>
      </c>
      <c r="BD40" s="130"/>
      <c r="BF40" s="3">
        <v>1010</v>
      </c>
      <c r="BH40" s="3">
        <v>1080</v>
      </c>
      <c r="BM40" s="39">
        <v>518</v>
      </c>
      <c r="BN40" s="3"/>
      <c r="BP40" s="3">
        <v>611</v>
      </c>
      <c r="BQ40" s="50">
        <v>4</v>
      </c>
      <c r="BS40" s="48"/>
      <c r="BT40" s="4">
        <v>658</v>
      </c>
      <c r="BU40" s="50">
        <v>8</v>
      </c>
      <c r="BV40" s="52"/>
      <c r="BW40" s="39">
        <v>525</v>
      </c>
      <c r="BX40" s="4"/>
      <c r="BY40" s="48"/>
      <c r="BZ40" s="4">
        <v>623</v>
      </c>
      <c r="CA40" s="50">
        <v>4</v>
      </c>
      <c r="CD40" s="4">
        <v>668</v>
      </c>
      <c r="CE40" s="50">
        <v>8</v>
      </c>
      <c r="CF40" s="52"/>
      <c r="CG40" s="3"/>
      <c r="EF40" s="45"/>
      <c r="EH40" s="45"/>
      <c r="EJ40" s="45"/>
      <c r="EW40" s="3"/>
      <c r="EY40" s="3"/>
      <c r="FA40" s="3"/>
      <c r="FC40" s="3"/>
      <c r="FE40" s="3"/>
      <c r="FG40" s="3"/>
      <c r="FI40" s="3"/>
      <c r="FK40" s="3"/>
      <c r="FM40" s="3"/>
      <c r="FO40" s="3"/>
      <c r="FQ40" s="3"/>
      <c r="FS40" s="3"/>
      <c r="FU40" s="3"/>
      <c r="FV40" s="50"/>
      <c r="FW40" s="3"/>
      <c r="FY40" s="3"/>
      <c r="FZ40" s="50"/>
      <c r="GA40" s="3"/>
      <c r="GC40" s="3"/>
      <c r="GD40" s="50"/>
      <c r="GE40" s="3"/>
      <c r="GG40" s="3"/>
      <c r="GH40" s="50"/>
      <c r="GI40" s="3"/>
      <c r="GK40" s="3"/>
      <c r="GL40" s="50"/>
      <c r="GM40" s="3"/>
      <c r="GO40" s="3"/>
      <c r="GQ40" s="3"/>
      <c r="GS40" s="3"/>
      <c r="GU40" s="3"/>
      <c r="GW40" s="3"/>
      <c r="GY40" s="3"/>
      <c r="HA40" s="3"/>
      <c r="HC40" s="3"/>
      <c r="HE40" s="3"/>
      <c r="HG40" s="3"/>
      <c r="HI40" s="3"/>
      <c r="HK40" s="3"/>
      <c r="HM40" s="3"/>
      <c r="HO40" s="3"/>
      <c r="HQ40" s="3"/>
      <c r="HS40" s="3"/>
      <c r="HU40" s="3"/>
      <c r="HW40" s="3"/>
      <c r="HY40" s="3"/>
      <c r="IA40" s="3"/>
      <c r="IC40" s="3"/>
      <c r="IE40" s="3"/>
      <c r="IG40" s="3"/>
      <c r="II40" s="3"/>
      <c r="IK40" s="3"/>
      <c r="IM40" s="3"/>
      <c r="IO40" s="3"/>
      <c r="IQ40" s="3"/>
      <c r="IS40" s="3"/>
      <c r="IU40" s="3"/>
      <c r="IW40" s="3"/>
      <c r="IY40" s="3"/>
      <c r="JA40" s="3"/>
      <c r="JC40" s="3"/>
      <c r="JE40" s="3"/>
      <c r="JG40" s="3"/>
      <c r="JI40" s="3"/>
      <c r="JK40" s="3"/>
      <c r="JM40" s="3"/>
      <c r="JO40" s="3"/>
      <c r="JQ40" s="3"/>
      <c r="JS40" s="3"/>
      <c r="JU40" s="3"/>
      <c r="JW40" s="3"/>
      <c r="JY40" s="3"/>
      <c r="KA40" s="3"/>
      <c r="KC40" s="3"/>
      <c r="KE40" s="3"/>
      <c r="KG40" s="3"/>
      <c r="KI40" s="3"/>
      <c r="KK40" s="3"/>
      <c r="KM40" s="3"/>
      <c r="KO40" s="3"/>
      <c r="KQ40" s="3"/>
      <c r="KS40" s="3"/>
      <c r="KU40" s="3"/>
      <c r="KW40" s="3"/>
      <c r="KY40" s="3"/>
      <c r="LA40" s="3"/>
      <c r="LC40" s="3"/>
      <c r="LE40" s="3"/>
      <c r="LG40" s="3"/>
      <c r="LI40" s="3"/>
      <c r="LK40" s="3"/>
      <c r="LM40" s="3"/>
      <c r="LO40" s="3"/>
      <c r="LQ40" s="3"/>
      <c r="LS40" s="3"/>
      <c r="LU40" s="3"/>
      <c r="LW40" s="3"/>
      <c r="LY40" s="3"/>
      <c r="MA40" s="48">
        <v>958</v>
      </c>
      <c r="MB40" s="39">
        <v>908</v>
      </c>
      <c r="MC40" s="39">
        <v>891</v>
      </c>
      <c r="MD40" s="39">
        <v>824</v>
      </c>
      <c r="ME40" s="39">
        <v>795</v>
      </c>
      <c r="MF40" s="3">
        <v>556</v>
      </c>
      <c r="MG40" s="45">
        <v>0</v>
      </c>
      <c r="MH40" s="3">
        <v>575</v>
      </c>
      <c r="MI40" s="45">
        <v>1</v>
      </c>
      <c r="MJ40" s="3">
        <v>583</v>
      </c>
      <c r="MK40" s="45">
        <v>2</v>
      </c>
      <c r="ML40" s="3">
        <v>592</v>
      </c>
      <c r="MM40" s="45">
        <v>3</v>
      </c>
      <c r="MN40" s="3">
        <v>603</v>
      </c>
      <c r="MO40" s="45">
        <v>4</v>
      </c>
      <c r="MP40" s="3">
        <v>618</v>
      </c>
      <c r="MQ40" s="45">
        <v>6</v>
      </c>
      <c r="MR40" s="3">
        <v>636</v>
      </c>
      <c r="MS40" s="45">
        <v>8</v>
      </c>
      <c r="MT40" s="3">
        <v>653</v>
      </c>
      <c r="MU40" s="45">
        <v>10</v>
      </c>
      <c r="MV40" s="3">
        <v>556</v>
      </c>
      <c r="MW40" s="50">
        <v>0</v>
      </c>
      <c r="MX40" s="3">
        <v>587</v>
      </c>
      <c r="MY40" s="50">
        <v>1</v>
      </c>
      <c r="MZ40" s="3">
        <v>608</v>
      </c>
      <c r="NA40" s="50">
        <v>2</v>
      </c>
      <c r="NB40" s="3">
        <v>624</v>
      </c>
      <c r="NC40" s="50">
        <v>3</v>
      </c>
      <c r="ND40" s="3">
        <v>641</v>
      </c>
      <c r="NE40" s="50">
        <v>4</v>
      </c>
      <c r="NF40" s="3">
        <v>655</v>
      </c>
      <c r="NG40" s="50">
        <v>5</v>
      </c>
      <c r="NH40" s="3">
        <v>668</v>
      </c>
      <c r="NI40" s="50">
        <v>6</v>
      </c>
      <c r="NJ40" s="3"/>
      <c r="NL40" s="3"/>
      <c r="NN40" s="3"/>
      <c r="NP40" s="3"/>
      <c r="NR40" s="3"/>
      <c r="NT40" s="3"/>
      <c r="NV40" s="3"/>
      <c r="NX40" s="3"/>
      <c r="NZ40" s="3"/>
      <c r="OB40" s="3"/>
      <c r="OD40" s="3"/>
      <c r="OF40" s="3"/>
      <c r="OH40" s="3"/>
      <c r="OJ40" s="3"/>
      <c r="OL40" s="3"/>
      <c r="ON40" s="3"/>
      <c r="OP40" s="139">
        <v>139</v>
      </c>
      <c r="OQ40" s="45">
        <v>0</v>
      </c>
      <c r="OR40" s="139">
        <v>143</v>
      </c>
      <c r="OS40" s="45">
        <v>1</v>
      </c>
      <c r="OT40" s="139">
        <v>148</v>
      </c>
      <c r="OU40" s="45">
        <v>2</v>
      </c>
      <c r="OV40" s="139">
        <v>156</v>
      </c>
      <c r="OW40" s="45">
        <v>3</v>
      </c>
      <c r="OX40" s="139">
        <v>164</v>
      </c>
      <c r="OY40" s="45">
        <v>4</v>
      </c>
      <c r="OZ40" s="139">
        <v>170</v>
      </c>
      <c r="PA40" s="45">
        <v>5</v>
      </c>
      <c r="PB40" s="139">
        <v>177</v>
      </c>
      <c r="PC40" s="45">
        <v>6</v>
      </c>
      <c r="PD40" s="139">
        <v>190</v>
      </c>
      <c r="PE40" s="45">
        <v>7</v>
      </c>
      <c r="PF40" s="139">
        <v>782</v>
      </c>
      <c r="PG40" s="45">
        <v>0</v>
      </c>
      <c r="PH40" s="139">
        <v>802</v>
      </c>
      <c r="PI40" s="45">
        <v>2</v>
      </c>
      <c r="PJ40" s="139">
        <v>827</v>
      </c>
      <c r="PK40" s="45">
        <v>4</v>
      </c>
      <c r="PL40" s="139">
        <v>853</v>
      </c>
      <c r="PM40" s="45">
        <v>6</v>
      </c>
      <c r="PN40" s="139">
        <v>881</v>
      </c>
      <c r="PO40" s="45">
        <v>8</v>
      </c>
      <c r="PP40" s="139">
        <v>912</v>
      </c>
      <c r="PQ40" s="45">
        <v>10</v>
      </c>
      <c r="PR40" s="139">
        <v>953</v>
      </c>
      <c r="PS40" s="45">
        <v>12</v>
      </c>
      <c r="PT40" s="139">
        <v>989</v>
      </c>
      <c r="PU40" s="45">
        <v>14</v>
      </c>
      <c r="PV40" s="139">
        <v>1040</v>
      </c>
      <c r="PW40" s="45">
        <v>16</v>
      </c>
      <c r="PX40" s="139">
        <v>1090</v>
      </c>
      <c r="PY40" s="45">
        <v>18</v>
      </c>
      <c r="PZ40" s="139">
        <v>1150</v>
      </c>
      <c r="QA40" s="45">
        <v>20</v>
      </c>
      <c r="QB40" s="130">
        <v>719</v>
      </c>
      <c r="QD40" s="151">
        <v>638</v>
      </c>
      <c r="QE40" s="45">
        <v>0</v>
      </c>
      <c r="QF40" s="151">
        <v>661</v>
      </c>
      <c r="QG40" s="45">
        <v>2</v>
      </c>
      <c r="QH40" s="151">
        <v>680</v>
      </c>
      <c r="QI40" s="45">
        <v>4</v>
      </c>
      <c r="QJ40" s="151">
        <v>697</v>
      </c>
      <c r="QK40" s="45">
        <v>6</v>
      </c>
      <c r="QL40" s="151">
        <v>727</v>
      </c>
      <c r="QM40" s="45">
        <v>8</v>
      </c>
      <c r="QN40" s="151">
        <v>734</v>
      </c>
      <c r="QO40" s="45">
        <v>10</v>
      </c>
      <c r="QP40" s="151">
        <v>755</v>
      </c>
      <c r="QQ40" s="45">
        <v>12</v>
      </c>
      <c r="QR40" s="151">
        <v>772</v>
      </c>
      <c r="QS40" s="45">
        <v>14</v>
      </c>
      <c r="QT40" s="151">
        <v>796</v>
      </c>
      <c r="QU40" s="45">
        <v>16</v>
      </c>
      <c r="QV40" s="151">
        <v>819</v>
      </c>
      <c r="QW40" s="45">
        <v>18</v>
      </c>
      <c r="QX40" s="151">
        <v>842</v>
      </c>
      <c r="QY40" s="45">
        <v>20</v>
      </c>
      <c r="QZ40" s="140">
        <v>144</v>
      </c>
      <c r="RA40" s="45">
        <v>0</v>
      </c>
      <c r="RB40" s="140">
        <v>150</v>
      </c>
      <c r="RC40" s="45">
        <v>1</v>
      </c>
      <c r="RD40" s="140">
        <v>155</v>
      </c>
      <c r="RE40" s="45">
        <v>2</v>
      </c>
      <c r="RF40" s="140">
        <v>161</v>
      </c>
      <c r="RG40" s="45">
        <v>3</v>
      </c>
      <c r="RH40" s="140">
        <v>169</v>
      </c>
      <c r="RI40" s="45">
        <v>4</v>
      </c>
      <c r="RJ40" s="140">
        <v>176</v>
      </c>
      <c r="RK40" s="45">
        <v>5</v>
      </c>
      <c r="RL40" s="140">
        <v>185</v>
      </c>
      <c r="RM40" s="45">
        <v>6</v>
      </c>
      <c r="RN40" s="140">
        <v>199</v>
      </c>
      <c r="RO40" s="45">
        <v>7</v>
      </c>
      <c r="RP40" s="140">
        <v>747</v>
      </c>
      <c r="RQ40" s="138">
        <v>719</v>
      </c>
      <c r="RR40" s="138">
        <v>717</v>
      </c>
      <c r="RS40" s="138">
        <v>717</v>
      </c>
      <c r="RT40" s="138">
        <v>715</v>
      </c>
      <c r="RU40" s="138">
        <v>718</v>
      </c>
      <c r="RV40" s="138">
        <v>716</v>
      </c>
      <c r="RW40" s="138">
        <v>717</v>
      </c>
      <c r="RX40" s="140">
        <v>622</v>
      </c>
      <c r="RY40" s="45">
        <v>0</v>
      </c>
      <c r="RZ40" s="140">
        <v>646</v>
      </c>
      <c r="SA40" s="45">
        <v>1</v>
      </c>
      <c r="SB40" s="140">
        <v>655</v>
      </c>
      <c r="SC40" s="45">
        <v>2</v>
      </c>
      <c r="SD40" s="140">
        <v>702</v>
      </c>
      <c r="SE40" s="45">
        <v>3</v>
      </c>
      <c r="SF40" s="140">
        <v>719</v>
      </c>
      <c r="SG40" s="45">
        <v>4</v>
      </c>
      <c r="SH40" s="140">
        <v>750</v>
      </c>
      <c r="SI40" s="45">
        <v>5</v>
      </c>
      <c r="SJ40" s="140">
        <v>800</v>
      </c>
      <c r="SK40" s="45">
        <v>6</v>
      </c>
      <c r="SL40" s="140">
        <v>655</v>
      </c>
      <c r="SM40" s="45">
        <v>0</v>
      </c>
      <c r="SN40" s="140">
        <v>687</v>
      </c>
      <c r="SO40" s="45">
        <v>1</v>
      </c>
      <c r="SP40" s="140">
        <v>700</v>
      </c>
      <c r="SQ40" s="45">
        <v>2</v>
      </c>
      <c r="SR40" s="140">
        <v>729</v>
      </c>
      <c r="SS40" s="45">
        <v>3</v>
      </c>
      <c r="ST40" s="140">
        <v>752</v>
      </c>
      <c r="SU40" s="45">
        <v>4</v>
      </c>
      <c r="SV40" s="140">
        <v>781</v>
      </c>
      <c r="SW40" s="45">
        <v>5</v>
      </c>
      <c r="SX40" s="140">
        <v>815</v>
      </c>
      <c r="SY40" s="45">
        <v>6</v>
      </c>
      <c r="SZ40" s="140">
        <v>848</v>
      </c>
      <c r="TA40" s="45">
        <v>7</v>
      </c>
      <c r="TB40" s="140">
        <v>886</v>
      </c>
      <c r="TC40" s="2">
        <v>8</v>
      </c>
      <c r="TD40" s="4"/>
      <c r="TF40" s="4"/>
      <c r="TG40" s="4"/>
      <c r="TH40" s="4"/>
      <c r="TI40" s="4"/>
      <c r="TJ40" s="4"/>
    </row>
    <row r="41" spans="1:530" s="5" customFormat="1" x14ac:dyDescent="0.25">
      <c r="A41" s="25" t="s">
        <v>53</v>
      </c>
      <c r="B41" s="56">
        <v>733</v>
      </c>
      <c r="C41" s="38"/>
      <c r="D41" s="38"/>
      <c r="E41" s="36">
        <v>775</v>
      </c>
      <c r="F41" s="36"/>
      <c r="G41" s="36"/>
      <c r="H41" s="36">
        <v>848</v>
      </c>
      <c r="I41" s="36"/>
      <c r="J41" s="36"/>
      <c r="K41" s="41"/>
      <c r="L41" s="41"/>
      <c r="M41" s="41"/>
      <c r="N41" s="41"/>
      <c r="O41" s="41"/>
      <c r="P41" s="41"/>
      <c r="Q41" s="41"/>
      <c r="R41" s="41"/>
      <c r="S41" s="41"/>
      <c r="T41" s="41"/>
      <c r="U41" s="41"/>
      <c r="V41" s="41"/>
      <c r="W41" s="41"/>
      <c r="X41" s="41"/>
      <c r="Y41" s="41"/>
      <c r="Z41" s="46"/>
      <c r="AA41" s="41"/>
      <c r="AB41" s="41"/>
      <c r="AC41" s="41"/>
      <c r="AD41" s="41"/>
      <c r="AE41" s="46"/>
      <c r="AF41" s="46"/>
      <c r="AG41" s="46"/>
      <c r="AH41" s="126" t="s">
        <v>315</v>
      </c>
      <c r="AI41" s="46" t="s">
        <v>315</v>
      </c>
      <c r="AJ41" s="46" t="s">
        <v>315</v>
      </c>
      <c r="AK41" s="46"/>
      <c r="AL41" s="46"/>
      <c r="AM41" s="46"/>
      <c r="AN41" s="46"/>
      <c r="AO41" s="46"/>
      <c r="AP41" s="46"/>
      <c r="AQ41" s="46"/>
      <c r="AR41" s="46"/>
      <c r="AS41" s="46"/>
      <c r="AT41" s="46"/>
      <c r="AU41" s="46" t="s">
        <v>315</v>
      </c>
      <c r="AV41" s="46" t="s">
        <v>315</v>
      </c>
      <c r="AW41" s="41"/>
      <c r="AX41" s="36">
        <v>525</v>
      </c>
      <c r="AY41" s="41"/>
      <c r="AZ41" s="36">
        <v>516</v>
      </c>
      <c r="BA41" s="46"/>
      <c r="BB41" s="47">
        <v>222</v>
      </c>
      <c r="BC41" s="36">
        <v>511</v>
      </c>
      <c r="BD41" s="130"/>
      <c r="BE41" s="126"/>
      <c r="BF41" s="6">
        <v>1030</v>
      </c>
      <c r="BG41" s="46"/>
      <c r="BH41" s="6">
        <v>1050</v>
      </c>
      <c r="BI41" s="46"/>
      <c r="BJ41" s="127"/>
      <c r="BK41" s="126"/>
      <c r="BL41" s="41"/>
      <c r="BM41" s="36">
        <v>516</v>
      </c>
      <c r="BN41" s="6"/>
      <c r="BP41" s="6">
        <v>611</v>
      </c>
      <c r="BQ41" s="49">
        <v>4</v>
      </c>
      <c r="BR41" s="6"/>
      <c r="BS41" s="47"/>
      <c r="BT41" s="6">
        <v>656</v>
      </c>
      <c r="BU41" s="49">
        <v>8</v>
      </c>
      <c r="BV41" s="46"/>
      <c r="BW41" s="36">
        <v>525</v>
      </c>
      <c r="BY41" s="46"/>
      <c r="BZ41" s="6">
        <v>622</v>
      </c>
      <c r="CA41" s="49">
        <v>4</v>
      </c>
      <c r="CC41" s="46"/>
      <c r="CD41" s="6">
        <v>668</v>
      </c>
      <c r="CE41" s="49">
        <v>8</v>
      </c>
      <c r="CF41" s="46"/>
      <c r="CH41" s="46"/>
      <c r="CJ41" s="46"/>
      <c r="CL41" s="46"/>
      <c r="CN41" s="46"/>
      <c r="CP41" s="46"/>
      <c r="CR41" s="46"/>
      <c r="CT41" s="46"/>
      <c r="CV41" s="46"/>
      <c r="CX41" s="46"/>
      <c r="CZ41" s="46"/>
      <c r="DB41" s="46"/>
      <c r="DD41" s="46"/>
      <c r="DF41" s="46"/>
      <c r="DH41" s="46"/>
      <c r="DJ41" s="46"/>
      <c r="DL41" s="46"/>
      <c r="DN41" s="46"/>
      <c r="DP41" s="46"/>
      <c r="DR41" s="46"/>
      <c r="DT41" s="46"/>
      <c r="DV41" s="46"/>
      <c r="DX41" s="46"/>
      <c r="DZ41" s="46"/>
      <c r="EB41" s="46"/>
      <c r="ED41" s="46"/>
      <c r="EF41" s="46"/>
      <c r="EH41" s="46"/>
      <c r="EJ41" s="46"/>
      <c r="EL41" s="46"/>
      <c r="EN41" s="46"/>
      <c r="EP41" s="46"/>
      <c r="ER41" s="46"/>
      <c r="ET41" s="46"/>
      <c r="EV41" s="46"/>
      <c r="EW41" s="6"/>
      <c r="EX41" s="46"/>
      <c r="EY41" s="6"/>
      <c r="EZ41" s="46"/>
      <c r="FA41" s="6"/>
      <c r="FB41" s="46"/>
      <c r="FC41" s="6"/>
      <c r="FD41" s="46"/>
      <c r="FE41" s="6"/>
      <c r="FF41" s="46"/>
      <c r="FG41" s="6"/>
      <c r="FH41" s="46"/>
      <c r="FI41" s="6"/>
      <c r="FJ41" s="46"/>
      <c r="FK41" s="6"/>
      <c r="FL41" s="46"/>
      <c r="FM41" s="6"/>
      <c r="FN41" s="46"/>
      <c r="FO41" s="6"/>
      <c r="FP41" s="46"/>
      <c r="FQ41" s="6"/>
      <c r="FR41" s="46"/>
      <c r="FS41" s="6"/>
      <c r="FT41" s="46"/>
      <c r="FU41" s="6"/>
      <c r="FV41" s="46"/>
      <c r="FW41" s="6"/>
      <c r="FX41" s="46"/>
      <c r="FY41" s="6"/>
      <c r="FZ41" s="46"/>
      <c r="GA41" s="6"/>
      <c r="GB41" s="46"/>
      <c r="GC41" s="6"/>
      <c r="GD41" s="46"/>
      <c r="GE41" s="6"/>
      <c r="GF41" s="46"/>
      <c r="GG41" s="6"/>
      <c r="GH41" s="46"/>
      <c r="GI41" s="6"/>
      <c r="GJ41" s="46"/>
      <c r="GK41" s="6"/>
      <c r="GL41" s="46"/>
      <c r="GM41" s="6"/>
      <c r="GN41" s="46"/>
      <c r="GO41" s="6"/>
      <c r="GP41" s="46"/>
      <c r="GQ41" s="6"/>
      <c r="GR41" s="46"/>
      <c r="GS41" s="6"/>
      <c r="GT41" s="46"/>
      <c r="GU41" s="6"/>
      <c r="GV41" s="46"/>
      <c r="GW41" s="6"/>
      <c r="GX41" s="46"/>
      <c r="GY41" s="6"/>
      <c r="GZ41" s="46"/>
      <c r="HA41" s="6"/>
      <c r="HB41" s="46"/>
      <c r="HC41" s="6"/>
      <c r="HD41" s="46"/>
      <c r="HE41" s="6"/>
      <c r="HF41" s="46"/>
      <c r="HG41" s="6"/>
      <c r="HH41" s="46"/>
      <c r="HI41" s="6"/>
      <c r="HJ41" s="46"/>
      <c r="HK41" s="6"/>
      <c r="HL41" s="46"/>
      <c r="HM41" s="6"/>
      <c r="HN41" s="46"/>
      <c r="HO41" s="6"/>
      <c r="HP41" s="46"/>
      <c r="HQ41" s="6"/>
      <c r="HR41" s="46"/>
      <c r="HS41" s="6"/>
      <c r="HT41" s="46"/>
      <c r="HU41" s="6"/>
      <c r="HV41" s="46"/>
      <c r="HW41" s="6"/>
      <c r="HX41" s="46"/>
      <c r="HY41" s="6"/>
      <c r="HZ41" s="46"/>
      <c r="IA41" s="6"/>
      <c r="IB41" s="46"/>
      <c r="IC41" s="6"/>
      <c r="ID41" s="46"/>
      <c r="IE41" s="6"/>
      <c r="IF41" s="46"/>
      <c r="IG41" s="6"/>
      <c r="IH41" s="46"/>
      <c r="II41" s="6"/>
      <c r="IJ41" s="46"/>
      <c r="IK41" s="6"/>
      <c r="IL41" s="46"/>
      <c r="IM41" s="6"/>
      <c r="IN41" s="46"/>
      <c r="IO41" s="6"/>
      <c r="IP41" s="46"/>
      <c r="IQ41" s="6"/>
      <c r="IR41" s="46"/>
      <c r="IS41" s="6"/>
      <c r="IT41" s="46"/>
      <c r="IU41" s="6"/>
      <c r="IV41" s="46"/>
      <c r="IW41" s="6"/>
      <c r="IX41" s="46"/>
      <c r="IY41" s="6"/>
      <c r="IZ41" s="46"/>
      <c r="JA41" s="6"/>
      <c r="JB41" s="46"/>
      <c r="JC41" s="6"/>
      <c r="JD41" s="46"/>
      <c r="JE41" s="6"/>
      <c r="JF41" s="46"/>
      <c r="JG41" s="6"/>
      <c r="JH41" s="46"/>
      <c r="JI41" s="6"/>
      <c r="JJ41" s="46"/>
      <c r="JK41" s="6"/>
      <c r="JL41" s="46"/>
      <c r="JM41" s="6"/>
      <c r="JN41" s="46"/>
      <c r="JO41" s="6"/>
      <c r="JP41" s="46"/>
      <c r="JQ41" s="6"/>
      <c r="JR41" s="46"/>
      <c r="JS41" s="6"/>
      <c r="JT41" s="46"/>
      <c r="JU41" s="6"/>
      <c r="JV41" s="46"/>
      <c r="JW41" s="6"/>
      <c r="JX41" s="46"/>
      <c r="JY41" s="6"/>
      <c r="JZ41" s="46"/>
      <c r="KA41" s="6"/>
      <c r="KB41" s="46"/>
      <c r="KC41" s="6"/>
      <c r="KD41" s="46"/>
      <c r="KE41" s="6"/>
      <c r="KF41" s="46"/>
      <c r="KG41" s="6"/>
      <c r="KH41" s="46"/>
      <c r="KI41" s="6"/>
      <c r="KJ41" s="46"/>
      <c r="KK41" s="6"/>
      <c r="KL41" s="46"/>
      <c r="KM41" s="6"/>
      <c r="KN41" s="46"/>
      <c r="KO41" s="6"/>
      <c r="KP41" s="46"/>
      <c r="KQ41" s="6"/>
      <c r="KR41" s="46"/>
      <c r="KS41" s="6"/>
      <c r="KT41" s="46"/>
      <c r="KU41" s="6"/>
      <c r="KV41" s="46"/>
      <c r="KW41" s="6"/>
      <c r="KX41" s="46"/>
      <c r="KY41" s="6"/>
      <c r="KZ41" s="46"/>
      <c r="LA41" s="6"/>
      <c r="LB41" s="46"/>
      <c r="LC41" s="6"/>
      <c r="LD41" s="46"/>
      <c r="LE41" s="6"/>
      <c r="LF41" s="46"/>
      <c r="LG41" s="6"/>
      <c r="LH41" s="46"/>
      <c r="LI41" s="6"/>
      <c r="LJ41" s="46"/>
      <c r="LK41" s="6"/>
      <c r="LL41" s="46"/>
      <c r="LM41" s="6"/>
      <c r="LN41" s="46"/>
      <c r="LO41" s="6"/>
      <c r="LP41" s="46"/>
      <c r="LQ41" s="6"/>
      <c r="LR41" s="46"/>
      <c r="LS41" s="6"/>
      <c r="LT41" s="46"/>
      <c r="LU41" s="6"/>
      <c r="LV41" s="46"/>
      <c r="LW41" s="6"/>
      <c r="LX41" s="46"/>
      <c r="LY41" s="6"/>
      <c r="LZ41" s="46"/>
      <c r="MA41" s="47">
        <v>958</v>
      </c>
      <c r="MB41" s="36">
        <v>911</v>
      </c>
      <c r="MC41" s="36">
        <v>891</v>
      </c>
      <c r="MD41" s="36">
        <v>823</v>
      </c>
      <c r="ME41" s="36">
        <v>792</v>
      </c>
      <c r="MF41" s="6">
        <v>552</v>
      </c>
      <c r="MG41" s="46">
        <v>0</v>
      </c>
      <c r="MH41" s="6">
        <v>570</v>
      </c>
      <c r="MI41" s="46">
        <v>1</v>
      </c>
      <c r="MJ41" s="6">
        <v>583</v>
      </c>
      <c r="MK41" s="46">
        <v>2</v>
      </c>
      <c r="ML41" s="6">
        <v>592</v>
      </c>
      <c r="MM41" s="46">
        <v>3</v>
      </c>
      <c r="MN41" s="6">
        <v>600</v>
      </c>
      <c r="MO41" s="46">
        <v>4</v>
      </c>
      <c r="MP41" s="6">
        <v>618</v>
      </c>
      <c r="MQ41" s="46">
        <v>6</v>
      </c>
      <c r="MR41" s="6">
        <v>636</v>
      </c>
      <c r="MS41" s="46">
        <v>8</v>
      </c>
      <c r="MT41" s="6">
        <v>655</v>
      </c>
      <c r="MU41" s="46">
        <v>10</v>
      </c>
      <c r="MV41" s="6">
        <v>552</v>
      </c>
      <c r="MW41" s="49">
        <v>0</v>
      </c>
      <c r="MX41" s="6">
        <v>592</v>
      </c>
      <c r="MY41" s="49">
        <v>1</v>
      </c>
      <c r="MZ41" s="6">
        <v>611</v>
      </c>
      <c r="NA41" s="49">
        <v>2</v>
      </c>
      <c r="NB41" s="6">
        <v>621</v>
      </c>
      <c r="NC41" s="49">
        <v>3</v>
      </c>
      <c r="ND41" s="6">
        <v>641</v>
      </c>
      <c r="NE41" s="49">
        <v>4</v>
      </c>
      <c r="NF41" s="6">
        <v>655</v>
      </c>
      <c r="NG41" s="49">
        <v>5</v>
      </c>
      <c r="NH41" s="6">
        <v>678</v>
      </c>
      <c r="NI41" s="49">
        <v>6</v>
      </c>
      <c r="NJ41" s="6"/>
      <c r="NK41" s="46"/>
      <c r="NL41" s="6"/>
      <c r="NM41" s="46"/>
      <c r="NN41" s="6"/>
      <c r="NO41" s="46"/>
      <c r="NP41" s="6"/>
      <c r="NQ41" s="46"/>
      <c r="NR41" s="6"/>
      <c r="NS41" s="46"/>
      <c r="NT41" s="6"/>
      <c r="NU41" s="46"/>
      <c r="NV41" s="6"/>
      <c r="NW41" s="46"/>
      <c r="NX41" s="6"/>
      <c r="NY41" s="46"/>
      <c r="NZ41" s="6"/>
      <c r="OA41" s="46"/>
      <c r="OB41" s="6"/>
      <c r="OC41" s="46"/>
      <c r="OD41" s="6"/>
      <c r="OE41" s="46"/>
      <c r="OF41" s="6"/>
      <c r="OG41" s="46"/>
      <c r="OH41" s="6"/>
      <c r="OI41" s="46"/>
      <c r="OJ41" s="6"/>
      <c r="OK41" s="46"/>
      <c r="OL41" s="6"/>
      <c r="OM41" s="46"/>
      <c r="ON41" s="6"/>
      <c r="OO41" s="46"/>
      <c r="OP41" s="139">
        <v>140</v>
      </c>
      <c r="OQ41" s="46">
        <v>0</v>
      </c>
      <c r="OR41" s="139">
        <v>140</v>
      </c>
      <c r="OS41" s="46">
        <v>1</v>
      </c>
      <c r="OT41" s="139">
        <v>143</v>
      </c>
      <c r="OU41" s="46">
        <v>2</v>
      </c>
      <c r="OV41" s="139">
        <v>158</v>
      </c>
      <c r="OW41" s="46">
        <v>3</v>
      </c>
      <c r="OX41" s="139">
        <v>162</v>
      </c>
      <c r="OY41" s="46">
        <v>4</v>
      </c>
      <c r="OZ41" s="139">
        <v>171</v>
      </c>
      <c r="PA41" s="46">
        <v>5</v>
      </c>
      <c r="PB41" s="139">
        <v>182</v>
      </c>
      <c r="PC41" s="46">
        <v>6</v>
      </c>
      <c r="PD41" s="139">
        <v>192</v>
      </c>
      <c r="PE41" s="46">
        <v>7</v>
      </c>
      <c r="PF41" s="139">
        <v>787</v>
      </c>
      <c r="PG41" s="46">
        <v>0</v>
      </c>
      <c r="PH41" s="139">
        <v>800</v>
      </c>
      <c r="PI41" s="46">
        <v>2</v>
      </c>
      <c r="PJ41" s="139">
        <v>825</v>
      </c>
      <c r="PK41" s="46">
        <v>4</v>
      </c>
      <c r="PL41" s="139">
        <v>844</v>
      </c>
      <c r="PM41" s="46">
        <v>6</v>
      </c>
      <c r="PN41" s="139">
        <v>880</v>
      </c>
      <c r="PO41" s="46">
        <v>8</v>
      </c>
      <c r="PP41" s="139">
        <v>920</v>
      </c>
      <c r="PQ41" s="46">
        <v>10</v>
      </c>
      <c r="PR41" s="139">
        <v>952</v>
      </c>
      <c r="PS41" s="46">
        <v>12</v>
      </c>
      <c r="PT41" s="139">
        <v>984</v>
      </c>
      <c r="PU41" s="46">
        <v>14</v>
      </c>
      <c r="PV41" s="139">
        <v>1040</v>
      </c>
      <c r="PW41" s="46">
        <v>16</v>
      </c>
      <c r="PX41" s="139">
        <v>1100</v>
      </c>
      <c r="PY41" s="46">
        <v>18</v>
      </c>
      <c r="PZ41" s="139">
        <v>1150</v>
      </c>
      <c r="QA41" s="46">
        <v>20</v>
      </c>
      <c r="QB41" s="130">
        <v>719</v>
      </c>
      <c r="QC41" s="126"/>
      <c r="QD41" s="151">
        <v>639</v>
      </c>
      <c r="QE41" s="46">
        <v>0</v>
      </c>
      <c r="QF41" s="151">
        <v>661</v>
      </c>
      <c r="QG41" s="46">
        <v>2</v>
      </c>
      <c r="QH41" s="151">
        <v>682</v>
      </c>
      <c r="QI41" s="46">
        <v>4</v>
      </c>
      <c r="QJ41" s="151">
        <v>697</v>
      </c>
      <c r="QK41" s="46">
        <v>6</v>
      </c>
      <c r="QL41" s="151">
        <v>717</v>
      </c>
      <c r="QM41" s="46">
        <v>8</v>
      </c>
      <c r="QN41" s="151">
        <v>735</v>
      </c>
      <c r="QO41" s="46">
        <v>10</v>
      </c>
      <c r="QP41" s="151">
        <v>753</v>
      </c>
      <c r="QQ41" s="46">
        <v>12</v>
      </c>
      <c r="QR41" s="151">
        <v>771</v>
      </c>
      <c r="QS41" s="46">
        <v>14</v>
      </c>
      <c r="QT41" s="151">
        <v>796</v>
      </c>
      <c r="QU41" s="46">
        <v>16</v>
      </c>
      <c r="QV41" s="151">
        <v>818</v>
      </c>
      <c r="QW41" s="46">
        <v>18</v>
      </c>
      <c r="QX41" s="151">
        <v>846</v>
      </c>
      <c r="QY41" s="46">
        <v>20</v>
      </c>
      <c r="QZ41" s="140">
        <v>139</v>
      </c>
      <c r="RA41" s="46">
        <v>0</v>
      </c>
      <c r="RB41" s="140">
        <v>147</v>
      </c>
      <c r="RC41" s="46">
        <v>1</v>
      </c>
      <c r="RD41" s="140">
        <v>153</v>
      </c>
      <c r="RE41" s="46">
        <v>2</v>
      </c>
      <c r="RF41" s="140">
        <v>163</v>
      </c>
      <c r="RG41" s="46">
        <v>3</v>
      </c>
      <c r="RH41" s="140">
        <v>168</v>
      </c>
      <c r="RI41" s="46">
        <v>4</v>
      </c>
      <c r="RJ41" s="140">
        <v>178</v>
      </c>
      <c r="RK41" s="46">
        <v>5</v>
      </c>
      <c r="RL41" s="140">
        <v>185</v>
      </c>
      <c r="RM41" s="46">
        <v>6</v>
      </c>
      <c r="RN41" s="140">
        <v>200</v>
      </c>
      <c r="RO41" s="46">
        <v>7</v>
      </c>
      <c r="RP41" s="140">
        <v>743</v>
      </c>
      <c r="RQ41" s="138">
        <v>719</v>
      </c>
      <c r="RR41" s="138">
        <v>719</v>
      </c>
      <c r="RS41" s="138">
        <v>714</v>
      </c>
      <c r="RT41" s="138">
        <v>720</v>
      </c>
      <c r="RU41" s="138">
        <v>716</v>
      </c>
      <c r="RV41" s="138">
        <v>717</v>
      </c>
      <c r="RW41" s="138">
        <v>719</v>
      </c>
      <c r="RX41" s="140">
        <v>622</v>
      </c>
      <c r="RY41" s="46">
        <v>0</v>
      </c>
      <c r="RZ41" s="140">
        <v>645</v>
      </c>
      <c r="SA41" s="46">
        <v>1</v>
      </c>
      <c r="SB41" s="140">
        <v>655</v>
      </c>
      <c r="SC41" s="46">
        <v>2</v>
      </c>
      <c r="SD41" s="140">
        <v>698</v>
      </c>
      <c r="SE41" s="46">
        <v>3</v>
      </c>
      <c r="SF41" s="140">
        <v>714</v>
      </c>
      <c r="SG41" s="46">
        <v>4</v>
      </c>
      <c r="SH41" s="140">
        <v>744</v>
      </c>
      <c r="SI41" s="46">
        <v>5</v>
      </c>
      <c r="SJ41" s="140">
        <v>803</v>
      </c>
      <c r="SK41" s="46">
        <v>6</v>
      </c>
      <c r="SL41" s="140">
        <v>649</v>
      </c>
      <c r="SM41" s="46">
        <v>0</v>
      </c>
      <c r="SN41" s="140">
        <v>667</v>
      </c>
      <c r="SO41" s="46">
        <v>1</v>
      </c>
      <c r="SP41" s="140">
        <v>706</v>
      </c>
      <c r="SQ41" s="46">
        <v>2</v>
      </c>
      <c r="SR41" s="140">
        <v>726</v>
      </c>
      <c r="SS41" s="46">
        <v>3</v>
      </c>
      <c r="ST41" s="140">
        <v>759</v>
      </c>
      <c r="SU41" s="46">
        <v>4</v>
      </c>
      <c r="SV41" s="140">
        <v>784</v>
      </c>
      <c r="SW41" s="46">
        <v>5</v>
      </c>
      <c r="SX41" s="140">
        <v>811</v>
      </c>
      <c r="SY41" s="46">
        <v>6</v>
      </c>
      <c r="SZ41" s="140">
        <v>849</v>
      </c>
      <c r="TA41" s="46">
        <v>7</v>
      </c>
      <c r="TB41" s="140">
        <v>886</v>
      </c>
      <c r="TC41" s="5">
        <v>8</v>
      </c>
      <c r="TD41" s="4"/>
      <c r="TE41" s="177"/>
      <c r="TF41" s="4"/>
      <c r="TG41" s="4"/>
      <c r="TH41" s="4"/>
      <c r="TI41" s="4"/>
      <c r="TJ41" s="4"/>
    </row>
    <row r="42" spans="1:530" x14ac:dyDescent="0.25">
      <c r="A42" s="24" t="s">
        <v>54</v>
      </c>
      <c r="B42" s="55">
        <v>733</v>
      </c>
      <c r="C42" s="37"/>
      <c r="D42" s="37"/>
      <c r="E42" s="39">
        <v>775</v>
      </c>
      <c r="F42" s="39"/>
      <c r="G42" s="39"/>
      <c r="H42" s="39">
        <v>851</v>
      </c>
      <c r="I42" s="39"/>
      <c r="J42" s="39"/>
      <c r="AE42" s="45"/>
      <c r="AF42" s="45"/>
      <c r="AG42" s="45"/>
      <c r="AH42" s="126" t="s">
        <v>316</v>
      </c>
      <c r="AI42" s="45" t="s">
        <v>316</v>
      </c>
      <c r="AJ42" s="45" t="s">
        <v>316</v>
      </c>
      <c r="AK42" s="45"/>
      <c r="AL42" s="45"/>
      <c r="AM42" s="45"/>
      <c r="AN42" s="45"/>
      <c r="AO42" s="45"/>
      <c r="AP42" s="45"/>
      <c r="AQ42" s="45"/>
      <c r="AR42" s="45"/>
      <c r="AS42" s="45"/>
      <c r="AT42" s="45"/>
      <c r="AU42" s="45" t="s">
        <v>316</v>
      </c>
      <c r="AV42" s="45" t="s">
        <v>316</v>
      </c>
      <c r="AX42" s="39">
        <v>522</v>
      </c>
      <c r="AZ42" s="39">
        <v>516</v>
      </c>
      <c r="BB42" s="48">
        <v>219</v>
      </c>
      <c r="BC42" s="39">
        <v>509</v>
      </c>
      <c r="BD42" s="130"/>
      <c r="BF42" s="3">
        <v>1030</v>
      </c>
      <c r="BH42" s="3">
        <v>1060</v>
      </c>
      <c r="BM42" s="39">
        <v>516</v>
      </c>
      <c r="BN42" s="3"/>
      <c r="BP42" s="3">
        <v>612</v>
      </c>
      <c r="BQ42" s="50">
        <v>4</v>
      </c>
      <c r="BT42" s="3">
        <v>658</v>
      </c>
      <c r="BU42" s="50">
        <v>8</v>
      </c>
      <c r="BW42" s="39">
        <v>522</v>
      </c>
      <c r="BZ42" s="3">
        <v>624</v>
      </c>
      <c r="CA42" s="50">
        <v>4</v>
      </c>
      <c r="CD42" s="4">
        <v>669</v>
      </c>
      <c r="CE42" s="50">
        <v>8</v>
      </c>
      <c r="EF42" s="45"/>
      <c r="EH42" s="45"/>
      <c r="EJ42" s="45"/>
      <c r="EW42" s="3"/>
      <c r="EY42" s="3"/>
      <c r="FA42" s="3"/>
      <c r="FC42" s="3"/>
      <c r="FE42" s="3"/>
      <c r="FG42" s="3"/>
      <c r="FI42" s="3"/>
      <c r="FK42" s="3"/>
      <c r="FM42" s="3"/>
      <c r="FO42" s="3"/>
      <c r="FQ42" s="3"/>
      <c r="FS42" s="3"/>
      <c r="FU42" s="3"/>
      <c r="FW42" s="3"/>
      <c r="FY42" s="3"/>
      <c r="GA42" s="3"/>
      <c r="GC42" s="3"/>
      <c r="GE42" s="3"/>
      <c r="GG42" s="3"/>
      <c r="GI42" s="3"/>
      <c r="GK42" s="3"/>
      <c r="GM42" s="3"/>
      <c r="GO42" s="3"/>
      <c r="GQ42" s="3"/>
      <c r="GS42" s="3"/>
      <c r="GU42" s="3"/>
      <c r="GW42" s="3"/>
      <c r="GY42" s="3"/>
      <c r="HA42" s="3"/>
      <c r="HC42" s="3"/>
      <c r="HE42" s="3"/>
      <c r="HG42" s="3"/>
      <c r="HI42" s="3"/>
      <c r="HK42" s="3"/>
      <c r="HM42" s="3"/>
      <c r="HO42" s="3"/>
      <c r="HQ42" s="3"/>
      <c r="HS42" s="3"/>
      <c r="HU42" s="3"/>
      <c r="HW42" s="3"/>
      <c r="HY42" s="3"/>
      <c r="IA42" s="3"/>
      <c r="IC42" s="3"/>
      <c r="IE42" s="3"/>
      <c r="IG42" s="3"/>
      <c r="II42" s="3"/>
      <c r="IK42" s="3"/>
      <c r="IM42" s="3"/>
      <c r="IO42" s="3"/>
      <c r="IQ42" s="3"/>
      <c r="IS42" s="3"/>
      <c r="IU42" s="3"/>
      <c r="IW42" s="3"/>
      <c r="IY42" s="3"/>
      <c r="JA42" s="3"/>
      <c r="JC42" s="3"/>
      <c r="JE42" s="3"/>
      <c r="JG42" s="3"/>
      <c r="JI42" s="3"/>
      <c r="JK42" s="3"/>
      <c r="JM42" s="3"/>
      <c r="JO42" s="3"/>
      <c r="JQ42" s="3"/>
      <c r="JS42" s="3"/>
      <c r="JU42" s="3"/>
      <c r="JW42" s="3"/>
      <c r="JY42" s="3"/>
      <c r="KA42" s="3"/>
      <c r="KC42" s="3"/>
      <c r="KE42" s="3"/>
      <c r="KG42" s="3"/>
      <c r="KI42" s="3"/>
      <c r="KK42" s="3"/>
      <c r="KM42" s="3"/>
      <c r="KO42" s="3"/>
      <c r="KQ42" s="3"/>
      <c r="KS42" s="3"/>
      <c r="KU42" s="3"/>
      <c r="KW42" s="3"/>
      <c r="KY42" s="3"/>
      <c r="LA42" s="3"/>
      <c r="LC42" s="3"/>
      <c r="LE42" s="3"/>
      <c r="LG42" s="3"/>
      <c r="LI42" s="3"/>
      <c r="LK42" s="3"/>
      <c r="LM42" s="3"/>
      <c r="LO42" s="3"/>
      <c r="LQ42" s="3"/>
      <c r="LS42" s="3"/>
      <c r="LU42" s="3"/>
      <c r="LW42" s="3"/>
      <c r="LY42" s="3"/>
      <c r="MA42" s="48">
        <v>958</v>
      </c>
      <c r="MB42" s="39">
        <v>904</v>
      </c>
      <c r="MC42" s="39">
        <v>893</v>
      </c>
      <c r="MD42" s="39">
        <v>827</v>
      </c>
      <c r="ME42" s="39">
        <v>790</v>
      </c>
      <c r="MF42" s="3">
        <v>560</v>
      </c>
      <c r="MG42" s="45">
        <v>0</v>
      </c>
      <c r="MH42" s="3">
        <v>573</v>
      </c>
      <c r="MI42" s="45">
        <v>1</v>
      </c>
      <c r="MJ42" s="3">
        <v>583</v>
      </c>
      <c r="MK42" s="45">
        <v>2</v>
      </c>
      <c r="ML42" s="3">
        <v>594</v>
      </c>
      <c r="MM42" s="45">
        <v>3</v>
      </c>
      <c r="MN42" s="3">
        <v>603</v>
      </c>
      <c r="MO42" s="45">
        <v>4</v>
      </c>
      <c r="MP42" s="3">
        <v>624</v>
      </c>
      <c r="MQ42" s="45">
        <v>6</v>
      </c>
      <c r="MR42" s="3">
        <v>639</v>
      </c>
      <c r="MS42" s="45">
        <v>8</v>
      </c>
      <c r="MT42" s="3">
        <v>655</v>
      </c>
      <c r="MU42" s="45">
        <v>10</v>
      </c>
      <c r="MV42" s="3">
        <v>560</v>
      </c>
      <c r="MW42" s="50">
        <v>0</v>
      </c>
      <c r="MX42" s="3">
        <v>587</v>
      </c>
      <c r="MY42" s="50">
        <v>1</v>
      </c>
      <c r="MZ42" s="3">
        <v>610</v>
      </c>
      <c r="NA42" s="50">
        <v>2</v>
      </c>
      <c r="NB42" s="3">
        <v>622</v>
      </c>
      <c r="NC42" s="50">
        <v>3</v>
      </c>
      <c r="ND42" s="3">
        <v>639</v>
      </c>
      <c r="NE42" s="50">
        <v>4</v>
      </c>
      <c r="NF42" s="3">
        <v>655</v>
      </c>
      <c r="NG42" s="50">
        <v>5</v>
      </c>
      <c r="NH42" s="3">
        <v>674</v>
      </c>
      <c r="NI42" s="50">
        <v>6</v>
      </c>
      <c r="NJ42" s="3"/>
      <c r="NL42" s="3"/>
      <c r="NN42" s="3"/>
      <c r="NP42" s="3"/>
      <c r="NR42" s="3"/>
      <c r="NT42" s="3"/>
      <c r="NV42" s="3"/>
      <c r="NX42" s="3"/>
      <c r="NZ42" s="3"/>
      <c r="OB42" s="3"/>
      <c r="OD42" s="3"/>
      <c r="OF42" s="3"/>
      <c r="OH42" s="3"/>
      <c r="OJ42" s="3"/>
      <c r="OL42" s="3"/>
      <c r="ON42" s="3"/>
      <c r="OP42" s="139">
        <v>138</v>
      </c>
      <c r="OQ42" s="45">
        <v>0</v>
      </c>
      <c r="OR42" s="139">
        <v>138</v>
      </c>
      <c r="OS42" s="45">
        <v>1</v>
      </c>
      <c r="OT42" s="139">
        <v>149</v>
      </c>
      <c r="OU42" s="45">
        <v>2</v>
      </c>
      <c r="OV42" s="139">
        <v>156</v>
      </c>
      <c r="OW42" s="45">
        <v>3</v>
      </c>
      <c r="OX42" s="139">
        <v>160</v>
      </c>
      <c r="OY42" s="45">
        <v>4</v>
      </c>
      <c r="OZ42" s="139">
        <v>167</v>
      </c>
      <c r="PA42" s="45">
        <v>5</v>
      </c>
      <c r="PB42" s="139">
        <v>182</v>
      </c>
      <c r="PC42" s="45">
        <v>6</v>
      </c>
      <c r="PD42" s="139">
        <v>189</v>
      </c>
      <c r="PE42" s="45">
        <v>7</v>
      </c>
      <c r="PF42" s="139">
        <v>785</v>
      </c>
      <c r="PG42" s="45">
        <v>0</v>
      </c>
      <c r="PH42" s="139">
        <v>806</v>
      </c>
      <c r="PI42" s="45">
        <v>2</v>
      </c>
      <c r="PJ42" s="139">
        <v>828</v>
      </c>
      <c r="PK42" s="45">
        <v>4</v>
      </c>
      <c r="PL42" s="139">
        <v>854</v>
      </c>
      <c r="PM42" s="45">
        <v>6</v>
      </c>
      <c r="PN42" s="139">
        <v>881</v>
      </c>
      <c r="PO42" s="45">
        <v>8</v>
      </c>
      <c r="PP42" s="139">
        <v>912</v>
      </c>
      <c r="PQ42" s="45">
        <v>10</v>
      </c>
      <c r="PR42" s="139">
        <v>951</v>
      </c>
      <c r="PS42" s="45">
        <v>12</v>
      </c>
      <c r="PT42" s="139">
        <v>992</v>
      </c>
      <c r="PU42" s="45">
        <v>14</v>
      </c>
      <c r="PV42" s="139">
        <v>1040</v>
      </c>
      <c r="PW42" s="45">
        <v>16</v>
      </c>
      <c r="PX42" s="139">
        <v>1090</v>
      </c>
      <c r="PY42" s="45">
        <v>18</v>
      </c>
      <c r="PZ42" s="139">
        <v>1150</v>
      </c>
      <c r="QA42" s="45">
        <v>20</v>
      </c>
      <c r="QB42" s="130">
        <v>719</v>
      </c>
      <c r="QD42" s="151">
        <v>638</v>
      </c>
      <c r="QE42" s="45">
        <v>0</v>
      </c>
      <c r="QF42" s="151">
        <v>661</v>
      </c>
      <c r="QG42" s="45">
        <v>2</v>
      </c>
      <c r="QH42" s="151">
        <v>680</v>
      </c>
      <c r="QI42" s="45">
        <v>4</v>
      </c>
      <c r="QJ42" s="151">
        <v>698</v>
      </c>
      <c r="QK42" s="45">
        <v>6</v>
      </c>
      <c r="QL42" s="151">
        <v>719</v>
      </c>
      <c r="QM42" s="45">
        <v>8</v>
      </c>
      <c r="QN42" s="151">
        <v>734</v>
      </c>
      <c r="QO42" s="45">
        <v>10</v>
      </c>
      <c r="QP42" s="151">
        <v>753</v>
      </c>
      <c r="QQ42" s="45">
        <v>12</v>
      </c>
      <c r="QR42" s="151">
        <v>773</v>
      </c>
      <c r="QS42" s="45">
        <v>14</v>
      </c>
      <c r="QT42" s="151">
        <v>797</v>
      </c>
      <c r="QU42" s="45">
        <v>16</v>
      </c>
      <c r="QV42" s="151">
        <v>819</v>
      </c>
      <c r="QW42" s="45">
        <v>18</v>
      </c>
      <c r="QX42" s="151">
        <v>839</v>
      </c>
      <c r="QY42" s="45">
        <v>20</v>
      </c>
      <c r="QZ42" s="140">
        <v>141</v>
      </c>
      <c r="RA42" s="45">
        <v>0</v>
      </c>
      <c r="RB42" s="140">
        <v>146</v>
      </c>
      <c r="RC42" s="45">
        <v>1</v>
      </c>
      <c r="RD42" s="140">
        <v>155</v>
      </c>
      <c r="RE42" s="45">
        <v>2</v>
      </c>
      <c r="RF42" s="140">
        <v>155</v>
      </c>
      <c r="RG42" s="45">
        <v>3</v>
      </c>
      <c r="RH42" s="140">
        <v>170</v>
      </c>
      <c r="RI42" s="45">
        <v>4</v>
      </c>
      <c r="RJ42" s="140">
        <v>176</v>
      </c>
      <c r="RK42" s="45">
        <v>5</v>
      </c>
      <c r="RL42" s="140">
        <v>187</v>
      </c>
      <c r="RM42" s="45">
        <v>6</v>
      </c>
      <c r="RN42" s="140">
        <v>200</v>
      </c>
      <c r="RO42" s="45">
        <v>7</v>
      </c>
      <c r="RP42" s="140">
        <v>740</v>
      </c>
      <c r="RQ42" s="138">
        <v>720</v>
      </c>
      <c r="RR42" s="138">
        <v>719</v>
      </c>
      <c r="RS42" s="138">
        <v>717</v>
      </c>
      <c r="RT42" s="138">
        <v>716</v>
      </c>
      <c r="RU42" s="138">
        <v>720</v>
      </c>
      <c r="RV42" s="138">
        <v>719</v>
      </c>
      <c r="RW42" s="138">
        <v>717</v>
      </c>
      <c r="RX42" s="140">
        <v>622</v>
      </c>
      <c r="RY42" s="45">
        <v>0</v>
      </c>
      <c r="RZ42" s="140">
        <v>652</v>
      </c>
      <c r="SA42" s="45">
        <v>1</v>
      </c>
      <c r="SB42" s="140">
        <v>664</v>
      </c>
      <c r="SC42" s="45">
        <v>2</v>
      </c>
      <c r="SD42" s="140">
        <v>701</v>
      </c>
      <c r="SE42" s="45">
        <v>3</v>
      </c>
      <c r="SF42" s="140">
        <v>714</v>
      </c>
      <c r="SG42" s="45">
        <v>4</v>
      </c>
      <c r="SH42" s="140">
        <v>746</v>
      </c>
      <c r="SI42" s="45">
        <v>5</v>
      </c>
      <c r="SJ42" s="140">
        <v>804</v>
      </c>
      <c r="SK42" s="45">
        <v>6</v>
      </c>
      <c r="SL42" s="140">
        <v>647</v>
      </c>
      <c r="SM42" s="45">
        <v>0</v>
      </c>
      <c r="SN42" s="140">
        <v>675</v>
      </c>
      <c r="SO42" s="45">
        <v>1</v>
      </c>
      <c r="SP42" s="140">
        <v>706</v>
      </c>
      <c r="SQ42" s="45">
        <v>2</v>
      </c>
      <c r="SR42" s="140">
        <v>726</v>
      </c>
      <c r="SS42" s="45">
        <v>3</v>
      </c>
      <c r="ST42" s="140">
        <v>746</v>
      </c>
      <c r="SU42" s="45">
        <v>4</v>
      </c>
      <c r="SV42" s="140">
        <v>780</v>
      </c>
      <c r="SW42" s="45">
        <v>5</v>
      </c>
      <c r="SX42" s="140">
        <v>814</v>
      </c>
      <c r="SY42" s="45">
        <v>6</v>
      </c>
      <c r="SZ42" s="140">
        <v>849</v>
      </c>
      <c r="TA42" s="45">
        <v>7</v>
      </c>
      <c r="TB42" s="140">
        <v>888</v>
      </c>
      <c r="TC42" s="2">
        <v>8</v>
      </c>
      <c r="TD42" s="4"/>
      <c r="TF42" s="4"/>
      <c r="TG42" s="4"/>
      <c r="TH42" s="4"/>
      <c r="TI42" s="4"/>
      <c r="TJ42" s="4"/>
    </row>
    <row r="43" spans="1:530" s="5" customFormat="1" x14ac:dyDescent="0.25">
      <c r="A43" s="23" t="s">
        <v>55</v>
      </c>
      <c r="B43" s="56"/>
      <c r="C43" s="38"/>
      <c r="D43" s="38"/>
      <c r="E43" s="36"/>
      <c r="F43" s="36"/>
      <c r="G43" s="36"/>
      <c r="H43" s="36"/>
      <c r="I43" s="36"/>
      <c r="J43" s="36"/>
      <c r="K43" s="41"/>
      <c r="L43" s="41"/>
      <c r="M43" s="41"/>
      <c r="N43" s="41"/>
      <c r="O43" s="41"/>
      <c r="P43" s="41"/>
      <c r="Q43" s="41"/>
      <c r="R43" s="41"/>
      <c r="S43" s="41"/>
      <c r="T43" s="41"/>
      <c r="U43" s="41"/>
      <c r="V43" s="41"/>
      <c r="W43" s="41"/>
      <c r="X43" s="41"/>
      <c r="Y43" s="41"/>
      <c r="Z43" s="46"/>
      <c r="AA43" s="41"/>
      <c r="AB43" s="41"/>
      <c r="AC43" s="41"/>
      <c r="AD43" s="41"/>
      <c r="AE43" s="46"/>
      <c r="AF43" s="46"/>
      <c r="AG43" s="46"/>
      <c r="AH43" s="126">
        <f>100-AH18/AE18*100</f>
        <v>38.731501057082454</v>
      </c>
      <c r="AI43" s="46">
        <f>100-AI18/AF18*100</f>
        <v>9.6009641135511572</v>
      </c>
      <c r="AJ43" s="46">
        <f>100-AJ18/AG18*100</f>
        <v>15.866489297375736</v>
      </c>
      <c r="AK43" s="46"/>
      <c r="AL43" s="46"/>
      <c r="AM43" s="46"/>
      <c r="AN43" s="46"/>
      <c r="AO43" s="46"/>
      <c r="AP43" s="46"/>
      <c r="AQ43" s="46"/>
      <c r="AR43" s="46"/>
      <c r="AS43" s="46"/>
      <c r="AT43" s="46"/>
      <c r="AU43" s="46">
        <f>100-AU18/AS18*100</f>
        <v>33.239197966676073</v>
      </c>
      <c r="AV43" s="46">
        <f>100-AV18/AT18*100</f>
        <v>34.603265539959907</v>
      </c>
      <c r="AW43" s="41"/>
      <c r="AX43" s="36">
        <v>524</v>
      </c>
      <c r="AY43" s="41"/>
      <c r="AZ43" s="36">
        <v>512</v>
      </c>
      <c r="BA43" s="46"/>
      <c r="BB43" s="47">
        <v>219</v>
      </c>
      <c r="BC43" s="36">
        <v>508</v>
      </c>
      <c r="BD43" s="130"/>
      <c r="BE43" s="126"/>
      <c r="BF43" s="6">
        <v>1030</v>
      </c>
      <c r="BG43" s="46"/>
      <c r="BH43" s="6">
        <v>1040</v>
      </c>
      <c r="BI43" s="46"/>
      <c r="BJ43" s="127"/>
      <c r="BK43" s="126"/>
      <c r="BL43" s="41"/>
      <c r="BM43" s="36">
        <v>512</v>
      </c>
      <c r="BN43" s="6"/>
      <c r="BO43" s="46"/>
      <c r="BP43" s="6">
        <v>610</v>
      </c>
      <c r="BQ43" s="49">
        <v>4</v>
      </c>
      <c r="BS43" s="46"/>
      <c r="BT43" s="6">
        <v>660</v>
      </c>
      <c r="BU43" s="49">
        <v>8</v>
      </c>
      <c r="BV43" s="46"/>
      <c r="BW43" s="36">
        <v>524</v>
      </c>
      <c r="BY43" s="46"/>
      <c r="BZ43" s="6">
        <v>623</v>
      </c>
      <c r="CA43" s="49">
        <v>4</v>
      </c>
      <c r="CC43" s="46"/>
      <c r="CD43" s="6">
        <v>668</v>
      </c>
      <c r="CE43" s="49">
        <v>8</v>
      </c>
      <c r="CF43" s="46"/>
      <c r="CH43" s="46"/>
      <c r="CJ43" s="46"/>
      <c r="CL43" s="46"/>
      <c r="CN43" s="46"/>
      <c r="CP43" s="46"/>
      <c r="CR43" s="46"/>
      <c r="CT43" s="46"/>
      <c r="CV43" s="46"/>
      <c r="CX43" s="46"/>
      <c r="CZ43" s="46"/>
      <c r="DA43" s="6"/>
      <c r="DB43" s="46"/>
      <c r="DD43" s="46"/>
      <c r="DE43" s="6"/>
      <c r="DF43" s="46"/>
      <c r="DH43" s="46"/>
      <c r="DI43" s="6"/>
      <c r="DJ43" s="46"/>
      <c r="DL43" s="46"/>
      <c r="DM43" s="6"/>
      <c r="DN43" s="46"/>
      <c r="DP43" s="46"/>
      <c r="DQ43" s="6"/>
      <c r="DR43" s="46"/>
      <c r="DT43" s="46"/>
      <c r="DV43" s="46"/>
      <c r="DX43" s="46"/>
      <c r="DZ43" s="46"/>
      <c r="EB43" s="46"/>
      <c r="ED43" s="46"/>
      <c r="EF43" s="46"/>
      <c r="EH43" s="46"/>
      <c r="EJ43" s="46"/>
      <c r="EL43" s="46"/>
      <c r="EN43" s="46"/>
      <c r="EP43" s="46"/>
      <c r="ER43" s="46"/>
      <c r="ET43" s="46"/>
      <c r="EV43" s="46"/>
      <c r="EW43" s="6"/>
      <c r="EX43" s="46"/>
      <c r="EY43" s="6"/>
      <c r="EZ43" s="46"/>
      <c r="FA43" s="6"/>
      <c r="FB43" s="46"/>
      <c r="FC43" s="6"/>
      <c r="FD43" s="46"/>
      <c r="FE43" s="6"/>
      <c r="FF43" s="46"/>
      <c r="FG43" s="6"/>
      <c r="FH43" s="46"/>
      <c r="FI43" s="6"/>
      <c r="FJ43" s="46"/>
      <c r="FK43" s="6"/>
      <c r="FL43" s="46"/>
      <c r="FM43" s="6"/>
      <c r="FN43" s="46"/>
      <c r="FO43" s="6"/>
      <c r="FP43" s="46"/>
      <c r="FQ43" s="6"/>
      <c r="FR43" s="46"/>
      <c r="FS43" s="6"/>
      <c r="FT43" s="46"/>
      <c r="FU43" s="6"/>
      <c r="FV43" s="46"/>
      <c r="FW43" s="6"/>
      <c r="FX43" s="46"/>
      <c r="FY43" s="6"/>
      <c r="FZ43" s="46"/>
      <c r="GA43" s="6"/>
      <c r="GB43" s="46"/>
      <c r="GC43" s="6"/>
      <c r="GD43" s="46"/>
      <c r="GE43" s="6"/>
      <c r="GF43" s="46"/>
      <c r="GG43" s="6"/>
      <c r="GH43" s="46"/>
      <c r="GI43" s="6"/>
      <c r="GJ43" s="46"/>
      <c r="GK43" s="6"/>
      <c r="GL43" s="46"/>
      <c r="GM43" s="6"/>
      <c r="GN43" s="46"/>
      <c r="GO43" s="6"/>
      <c r="GP43" s="46"/>
      <c r="GQ43" s="6"/>
      <c r="GR43" s="46"/>
      <c r="GS43" s="6"/>
      <c r="GT43" s="46"/>
      <c r="GU43" s="6"/>
      <c r="GV43" s="46"/>
      <c r="GW43" s="6"/>
      <c r="GX43" s="46"/>
      <c r="GY43" s="6"/>
      <c r="GZ43" s="46"/>
      <c r="HA43" s="6"/>
      <c r="HB43" s="46"/>
      <c r="HC43" s="6"/>
      <c r="HD43" s="46"/>
      <c r="HE43" s="6"/>
      <c r="HF43" s="46"/>
      <c r="HG43" s="6"/>
      <c r="HH43" s="46"/>
      <c r="HI43" s="6"/>
      <c r="HJ43" s="46"/>
      <c r="HK43" s="6"/>
      <c r="HL43" s="46"/>
      <c r="HM43" s="6"/>
      <c r="HN43" s="46"/>
      <c r="HO43" s="6"/>
      <c r="HP43" s="46"/>
      <c r="HQ43" s="6"/>
      <c r="HR43" s="46"/>
      <c r="HS43" s="6"/>
      <c r="HT43" s="46"/>
      <c r="HU43" s="6"/>
      <c r="HV43" s="46"/>
      <c r="HW43" s="6"/>
      <c r="HX43" s="46"/>
      <c r="HY43" s="6"/>
      <c r="HZ43" s="46"/>
      <c r="IA43" s="6"/>
      <c r="IB43" s="46"/>
      <c r="IC43" s="6"/>
      <c r="ID43" s="46"/>
      <c r="IE43" s="6"/>
      <c r="IF43" s="46"/>
      <c r="IG43" s="6"/>
      <c r="IH43" s="46"/>
      <c r="II43" s="6"/>
      <c r="IJ43" s="46"/>
      <c r="IK43" s="6"/>
      <c r="IL43" s="46"/>
      <c r="IM43" s="6"/>
      <c r="IN43" s="46"/>
      <c r="IO43" s="6"/>
      <c r="IP43" s="46"/>
      <c r="IQ43" s="6"/>
      <c r="IR43" s="46"/>
      <c r="IS43" s="6"/>
      <c r="IT43" s="46"/>
      <c r="IU43" s="6"/>
      <c r="IV43" s="46"/>
      <c r="IW43" s="6"/>
      <c r="IX43" s="46"/>
      <c r="IY43" s="6"/>
      <c r="IZ43" s="46"/>
      <c r="JA43" s="6"/>
      <c r="JB43" s="46"/>
      <c r="JC43" s="6"/>
      <c r="JD43" s="46"/>
      <c r="JE43" s="6"/>
      <c r="JF43" s="46"/>
      <c r="JG43" s="6"/>
      <c r="JH43" s="46"/>
      <c r="JI43" s="6"/>
      <c r="JJ43" s="46"/>
      <c r="JK43" s="6"/>
      <c r="JL43" s="46"/>
      <c r="JM43" s="6"/>
      <c r="JN43" s="46"/>
      <c r="JO43" s="6"/>
      <c r="JP43" s="46"/>
      <c r="JQ43" s="6"/>
      <c r="JR43" s="46"/>
      <c r="JS43" s="6"/>
      <c r="JT43" s="46"/>
      <c r="JU43" s="6"/>
      <c r="JV43" s="46"/>
      <c r="JW43" s="6"/>
      <c r="JX43" s="46"/>
      <c r="JY43" s="6"/>
      <c r="JZ43" s="46"/>
      <c r="KA43" s="6"/>
      <c r="KB43" s="46"/>
      <c r="KC43" s="6"/>
      <c r="KD43" s="46"/>
      <c r="KE43" s="6"/>
      <c r="KF43" s="46"/>
      <c r="KG43" s="6"/>
      <c r="KH43" s="46"/>
      <c r="KI43" s="6"/>
      <c r="KJ43" s="46"/>
      <c r="KK43" s="6"/>
      <c r="KL43" s="46"/>
      <c r="KM43" s="6"/>
      <c r="KN43" s="46"/>
      <c r="KO43" s="6"/>
      <c r="KP43" s="46"/>
      <c r="KQ43" s="6"/>
      <c r="KR43" s="46"/>
      <c r="KS43" s="6"/>
      <c r="KT43" s="46"/>
      <c r="KU43" s="6"/>
      <c r="KV43" s="46"/>
      <c r="KW43" s="6"/>
      <c r="KX43" s="46"/>
      <c r="KY43" s="6"/>
      <c r="KZ43" s="46"/>
      <c r="LA43" s="6"/>
      <c r="LB43" s="46"/>
      <c r="LC43" s="6"/>
      <c r="LD43" s="46"/>
      <c r="LE43" s="6"/>
      <c r="LF43" s="46"/>
      <c r="LG43" s="6"/>
      <c r="LH43" s="46"/>
      <c r="LI43" s="6"/>
      <c r="LJ43" s="46"/>
      <c r="LK43" s="6"/>
      <c r="LL43" s="46"/>
      <c r="LM43" s="6"/>
      <c r="LN43" s="46"/>
      <c r="LO43" s="6"/>
      <c r="LP43" s="46"/>
      <c r="LQ43" s="6"/>
      <c r="LR43" s="46"/>
      <c r="LS43" s="6"/>
      <c r="LT43" s="46"/>
      <c r="LU43" s="6"/>
      <c r="LV43" s="46"/>
      <c r="LW43" s="6"/>
      <c r="LX43" s="46"/>
      <c r="LY43" s="6"/>
      <c r="LZ43" s="46"/>
      <c r="MA43" s="47">
        <v>956</v>
      </c>
      <c r="MB43" s="36">
        <v>908</v>
      </c>
      <c r="MC43" s="36">
        <v>892</v>
      </c>
      <c r="MD43" s="36">
        <v>825</v>
      </c>
      <c r="ME43" s="36">
        <v>780</v>
      </c>
      <c r="MF43" s="6">
        <v>559</v>
      </c>
      <c r="MG43" s="46">
        <v>0</v>
      </c>
      <c r="MH43" s="6">
        <v>572</v>
      </c>
      <c r="MI43" s="46">
        <v>1</v>
      </c>
      <c r="MJ43" s="6">
        <v>581</v>
      </c>
      <c r="MK43" s="46">
        <v>2</v>
      </c>
      <c r="ML43" s="6">
        <v>590</v>
      </c>
      <c r="MM43" s="46">
        <v>3</v>
      </c>
      <c r="MN43" s="6">
        <v>603</v>
      </c>
      <c r="MO43" s="46">
        <v>4</v>
      </c>
      <c r="MP43" s="6">
        <v>619</v>
      </c>
      <c r="MQ43" s="46">
        <v>6</v>
      </c>
      <c r="MR43" s="6">
        <v>637</v>
      </c>
      <c r="MS43" s="46">
        <v>8</v>
      </c>
      <c r="MT43" s="6">
        <v>654</v>
      </c>
      <c r="MU43" s="46">
        <v>10</v>
      </c>
      <c r="MV43" s="6">
        <v>559</v>
      </c>
      <c r="MW43" s="49">
        <v>0</v>
      </c>
      <c r="MX43" s="6">
        <v>587</v>
      </c>
      <c r="MY43" s="49">
        <v>1</v>
      </c>
      <c r="MZ43" s="6">
        <v>608</v>
      </c>
      <c r="NA43" s="49">
        <v>2</v>
      </c>
      <c r="NB43" s="6">
        <v>622</v>
      </c>
      <c r="NC43" s="49">
        <v>3</v>
      </c>
      <c r="ND43" s="6">
        <v>640</v>
      </c>
      <c r="NE43" s="49">
        <v>4</v>
      </c>
      <c r="NF43" s="6">
        <v>653</v>
      </c>
      <c r="NG43" s="49">
        <v>5</v>
      </c>
      <c r="NH43" s="6">
        <v>675</v>
      </c>
      <c r="NI43" s="49">
        <v>6</v>
      </c>
      <c r="NJ43" s="6"/>
      <c r="NK43" s="46"/>
      <c r="NL43" s="6"/>
      <c r="NM43" s="46"/>
      <c r="NN43" s="6"/>
      <c r="NO43" s="46"/>
      <c r="NP43" s="6"/>
      <c r="NQ43" s="46"/>
      <c r="NR43" s="6"/>
      <c r="NS43" s="46"/>
      <c r="NT43" s="6"/>
      <c r="NU43" s="46"/>
      <c r="NV43" s="6"/>
      <c r="NW43" s="46"/>
      <c r="NX43" s="6"/>
      <c r="NY43" s="46"/>
      <c r="NZ43" s="6"/>
      <c r="OA43" s="46"/>
      <c r="OB43" s="6"/>
      <c r="OC43" s="46"/>
      <c r="OD43" s="6"/>
      <c r="OE43" s="46"/>
      <c r="OF43" s="6"/>
      <c r="OG43" s="46"/>
      <c r="OH43" s="6"/>
      <c r="OI43" s="46"/>
      <c r="OJ43" s="6"/>
      <c r="OK43" s="46"/>
      <c r="OL43" s="6"/>
      <c r="OM43" s="46"/>
      <c r="ON43" s="6"/>
      <c r="OO43" s="46"/>
      <c r="OP43" s="139">
        <v>138</v>
      </c>
      <c r="OQ43" s="46">
        <v>0</v>
      </c>
      <c r="OR43" s="139">
        <v>138</v>
      </c>
      <c r="OS43" s="46">
        <v>1</v>
      </c>
      <c r="OT43" s="139">
        <v>154</v>
      </c>
      <c r="OU43" s="46">
        <v>2</v>
      </c>
      <c r="OV43" s="139">
        <v>156</v>
      </c>
      <c r="OW43" s="46">
        <v>3</v>
      </c>
      <c r="OX43" s="139">
        <v>160</v>
      </c>
      <c r="OY43" s="46">
        <v>4</v>
      </c>
      <c r="OZ43" s="139">
        <v>169</v>
      </c>
      <c r="PA43" s="46">
        <v>5</v>
      </c>
      <c r="PB43" s="139">
        <v>181</v>
      </c>
      <c r="PC43" s="46">
        <v>6</v>
      </c>
      <c r="PD43" s="139">
        <v>194</v>
      </c>
      <c r="PE43" s="46">
        <v>7</v>
      </c>
      <c r="PF43" s="139">
        <v>787</v>
      </c>
      <c r="PG43" s="46">
        <v>0</v>
      </c>
      <c r="PH43" s="139">
        <v>808</v>
      </c>
      <c r="PI43" s="46">
        <v>2</v>
      </c>
      <c r="PJ43" s="139">
        <v>823</v>
      </c>
      <c r="PK43" s="46">
        <v>4</v>
      </c>
      <c r="PL43" s="139">
        <v>852</v>
      </c>
      <c r="PM43" s="46">
        <v>6</v>
      </c>
      <c r="PN43" s="139">
        <v>880</v>
      </c>
      <c r="PO43" s="46">
        <v>8</v>
      </c>
      <c r="PP43" s="139">
        <v>912</v>
      </c>
      <c r="PQ43" s="46">
        <v>10</v>
      </c>
      <c r="PR43" s="139">
        <v>952</v>
      </c>
      <c r="PS43" s="46">
        <v>12</v>
      </c>
      <c r="PT43" s="139">
        <v>985</v>
      </c>
      <c r="PU43" s="46">
        <v>14</v>
      </c>
      <c r="PV43" s="139">
        <v>1040</v>
      </c>
      <c r="PW43" s="46">
        <v>16</v>
      </c>
      <c r="PX43" s="139">
        <v>1090</v>
      </c>
      <c r="PY43" s="46">
        <v>18</v>
      </c>
      <c r="PZ43" s="139">
        <v>1150</v>
      </c>
      <c r="QA43" s="46">
        <v>20</v>
      </c>
      <c r="QB43" s="130">
        <v>719</v>
      </c>
      <c r="QC43" s="126"/>
      <c r="QD43" s="151">
        <v>638</v>
      </c>
      <c r="QE43" s="46">
        <v>0</v>
      </c>
      <c r="QF43" s="151">
        <v>661</v>
      </c>
      <c r="QG43" s="46">
        <v>2</v>
      </c>
      <c r="QH43" s="151">
        <v>680</v>
      </c>
      <c r="QI43" s="46">
        <v>4</v>
      </c>
      <c r="QJ43" s="151">
        <v>700</v>
      </c>
      <c r="QK43" s="46">
        <v>6</v>
      </c>
      <c r="QL43" s="151">
        <v>719</v>
      </c>
      <c r="QM43" s="46">
        <v>8</v>
      </c>
      <c r="QN43" s="151">
        <v>733</v>
      </c>
      <c r="QO43" s="46">
        <v>10</v>
      </c>
      <c r="QP43" s="151">
        <v>752</v>
      </c>
      <c r="QQ43" s="46">
        <v>12</v>
      </c>
      <c r="QR43" s="151">
        <v>774</v>
      </c>
      <c r="QS43" s="46">
        <v>14</v>
      </c>
      <c r="QT43" s="151">
        <v>798</v>
      </c>
      <c r="QU43" s="46">
        <v>16</v>
      </c>
      <c r="QV43" s="151">
        <v>825</v>
      </c>
      <c r="QW43" s="46">
        <v>18</v>
      </c>
      <c r="QX43" s="151">
        <v>845</v>
      </c>
      <c r="QY43" s="46">
        <v>20</v>
      </c>
      <c r="QZ43" s="140">
        <v>147</v>
      </c>
      <c r="RA43" s="46">
        <v>0</v>
      </c>
      <c r="RB43" s="140">
        <v>148</v>
      </c>
      <c r="RC43" s="46">
        <v>1</v>
      </c>
      <c r="RD43" s="140">
        <v>152</v>
      </c>
      <c r="RE43" s="46">
        <v>2</v>
      </c>
      <c r="RF43" s="140">
        <v>161</v>
      </c>
      <c r="RG43" s="46">
        <v>3</v>
      </c>
      <c r="RH43" s="140">
        <v>169</v>
      </c>
      <c r="RI43" s="46">
        <v>4</v>
      </c>
      <c r="RJ43" s="140">
        <v>174</v>
      </c>
      <c r="RK43" s="46">
        <v>5</v>
      </c>
      <c r="RL43" s="140">
        <v>184</v>
      </c>
      <c r="RM43" s="46">
        <v>6</v>
      </c>
      <c r="RN43" s="140">
        <v>200</v>
      </c>
      <c r="RO43" s="46">
        <v>7</v>
      </c>
      <c r="RP43" s="140">
        <v>741</v>
      </c>
      <c r="RQ43" s="138">
        <v>720</v>
      </c>
      <c r="RR43" s="138">
        <v>716</v>
      </c>
      <c r="RS43" s="138">
        <v>717</v>
      </c>
      <c r="RT43" s="138">
        <v>720</v>
      </c>
      <c r="RU43" s="138">
        <v>716</v>
      </c>
      <c r="RV43" s="138">
        <v>717</v>
      </c>
      <c r="RW43" s="138">
        <v>717</v>
      </c>
      <c r="RX43" s="140">
        <v>617</v>
      </c>
      <c r="RY43" s="46">
        <v>0</v>
      </c>
      <c r="RZ43" s="140">
        <v>647</v>
      </c>
      <c r="SA43" s="46">
        <v>1</v>
      </c>
      <c r="SB43" s="140">
        <v>654</v>
      </c>
      <c r="SC43" s="46">
        <v>2</v>
      </c>
      <c r="SD43" s="140">
        <v>701</v>
      </c>
      <c r="SE43" s="46">
        <v>3</v>
      </c>
      <c r="SF43" s="140">
        <v>714</v>
      </c>
      <c r="SG43" s="46">
        <v>4</v>
      </c>
      <c r="SH43" s="140">
        <v>742</v>
      </c>
      <c r="SI43" s="46">
        <v>5</v>
      </c>
      <c r="SJ43" s="140">
        <v>810</v>
      </c>
      <c r="SK43" s="46">
        <v>6</v>
      </c>
      <c r="SL43" s="140">
        <v>655</v>
      </c>
      <c r="SM43" s="46">
        <v>0</v>
      </c>
      <c r="SN43" s="140">
        <v>678</v>
      </c>
      <c r="SO43" s="46">
        <v>1</v>
      </c>
      <c r="SP43" s="140">
        <v>702</v>
      </c>
      <c r="SQ43" s="46">
        <v>2</v>
      </c>
      <c r="SR43" s="140">
        <v>726</v>
      </c>
      <c r="SS43" s="46">
        <v>3</v>
      </c>
      <c r="ST43" s="140">
        <v>749</v>
      </c>
      <c r="SU43" s="46">
        <v>4</v>
      </c>
      <c r="SV43" s="140">
        <v>782</v>
      </c>
      <c r="SW43" s="46">
        <v>5</v>
      </c>
      <c r="SX43" s="140">
        <v>814</v>
      </c>
      <c r="SY43" s="46">
        <v>6</v>
      </c>
      <c r="SZ43" s="140">
        <v>850</v>
      </c>
      <c r="TA43" s="46">
        <v>7</v>
      </c>
      <c r="TB43" s="140">
        <v>883</v>
      </c>
      <c r="TC43" s="5">
        <v>8</v>
      </c>
      <c r="TD43" s="4"/>
      <c r="TE43" s="177"/>
      <c r="TF43" s="4"/>
      <c r="TG43" s="4"/>
      <c r="TH43" s="4"/>
      <c r="TI43" s="4"/>
      <c r="TJ43" s="4"/>
    </row>
    <row r="44" spans="1:530" x14ac:dyDescent="0.25">
      <c r="A44" s="24" t="s">
        <v>56</v>
      </c>
      <c r="B44" s="55"/>
      <c r="C44" s="37"/>
      <c r="D44" s="37"/>
      <c r="E44" s="39"/>
      <c r="F44" s="39"/>
      <c r="G44" s="39"/>
      <c r="H44" s="39"/>
      <c r="I44" s="39"/>
      <c r="J44" s="39"/>
      <c r="AE44" s="45"/>
      <c r="AF44" s="45"/>
      <c r="AG44" s="45"/>
      <c r="AH44" s="126"/>
      <c r="AI44" s="45"/>
      <c r="AJ44" s="45"/>
      <c r="AK44" s="45"/>
      <c r="AL44" s="45"/>
      <c r="AM44" s="45"/>
      <c r="AN44" s="45"/>
      <c r="AO44" s="45"/>
      <c r="AP44" s="45"/>
      <c r="AQ44" s="45"/>
      <c r="AR44" s="45"/>
      <c r="AS44" s="45"/>
      <c r="AT44" s="45"/>
      <c r="AU44" s="45"/>
      <c r="AV44" s="45"/>
      <c r="AX44" s="39">
        <v>524</v>
      </c>
      <c r="AZ44" s="39">
        <v>512</v>
      </c>
      <c r="BB44" s="48">
        <v>221</v>
      </c>
      <c r="BC44" s="39">
        <v>508</v>
      </c>
      <c r="BD44" s="130"/>
      <c r="BF44" s="3">
        <v>1020</v>
      </c>
      <c r="BH44" s="3">
        <v>1040</v>
      </c>
      <c r="BM44" s="39">
        <v>512</v>
      </c>
      <c r="BN44" s="3"/>
      <c r="BP44" s="3">
        <v>614</v>
      </c>
      <c r="BQ44" s="50">
        <v>4</v>
      </c>
      <c r="BT44" s="3">
        <v>655</v>
      </c>
      <c r="BU44" s="50">
        <v>8</v>
      </c>
      <c r="BW44" s="39">
        <v>524</v>
      </c>
      <c r="BZ44" s="3">
        <v>625</v>
      </c>
      <c r="CA44" s="50">
        <v>4</v>
      </c>
      <c r="CD44" s="4">
        <v>668</v>
      </c>
      <c r="CE44" s="50">
        <v>8</v>
      </c>
      <c r="DA44" s="3"/>
      <c r="DE44" s="3"/>
      <c r="DI44" s="3"/>
      <c r="DM44" s="3"/>
      <c r="DQ44" s="3"/>
      <c r="EF44" s="45"/>
      <c r="EH44" s="45"/>
      <c r="EJ44" s="45"/>
      <c r="EW44" s="3"/>
      <c r="EY44" s="3"/>
      <c r="FA44" s="3"/>
      <c r="FC44" s="3"/>
      <c r="FE44" s="3"/>
      <c r="FG44" s="3"/>
      <c r="FI44" s="3"/>
      <c r="FK44" s="3"/>
      <c r="FM44" s="3"/>
      <c r="FO44" s="3"/>
      <c r="FQ44" s="3"/>
      <c r="FS44" s="3"/>
      <c r="FU44" s="3"/>
      <c r="FW44" s="3"/>
      <c r="FY44" s="3"/>
      <c r="GA44" s="3"/>
      <c r="GC44" s="3"/>
      <c r="GE44" s="3"/>
      <c r="GG44" s="3"/>
      <c r="GI44" s="3"/>
      <c r="GK44" s="3"/>
      <c r="GM44" s="3"/>
      <c r="GO44" s="3"/>
      <c r="GQ44" s="3"/>
      <c r="GS44" s="3"/>
      <c r="GU44" s="3"/>
      <c r="GW44" s="3"/>
      <c r="GY44" s="3"/>
      <c r="HA44" s="3"/>
      <c r="HC44" s="3"/>
      <c r="HE44" s="3"/>
      <c r="HG44" s="3"/>
      <c r="HI44" s="3"/>
      <c r="HK44" s="3"/>
      <c r="HM44" s="3"/>
      <c r="HO44" s="3"/>
      <c r="HQ44" s="3"/>
      <c r="HS44" s="3"/>
      <c r="HU44" s="3"/>
      <c r="HW44" s="3"/>
      <c r="HY44" s="3"/>
      <c r="IA44" s="3"/>
      <c r="IC44" s="3"/>
      <c r="IE44" s="3"/>
      <c r="IG44" s="3"/>
      <c r="II44" s="3"/>
      <c r="IK44" s="3"/>
      <c r="IM44" s="3"/>
      <c r="IO44" s="3"/>
      <c r="IQ44" s="3"/>
      <c r="IS44" s="3"/>
      <c r="IU44" s="3"/>
      <c r="IW44" s="3"/>
      <c r="IY44" s="3"/>
      <c r="JA44" s="3"/>
      <c r="JC44" s="3"/>
      <c r="JE44" s="3"/>
      <c r="JG44" s="3"/>
      <c r="JI44" s="3"/>
      <c r="JK44" s="3"/>
      <c r="JM44" s="3"/>
      <c r="JO44" s="3"/>
      <c r="JQ44" s="3"/>
      <c r="JS44" s="3"/>
      <c r="JU44" s="3"/>
      <c r="JW44" s="3"/>
      <c r="JY44" s="3"/>
      <c r="KA44" s="3"/>
      <c r="KC44" s="3"/>
      <c r="KE44" s="3"/>
      <c r="KG44" s="3"/>
      <c r="KI44" s="3"/>
      <c r="KK44" s="3"/>
      <c r="KM44" s="3"/>
      <c r="KO44" s="3"/>
      <c r="KQ44" s="3"/>
      <c r="KS44" s="3"/>
      <c r="KU44" s="3"/>
      <c r="KW44" s="3"/>
      <c r="KY44" s="3"/>
      <c r="LA44" s="3"/>
      <c r="LC44" s="3"/>
      <c r="LE44" s="3"/>
      <c r="LG44" s="3"/>
      <c r="LI44" s="3"/>
      <c r="LK44" s="3"/>
      <c r="LM44" s="3"/>
      <c r="LO44" s="3"/>
      <c r="LQ44" s="3"/>
      <c r="LS44" s="3"/>
      <c r="LU44" s="3"/>
      <c r="LW44" s="3"/>
      <c r="LY44" s="3"/>
      <c r="MA44" s="48">
        <v>960</v>
      </c>
      <c r="MB44" s="39">
        <v>907</v>
      </c>
      <c r="MC44" s="39">
        <v>891</v>
      </c>
      <c r="MD44" s="39">
        <v>822</v>
      </c>
      <c r="ME44" s="39">
        <v>785</v>
      </c>
      <c r="MF44" s="3">
        <v>558</v>
      </c>
      <c r="MG44" s="45">
        <v>0</v>
      </c>
      <c r="MH44" s="3">
        <v>574</v>
      </c>
      <c r="MI44" s="45">
        <v>1</v>
      </c>
      <c r="MJ44" s="3">
        <v>585</v>
      </c>
      <c r="ML44" s="3">
        <v>590</v>
      </c>
      <c r="MM44" s="45">
        <v>3</v>
      </c>
      <c r="MN44" s="3">
        <v>603</v>
      </c>
      <c r="MO44" s="45">
        <v>4</v>
      </c>
      <c r="MP44" s="3">
        <v>618</v>
      </c>
      <c r="MQ44" s="45">
        <v>6</v>
      </c>
      <c r="MR44" s="3">
        <v>639</v>
      </c>
      <c r="MS44" s="45">
        <v>8</v>
      </c>
      <c r="MT44" s="3">
        <v>655</v>
      </c>
      <c r="MU44" s="45">
        <v>10</v>
      </c>
      <c r="MV44" s="3">
        <v>558</v>
      </c>
      <c r="MW44" s="50">
        <v>0</v>
      </c>
      <c r="MX44" s="3">
        <v>588</v>
      </c>
      <c r="MY44" s="50">
        <v>1</v>
      </c>
      <c r="MZ44" s="3">
        <v>608</v>
      </c>
      <c r="NA44" s="50">
        <v>2</v>
      </c>
      <c r="NB44" s="3">
        <v>622</v>
      </c>
      <c r="NC44" s="50">
        <v>3</v>
      </c>
      <c r="ND44" s="3">
        <v>640</v>
      </c>
      <c r="NE44" s="50">
        <v>4</v>
      </c>
      <c r="NF44" s="3">
        <v>654</v>
      </c>
      <c r="NG44" s="50">
        <v>5</v>
      </c>
      <c r="NH44" s="3">
        <v>675</v>
      </c>
      <c r="NI44" s="50">
        <v>6</v>
      </c>
      <c r="NJ44" s="3"/>
      <c r="NL44" s="3"/>
      <c r="NN44" s="3"/>
      <c r="NP44" s="3"/>
      <c r="NR44" s="3"/>
      <c r="NT44" s="3"/>
      <c r="NV44" s="3"/>
      <c r="NX44" s="3"/>
      <c r="NZ44" s="3"/>
      <c r="OB44" s="3"/>
      <c r="OD44" s="3"/>
      <c r="OF44" s="3"/>
      <c r="OH44" s="3"/>
      <c r="OJ44" s="3"/>
      <c r="OL44" s="3"/>
      <c r="ON44" s="3"/>
      <c r="OP44" s="139">
        <v>142</v>
      </c>
      <c r="OQ44" s="45">
        <v>0</v>
      </c>
      <c r="OR44" s="139">
        <v>142</v>
      </c>
      <c r="OS44" s="45">
        <v>1</v>
      </c>
      <c r="OT44" s="139">
        <v>150</v>
      </c>
      <c r="OU44" s="45">
        <v>2</v>
      </c>
      <c r="OV44" s="139">
        <v>156</v>
      </c>
      <c r="OW44" s="45">
        <v>3</v>
      </c>
      <c r="OX44" s="139">
        <v>162</v>
      </c>
      <c r="OY44" s="45">
        <v>4</v>
      </c>
      <c r="OZ44" s="139">
        <v>172</v>
      </c>
      <c r="PA44" s="45">
        <v>5</v>
      </c>
      <c r="PB44" s="139">
        <v>179</v>
      </c>
      <c r="PC44" s="45">
        <v>6</v>
      </c>
      <c r="PD44" s="139">
        <v>186</v>
      </c>
      <c r="PE44" s="45">
        <v>7</v>
      </c>
      <c r="PF44" s="139">
        <v>786</v>
      </c>
      <c r="PG44" s="45">
        <v>0</v>
      </c>
      <c r="PH44" s="139">
        <v>804</v>
      </c>
      <c r="PI44" s="45">
        <v>2</v>
      </c>
      <c r="PJ44" s="139">
        <v>828</v>
      </c>
      <c r="PK44" s="45">
        <v>4</v>
      </c>
      <c r="PL44" s="139">
        <v>849</v>
      </c>
      <c r="PM44" s="45">
        <v>6</v>
      </c>
      <c r="PN44" s="139">
        <v>880</v>
      </c>
      <c r="PO44" s="45">
        <v>8</v>
      </c>
      <c r="PP44" s="139">
        <v>912</v>
      </c>
      <c r="PQ44" s="45">
        <v>10</v>
      </c>
      <c r="PR44" s="139">
        <v>953</v>
      </c>
      <c r="PS44" s="45">
        <v>12</v>
      </c>
      <c r="PT44" s="139">
        <v>987</v>
      </c>
      <c r="PU44" s="45">
        <v>14</v>
      </c>
      <c r="PV44" s="139">
        <v>1040</v>
      </c>
      <c r="PW44" s="45">
        <v>16</v>
      </c>
      <c r="PX44" s="139">
        <v>1090</v>
      </c>
      <c r="PY44" s="45">
        <v>18</v>
      </c>
      <c r="PZ44" s="139">
        <v>1150</v>
      </c>
      <c r="QA44" s="45">
        <v>20</v>
      </c>
      <c r="QB44" s="130">
        <v>719</v>
      </c>
      <c r="QD44" s="151">
        <v>639</v>
      </c>
      <c r="QE44" s="45">
        <v>0</v>
      </c>
      <c r="QF44" s="151">
        <v>661</v>
      </c>
      <c r="QG44" s="45">
        <v>2</v>
      </c>
      <c r="QH44" s="151">
        <v>681</v>
      </c>
      <c r="QI44" s="45">
        <v>4</v>
      </c>
      <c r="QJ44" s="151">
        <v>697</v>
      </c>
      <c r="QK44" s="45">
        <v>6</v>
      </c>
      <c r="QL44" s="151">
        <v>718</v>
      </c>
      <c r="QM44" s="45">
        <v>8</v>
      </c>
      <c r="QN44" s="151">
        <v>734</v>
      </c>
      <c r="QO44" s="45">
        <v>10</v>
      </c>
      <c r="QP44" s="151">
        <v>753</v>
      </c>
      <c r="QQ44" s="45">
        <v>12</v>
      </c>
      <c r="QR44" s="151">
        <v>772</v>
      </c>
      <c r="QS44" s="45">
        <v>14</v>
      </c>
      <c r="QT44" s="151">
        <v>798</v>
      </c>
      <c r="QU44" s="45">
        <v>16</v>
      </c>
      <c r="QV44" s="151">
        <v>823</v>
      </c>
      <c r="QW44" s="45">
        <v>18</v>
      </c>
      <c r="QX44" s="151">
        <v>845</v>
      </c>
      <c r="QY44" s="45">
        <v>20</v>
      </c>
      <c r="QZ44" s="140">
        <v>140</v>
      </c>
      <c r="RA44" s="45">
        <v>0</v>
      </c>
      <c r="RB44" s="140">
        <v>150</v>
      </c>
      <c r="RC44" s="45">
        <v>1</v>
      </c>
      <c r="RD44" s="140">
        <v>154</v>
      </c>
      <c r="RE44" s="45">
        <v>2</v>
      </c>
      <c r="RF44" s="140">
        <v>160</v>
      </c>
      <c r="RG44" s="45">
        <v>3</v>
      </c>
      <c r="RH44" s="140">
        <v>171</v>
      </c>
      <c r="RI44" s="45">
        <v>4</v>
      </c>
      <c r="RJ44" s="140">
        <v>177</v>
      </c>
      <c r="RK44" s="45">
        <v>5</v>
      </c>
      <c r="RL44" s="140">
        <v>186</v>
      </c>
      <c r="RM44" s="45">
        <v>6</v>
      </c>
      <c r="RN44" s="140">
        <v>200</v>
      </c>
      <c r="RO44" s="45">
        <v>7</v>
      </c>
      <c r="RP44" s="140">
        <v>746</v>
      </c>
      <c r="RQ44" s="138">
        <v>718</v>
      </c>
      <c r="RR44" s="138">
        <v>718</v>
      </c>
      <c r="RS44" s="138">
        <v>716</v>
      </c>
      <c r="RT44" s="138">
        <v>717</v>
      </c>
      <c r="RU44" s="138">
        <v>717</v>
      </c>
      <c r="RV44" s="138">
        <v>714</v>
      </c>
      <c r="RW44" s="138">
        <v>718</v>
      </c>
      <c r="RX44" s="140">
        <v>622</v>
      </c>
      <c r="RY44" s="45">
        <v>0</v>
      </c>
      <c r="RZ44" s="140">
        <v>649</v>
      </c>
      <c r="SA44" s="45">
        <v>1</v>
      </c>
      <c r="SB44" s="140">
        <v>653</v>
      </c>
      <c r="SC44" s="45">
        <v>2</v>
      </c>
      <c r="SD44" s="140">
        <v>703</v>
      </c>
      <c r="SE44" s="45">
        <v>3</v>
      </c>
      <c r="SF44" s="140">
        <v>715</v>
      </c>
      <c r="SG44" s="45">
        <v>4</v>
      </c>
      <c r="SH44" s="140">
        <v>745</v>
      </c>
      <c r="SI44" s="45">
        <v>5</v>
      </c>
      <c r="SJ44" s="140">
        <v>808</v>
      </c>
      <c r="SK44" s="45">
        <v>6</v>
      </c>
      <c r="SL44" s="140">
        <v>649</v>
      </c>
      <c r="SM44" s="45">
        <v>0</v>
      </c>
      <c r="SN44" s="140">
        <v>684</v>
      </c>
      <c r="SO44" s="45">
        <v>1</v>
      </c>
      <c r="SP44" s="140">
        <v>701</v>
      </c>
      <c r="SQ44" s="45">
        <v>2</v>
      </c>
      <c r="SR44" s="140">
        <v>728</v>
      </c>
      <c r="SS44" s="45">
        <v>3</v>
      </c>
      <c r="ST44" s="140">
        <v>751</v>
      </c>
      <c r="SU44" s="45">
        <v>4</v>
      </c>
      <c r="SV44" s="140">
        <v>779</v>
      </c>
      <c r="SW44" s="45">
        <v>5</v>
      </c>
      <c r="SX44" s="140">
        <v>810</v>
      </c>
      <c r="SY44" s="45">
        <v>6</v>
      </c>
      <c r="SZ44" s="140">
        <v>849</v>
      </c>
      <c r="TA44" s="45">
        <v>7</v>
      </c>
      <c r="TB44" s="140">
        <v>890</v>
      </c>
      <c r="TC44" s="2">
        <v>8</v>
      </c>
      <c r="TD44" s="4"/>
      <c r="TF44" s="4"/>
      <c r="TG44" s="4"/>
      <c r="TH44" s="4"/>
      <c r="TI44" s="4"/>
      <c r="TJ44" s="4"/>
    </row>
    <row r="45" spans="1:530" s="5" customFormat="1" x14ac:dyDescent="0.25">
      <c r="A45" s="25" t="s">
        <v>57</v>
      </c>
      <c r="B45" s="56"/>
      <c r="C45" s="38"/>
      <c r="D45" s="38"/>
      <c r="E45" s="36"/>
      <c r="F45" s="36"/>
      <c r="G45" s="36"/>
      <c r="H45" s="36"/>
      <c r="I45" s="36"/>
      <c r="J45" s="36"/>
      <c r="K45" s="41"/>
      <c r="L45" s="41"/>
      <c r="M45" s="41"/>
      <c r="N45" s="41"/>
      <c r="O45" s="41"/>
      <c r="P45" s="41"/>
      <c r="Q45" s="41"/>
      <c r="R45" s="41"/>
      <c r="S45" s="41"/>
      <c r="T45" s="41"/>
      <c r="U45" s="41"/>
      <c r="V45" s="41"/>
      <c r="W45" s="41"/>
      <c r="X45" s="41"/>
      <c r="Y45" s="41"/>
      <c r="Z45" s="46"/>
      <c r="AA45" s="41"/>
      <c r="AB45" s="41"/>
      <c r="AC45" s="41"/>
      <c r="AD45" s="41"/>
      <c r="AE45" s="46"/>
      <c r="AF45" s="46"/>
      <c r="AG45" s="46"/>
      <c r="AH45" s="126"/>
      <c r="AI45" s="46"/>
      <c r="AJ45" s="46"/>
      <c r="AK45" s="46"/>
      <c r="AL45" s="46"/>
      <c r="AM45" s="46"/>
      <c r="AN45" s="46"/>
      <c r="AO45" s="46"/>
      <c r="AP45" s="46"/>
      <c r="AQ45" s="46"/>
      <c r="AR45" s="46"/>
      <c r="AS45" s="46"/>
      <c r="AT45" s="46"/>
      <c r="AU45" s="46"/>
      <c r="AV45" s="46"/>
      <c r="AW45" s="41"/>
      <c r="AX45" s="41"/>
      <c r="AY45" s="41"/>
      <c r="AZ45" s="41"/>
      <c r="BA45" s="46"/>
      <c r="BB45" s="46"/>
      <c r="BC45" s="41"/>
      <c r="BD45" s="130"/>
      <c r="BE45" s="126"/>
      <c r="BF45" s="6"/>
      <c r="BG45" s="46"/>
      <c r="BH45" s="6"/>
      <c r="BI45" s="46"/>
      <c r="BJ45" s="127"/>
      <c r="BK45" s="126"/>
      <c r="BL45" s="41"/>
      <c r="BM45" s="41"/>
      <c r="BN45" s="6"/>
      <c r="BO45" s="46"/>
      <c r="BP45" s="6"/>
      <c r="BQ45" s="46"/>
      <c r="BS45" s="46"/>
      <c r="BU45" s="46"/>
      <c r="BV45" s="46"/>
      <c r="BW45" s="46"/>
      <c r="BY45" s="46"/>
      <c r="CA45" s="46"/>
      <c r="CC45" s="46"/>
      <c r="CE45" s="46"/>
      <c r="CF45" s="46"/>
      <c r="CH45" s="46"/>
      <c r="CJ45" s="46"/>
      <c r="CL45" s="46"/>
      <c r="CN45" s="46"/>
      <c r="CP45" s="46"/>
      <c r="CR45" s="46"/>
      <c r="CT45" s="46"/>
      <c r="CV45" s="46"/>
      <c r="CX45" s="46"/>
      <c r="CZ45" s="46"/>
      <c r="DB45" s="46"/>
      <c r="DD45" s="46"/>
      <c r="DF45" s="46"/>
      <c r="DH45" s="46"/>
      <c r="DJ45" s="46"/>
      <c r="DL45" s="46"/>
      <c r="DN45" s="46"/>
      <c r="DP45" s="46"/>
      <c r="DR45" s="46"/>
      <c r="DT45" s="46"/>
      <c r="DV45" s="46"/>
      <c r="DX45" s="46"/>
      <c r="DZ45" s="46"/>
      <c r="EB45" s="46"/>
      <c r="ED45" s="46"/>
      <c r="EF45" s="46"/>
      <c r="EH45" s="46"/>
      <c r="EJ45" s="46"/>
      <c r="EL45" s="46"/>
      <c r="EN45" s="46"/>
      <c r="EP45" s="46"/>
      <c r="ER45" s="46"/>
      <c r="ET45" s="46"/>
      <c r="EV45" s="46"/>
      <c r="EW45" s="6"/>
      <c r="EX45" s="46"/>
      <c r="EY45" s="6"/>
      <c r="EZ45" s="46"/>
      <c r="FA45" s="6"/>
      <c r="FB45" s="46"/>
      <c r="FC45" s="6"/>
      <c r="FD45" s="46"/>
      <c r="FE45" s="6"/>
      <c r="FF45" s="46"/>
      <c r="FG45" s="6"/>
      <c r="FH45" s="46"/>
      <c r="FI45" s="6"/>
      <c r="FJ45" s="46"/>
      <c r="FK45" s="6"/>
      <c r="FL45" s="46"/>
      <c r="FM45" s="6"/>
      <c r="FN45" s="46"/>
      <c r="FO45" s="6"/>
      <c r="FP45" s="46"/>
      <c r="FQ45" s="6"/>
      <c r="FR45" s="46"/>
      <c r="FS45" s="6"/>
      <c r="FT45" s="46"/>
      <c r="FU45" s="6"/>
      <c r="FV45" s="46"/>
      <c r="FW45" s="6"/>
      <c r="FX45" s="46"/>
      <c r="FY45" s="6"/>
      <c r="FZ45" s="46"/>
      <c r="GA45" s="6"/>
      <c r="GB45" s="46"/>
      <c r="GC45" s="6"/>
      <c r="GD45" s="46"/>
      <c r="GE45" s="6"/>
      <c r="GF45" s="46"/>
      <c r="GG45" s="6"/>
      <c r="GH45" s="46"/>
      <c r="GI45" s="6"/>
      <c r="GJ45" s="46"/>
      <c r="GK45" s="6"/>
      <c r="GL45" s="46"/>
      <c r="GM45" s="6"/>
      <c r="GN45" s="46"/>
      <c r="GO45" s="6"/>
      <c r="GP45" s="46"/>
      <c r="GQ45" s="6"/>
      <c r="GR45" s="46"/>
      <c r="GS45" s="6"/>
      <c r="GT45" s="46"/>
      <c r="GU45" s="6"/>
      <c r="GV45" s="46"/>
      <c r="GW45" s="6"/>
      <c r="GX45" s="46"/>
      <c r="GY45" s="6"/>
      <c r="GZ45" s="46"/>
      <c r="HA45" s="6"/>
      <c r="HB45" s="46"/>
      <c r="HC45" s="6"/>
      <c r="HD45" s="46"/>
      <c r="HE45" s="6"/>
      <c r="HF45" s="46"/>
      <c r="HG45" s="6"/>
      <c r="HH45" s="46"/>
      <c r="HI45" s="6"/>
      <c r="HJ45" s="46"/>
      <c r="HK45" s="6"/>
      <c r="HL45" s="46"/>
      <c r="HM45" s="6"/>
      <c r="HN45" s="46"/>
      <c r="HO45" s="6"/>
      <c r="HP45" s="46"/>
      <c r="HQ45" s="6"/>
      <c r="HR45" s="46"/>
      <c r="HS45" s="6"/>
      <c r="HT45" s="46"/>
      <c r="HU45" s="6"/>
      <c r="HV45" s="46"/>
      <c r="HW45" s="6"/>
      <c r="HX45" s="46"/>
      <c r="HY45" s="6"/>
      <c r="HZ45" s="46"/>
      <c r="IA45" s="6"/>
      <c r="IB45" s="46"/>
      <c r="IC45" s="6"/>
      <c r="ID45" s="46"/>
      <c r="IE45" s="6"/>
      <c r="IF45" s="46"/>
      <c r="IG45" s="6"/>
      <c r="IH45" s="46"/>
      <c r="II45" s="6"/>
      <c r="IJ45" s="46"/>
      <c r="IK45" s="6"/>
      <c r="IL45" s="46"/>
      <c r="IM45" s="6"/>
      <c r="IN45" s="46"/>
      <c r="IO45" s="6"/>
      <c r="IP45" s="46"/>
      <c r="IQ45" s="6"/>
      <c r="IR45" s="46"/>
      <c r="IS45" s="6"/>
      <c r="IT45" s="46"/>
      <c r="IU45" s="6"/>
      <c r="IV45" s="46"/>
      <c r="IW45" s="6"/>
      <c r="IX45" s="46"/>
      <c r="IY45" s="6"/>
      <c r="IZ45" s="46"/>
      <c r="JA45" s="6"/>
      <c r="JB45" s="46"/>
      <c r="JC45" s="6"/>
      <c r="JD45" s="46"/>
      <c r="JE45" s="6"/>
      <c r="JF45" s="46"/>
      <c r="JG45" s="6"/>
      <c r="JH45" s="46"/>
      <c r="JI45" s="6"/>
      <c r="JJ45" s="46"/>
      <c r="JK45" s="6"/>
      <c r="JL45" s="46"/>
      <c r="JM45" s="6"/>
      <c r="JN45" s="46"/>
      <c r="JO45" s="6"/>
      <c r="JP45" s="46"/>
      <c r="JQ45" s="6"/>
      <c r="JR45" s="46"/>
      <c r="JS45" s="6"/>
      <c r="JT45" s="46"/>
      <c r="JU45" s="6"/>
      <c r="JV45" s="46"/>
      <c r="JW45" s="6"/>
      <c r="JX45" s="46"/>
      <c r="JY45" s="6"/>
      <c r="JZ45" s="46"/>
      <c r="KA45" s="6"/>
      <c r="KB45" s="46"/>
      <c r="KC45" s="6"/>
      <c r="KD45" s="46"/>
      <c r="KE45" s="6"/>
      <c r="KF45" s="46"/>
      <c r="KG45" s="6"/>
      <c r="KH45" s="46"/>
      <c r="KI45" s="6"/>
      <c r="KJ45" s="46"/>
      <c r="KK45" s="6"/>
      <c r="KL45" s="46"/>
      <c r="KM45" s="6"/>
      <c r="KN45" s="46"/>
      <c r="KO45" s="6"/>
      <c r="KP45" s="46"/>
      <c r="KQ45" s="6"/>
      <c r="KR45" s="46"/>
      <c r="KS45" s="6"/>
      <c r="KT45" s="46"/>
      <c r="KU45" s="6"/>
      <c r="KV45" s="46"/>
      <c r="KW45" s="6"/>
      <c r="KX45" s="46"/>
      <c r="KY45" s="6"/>
      <c r="KZ45" s="46"/>
      <c r="LA45" s="6"/>
      <c r="LB45" s="46"/>
      <c r="LC45" s="6"/>
      <c r="LD45" s="46"/>
      <c r="LE45" s="6"/>
      <c r="LF45" s="46"/>
      <c r="LG45" s="6"/>
      <c r="LH45" s="46"/>
      <c r="LI45" s="6"/>
      <c r="LJ45" s="46"/>
      <c r="LK45" s="6"/>
      <c r="LL45" s="46"/>
      <c r="LM45" s="6"/>
      <c r="LN45" s="46"/>
      <c r="LO45" s="6"/>
      <c r="LP45" s="46"/>
      <c r="LQ45" s="6"/>
      <c r="LR45" s="46"/>
      <c r="LS45" s="6"/>
      <c r="LT45" s="46"/>
      <c r="LU45" s="6"/>
      <c r="LV45" s="46"/>
      <c r="LW45" s="6"/>
      <c r="LX45" s="46"/>
      <c r="LY45" s="6"/>
      <c r="LZ45" s="46"/>
      <c r="MA45" s="47"/>
      <c r="MB45" s="36"/>
      <c r="MC45" s="36"/>
      <c r="MD45" s="36"/>
      <c r="ME45" s="36"/>
      <c r="MF45" s="6"/>
      <c r="MG45" s="46"/>
      <c r="MH45" s="6"/>
      <c r="MI45" s="46"/>
      <c r="MJ45" s="6"/>
      <c r="MK45" s="46"/>
      <c r="ML45" s="6"/>
      <c r="MM45" s="46"/>
      <c r="MN45" s="6"/>
      <c r="MO45" s="46"/>
      <c r="MP45" s="6"/>
      <c r="MQ45" s="46"/>
      <c r="MR45" s="6"/>
      <c r="MS45" s="46"/>
      <c r="MT45" s="6"/>
      <c r="MU45" s="46"/>
      <c r="MV45" s="6"/>
      <c r="MW45" s="46"/>
      <c r="MX45" s="6"/>
      <c r="MY45" s="46"/>
      <c r="MZ45" s="6"/>
      <c r="NA45" s="46"/>
      <c r="NB45" s="6"/>
      <c r="NC45" s="46"/>
      <c r="ND45" s="6"/>
      <c r="NE45" s="46"/>
      <c r="NF45" s="6"/>
      <c r="NG45" s="46"/>
      <c r="NH45" s="6"/>
      <c r="NI45" s="46"/>
      <c r="NJ45" s="6"/>
      <c r="NK45" s="46"/>
      <c r="NL45" s="6"/>
      <c r="NM45" s="46"/>
      <c r="NN45" s="6"/>
      <c r="NO45" s="46"/>
      <c r="NP45" s="6"/>
      <c r="NQ45" s="46"/>
      <c r="NR45" s="6"/>
      <c r="NS45" s="46"/>
      <c r="NT45" s="6"/>
      <c r="NU45" s="46"/>
      <c r="NV45" s="6"/>
      <c r="NW45" s="46"/>
      <c r="NX45" s="6"/>
      <c r="NY45" s="46"/>
      <c r="NZ45" s="6"/>
      <c r="OA45" s="46"/>
      <c r="OB45" s="6"/>
      <c r="OC45" s="46"/>
      <c r="OD45" s="6"/>
      <c r="OE45" s="46"/>
      <c r="OF45" s="6"/>
      <c r="OG45" s="46"/>
      <c r="OH45" s="6"/>
      <c r="OI45" s="46"/>
      <c r="OJ45" s="6"/>
      <c r="OK45" s="46"/>
      <c r="OL45" s="6"/>
      <c r="OM45" s="46"/>
      <c r="ON45" s="6"/>
      <c r="OO45" s="46"/>
      <c r="OP45" s="140">
        <v>137</v>
      </c>
      <c r="OQ45" s="46">
        <v>0</v>
      </c>
      <c r="OR45" s="140">
        <v>142</v>
      </c>
      <c r="OS45" s="46">
        <v>1</v>
      </c>
      <c r="OT45" s="140">
        <v>147</v>
      </c>
      <c r="OU45" s="46">
        <v>2</v>
      </c>
      <c r="OV45" s="140">
        <v>155</v>
      </c>
      <c r="OW45" s="46">
        <v>3</v>
      </c>
      <c r="OX45" s="140">
        <v>159</v>
      </c>
      <c r="OY45" s="46">
        <v>4</v>
      </c>
      <c r="OZ45" s="140">
        <v>166</v>
      </c>
      <c r="PA45" s="46">
        <v>5</v>
      </c>
      <c r="PB45" s="140">
        <v>177</v>
      </c>
      <c r="PC45" s="46">
        <v>6</v>
      </c>
      <c r="PD45" s="140">
        <v>191</v>
      </c>
      <c r="PE45" s="46">
        <v>7</v>
      </c>
      <c r="PF45" s="140">
        <v>829</v>
      </c>
      <c r="PG45" s="46">
        <v>0</v>
      </c>
      <c r="PH45" s="140">
        <v>828</v>
      </c>
      <c r="PI45" s="46">
        <v>2</v>
      </c>
      <c r="PJ45" s="140">
        <v>842</v>
      </c>
      <c r="PK45" s="46">
        <v>4</v>
      </c>
      <c r="PL45" s="140">
        <v>880</v>
      </c>
      <c r="PM45" s="46">
        <v>6</v>
      </c>
      <c r="PN45" s="140">
        <v>897</v>
      </c>
      <c r="PO45" s="46">
        <v>8</v>
      </c>
      <c r="PP45" s="140">
        <v>930</v>
      </c>
      <c r="PQ45" s="46">
        <v>10</v>
      </c>
      <c r="PR45" s="140">
        <v>968</v>
      </c>
      <c r="PS45" s="46">
        <v>12</v>
      </c>
      <c r="PT45" s="140">
        <v>1010</v>
      </c>
      <c r="PU45" s="46">
        <v>14</v>
      </c>
      <c r="PV45" s="140">
        <v>1050</v>
      </c>
      <c r="PW45" s="46">
        <v>16</v>
      </c>
      <c r="PX45" s="140">
        <v>1100</v>
      </c>
      <c r="PY45" s="46">
        <v>18</v>
      </c>
      <c r="PZ45" s="140">
        <v>1150</v>
      </c>
      <c r="QA45" s="46">
        <v>20</v>
      </c>
      <c r="QB45" s="130">
        <v>723</v>
      </c>
      <c r="QC45" s="126"/>
      <c r="QD45" s="139">
        <v>654</v>
      </c>
      <c r="QE45" s="46">
        <v>0</v>
      </c>
      <c r="QF45" s="139">
        <v>664</v>
      </c>
      <c r="QG45" s="46">
        <v>2</v>
      </c>
      <c r="QH45" s="139">
        <v>689</v>
      </c>
      <c r="QI45" s="46">
        <v>4</v>
      </c>
      <c r="QJ45" s="139">
        <v>710</v>
      </c>
      <c r="QK45" s="46">
        <v>6</v>
      </c>
      <c r="QL45" s="139">
        <v>724</v>
      </c>
      <c r="QM45" s="46">
        <v>8</v>
      </c>
      <c r="QN45" s="139">
        <v>744</v>
      </c>
      <c r="QO45" s="46">
        <v>10</v>
      </c>
      <c r="QP45" s="139">
        <v>760</v>
      </c>
      <c r="QQ45" s="46">
        <v>12</v>
      </c>
      <c r="QR45" s="139">
        <v>783</v>
      </c>
      <c r="QS45" s="46">
        <v>14</v>
      </c>
      <c r="QT45" s="139">
        <v>804</v>
      </c>
      <c r="QU45" s="46">
        <v>16</v>
      </c>
      <c r="QV45" s="139">
        <v>825</v>
      </c>
      <c r="QW45" s="46">
        <v>18</v>
      </c>
      <c r="QX45" s="139">
        <v>847</v>
      </c>
      <c r="QY45" s="46">
        <v>20</v>
      </c>
      <c r="QZ45" s="152">
        <v>142</v>
      </c>
      <c r="RA45" s="46">
        <v>0</v>
      </c>
      <c r="RB45" s="152">
        <v>148</v>
      </c>
      <c r="RC45" s="46">
        <v>1</v>
      </c>
      <c r="RD45" s="152">
        <v>154</v>
      </c>
      <c r="RE45" s="46">
        <v>2</v>
      </c>
      <c r="RF45" s="152">
        <v>160</v>
      </c>
      <c r="RG45" s="46">
        <v>3</v>
      </c>
      <c r="RH45" s="152">
        <v>169</v>
      </c>
      <c r="RI45" s="46">
        <v>4</v>
      </c>
      <c r="RJ45" s="152">
        <v>177</v>
      </c>
      <c r="RK45" s="46">
        <v>5</v>
      </c>
      <c r="RL45" s="152">
        <v>182</v>
      </c>
      <c r="RM45" s="46">
        <v>6</v>
      </c>
      <c r="RN45" s="152">
        <v>199</v>
      </c>
      <c r="RO45" s="46">
        <v>7</v>
      </c>
      <c r="RP45" s="152">
        <v>732</v>
      </c>
      <c r="RQ45" s="139">
        <v>699</v>
      </c>
      <c r="RR45" s="139">
        <v>697</v>
      </c>
      <c r="RS45" s="139">
        <v>698</v>
      </c>
      <c r="RT45" s="139">
        <v>697</v>
      </c>
      <c r="RU45" s="139">
        <v>702</v>
      </c>
      <c r="RV45" s="139">
        <v>698</v>
      </c>
      <c r="RW45" s="139">
        <v>697</v>
      </c>
      <c r="RX45" s="152">
        <v>640</v>
      </c>
      <c r="RY45" s="46">
        <v>0</v>
      </c>
      <c r="RZ45" s="152">
        <v>668</v>
      </c>
      <c r="SA45" s="46">
        <v>1</v>
      </c>
      <c r="SB45" s="152">
        <v>693</v>
      </c>
      <c r="SC45" s="46">
        <v>2</v>
      </c>
      <c r="SD45" s="152">
        <v>722</v>
      </c>
      <c r="SE45" s="46">
        <v>3</v>
      </c>
      <c r="SF45" s="152">
        <v>749</v>
      </c>
      <c r="SG45" s="46">
        <v>4</v>
      </c>
      <c r="SH45" s="152">
        <v>786</v>
      </c>
      <c r="SI45" s="46">
        <v>5</v>
      </c>
      <c r="SJ45" s="152">
        <v>801</v>
      </c>
      <c r="SK45" s="46">
        <v>6</v>
      </c>
      <c r="SL45" s="152">
        <v>653</v>
      </c>
      <c r="SM45" s="46">
        <v>0</v>
      </c>
      <c r="SN45" s="152">
        <v>670</v>
      </c>
      <c r="SO45" s="46">
        <v>1</v>
      </c>
      <c r="SP45" s="152">
        <v>700</v>
      </c>
      <c r="SQ45" s="46">
        <v>2</v>
      </c>
      <c r="SR45" s="152">
        <v>726</v>
      </c>
      <c r="SS45" s="46">
        <v>3</v>
      </c>
      <c r="ST45" s="152">
        <v>743</v>
      </c>
      <c r="SU45" s="46">
        <v>4</v>
      </c>
      <c r="SV45" s="152">
        <v>758</v>
      </c>
      <c r="SW45" s="46">
        <v>5</v>
      </c>
      <c r="SX45" s="152">
        <v>810</v>
      </c>
      <c r="SY45" s="46">
        <v>6</v>
      </c>
      <c r="SZ45" s="152">
        <v>839</v>
      </c>
      <c r="TA45" s="46">
        <v>7</v>
      </c>
      <c r="TB45" s="152">
        <v>879</v>
      </c>
      <c r="TC45" s="5">
        <v>8</v>
      </c>
      <c r="TD45" s="4"/>
      <c r="TE45" s="177"/>
      <c r="TF45" s="4"/>
      <c r="TG45" s="4"/>
      <c r="TH45" s="4"/>
      <c r="TI45" s="4"/>
      <c r="TJ45" s="4"/>
    </row>
    <row r="46" spans="1:530" x14ac:dyDescent="0.25">
      <c r="A46" s="26" t="s">
        <v>58</v>
      </c>
      <c r="B46" s="55"/>
      <c r="C46" s="37"/>
      <c r="D46" s="37"/>
      <c r="E46" s="39"/>
      <c r="F46" s="39"/>
      <c r="G46" s="39"/>
      <c r="H46" s="39"/>
      <c r="I46" s="39"/>
      <c r="J46" s="39"/>
      <c r="AE46" s="45"/>
      <c r="AF46" s="45"/>
      <c r="AG46" s="45"/>
      <c r="AH46" s="126"/>
      <c r="AI46" s="45"/>
      <c r="AJ46" s="45"/>
      <c r="AK46" s="45"/>
      <c r="AL46" s="45"/>
      <c r="AM46" s="45"/>
      <c r="AN46" s="45"/>
      <c r="AO46" s="45"/>
      <c r="AP46" s="45"/>
      <c r="AQ46" s="45"/>
      <c r="AR46" s="45"/>
      <c r="AS46" s="45"/>
      <c r="AT46" s="45"/>
      <c r="AU46" s="45"/>
      <c r="AV46" s="45"/>
      <c r="BD46" s="130"/>
      <c r="BF46" s="3"/>
      <c r="BH46" s="3"/>
      <c r="BN46" s="3"/>
      <c r="BP46" s="3"/>
      <c r="EF46" s="45"/>
      <c r="EH46" s="45"/>
      <c r="EJ46" s="45"/>
      <c r="EW46" s="3"/>
      <c r="EY46" s="3"/>
      <c r="FA46" s="3"/>
      <c r="FC46" s="3"/>
      <c r="FE46" s="3"/>
      <c r="FG46" s="3"/>
      <c r="FI46" s="3"/>
      <c r="FK46" s="3"/>
      <c r="FM46" s="3"/>
      <c r="FO46" s="3"/>
      <c r="FQ46" s="3"/>
      <c r="FS46" s="3"/>
      <c r="FU46" s="3"/>
      <c r="FW46" s="3"/>
      <c r="FY46" s="3"/>
      <c r="GA46" s="3"/>
      <c r="GC46" s="3"/>
      <c r="GE46" s="3"/>
      <c r="GG46" s="3"/>
      <c r="GI46" s="3"/>
      <c r="GK46" s="3"/>
      <c r="GM46" s="3"/>
      <c r="GO46" s="3"/>
      <c r="GQ46" s="3"/>
      <c r="GS46" s="3"/>
      <c r="GU46" s="3"/>
      <c r="GW46" s="3"/>
      <c r="GY46" s="3"/>
      <c r="HA46" s="3"/>
      <c r="HC46" s="3"/>
      <c r="HE46" s="3"/>
      <c r="HG46" s="3"/>
      <c r="HI46" s="3"/>
      <c r="HK46" s="3"/>
      <c r="HM46" s="3"/>
      <c r="HO46" s="3"/>
      <c r="HQ46" s="3"/>
      <c r="HS46" s="3"/>
      <c r="HU46" s="3"/>
      <c r="HW46" s="3"/>
      <c r="HY46" s="3"/>
      <c r="IA46" s="3"/>
      <c r="IC46" s="3"/>
      <c r="IE46" s="3"/>
      <c r="IG46" s="3"/>
      <c r="II46" s="3"/>
      <c r="IK46" s="3"/>
      <c r="IU46" s="3"/>
      <c r="IW46" s="3"/>
      <c r="IY46" s="3"/>
      <c r="JA46" s="3"/>
      <c r="JC46" s="3"/>
      <c r="JE46" s="3"/>
      <c r="JG46" s="3"/>
      <c r="JI46" s="3"/>
      <c r="JK46" s="3"/>
      <c r="JM46" s="3"/>
      <c r="JO46" s="3"/>
      <c r="JQ46" s="3"/>
      <c r="JS46" s="3"/>
      <c r="JU46" s="3"/>
      <c r="JW46" s="3"/>
      <c r="JY46" s="3"/>
      <c r="KA46" s="3"/>
      <c r="KC46" s="3"/>
      <c r="KE46" s="3"/>
      <c r="KG46" s="3"/>
      <c r="KI46" s="3"/>
      <c r="KK46" s="3"/>
      <c r="KM46" s="3"/>
      <c r="KO46" s="3"/>
      <c r="KQ46" s="3"/>
      <c r="KS46" s="3"/>
      <c r="KU46" s="3"/>
      <c r="KW46" s="3"/>
      <c r="KY46" s="3"/>
      <c r="LA46" s="3"/>
      <c r="LC46" s="3"/>
      <c r="LE46" s="3"/>
      <c r="LG46" s="3"/>
      <c r="LI46" s="3"/>
      <c r="LK46" s="3"/>
      <c r="LM46" s="3"/>
      <c r="LO46" s="3"/>
      <c r="LQ46" s="3"/>
      <c r="LS46" s="3"/>
      <c r="LU46" s="3"/>
      <c r="LW46" s="3"/>
      <c r="LY46" s="3"/>
      <c r="MA46" s="48"/>
      <c r="MB46" s="39"/>
      <c r="MC46" s="39"/>
      <c r="MD46" s="39"/>
      <c r="ME46" s="39"/>
      <c r="MF46" s="3"/>
      <c r="MH46" s="3"/>
      <c r="MJ46" s="3"/>
      <c r="ML46" s="3"/>
      <c r="MN46" s="3"/>
      <c r="MP46" s="3"/>
      <c r="MR46" s="3"/>
      <c r="MT46" s="3"/>
      <c r="MV46" s="3"/>
      <c r="MX46" s="3"/>
      <c r="MZ46" s="3"/>
      <c r="NB46" s="3"/>
      <c r="ND46" s="3"/>
      <c r="NF46" s="3"/>
      <c r="NH46" s="3"/>
      <c r="NJ46" s="3"/>
      <c r="NL46" s="3"/>
      <c r="NN46" s="3"/>
      <c r="NP46" s="3"/>
      <c r="NR46" s="3"/>
      <c r="NT46" s="3"/>
      <c r="NV46" s="3"/>
      <c r="NX46" s="3"/>
      <c r="NZ46" s="3"/>
      <c r="OB46" s="3"/>
      <c r="OD46" s="3"/>
      <c r="OF46" s="3"/>
      <c r="OH46" s="3"/>
      <c r="OJ46" s="3"/>
      <c r="OL46" s="3"/>
      <c r="ON46" s="3"/>
      <c r="OP46" s="140">
        <v>138</v>
      </c>
      <c r="OQ46" s="45">
        <v>0</v>
      </c>
      <c r="OR46" s="140">
        <v>145</v>
      </c>
      <c r="OS46" s="45">
        <v>1</v>
      </c>
      <c r="OT46" s="140">
        <v>146</v>
      </c>
      <c r="OU46" s="45">
        <v>2</v>
      </c>
      <c r="OV46" s="140">
        <v>154</v>
      </c>
      <c r="OW46" s="45">
        <v>3</v>
      </c>
      <c r="OX46" s="140">
        <v>159</v>
      </c>
      <c r="OY46" s="45">
        <v>4</v>
      </c>
      <c r="OZ46" s="140">
        <v>169</v>
      </c>
      <c r="PA46" s="45">
        <v>5</v>
      </c>
      <c r="PB46" s="140">
        <v>178</v>
      </c>
      <c r="PC46" s="45">
        <v>6</v>
      </c>
      <c r="PD46" s="140">
        <v>186</v>
      </c>
      <c r="PE46" s="45">
        <v>7</v>
      </c>
      <c r="PF46" s="140">
        <v>825</v>
      </c>
      <c r="PG46" s="45">
        <v>0</v>
      </c>
      <c r="PH46" s="140">
        <v>828</v>
      </c>
      <c r="PI46" s="45">
        <v>2</v>
      </c>
      <c r="PJ46" s="140">
        <v>839</v>
      </c>
      <c r="PK46" s="45">
        <v>4</v>
      </c>
      <c r="PL46" s="140">
        <v>877</v>
      </c>
      <c r="PM46" s="45">
        <v>6</v>
      </c>
      <c r="PN46" s="140">
        <v>896</v>
      </c>
      <c r="PO46" s="45">
        <v>8</v>
      </c>
      <c r="PP46" s="140">
        <v>929</v>
      </c>
      <c r="PQ46" s="45">
        <v>10</v>
      </c>
      <c r="PR46" s="140">
        <v>964</v>
      </c>
      <c r="PS46" s="45">
        <v>12</v>
      </c>
      <c r="PT46" s="140">
        <v>1010</v>
      </c>
      <c r="PU46" s="45">
        <v>14</v>
      </c>
      <c r="PV46" s="140">
        <v>1040</v>
      </c>
      <c r="PW46" s="45">
        <v>16</v>
      </c>
      <c r="PX46" s="140">
        <v>1100</v>
      </c>
      <c r="PY46" s="45">
        <v>18</v>
      </c>
      <c r="PZ46" s="140">
        <v>1150</v>
      </c>
      <c r="QA46" s="45">
        <v>20</v>
      </c>
      <c r="QB46" s="130">
        <v>721</v>
      </c>
      <c r="QD46" s="139">
        <v>647</v>
      </c>
      <c r="QE46" s="45">
        <v>0</v>
      </c>
      <c r="QF46" s="139">
        <v>666</v>
      </c>
      <c r="QG46" s="45">
        <v>2</v>
      </c>
      <c r="QH46" s="139">
        <v>688</v>
      </c>
      <c r="QI46" s="45">
        <v>4</v>
      </c>
      <c r="QJ46" s="139">
        <v>706</v>
      </c>
      <c r="QK46" s="45">
        <v>6</v>
      </c>
      <c r="QL46" s="139">
        <v>726</v>
      </c>
      <c r="QM46" s="45">
        <v>8</v>
      </c>
      <c r="QN46" s="139">
        <v>744</v>
      </c>
      <c r="QO46" s="45">
        <v>10</v>
      </c>
      <c r="QP46" s="139">
        <v>759</v>
      </c>
      <c r="QQ46" s="45">
        <v>12</v>
      </c>
      <c r="QR46" s="139">
        <v>783</v>
      </c>
      <c r="QS46" s="45">
        <v>14</v>
      </c>
      <c r="QT46" s="139">
        <v>801</v>
      </c>
      <c r="QU46" s="45">
        <v>16</v>
      </c>
      <c r="QV46" s="139">
        <v>827</v>
      </c>
      <c r="QW46" s="45">
        <v>18</v>
      </c>
      <c r="QX46" s="139">
        <v>848</v>
      </c>
      <c r="QY46" s="45">
        <v>20</v>
      </c>
      <c r="QZ46" s="152">
        <v>141</v>
      </c>
      <c r="RA46" s="45">
        <v>0</v>
      </c>
      <c r="RB46" s="152">
        <v>147</v>
      </c>
      <c r="RC46" s="45">
        <v>1</v>
      </c>
      <c r="RD46" s="152">
        <v>155</v>
      </c>
      <c r="RE46" s="45">
        <v>2</v>
      </c>
      <c r="RF46" s="152">
        <v>160</v>
      </c>
      <c r="RG46" s="45">
        <v>3</v>
      </c>
      <c r="RH46" s="152">
        <v>169</v>
      </c>
      <c r="RI46" s="45">
        <v>4</v>
      </c>
      <c r="RJ46" s="152">
        <v>174</v>
      </c>
      <c r="RK46" s="45">
        <v>5</v>
      </c>
      <c r="RL46" s="152">
        <v>188</v>
      </c>
      <c r="RM46" s="45">
        <v>6</v>
      </c>
      <c r="RN46" s="152">
        <v>199</v>
      </c>
      <c r="RO46" s="45">
        <v>7</v>
      </c>
      <c r="RP46" s="152">
        <v>732</v>
      </c>
      <c r="RQ46" s="139">
        <v>700</v>
      </c>
      <c r="RR46" s="139">
        <v>698</v>
      </c>
      <c r="RS46" s="139">
        <v>698</v>
      </c>
      <c r="RT46" s="139">
        <v>700</v>
      </c>
      <c r="RU46" s="139">
        <v>697</v>
      </c>
      <c r="RV46" s="139">
        <v>697</v>
      </c>
      <c r="RW46" s="139">
        <v>698</v>
      </c>
      <c r="RX46" s="152">
        <v>638</v>
      </c>
      <c r="RY46" s="45">
        <v>0</v>
      </c>
      <c r="RZ46" s="152">
        <v>671</v>
      </c>
      <c r="SA46" s="45">
        <v>1</v>
      </c>
      <c r="SB46" s="152">
        <v>685</v>
      </c>
      <c r="SC46" s="45">
        <v>2</v>
      </c>
      <c r="SD46" s="152">
        <v>719</v>
      </c>
      <c r="SE46" s="45">
        <v>3</v>
      </c>
      <c r="SF46" s="152">
        <v>748</v>
      </c>
      <c r="SG46" s="45">
        <v>4</v>
      </c>
      <c r="SH46" s="152">
        <v>782</v>
      </c>
      <c r="SI46" s="45">
        <v>5</v>
      </c>
      <c r="SJ46" s="152">
        <v>796</v>
      </c>
      <c r="SK46" s="45">
        <v>6</v>
      </c>
      <c r="SL46" s="152">
        <v>652</v>
      </c>
      <c r="SM46" s="45">
        <v>0</v>
      </c>
      <c r="SN46" s="152">
        <v>673</v>
      </c>
      <c r="SO46" s="45">
        <v>1</v>
      </c>
      <c r="SP46" s="152">
        <v>685</v>
      </c>
      <c r="SQ46" s="45">
        <v>2</v>
      </c>
      <c r="SR46" s="152">
        <v>717</v>
      </c>
      <c r="SS46" s="45">
        <v>3</v>
      </c>
      <c r="ST46" s="152">
        <v>743</v>
      </c>
      <c r="SU46" s="45">
        <v>4</v>
      </c>
      <c r="SV46" s="152">
        <v>778</v>
      </c>
      <c r="SW46" s="45">
        <v>5</v>
      </c>
      <c r="SX46" s="152">
        <v>801</v>
      </c>
      <c r="SY46" s="45">
        <v>6</v>
      </c>
      <c r="SZ46" s="152">
        <v>836</v>
      </c>
      <c r="TA46" s="45">
        <v>7</v>
      </c>
      <c r="TB46" s="152">
        <v>882</v>
      </c>
      <c r="TC46" s="2">
        <v>8</v>
      </c>
      <c r="TD46" s="4"/>
      <c r="TF46" s="4"/>
      <c r="TG46" s="4"/>
      <c r="TH46" s="4"/>
      <c r="TI46" s="4"/>
      <c r="TJ46" s="4"/>
    </row>
    <row r="47" spans="1:530" s="5" customFormat="1" x14ac:dyDescent="0.25">
      <c r="A47" s="25" t="s">
        <v>59</v>
      </c>
      <c r="B47" s="56"/>
      <c r="C47" s="38"/>
      <c r="D47" s="38"/>
      <c r="E47" s="36"/>
      <c r="F47" s="36"/>
      <c r="G47" s="36"/>
      <c r="H47" s="36"/>
      <c r="I47" s="36"/>
      <c r="J47" s="36"/>
      <c r="K47" s="41"/>
      <c r="L47" s="41"/>
      <c r="M47" s="41"/>
      <c r="N47" s="41"/>
      <c r="O47" s="41"/>
      <c r="P47" s="41"/>
      <c r="Q47" s="41"/>
      <c r="R47" s="41"/>
      <c r="S47" s="41"/>
      <c r="T47" s="41"/>
      <c r="U47" s="41"/>
      <c r="V47" s="41"/>
      <c r="W47" s="41"/>
      <c r="X47" s="41"/>
      <c r="Y47" s="41"/>
      <c r="Z47" s="46"/>
      <c r="AA47" s="41"/>
      <c r="AB47" s="41"/>
      <c r="AC47" s="41"/>
      <c r="AD47" s="41"/>
      <c r="AE47" s="46"/>
      <c r="AF47" s="46"/>
      <c r="AG47" s="46"/>
      <c r="AH47" s="126"/>
      <c r="AI47" s="46"/>
      <c r="AJ47" s="46"/>
      <c r="AK47" s="46"/>
      <c r="AL47" s="46"/>
      <c r="AM47" s="46"/>
      <c r="AN47" s="46"/>
      <c r="AO47" s="46"/>
      <c r="AP47" s="46"/>
      <c r="AQ47" s="46"/>
      <c r="AR47" s="46"/>
      <c r="AS47" s="46"/>
      <c r="AT47" s="46"/>
      <c r="AU47" s="46"/>
      <c r="AV47" s="46"/>
      <c r="AW47" s="41"/>
      <c r="AX47" s="41"/>
      <c r="AY47" s="41"/>
      <c r="AZ47" s="41"/>
      <c r="BA47" s="46"/>
      <c r="BB47" s="46"/>
      <c r="BC47" s="41"/>
      <c r="BD47" s="130"/>
      <c r="BE47" s="125" t="s">
        <v>312</v>
      </c>
      <c r="BF47" s="6"/>
      <c r="BG47" s="47" t="s">
        <v>312</v>
      </c>
      <c r="BH47" s="6"/>
      <c r="BI47" s="47" t="s">
        <v>312</v>
      </c>
      <c r="BJ47" s="127"/>
      <c r="BK47" s="125" t="s">
        <v>312</v>
      </c>
      <c r="BL47" s="41"/>
      <c r="BM47" s="41"/>
      <c r="BN47" s="6"/>
      <c r="BO47" s="47" t="s">
        <v>312</v>
      </c>
      <c r="BP47" s="6"/>
      <c r="BQ47" s="47" t="s">
        <v>312</v>
      </c>
      <c r="BS47" s="47" t="s">
        <v>312</v>
      </c>
      <c r="BU47" s="47" t="s">
        <v>312</v>
      </c>
      <c r="BV47" s="46"/>
      <c r="BW47" s="46"/>
      <c r="BY47" s="47" t="s">
        <v>312</v>
      </c>
      <c r="CA47" s="47" t="s">
        <v>312</v>
      </c>
      <c r="CC47" s="47" t="s">
        <v>312</v>
      </c>
      <c r="CE47" s="47" t="s">
        <v>312</v>
      </c>
      <c r="CF47" s="46"/>
      <c r="CH47" s="47" t="s">
        <v>312</v>
      </c>
      <c r="CJ47" s="46"/>
      <c r="CL47" s="46"/>
      <c r="CN47" s="46"/>
      <c r="CP47" s="46"/>
      <c r="CR47" s="46"/>
      <c r="CT47" s="46"/>
      <c r="CV47" s="46"/>
      <c r="CX47" s="46"/>
      <c r="CZ47" s="46"/>
      <c r="DB47" s="46"/>
      <c r="DD47" s="46"/>
      <c r="DF47" s="46"/>
      <c r="DH47" s="46"/>
      <c r="DJ47" s="46"/>
      <c r="DL47" s="46"/>
      <c r="DN47" s="46"/>
      <c r="DP47" s="46"/>
      <c r="DR47" s="46"/>
      <c r="DT47" s="46"/>
      <c r="DV47" s="46"/>
      <c r="DX47" s="46"/>
      <c r="DZ47" s="46"/>
      <c r="EB47" s="46"/>
      <c r="ED47" s="46"/>
      <c r="EF47" s="46"/>
      <c r="EH47" s="46"/>
      <c r="EJ47" s="46"/>
      <c r="EL47" s="46"/>
      <c r="EN47" s="46"/>
      <c r="EP47" s="46"/>
      <c r="ER47" s="46"/>
      <c r="ET47" s="46"/>
      <c r="EV47" s="46"/>
      <c r="EW47" s="6"/>
      <c r="EX47" s="46"/>
      <c r="EY47" s="6"/>
      <c r="EZ47" s="46"/>
      <c r="FA47" s="6"/>
      <c r="FB47" s="46"/>
      <c r="FC47" s="6"/>
      <c r="FD47" s="46"/>
      <c r="FE47" s="6"/>
      <c r="FF47" s="46"/>
      <c r="FG47" s="6"/>
      <c r="FH47" s="46"/>
      <c r="FI47" s="6"/>
      <c r="FJ47" s="46"/>
      <c r="FK47" s="6"/>
      <c r="FL47" s="46"/>
      <c r="FM47" s="6"/>
      <c r="FN47" s="46"/>
      <c r="FO47" s="6"/>
      <c r="FP47" s="46"/>
      <c r="FQ47" s="6"/>
      <c r="FR47" s="46"/>
      <c r="FS47" s="6"/>
      <c r="FT47" s="46"/>
      <c r="FU47" s="6"/>
      <c r="FV47" s="46"/>
      <c r="FW47" s="6"/>
      <c r="FX47" s="46"/>
      <c r="FY47" s="6"/>
      <c r="FZ47" s="46"/>
      <c r="GA47" s="6"/>
      <c r="GB47" s="46"/>
      <c r="GC47" s="6"/>
      <c r="GD47" s="46"/>
      <c r="GE47" s="6"/>
      <c r="GF47" s="46"/>
      <c r="GG47" s="6"/>
      <c r="GH47" s="46"/>
      <c r="GI47" s="6"/>
      <c r="GJ47" s="46"/>
      <c r="GK47" s="6"/>
      <c r="GL47" s="46"/>
      <c r="GM47" s="6"/>
      <c r="GN47" s="46"/>
      <c r="GO47" s="6"/>
      <c r="GP47" s="46"/>
      <c r="GQ47" s="6"/>
      <c r="GR47" s="46"/>
      <c r="GS47" s="6"/>
      <c r="GT47" s="46"/>
      <c r="GU47" s="6"/>
      <c r="GV47" s="46"/>
      <c r="GW47" s="6"/>
      <c r="GX47" s="46"/>
      <c r="GY47" s="6"/>
      <c r="GZ47" s="46"/>
      <c r="HA47" s="6"/>
      <c r="HB47" s="46"/>
      <c r="HC47" s="6"/>
      <c r="HD47" s="46"/>
      <c r="HE47" s="6"/>
      <c r="HF47" s="46"/>
      <c r="HG47" s="6"/>
      <c r="HH47" s="46"/>
      <c r="HI47" s="6"/>
      <c r="HJ47" s="46"/>
      <c r="HK47" s="6"/>
      <c r="HL47" s="46"/>
      <c r="HM47" s="6"/>
      <c r="HN47" s="46"/>
      <c r="HO47" s="6"/>
      <c r="HP47" s="46"/>
      <c r="HQ47" s="6"/>
      <c r="HR47" s="46"/>
      <c r="HS47" s="6"/>
      <c r="HT47" s="46"/>
      <c r="HU47" s="6"/>
      <c r="HV47" s="46"/>
      <c r="HW47" s="6"/>
      <c r="HX47" s="46"/>
      <c r="HY47" s="6"/>
      <c r="HZ47" s="46"/>
      <c r="IA47" s="6"/>
      <c r="IB47" s="46"/>
      <c r="IC47" s="6"/>
      <c r="ID47" s="46"/>
      <c r="IE47" s="6"/>
      <c r="IF47" s="46"/>
      <c r="IG47" s="6"/>
      <c r="IH47" s="46"/>
      <c r="II47" s="6"/>
      <c r="IJ47" s="46"/>
      <c r="IK47" s="6"/>
      <c r="IL47" s="46"/>
      <c r="IU47" s="6"/>
      <c r="IV47" s="46"/>
      <c r="IW47" s="6"/>
      <c r="IX47" s="46"/>
      <c r="IY47" s="6"/>
      <c r="IZ47" s="46"/>
      <c r="JA47" s="6"/>
      <c r="JB47" s="46"/>
      <c r="JC47" s="6"/>
      <c r="JD47" s="46"/>
      <c r="JE47" s="6"/>
      <c r="JF47" s="46"/>
      <c r="JG47" s="6"/>
      <c r="JH47" s="46"/>
      <c r="JI47" s="6"/>
      <c r="JJ47" s="46"/>
      <c r="JK47" s="6"/>
      <c r="JL47" s="46"/>
      <c r="JM47" s="6"/>
      <c r="JN47" s="46"/>
      <c r="JO47" s="6"/>
      <c r="JP47" s="46"/>
      <c r="JQ47" s="6"/>
      <c r="JR47" s="46"/>
      <c r="JS47" s="6"/>
      <c r="JT47" s="46"/>
      <c r="JU47" s="6"/>
      <c r="JV47" s="46"/>
      <c r="JW47" s="6"/>
      <c r="JX47" s="46"/>
      <c r="JY47" s="6"/>
      <c r="JZ47" s="46"/>
      <c r="KA47" s="6"/>
      <c r="KB47" s="46"/>
      <c r="KC47" s="6"/>
      <c r="KD47" s="46"/>
      <c r="KE47" s="6"/>
      <c r="KF47" s="46"/>
      <c r="KG47" s="6"/>
      <c r="KH47" s="46"/>
      <c r="KI47" s="6"/>
      <c r="KJ47" s="46"/>
      <c r="KK47" s="6"/>
      <c r="KL47" s="46"/>
      <c r="KM47" s="6"/>
      <c r="KN47" s="46"/>
      <c r="KO47" s="6"/>
      <c r="KP47" s="46"/>
      <c r="KQ47" s="6"/>
      <c r="KR47" s="46"/>
      <c r="KS47" s="6"/>
      <c r="KT47" s="46"/>
      <c r="KU47" s="6"/>
      <c r="KV47" s="46"/>
      <c r="KW47" s="6"/>
      <c r="KX47" s="46"/>
      <c r="KY47" s="6"/>
      <c r="KZ47" s="46"/>
      <c r="LA47" s="6"/>
      <c r="LB47" s="46"/>
      <c r="LC47" s="6"/>
      <c r="LD47" s="46"/>
      <c r="LE47" s="6"/>
      <c r="LF47" s="46"/>
      <c r="LG47" s="6"/>
      <c r="LH47" s="46"/>
      <c r="LI47" s="6"/>
      <c r="LJ47" s="46"/>
      <c r="LK47" s="6"/>
      <c r="LL47" s="46"/>
      <c r="LM47" s="6"/>
      <c r="LN47" s="46"/>
      <c r="LO47" s="6"/>
      <c r="LP47" s="46"/>
      <c r="LQ47" s="6"/>
      <c r="LR47" s="46"/>
      <c r="LS47" s="6"/>
      <c r="LT47" s="46"/>
      <c r="LU47" s="6"/>
      <c r="LV47" s="46"/>
      <c r="LW47" s="6"/>
      <c r="LX47" s="46"/>
      <c r="LY47" s="6"/>
      <c r="LZ47" s="46"/>
      <c r="MA47" s="47"/>
      <c r="MB47" s="36"/>
      <c r="MC47" s="36"/>
      <c r="MD47" s="36"/>
      <c r="ME47" s="36"/>
      <c r="MF47" s="6"/>
      <c r="MG47" s="46"/>
      <c r="MH47" s="6"/>
      <c r="MI47" s="46"/>
      <c r="MJ47" s="6"/>
      <c r="MK47" s="46"/>
      <c r="ML47" s="6"/>
      <c r="MM47" s="46"/>
      <c r="MN47" s="6"/>
      <c r="MO47" s="46"/>
      <c r="MP47" s="6"/>
      <c r="MQ47" s="46"/>
      <c r="MR47" s="6"/>
      <c r="MS47" s="46"/>
      <c r="MT47" s="6"/>
      <c r="MU47" s="46"/>
      <c r="MV47" s="6"/>
      <c r="MX47" s="6"/>
      <c r="MZ47" s="6"/>
      <c r="NB47" s="6"/>
      <c r="ND47" s="6"/>
      <c r="NF47" s="6"/>
      <c r="NH47" s="6"/>
      <c r="NJ47" s="6"/>
      <c r="NK47" s="46"/>
      <c r="NL47" s="6"/>
      <c r="NM47" s="46"/>
      <c r="NN47" s="6"/>
      <c r="NO47" s="46"/>
      <c r="NP47" s="6"/>
      <c r="NQ47" s="46"/>
      <c r="NR47" s="6"/>
      <c r="NS47" s="46"/>
      <c r="NT47" s="6"/>
      <c r="NU47" s="46"/>
      <c r="NV47" s="6"/>
      <c r="NW47" s="46"/>
      <c r="NX47" s="6"/>
      <c r="NY47" s="46"/>
      <c r="NZ47" s="6"/>
      <c r="OA47" s="46"/>
      <c r="OB47" s="6"/>
      <c r="OC47" s="46"/>
      <c r="OD47" s="6"/>
      <c r="OE47" s="46"/>
      <c r="OF47" s="6"/>
      <c r="OG47" s="46"/>
      <c r="OH47" s="6"/>
      <c r="OI47" s="46"/>
      <c r="OJ47" s="6"/>
      <c r="OK47" s="46"/>
      <c r="OL47" s="6"/>
      <c r="OM47" s="46"/>
      <c r="ON47" s="6"/>
      <c r="OO47" s="46"/>
      <c r="OP47" s="140">
        <v>141</v>
      </c>
      <c r="OQ47" s="46">
        <v>0</v>
      </c>
      <c r="OR47" s="140">
        <v>141</v>
      </c>
      <c r="OS47" s="46">
        <v>1</v>
      </c>
      <c r="OT47" s="140">
        <v>148</v>
      </c>
      <c r="OU47" s="46">
        <v>2</v>
      </c>
      <c r="OV47" s="140">
        <v>155</v>
      </c>
      <c r="OW47" s="46">
        <v>3</v>
      </c>
      <c r="OX47" s="140">
        <v>162</v>
      </c>
      <c r="OY47" s="46">
        <v>4</v>
      </c>
      <c r="OZ47" s="140">
        <v>169</v>
      </c>
      <c r="PA47" s="46">
        <v>5</v>
      </c>
      <c r="PB47" s="140">
        <v>180</v>
      </c>
      <c r="PC47" s="46">
        <v>6</v>
      </c>
      <c r="PD47" s="140">
        <v>190</v>
      </c>
      <c r="PE47" s="46">
        <v>7</v>
      </c>
      <c r="PF47" s="140">
        <v>827</v>
      </c>
      <c r="PG47" s="46">
        <v>0</v>
      </c>
      <c r="PH47" s="140">
        <v>828</v>
      </c>
      <c r="PI47" s="46">
        <v>2</v>
      </c>
      <c r="PJ47" s="140">
        <v>843</v>
      </c>
      <c r="PK47" s="46">
        <v>4</v>
      </c>
      <c r="PL47" s="140">
        <v>876</v>
      </c>
      <c r="PM47" s="46">
        <v>6</v>
      </c>
      <c r="PN47" s="140">
        <v>893</v>
      </c>
      <c r="PO47" s="46">
        <v>8</v>
      </c>
      <c r="PP47" s="140">
        <v>928</v>
      </c>
      <c r="PQ47" s="46">
        <v>10</v>
      </c>
      <c r="PR47" s="140">
        <v>961</v>
      </c>
      <c r="PS47" s="46">
        <v>12</v>
      </c>
      <c r="PT47" s="140">
        <v>1010</v>
      </c>
      <c r="PU47" s="46">
        <v>14</v>
      </c>
      <c r="PV47" s="140">
        <v>1050</v>
      </c>
      <c r="PW47" s="46">
        <v>16</v>
      </c>
      <c r="PX47" s="140">
        <v>1100</v>
      </c>
      <c r="PY47" s="46">
        <v>18</v>
      </c>
      <c r="PZ47" s="140">
        <v>1150</v>
      </c>
      <c r="QA47" s="46">
        <v>20</v>
      </c>
      <c r="QB47" s="130">
        <v>722</v>
      </c>
      <c r="QC47" s="126"/>
      <c r="QD47" s="139">
        <v>644</v>
      </c>
      <c r="QE47" s="46">
        <v>0</v>
      </c>
      <c r="QF47" s="139">
        <v>668</v>
      </c>
      <c r="QG47" s="46">
        <v>2</v>
      </c>
      <c r="QH47" s="139">
        <v>690</v>
      </c>
      <c r="QI47" s="46">
        <v>4</v>
      </c>
      <c r="QJ47" s="139">
        <v>706</v>
      </c>
      <c r="QK47" s="46">
        <v>6</v>
      </c>
      <c r="QL47" s="139">
        <v>724</v>
      </c>
      <c r="QM47" s="46">
        <v>8</v>
      </c>
      <c r="QN47" s="139">
        <v>743</v>
      </c>
      <c r="QO47" s="46">
        <v>10</v>
      </c>
      <c r="QP47" s="139">
        <v>760</v>
      </c>
      <c r="QQ47" s="46">
        <v>12</v>
      </c>
      <c r="QR47" s="139">
        <v>781</v>
      </c>
      <c r="QS47" s="46">
        <v>14</v>
      </c>
      <c r="QT47" s="139">
        <v>803</v>
      </c>
      <c r="QU47" s="46">
        <v>16</v>
      </c>
      <c r="QV47" s="139">
        <v>828</v>
      </c>
      <c r="QW47" s="46">
        <v>18</v>
      </c>
      <c r="QX47" s="139">
        <v>849</v>
      </c>
      <c r="QY47" s="46">
        <v>20</v>
      </c>
      <c r="QZ47" s="152">
        <v>144</v>
      </c>
      <c r="RA47" s="46">
        <v>0</v>
      </c>
      <c r="RB47" s="152">
        <v>150</v>
      </c>
      <c r="RC47" s="46">
        <v>1</v>
      </c>
      <c r="RD47" s="152">
        <v>154</v>
      </c>
      <c r="RE47" s="46">
        <v>2</v>
      </c>
      <c r="RF47" s="152">
        <v>160</v>
      </c>
      <c r="RG47" s="46">
        <v>3</v>
      </c>
      <c r="RH47" s="152">
        <v>168</v>
      </c>
      <c r="RI47" s="46">
        <v>4</v>
      </c>
      <c r="RJ47" s="152">
        <v>180</v>
      </c>
      <c r="RK47" s="46">
        <v>5</v>
      </c>
      <c r="RL47" s="152">
        <v>181</v>
      </c>
      <c r="RM47" s="46">
        <v>6</v>
      </c>
      <c r="RN47" s="152">
        <v>200</v>
      </c>
      <c r="RO47" s="46">
        <v>7</v>
      </c>
      <c r="RP47" s="152">
        <v>731</v>
      </c>
      <c r="RQ47" s="139">
        <v>691</v>
      </c>
      <c r="RR47" s="139">
        <v>702</v>
      </c>
      <c r="RS47" s="139">
        <v>700</v>
      </c>
      <c r="RT47" s="139">
        <v>694</v>
      </c>
      <c r="RU47" s="139">
        <v>698</v>
      </c>
      <c r="RV47" s="139">
        <v>700</v>
      </c>
      <c r="RW47" s="139">
        <v>697</v>
      </c>
      <c r="RX47" s="152">
        <v>643</v>
      </c>
      <c r="RY47" s="46">
        <v>0</v>
      </c>
      <c r="RZ47" s="152">
        <v>662</v>
      </c>
      <c r="SA47" s="46">
        <v>1</v>
      </c>
      <c r="SB47" s="152">
        <v>693</v>
      </c>
      <c r="SC47" s="46">
        <v>2</v>
      </c>
      <c r="SD47" s="152">
        <v>715</v>
      </c>
      <c r="SE47" s="46">
        <v>3</v>
      </c>
      <c r="SF47" s="152">
        <v>751</v>
      </c>
      <c r="SG47" s="46">
        <v>4</v>
      </c>
      <c r="SH47" s="152">
        <v>779</v>
      </c>
      <c r="SI47" s="46">
        <v>5</v>
      </c>
      <c r="SJ47" s="152">
        <v>804</v>
      </c>
      <c r="SK47" s="46">
        <v>6</v>
      </c>
      <c r="SL47" s="152">
        <v>647</v>
      </c>
      <c r="SM47" s="46">
        <v>0</v>
      </c>
      <c r="SN47" s="152">
        <v>674</v>
      </c>
      <c r="SO47" s="46">
        <v>1</v>
      </c>
      <c r="SP47" s="152">
        <v>699</v>
      </c>
      <c r="SQ47" s="46">
        <v>2</v>
      </c>
      <c r="SR47" s="152">
        <v>716</v>
      </c>
      <c r="SS47" s="46">
        <v>3</v>
      </c>
      <c r="ST47" s="152">
        <v>738</v>
      </c>
      <c r="SU47" s="46">
        <v>4</v>
      </c>
      <c r="SV47" s="152">
        <v>772</v>
      </c>
      <c r="SW47" s="46">
        <v>5</v>
      </c>
      <c r="SX47" s="152">
        <v>800</v>
      </c>
      <c r="SY47" s="46">
        <v>6</v>
      </c>
      <c r="SZ47" s="152">
        <v>836</v>
      </c>
      <c r="TA47" s="46">
        <v>7</v>
      </c>
      <c r="TB47" s="152">
        <v>881</v>
      </c>
      <c r="TC47" s="5">
        <v>8</v>
      </c>
      <c r="TD47" s="4"/>
      <c r="TE47" s="177"/>
      <c r="TF47" s="4"/>
      <c r="TG47" s="4"/>
      <c r="TH47" s="4"/>
      <c r="TI47" s="4"/>
      <c r="TJ47" s="4"/>
    </row>
    <row r="48" spans="1:530" x14ac:dyDescent="0.25">
      <c r="A48" s="24" t="s">
        <v>60</v>
      </c>
      <c r="B48" s="55"/>
      <c r="C48" s="37"/>
      <c r="D48" s="37"/>
      <c r="E48" s="39"/>
      <c r="F48" s="39"/>
      <c r="G48" s="39"/>
      <c r="H48" s="39"/>
      <c r="I48" s="39"/>
      <c r="J48" s="39"/>
      <c r="AE48" s="45"/>
      <c r="AF48" s="45"/>
      <c r="AG48" s="45"/>
      <c r="AH48" s="126"/>
      <c r="AI48" s="45"/>
      <c r="AJ48" s="45"/>
      <c r="AK48" s="45"/>
      <c r="AL48" s="45"/>
      <c r="AM48" s="45"/>
      <c r="AN48" s="45"/>
      <c r="AO48" s="45"/>
      <c r="AP48" s="45"/>
      <c r="AQ48" s="45"/>
      <c r="AR48" s="45"/>
      <c r="AS48" s="45"/>
      <c r="AT48" s="45"/>
      <c r="AU48" s="45"/>
      <c r="AV48" s="45"/>
      <c r="BD48" s="130"/>
      <c r="BE48" s="125" t="s">
        <v>9</v>
      </c>
      <c r="BF48" s="3"/>
      <c r="BG48" s="48" t="s">
        <v>9</v>
      </c>
      <c r="BH48" s="3"/>
      <c r="BI48" s="48" t="s">
        <v>9</v>
      </c>
      <c r="BK48" s="125" t="s">
        <v>9</v>
      </c>
      <c r="BN48" s="3"/>
      <c r="BO48" s="48" t="s">
        <v>9</v>
      </c>
      <c r="BP48" s="3"/>
      <c r="BQ48" s="48" t="s">
        <v>9</v>
      </c>
      <c r="BS48" s="48" t="s">
        <v>9</v>
      </c>
      <c r="BU48" s="48" t="s">
        <v>9</v>
      </c>
      <c r="BY48" s="48" t="s">
        <v>9</v>
      </c>
      <c r="CA48" s="48" t="s">
        <v>9</v>
      </c>
      <c r="CC48" s="48" t="s">
        <v>9</v>
      </c>
      <c r="CE48" s="48" t="s">
        <v>9</v>
      </c>
      <c r="CH48" s="48" t="s">
        <v>9</v>
      </c>
      <c r="EF48" s="45"/>
      <c r="EH48" s="45"/>
      <c r="EJ48" s="45"/>
      <c r="EW48" s="3"/>
      <c r="EY48" s="3"/>
      <c r="FA48" s="3"/>
      <c r="FC48" s="3"/>
      <c r="FE48" s="3"/>
      <c r="FG48" s="3"/>
      <c r="FI48" s="3"/>
      <c r="FK48" s="3"/>
      <c r="FM48" s="3"/>
      <c r="FO48" s="3"/>
      <c r="FQ48" s="3"/>
      <c r="FS48" s="3"/>
      <c r="FU48" s="3"/>
      <c r="FW48" s="3"/>
      <c r="FY48" s="3"/>
      <c r="GA48" s="3"/>
      <c r="GC48" s="3"/>
      <c r="GE48" s="3"/>
      <c r="GG48" s="3"/>
      <c r="GI48" s="3"/>
      <c r="GK48" s="3"/>
      <c r="GM48" s="3"/>
      <c r="GO48" s="3"/>
      <c r="GQ48" s="3"/>
      <c r="GS48" s="3"/>
      <c r="GU48" s="3"/>
      <c r="GW48" s="3"/>
      <c r="GY48" s="3"/>
      <c r="HA48" s="3"/>
      <c r="HC48" s="3"/>
      <c r="HE48" s="3"/>
      <c r="HG48" s="3"/>
      <c r="HI48" s="3"/>
      <c r="HK48" s="3"/>
      <c r="HM48" s="3"/>
      <c r="HO48" s="3"/>
      <c r="HQ48" s="3"/>
      <c r="HS48" s="3"/>
      <c r="HU48" s="3"/>
      <c r="HW48" s="3"/>
      <c r="HY48" s="3"/>
      <c r="IA48" s="3"/>
      <c r="IC48" s="3"/>
      <c r="IE48" s="3"/>
      <c r="IG48" s="3"/>
      <c r="II48" s="3"/>
      <c r="IK48" s="3"/>
      <c r="IU48" s="3"/>
      <c r="IW48" s="3"/>
      <c r="IY48" s="3"/>
      <c r="JA48" s="3"/>
      <c r="JC48" s="3"/>
      <c r="JE48" s="3"/>
      <c r="JG48" s="3"/>
      <c r="JI48" s="3"/>
      <c r="JK48" s="3"/>
      <c r="JM48" s="3"/>
      <c r="JO48" s="3"/>
      <c r="JQ48" s="3"/>
      <c r="JS48" s="3"/>
      <c r="JU48" s="3"/>
      <c r="JW48" s="3"/>
      <c r="JY48" s="3"/>
      <c r="KA48" s="3"/>
      <c r="KC48" s="3"/>
      <c r="KE48" s="3"/>
      <c r="KG48" s="3"/>
      <c r="KI48" s="3"/>
      <c r="KK48" s="3"/>
      <c r="KM48" s="3"/>
      <c r="KO48" s="3"/>
      <c r="KQ48" s="3"/>
      <c r="KS48" s="3"/>
      <c r="KU48" s="3"/>
      <c r="KW48" s="3"/>
      <c r="KY48" s="3"/>
      <c r="LA48" s="3"/>
      <c r="LC48" s="3"/>
      <c r="LE48" s="3"/>
      <c r="LG48" s="3"/>
      <c r="LI48" s="3"/>
      <c r="LK48" s="3"/>
      <c r="LM48" s="3"/>
      <c r="LO48" s="3"/>
      <c r="LQ48" s="3"/>
      <c r="LS48" s="3"/>
      <c r="LU48" s="3"/>
      <c r="LW48" s="3"/>
      <c r="LY48" s="3"/>
      <c r="MA48" s="48"/>
      <c r="MB48" s="39"/>
      <c r="MC48" s="39"/>
      <c r="MD48" s="39"/>
      <c r="ME48" s="39"/>
      <c r="MF48" s="3"/>
      <c r="MH48" s="3"/>
      <c r="MJ48" s="3"/>
      <c r="ML48" s="3"/>
      <c r="MN48" s="3"/>
      <c r="MP48" s="3"/>
      <c r="MR48" s="3"/>
      <c r="MT48" s="3"/>
      <c r="MV48" s="3"/>
      <c r="MX48" s="3"/>
      <c r="MZ48" s="3"/>
      <c r="NB48" s="3"/>
      <c r="ND48" s="3"/>
      <c r="NF48" s="3"/>
      <c r="NH48" s="3"/>
      <c r="NJ48" s="3"/>
      <c r="NL48" s="3"/>
      <c r="NN48" s="3"/>
      <c r="NP48" s="3"/>
      <c r="NR48" s="3"/>
      <c r="NT48" s="3"/>
      <c r="NV48" s="3"/>
      <c r="NX48" s="3"/>
      <c r="NZ48" s="3"/>
      <c r="OB48" s="3"/>
      <c r="OD48" s="3"/>
      <c r="OF48" s="3"/>
      <c r="OH48" s="3"/>
      <c r="OJ48" s="3"/>
      <c r="OL48" s="3"/>
      <c r="ON48" s="3"/>
      <c r="OP48" s="140">
        <v>139</v>
      </c>
      <c r="OQ48" s="45">
        <v>0</v>
      </c>
      <c r="OR48" s="140">
        <v>146</v>
      </c>
      <c r="OS48" s="45">
        <v>1</v>
      </c>
      <c r="OT48" s="140">
        <v>148</v>
      </c>
      <c r="OU48" s="45">
        <v>2</v>
      </c>
      <c r="OV48" s="140">
        <v>157</v>
      </c>
      <c r="OW48" s="45">
        <v>3</v>
      </c>
      <c r="OX48" s="140">
        <v>159</v>
      </c>
      <c r="OY48" s="45">
        <v>4</v>
      </c>
      <c r="OZ48" s="140">
        <v>168</v>
      </c>
      <c r="PA48" s="45">
        <v>5</v>
      </c>
      <c r="PB48" s="140">
        <v>181</v>
      </c>
      <c r="PC48" s="45">
        <v>6</v>
      </c>
      <c r="PD48" s="140">
        <v>181</v>
      </c>
      <c r="PE48" s="45">
        <v>7</v>
      </c>
      <c r="PF48" s="140">
        <v>827</v>
      </c>
      <c r="PG48" s="45">
        <v>0</v>
      </c>
      <c r="PH48" s="140">
        <v>828</v>
      </c>
      <c r="PI48" s="45">
        <v>2</v>
      </c>
      <c r="PJ48" s="140">
        <v>842</v>
      </c>
      <c r="PK48" s="45">
        <v>4</v>
      </c>
      <c r="PL48" s="140">
        <v>879</v>
      </c>
      <c r="PM48" s="45">
        <v>6</v>
      </c>
      <c r="PN48" s="140">
        <v>896</v>
      </c>
      <c r="PO48" s="45">
        <v>8</v>
      </c>
      <c r="PP48" s="140">
        <v>924</v>
      </c>
      <c r="PQ48" s="45">
        <v>10</v>
      </c>
      <c r="PR48" s="140">
        <v>961</v>
      </c>
      <c r="PS48" s="45">
        <v>12</v>
      </c>
      <c r="PT48" s="140">
        <v>998</v>
      </c>
      <c r="PU48" s="45">
        <v>14</v>
      </c>
      <c r="PV48" s="140">
        <v>1050</v>
      </c>
      <c r="PW48" s="45">
        <v>16</v>
      </c>
      <c r="PX48" s="140">
        <v>1100</v>
      </c>
      <c r="PY48" s="45">
        <v>18</v>
      </c>
      <c r="PZ48" s="140">
        <v>1150</v>
      </c>
      <c r="QA48" s="45">
        <v>20</v>
      </c>
      <c r="QB48" s="130">
        <v>720</v>
      </c>
      <c r="QD48" s="139">
        <v>646</v>
      </c>
      <c r="QE48" s="45">
        <v>0</v>
      </c>
      <c r="QF48" s="139">
        <v>668</v>
      </c>
      <c r="QG48" s="45">
        <v>2</v>
      </c>
      <c r="QH48" s="139">
        <v>688</v>
      </c>
      <c r="QI48" s="45">
        <v>4</v>
      </c>
      <c r="QJ48" s="139">
        <v>707</v>
      </c>
      <c r="QK48" s="45">
        <v>6</v>
      </c>
      <c r="QL48" s="139">
        <v>731</v>
      </c>
      <c r="QM48" s="45">
        <v>8</v>
      </c>
      <c r="QN48" s="139">
        <v>743</v>
      </c>
      <c r="QO48" s="45">
        <v>10</v>
      </c>
      <c r="QP48" s="139">
        <v>762</v>
      </c>
      <c r="QQ48" s="45">
        <v>12</v>
      </c>
      <c r="QR48" s="139">
        <v>778</v>
      </c>
      <c r="QS48" s="45">
        <v>14</v>
      </c>
      <c r="QT48" s="139">
        <v>802</v>
      </c>
      <c r="QU48" s="45">
        <v>16</v>
      </c>
      <c r="QV48" s="139">
        <v>826</v>
      </c>
      <c r="QW48" s="45">
        <v>18</v>
      </c>
      <c r="QX48" s="139">
        <v>852</v>
      </c>
      <c r="QY48" s="45">
        <v>20</v>
      </c>
      <c r="QZ48" s="152">
        <v>141</v>
      </c>
      <c r="RA48" s="45">
        <v>0</v>
      </c>
      <c r="RB48" s="152">
        <v>147</v>
      </c>
      <c r="RC48" s="45">
        <v>1</v>
      </c>
      <c r="RD48" s="152">
        <v>154</v>
      </c>
      <c r="RE48" s="45">
        <v>2</v>
      </c>
      <c r="RF48" s="152">
        <v>162</v>
      </c>
      <c r="RG48" s="45">
        <v>3</v>
      </c>
      <c r="RH48" s="152">
        <v>167</v>
      </c>
      <c r="RI48" s="45">
        <v>4</v>
      </c>
      <c r="RJ48" s="152">
        <v>176</v>
      </c>
      <c r="RK48" s="45">
        <v>5</v>
      </c>
      <c r="RL48" s="152">
        <v>185</v>
      </c>
      <c r="RM48" s="45">
        <v>6</v>
      </c>
      <c r="RN48" s="152">
        <v>200</v>
      </c>
      <c r="RO48" s="45">
        <v>7</v>
      </c>
      <c r="RP48" s="152">
        <v>732</v>
      </c>
      <c r="RQ48" s="139">
        <v>699</v>
      </c>
      <c r="RR48" s="139">
        <v>696</v>
      </c>
      <c r="RS48" s="139">
        <v>700</v>
      </c>
      <c r="RT48" s="139">
        <v>697</v>
      </c>
      <c r="RU48" s="139">
        <v>698</v>
      </c>
      <c r="RV48" s="139">
        <v>697</v>
      </c>
      <c r="RW48" s="139">
        <v>698</v>
      </c>
      <c r="RX48" s="152">
        <v>643</v>
      </c>
      <c r="RY48" s="45">
        <v>0</v>
      </c>
      <c r="RZ48" s="152">
        <v>656</v>
      </c>
      <c r="SA48" s="45">
        <v>1</v>
      </c>
      <c r="SB48" s="152">
        <v>689</v>
      </c>
      <c r="SC48" s="45">
        <v>2</v>
      </c>
      <c r="SD48" s="152">
        <v>715</v>
      </c>
      <c r="SE48" s="45">
        <v>3</v>
      </c>
      <c r="SF48" s="152">
        <v>750</v>
      </c>
      <c r="SG48" s="45">
        <v>4</v>
      </c>
      <c r="SH48" s="152">
        <v>776</v>
      </c>
      <c r="SI48" s="45">
        <v>5</v>
      </c>
      <c r="SJ48" s="152">
        <v>805</v>
      </c>
      <c r="SK48" s="45">
        <v>6</v>
      </c>
      <c r="SL48" s="152">
        <v>649</v>
      </c>
      <c r="SM48" s="45">
        <v>0</v>
      </c>
      <c r="SN48" s="152">
        <v>673</v>
      </c>
      <c r="SO48" s="45">
        <v>1</v>
      </c>
      <c r="SP48" s="152">
        <v>689</v>
      </c>
      <c r="SQ48" s="45">
        <v>2</v>
      </c>
      <c r="SR48" s="152">
        <v>718</v>
      </c>
      <c r="SS48" s="45">
        <v>3</v>
      </c>
      <c r="ST48" s="152">
        <v>744</v>
      </c>
      <c r="SU48" s="45">
        <v>4</v>
      </c>
      <c r="SV48" s="152">
        <v>772</v>
      </c>
      <c r="SW48" s="45">
        <v>5</v>
      </c>
      <c r="SX48" s="152">
        <v>804</v>
      </c>
      <c r="SY48" s="45">
        <v>6</v>
      </c>
      <c r="SZ48" s="152">
        <v>837</v>
      </c>
      <c r="TA48" s="45">
        <v>7</v>
      </c>
      <c r="TB48" s="152">
        <v>882</v>
      </c>
      <c r="TC48" s="2">
        <v>8</v>
      </c>
      <c r="TD48" s="4"/>
      <c r="TF48" s="4"/>
      <c r="TG48" s="4"/>
      <c r="TH48" s="4"/>
      <c r="TI48" s="4"/>
      <c r="TJ48" s="4"/>
    </row>
    <row r="49" spans="1:530" s="5" customFormat="1" x14ac:dyDescent="0.25">
      <c r="A49" s="25" t="s">
        <v>61</v>
      </c>
      <c r="B49" s="56"/>
      <c r="C49" s="38"/>
      <c r="D49" s="38"/>
      <c r="E49" s="36"/>
      <c r="F49" s="36"/>
      <c r="G49" s="36"/>
      <c r="H49" s="36"/>
      <c r="I49" s="36"/>
      <c r="J49" s="36"/>
      <c r="K49" s="41"/>
      <c r="L49" s="41"/>
      <c r="M49" s="41"/>
      <c r="N49" s="41"/>
      <c r="O49" s="41"/>
      <c r="P49" s="41"/>
      <c r="Q49" s="41"/>
      <c r="R49" s="41"/>
      <c r="S49" s="41"/>
      <c r="T49" s="41"/>
      <c r="U49" s="41"/>
      <c r="V49" s="41"/>
      <c r="W49" s="41"/>
      <c r="X49" s="41"/>
      <c r="Y49" s="41"/>
      <c r="Z49" s="46"/>
      <c r="AA49" s="41"/>
      <c r="AB49" s="41"/>
      <c r="AC49" s="41"/>
      <c r="AD49" s="41"/>
      <c r="AE49" s="46"/>
      <c r="AF49" s="46"/>
      <c r="AG49" s="46"/>
      <c r="AH49" s="126"/>
      <c r="AI49" s="46"/>
      <c r="AJ49" s="46"/>
      <c r="AK49" s="46"/>
      <c r="AL49" s="46"/>
      <c r="AM49" s="46"/>
      <c r="AN49" s="46"/>
      <c r="AO49" s="46"/>
      <c r="AP49" s="46"/>
      <c r="AQ49" s="46"/>
      <c r="AR49" s="46"/>
      <c r="AS49" s="46"/>
      <c r="AT49" s="46"/>
      <c r="AU49" s="46"/>
      <c r="AV49" s="46"/>
      <c r="AW49" s="41"/>
      <c r="AX49" s="41"/>
      <c r="AY49" s="41"/>
      <c r="AZ49" s="41"/>
      <c r="BA49" s="46"/>
      <c r="BB49" s="46"/>
      <c r="BC49" s="41"/>
      <c r="BD49" s="130"/>
      <c r="BE49" s="125">
        <f>(BD6-0.001*BE25)*(BD6-0.001*BE25)*PI()/4*BD8</f>
        <v>3.9269908169872422E-4</v>
      </c>
      <c r="BF49" s="6"/>
      <c r="BG49" s="47">
        <f>(BF6-0.001*BG25)*(BF6-0.001*BG25)*PI()/4*BF8</f>
        <v>3.9269908169872422E-4</v>
      </c>
      <c r="BH49" s="6"/>
      <c r="BI49" s="47">
        <f>(BH6-0.001*BI25)*(BH6-0.001*BI25)*PI()/4*BH8</f>
        <v>3.9269908169872422E-4</v>
      </c>
      <c r="BJ49" s="127"/>
      <c r="BK49" s="125">
        <f>(BJ6-0.001*BK25)*(BJ6-0.001*BK25)*PI()/4*BJ8</f>
        <v>1.5707963267948963E-4</v>
      </c>
      <c r="BL49" s="41"/>
      <c r="BM49" s="41"/>
      <c r="BN49" s="6"/>
      <c r="BO49" s="47">
        <f>(BN6-0.001*BO25)*(BN6-0.001*BO25)*PI()/4*BN8</f>
        <v>3.6191147369354416E-4</v>
      </c>
      <c r="BP49" s="6"/>
      <c r="BQ49" s="47">
        <f>(BP6-0.001*BQ25)*(BP6-0.001*BQ25)*PI()/4*BP8</f>
        <v>3.6191147369354416E-4</v>
      </c>
      <c r="BS49" s="47">
        <f>(BR6-0.001*BS25)*(BR6-0.001*BS25)*PI()/4*BR8</f>
        <v>3.3238050274980008E-4</v>
      </c>
      <c r="BU49" s="47">
        <f>(BT6-0.001*BU25)*(BT6-0.001*BU25)*PI()/4*BT8</f>
        <v>3.3238050274980008E-4</v>
      </c>
      <c r="BV49" s="46"/>
      <c r="BW49" s="46"/>
      <c r="BY49" s="47">
        <f>(BX6-0.001*BY25)*(BX6-0.001*BY25)*PI()/4*BX8</f>
        <v>3.6191147369354416E-4</v>
      </c>
      <c r="CA49" s="47">
        <f>(BZ6-0.001*CA25)*(BZ6-0.001*CA25)*PI()/4*BZ8</f>
        <v>3.6191147369354416E-4</v>
      </c>
      <c r="CC49" s="47">
        <f>(CB6-0.001*CC25)*(CB6-0.001*CC25)*PI()/4*CB8</f>
        <v>3.3238050274980008E-4</v>
      </c>
      <c r="CE49" s="47">
        <f>(CD6-0.001*CE25)*(CD6-0.001*CE25)*PI()/4*CD8</f>
        <v>3.3238050274980008E-4</v>
      </c>
      <c r="CF49" s="46"/>
      <c r="CH49" s="47">
        <f>(CG6-0.001*CH25)*(CG6-0.001*CH25)*PI()/4*CG8</f>
        <v>2.261946710584651E-4</v>
      </c>
      <c r="CJ49" s="46"/>
      <c r="CL49" s="46"/>
      <c r="CN49" s="46"/>
      <c r="CP49" s="46"/>
      <c r="CR49" s="46"/>
      <c r="CT49" s="46"/>
      <c r="CV49" s="46"/>
      <c r="CX49" s="46"/>
      <c r="CZ49" s="46"/>
      <c r="DB49" s="46"/>
      <c r="DD49" s="46"/>
      <c r="DF49" s="46"/>
      <c r="DH49" s="46"/>
      <c r="DJ49" s="46"/>
      <c r="DL49" s="46"/>
      <c r="DN49" s="46"/>
      <c r="DP49" s="46"/>
      <c r="DR49" s="46"/>
      <c r="DT49" s="46"/>
      <c r="DV49" s="46"/>
      <c r="DX49" s="46"/>
      <c r="DZ49" s="46"/>
      <c r="EB49" s="46"/>
      <c r="ED49" s="46"/>
      <c r="EF49" s="46"/>
      <c r="EH49" s="46"/>
      <c r="EJ49" s="46"/>
      <c r="EL49" s="46"/>
      <c r="EN49" s="46"/>
      <c r="EP49" s="46"/>
      <c r="ER49" s="46"/>
      <c r="ET49" s="46"/>
      <c r="EV49" s="46"/>
      <c r="EW49" s="6"/>
      <c r="EX49" s="46"/>
      <c r="EY49" s="6"/>
      <c r="EZ49" s="46"/>
      <c r="FA49" s="6"/>
      <c r="FB49" s="46"/>
      <c r="FC49" s="6"/>
      <c r="FD49" s="46"/>
      <c r="FE49" s="6"/>
      <c r="FF49" s="46"/>
      <c r="FG49" s="6"/>
      <c r="FH49" s="46"/>
      <c r="FI49" s="6"/>
      <c r="FJ49" s="46"/>
      <c r="FK49" s="6"/>
      <c r="FL49" s="46"/>
      <c r="FM49" s="6"/>
      <c r="FN49" s="46"/>
      <c r="FO49" s="6"/>
      <c r="FP49" s="46"/>
      <c r="FQ49" s="6"/>
      <c r="FR49" s="46"/>
      <c r="FS49" s="6"/>
      <c r="FT49" s="46"/>
      <c r="FU49" s="6"/>
      <c r="FV49" s="46"/>
      <c r="FW49" s="6"/>
      <c r="FX49" s="46"/>
      <c r="FY49" s="6"/>
      <c r="FZ49" s="46"/>
      <c r="GA49" s="6"/>
      <c r="GB49" s="46"/>
      <c r="GC49" s="6"/>
      <c r="GD49" s="46"/>
      <c r="GE49" s="6"/>
      <c r="GF49" s="46"/>
      <c r="GG49" s="6"/>
      <c r="GH49" s="46"/>
      <c r="GI49" s="6"/>
      <c r="GJ49" s="46"/>
      <c r="GK49" s="6"/>
      <c r="GL49" s="46"/>
      <c r="GM49" s="6"/>
      <c r="GN49" s="46"/>
      <c r="GO49" s="6"/>
      <c r="GP49" s="46"/>
      <c r="GQ49" s="6"/>
      <c r="GR49" s="46"/>
      <c r="GS49" s="6"/>
      <c r="GT49" s="46"/>
      <c r="GU49" s="6"/>
      <c r="GV49" s="46"/>
      <c r="GW49" s="6"/>
      <c r="GX49" s="46"/>
      <c r="GY49" s="6"/>
      <c r="GZ49" s="46"/>
      <c r="HA49" s="6"/>
      <c r="HB49" s="46"/>
      <c r="HC49" s="6"/>
      <c r="HD49" s="46"/>
      <c r="HE49" s="6"/>
      <c r="HF49" s="46"/>
      <c r="HG49" s="6"/>
      <c r="HH49" s="46"/>
      <c r="HI49" s="6"/>
      <c r="HJ49" s="46"/>
      <c r="HK49" s="6"/>
      <c r="HL49" s="46"/>
      <c r="HM49" s="6"/>
      <c r="HN49" s="46"/>
      <c r="HO49" s="6"/>
      <c r="HP49" s="46"/>
      <c r="HQ49" s="6"/>
      <c r="HR49" s="46"/>
      <c r="HS49" s="6"/>
      <c r="HT49" s="46"/>
      <c r="HU49" s="6"/>
      <c r="HV49" s="46"/>
      <c r="HW49" s="6"/>
      <c r="HX49" s="46"/>
      <c r="HY49" s="6"/>
      <c r="HZ49" s="46"/>
      <c r="IA49" s="6"/>
      <c r="IB49" s="46"/>
      <c r="IC49" s="6"/>
      <c r="ID49" s="46"/>
      <c r="IE49" s="6"/>
      <c r="IF49" s="46"/>
      <c r="IG49" s="6"/>
      <c r="IH49" s="46"/>
      <c r="II49" s="6"/>
      <c r="IJ49" s="46"/>
      <c r="IK49" s="6"/>
      <c r="IL49" s="46"/>
      <c r="IU49" s="6"/>
      <c r="IV49" s="46"/>
      <c r="IW49" s="6"/>
      <c r="IX49" s="46"/>
      <c r="IY49" s="6"/>
      <c r="IZ49" s="46"/>
      <c r="JA49" s="6"/>
      <c r="JB49" s="46"/>
      <c r="JC49" s="6"/>
      <c r="JD49" s="46"/>
      <c r="JE49" s="6"/>
      <c r="JF49" s="46"/>
      <c r="JG49" s="6"/>
      <c r="JH49" s="46"/>
      <c r="JI49" s="6"/>
      <c r="JJ49" s="46"/>
      <c r="JK49" s="6"/>
      <c r="JL49" s="46"/>
      <c r="JM49" s="6"/>
      <c r="JN49" s="46"/>
      <c r="JO49" s="6"/>
      <c r="JP49" s="46"/>
      <c r="JQ49" s="6"/>
      <c r="JR49" s="46"/>
      <c r="JS49" s="6"/>
      <c r="JT49" s="46"/>
      <c r="JU49" s="6"/>
      <c r="JV49" s="46"/>
      <c r="JW49" s="6"/>
      <c r="JX49" s="46"/>
      <c r="JY49" s="6"/>
      <c r="JZ49" s="46"/>
      <c r="KA49" s="6"/>
      <c r="KB49" s="46"/>
      <c r="KC49" s="6"/>
      <c r="KD49" s="46"/>
      <c r="KE49" s="6"/>
      <c r="KF49" s="46"/>
      <c r="KG49" s="6"/>
      <c r="KH49" s="46"/>
      <c r="KI49" s="6"/>
      <c r="KJ49" s="46"/>
      <c r="KK49" s="6"/>
      <c r="KL49" s="46"/>
      <c r="KM49" s="6"/>
      <c r="KN49" s="46"/>
      <c r="KO49" s="6"/>
      <c r="KP49" s="46"/>
      <c r="KQ49" s="6"/>
      <c r="KR49" s="46"/>
      <c r="KS49" s="6"/>
      <c r="KT49" s="46"/>
      <c r="KU49" s="6"/>
      <c r="KV49" s="46"/>
      <c r="KW49" s="6"/>
      <c r="KX49" s="46"/>
      <c r="KY49" s="6"/>
      <c r="KZ49" s="46"/>
      <c r="LA49" s="6"/>
      <c r="LB49" s="46"/>
      <c r="LC49" s="6"/>
      <c r="LD49" s="46"/>
      <c r="LE49" s="6"/>
      <c r="LF49" s="46"/>
      <c r="LG49" s="6"/>
      <c r="LH49" s="46"/>
      <c r="LI49" s="6"/>
      <c r="LJ49" s="46"/>
      <c r="LK49" s="6"/>
      <c r="LL49" s="46"/>
      <c r="LM49" s="6"/>
      <c r="LN49" s="46"/>
      <c r="LO49" s="6"/>
      <c r="LP49" s="46"/>
      <c r="LQ49" s="6"/>
      <c r="LR49" s="46"/>
      <c r="LS49" s="6"/>
      <c r="LT49" s="46"/>
      <c r="LU49" s="6"/>
      <c r="LV49" s="46"/>
      <c r="LW49" s="6"/>
      <c r="LX49" s="46"/>
      <c r="LY49" s="6"/>
      <c r="LZ49" s="46"/>
      <c r="MA49" s="47"/>
      <c r="MB49" s="36"/>
      <c r="MC49" s="36"/>
      <c r="MD49" s="36"/>
      <c r="ME49" s="36"/>
      <c r="MF49" s="6"/>
      <c r="MG49" s="46"/>
      <c r="MH49" s="6"/>
      <c r="MI49" s="46"/>
      <c r="MJ49" s="6"/>
      <c r="MK49" s="46"/>
      <c r="ML49" s="6"/>
      <c r="MM49" s="46"/>
      <c r="MN49" s="6"/>
      <c r="MO49" s="46"/>
      <c r="MP49" s="6"/>
      <c r="MQ49" s="46"/>
      <c r="MR49" s="6"/>
      <c r="MS49" s="46"/>
      <c r="MT49" s="6"/>
      <c r="MU49" s="46"/>
      <c r="MV49" s="6"/>
      <c r="MX49" s="6"/>
      <c r="MZ49" s="6"/>
      <c r="NB49" s="6"/>
      <c r="ND49" s="6"/>
      <c r="NF49" s="6"/>
      <c r="NH49" s="6"/>
      <c r="NJ49" s="6"/>
      <c r="NK49" s="46"/>
      <c r="NL49" s="6"/>
      <c r="NM49" s="46"/>
      <c r="NN49" s="6"/>
      <c r="NO49" s="46"/>
      <c r="NP49" s="6"/>
      <c r="NQ49" s="46"/>
      <c r="NR49" s="6"/>
      <c r="NS49" s="46"/>
      <c r="NT49" s="6"/>
      <c r="NU49" s="46"/>
      <c r="NV49" s="6"/>
      <c r="NW49" s="46"/>
      <c r="NX49" s="6"/>
      <c r="NY49" s="46"/>
      <c r="NZ49" s="6"/>
      <c r="OA49" s="46"/>
      <c r="OB49" s="6"/>
      <c r="OC49" s="46"/>
      <c r="OD49" s="6"/>
      <c r="OE49" s="46"/>
      <c r="OF49" s="6"/>
      <c r="OG49" s="46"/>
      <c r="OH49" s="6"/>
      <c r="OI49" s="46"/>
      <c r="OJ49" s="6"/>
      <c r="OK49" s="46"/>
      <c r="OL49" s="6"/>
      <c r="OM49" s="46"/>
      <c r="ON49" s="6"/>
      <c r="OO49" s="46"/>
      <c r="OP49" s="140">
        <v>134</v>
      </c>
      <c r="OQ49" s="46">
        <v>0</v>
      </c>
      <c r="OR49" s="140">
        <v>138</v>
      </c>
      <c r="OS49" s="46">
        <v>1</v>
      </c>
      <c r="OT49" s="140">
        <v>144</v>
      </c>
      <c r="OU49" s="46">
        <v>2</v>
      </c>
      <c r="OV49" s="140">
        <v>150</v>
      </c>
      <c r="OW49" s="46">
        <v>3</v>
      </c>
      <c r="OX49" s="140">
        <v>162</v>
      </c>
      <c r="OY49" s="46">
        <v>4</v>
      </c>
      <c r="OZ49" s="140">
        <v>174</v>
      </c>
      <c r="PA49" s="46">
        <v>5</v>
      </c>
      <c r="PB49" s="140">
        <v>180</v>
      </c>
      <c r="PC49" s="46">
        <v>6</v>
      </c>
      <c r="PD49" s="140">
        <v>195</v>
      </c>
      <c r="PE49" s="46">
        <v>7</v>
      </c>
      <c r="PF49" s="140">
        <v>826</v>
      </c>
      <c r="PG49" s="46">
        <v>0</v>
      </c>
      <c r="PH49" s="140">
        <v>825</v>
      </c>
      <c r="PI49" s="46">
        <v>2</v>
      </c>
      <c r="PJ49" s="140">
        <v>847</v>
      </c>
      <c r="PK49" s="46">
        <v>4</v>
      </c>
      <c r="PL49" s="140">
        <v>874</v>
      </c>
      <c r="PM49" s="46">
        <v>6</v>
      </c>
      <c r="PN49" s="140">
        <v>900</v>
      </c>
      <c r="PO49" s="46">
        <v>8</v>
      </c>
      <c r="PP49" s="140">
        <v>926</v>
      </c>
      <c r="PQ49" s="46">
        <v>10</v>
      </c>
      <c r="PR49" s="140">
        <v>965</v>
      </c>
      <c r="PS49" s="46">
        <v>12</v>
      </c>
      <c r="PT49" s="140">
        <v>1010</v>
      </c>
      <c r="PU49" s="46">
        <v>14</v>
      </c>
      <c r="PV49" s="140">
        <v>1050</v>
      </c>
      <c r="PW49" s="46">
        <v>16</v>
      </c>
      <c r="PX49" s="140">
        <v>1100</v>
      </c>
      <c r="PY49" s="46">
        <v>18</v>
      </c>
      <c r="PZ49" s="140">
        <v>1160</v>
      </c>
      <c r="QA49" s="46">
        <v>20</v>
      </c>
      <c r="QB49" s="130">
        <v>720</v>
      </c>
      <c r="QC49" s="126"/>
      <c r="QD49" s="139">
        <v>648</v>
      </c>
      <c r="QE49" s="46">
        <v>0</v>
      </c>
      <c r="QF49" s="139">
        <v>665</v>
      </c>
      <c r="QG49" s="46">
        <v>2</v>
      </c>
      <c r="QH49" s="139">
        <v>692</v>
      </c>
      <c r="QI49" s="46">
        <v>4</v>
      </c>
      <c r="QJ49" s="139">
        <v>707</v>
      </c>
      <c r="QK49" s="46">
        <v>6</v>
      </c>
      <c r="QL49" s="139">
        <v>730</v>
      </c>
      <c r="QM49" s="46">
        <v>8</v>
      </c>
      <c r="QN49" s="139">
        <v>743</v>
      </c>
      <c r="QO49" s="46">
        <v>10</v>
      </c>
      <c r="QP49" s="139">
        <v>766</v>
      </c>
      <c r="QQ49" s="46">
        <v>12</v>
      </c>
      <c r="QR49" s="139">
        <v>780</v>
      </c>
      <c r="QS49" s="46">
        <v>14</v>
      </c>
      <c r="QT49" s="139">
        <v>802</v>
      </c>
      <c r="QU49" s="46">
        <v>16</v>
      </c>
      <c r="QV49" s="139">
        <v>824</v>
      </c>
      <c r="QW49" s="46">
        <v>18</v>
      </c>
      <c r="QX49" s="139">
        <v>849</v>
      </c>
      <c r="QY49" s="46">
        <v>20</v>
      </c>
      <c r="QZ49" s="152">
        <v>143</v>
      </c>
      <c r="RA49" s="46">
        <v>0</v>
      </c>
      <c r="RB49" s="152">
        <v>144</v>
      </c>
      <c r="RC49" s="46">
        <v>1</v>
      </c>
      <c r="RD49" s="152">
        <v>152</v>
      </c>
      <c r="RE49" s="46">
        <v>2</v>
      </c>
      <c r="RF49" s="152">
        <v>160</v>
      </c>
      <c r="RG49" s="46">
        <v>3</v>
      </c>
      <c r="RH49" s="152">
        <v>167</v>
      </c>
      <c r="RI49" s="46">
        <v>4</v>
      </c>
      <c r="RJ49" s="152">
        <v>172</v>
      </c>
      <c r="RK49" s="46">
        <v>5</v>
      </c>
      <c r="RL49" s="152">
        <v>186</v>
      </c>
      <c r="RM49" s="46">
        <v>6</v>
      </c>
      <c r="RN49" s="152">
        <v>198</v>
      </c>
      <c r="RO49" s="46">
        <v>7</v>
      </c>
      <c r="RP49" s="152">
        <v>732</v>
      </c>
      <c r="RQ49" s="139">
        <v>700</v>
      </c>
      <c r="RR49" s="139">
        <v>698</v>
      </c>
      <c r="RS49" s="139">
        <v>697</v>
      </c>
      <c r="RT49" s="139">
        <v>697</v>
      </c>
      <c r="RU49" s="139">
        <v>697</v>
      </c>
      <c r="RV49" s="139">
        <v>699</v>
      </c>
      <c r="RW49" s="139">
        <v>697</v>
      </c>
      <c r="RX49" s="152">
        <v>642</v>
      </c>
      <c r="RY49" s="46">
        <v>0</v>
      </c>
      <c r="RZ49" s="152">
        <v>668</v>
      </c>
      <c r="SA49" s="46">
        <v>1</v>
      </c>
      <c r="SB49" s="152">
        <v>689</v>
      </c>
      <c r="SC49" s="46">
        <v>2</v>
      </c>
      <c r="SD49" s="152">
        <v>717</v>
      </c>
      <c r="SE49" s="46">
        <v>3</v>
      </c>
      <c r="SF49" s="152">
        <v>750</v>
      </c>
      <c r="SG49" s="46">
        <v>4</v>
      </c>
      <c r="SH49" s="152">
        <v>773</v>
      </c>
      <c r="SI49" s="46">
        <v>5</v>
      </c>
      <c r="SJ49" s="152">
        <v>804</v>
      </c>
      <c r="SK49" s="46">
        <v>6</v>
      </c>
      <c r="SL49" s="152">
        <v>652</v>
      </c>
      <c r="SM49" s="46">
        <v>0</v>
      </c>
      <c r="SN49" s="152">
        <v>674</v>
      </c>
      <c r="SO49" s="46">
        <v>1</v>
      </c>
      <c r="SP49" s="152">
        <v>697</v>
      </c>
      <c r="SQ49" s="46">
        <v>2</v>
      </c>
      <c r="SR49" s="152">
        <v>719</v>
      </c>
      <c r="SS49" s="46">
        <v>3</v>
      </c>
      <c r="ST49" s="152">
        <v>742</v>
      </c>
      <c r="SU49" s="46">
        <v>4</v>
      </c>
      <c r="SV49" s="152">
        <v>772</v>
      </c>
      <c r="SW49" s="46">
        <v>5</v>
      </c>
      <c r="SX49" s="152">
        <v>801</v>
      </c>
      <c r="SY49" s="46">
        <v>6</v>
      </c>
      <c r="SZ49" s="152">
        <v>837</v>
      </c>
      <c r="TA49" s="46">
        <v>7</v>
      </c>
      <c r="TB49" s="152">
        <v>883</v>
      </c>
      <c r="TC49" s="5">
        <v>8</v>
      </c>
      <c r="TD49" s="4"/>
      <c r="TE49" s="177"/>
      <c r="TF49" s="4"/>
      <c r="TG49" s="4"/>
      <c r="TH49" s="4"/>
      <c r="TI49" s="4"/>
      <c r="TJ49" s="4"/>
    </row>
    <row r="50" spans="1:530" x14ac:dyDescent="0.25">
      <c r="A50" s="24" t="s">
        <v>62</v>
      </c>
      <c r="B50" s="55"/>
      <c r="C50" s="37"/>
      <c r="D50" s="37"/>
      <c r="E50" s="39"/>
      <c r="F50" s="39"/>
      <c r="G50" s="39"/>
      <c r="H50" s="39"/>
      <c r="I50" s="39"/>
      <c r="J50" s="39"/>
      <c r="AE50" s="45"/>
      <c r="AF50" s="45"/>
      <c r="AG50" s="45"/>
      <c r="AH50" s="126"/>
      <c r="AI50" s="45"/>
      <c r="AJ50" s="45"/>
      <c r="AK50" s="45"/>
      <c r="AL50" s="45"/>
      <c r="AM50" s="45"/>
      <c r="AN50" s="45"/>
      <c r="AO50" s="45"/>
      <c r="AP50" s="45"/>
      <c r="AQ50" s="45"/>
      <c r="AR50" s="45"/>
      <c r="AS50" s="45"/>
      <c r="AT50" s="45"/>
      <c r="AU50" s="45"/>
      <c r="AV50" s="45"/>
      <c r="BD50" s="130"/>
      <c r="BE50" s="125"/>
      <c r="BF50" s="3"/>
      <c r="BG50" s="48"/>
      <c r="BH50" s="3"/>
      <c r="BI50" s="48"/>
      <c r="BK50" s="125"/>
      <c r="BN50" s="3"/>
      <c r="BO50" s="48"/>
      <c r="BP50" s="3"/>
      <c r="BQ50" s="48"/>
      <c r="BS50" s="48"/>
      <c r="BU50" s="48"/>
      <c r="BY50" s="48"/>
      <c r="CA50" s="48"/>
      <c r="CC50" s="48"/>
      <c r="CE50" s="48"/>
      <c r="CH50" s="48"/>
      <c r="EF50" s="45"/>
      <c r="EH50" s="45"/>
      <c r="EJ50" s="45"/>
      <c r="EW50" s="3"/>
      <c r="EY50" s="3"/>
      <c r="FA50" s="3"/>
      <c r="FC50" s="3"/>
      <c r="FE50" s="3"/>
      <c r="FG50" s="3"/>
      <c r="FI50" s="3"/>
      <c r="FK50" s="3"/>
      <c r="FM50" s="3"/>
      <c r="FO50" s="3"/>
      <c r="FQ50" s="3"/>
      <c r="FS50" s="3"/>
      <c r="FU50" s="3"/>
      <c r="FW50" s="3"/>
      <c r="FY50" s="3"/>
      <c r="GA50" s="3"/>
      <c r="GC50" s="3"/>
      <c r="GE50" s="3"/>
      <c r="GG50" s="3"/>
      <c r="GI50" s="3"/>
      <c r="GK50" s="3"/>
      <c r="GM50" s="3"/>
      <c r="GO50" s="3"/>
      <c r="GQ50" s="3"/>
      <c r="GS50" s="3"/>
      <c r="GU50" s="3"/>
      <c r="GW50" s="3"/>
      <c r="GY50" s="3"/>
      <c r="HA50" s="3"/>
      <c r="HC50" s="3"/>
      <c r="HE50" s="3"/>
      <c r="HG50" s="3"/>
      <c r="HI50" s="3"/>
      <c r="HK50" s="3"/>
      <c r="HM50" s="3"/>
      <c r="HO50" s="3"/>
      <c r="HQ50" s="3"/>
      <c r="HS50" s="3"/>
      <c r="HU50" s="3"/>
      <c r="HW50" s="3"/>
      <c r="HY50" s="3"/>
      <c r="IA50" s="3"/>
      <c r="IC50" s="3"/>
      <c r="IE50" s="3"/>
      <c r="IG50" s="3"/>
      <c r="II50" s="3"/>
      <c r="IK50" s="3"/>
      <c r="IU50" s="3"/>
      <c r="IW50" s="3"/>
      <c r="IY50" s="3"/>
      <c r="JA50" s="3"/>
      <c r="JC50" s="3"/>
      <c r="JE50" s="3"/>
      <c r="JG50" s="3"/>
      <c r="JI50" s="3"/>
      <c r="JK50" s="3"/>
      <c r="JM50" s="3"/>
      <c r="JO50" s="3"/>
      <c r="JQ50" s="3"/>
      <c r="JS50" s="3"/>
      <c r="JU50" s="3"/>
      <c r="JW50" s="3"/>
      <c r="JY50" s="3"/>
      <c r="KA50" s="3"/>
      <c r="KC50" s="3"/>
      <c r="KE50" s="3"/>
      <c r="KG50" s="3"/>
      <c r="KI50" s="3"/>
      <c r="KK50" s="3"/>
      <c r="KM50" s="3"/>
      <c r="KO50" s="3"/>
      <c r="KQ50" s="3"/>
      <c r="KS50" s="3"/>
      <c r="KU50" s="3"/>
      <c r="KW50" s="3"/>
      <c r="KY50" s="3"/>
      <c r="LA50" s="3"/>
      <c r="LC50" s="3"/>
      <c r="LE50" s="3"/>
      <c r="LG50" s="3"/>
      <c r="LI50" s="3"/>
      <c r="LK50" s="3"/>
      <c r="LM50" s="3"/>
      <c r="LO50" s="3"/>
      <c r="LQ50" s="3"/>
      <c r="LS50" s="3"/>
      <c r="LU50" s="3"/>
      <c r="LW50" s="3"/>
      <c r="LY50" s="3"/>
      <c r="MA50" s="48"/>
      <c r="MB50" s="39"/>
      <c r="MC50" s="39"/>
      <c r="MD50" s="39"/>
      <c r="ME50" s="39"/>
      <c r="MF50" s="3"/>
      <c r="MH50" s="3"/>
      <c r="MJ50" s="3"/>
      <c r="ML50" s="3"/>
      <c r="MN50" s="3"/>
      <c r="MP50" s="3"/>
      <c r="MR50" s="3"/>
      <c r="MT50" s="3"/>
      <c r="MV50" s="3"/>
      <c r="MX50" s="3"/>
      <c r="MZ50" s="3"/>
      <c r="NB50" s="3"/>
      <c r="ND50" s="3"/>
      <c r="NF50" s="3"/>
      <c r="NH50" s="3"/>
      <c r="NJ50" s="3"/>
      <c r="NL50" s="3"/>
      <c r="NN50" s="3"/>
      <c r="NP50" s="3"/>
      <c r="NR50" s="3"/>
      <c r="NT50" s="3"/>
      <c r="NV50" s="3"/>
      <c r="NX50" s="3"/>
      <c r="NZ50" s="3"/>
      <c r="OB50" s="3"/>
      <c r="OD50" s="3"/>
      <c r="OF50" s="3"/>
      <c r="OH50" s="3"/>
      <c r="OJ50" s="3"/>
      <c r="OL50" s="3"/>
      <c r="ON50" s="3"/>
      <c r="OP50" s="140">
        <v>135</v>
      </c>
      <c r="OQ50" s="45">
        <v>0</v>
      </c>
      <c r="OR50" s="140">
        <v>143</v>
      </c>
      <c r="OS50" s="45">
        <v>1</v>
      </c>
      <c r="OT50" s="140">
        <v>152</v>
      </c>
      <c r="OU50" s="45">
        <v>2</v>
      </c>
      <c r="OV50" s="140">
        <v>150</v>
      </c>
      <c r="OW50" s="45">
        <v>3</v>
      </c>
      <c r="OX50" s="140">
        <v>160</v>
      </c>
      <c r="OY50" s="45">
        <v>4</v>
      </c>
      <c r="OZ50" s="140">
        <v>168</v>
      </c>
      <c r="PA50" s="45">
        <v>5</v>
      </c>
      <c r="PB50" s="140">
        <v>178</v>
      </c>
      <c r="PC50" s="45">
        <v>6</v>
      </c>
      <c r="PD50" s="140">
        <v>204</v>
      </c>
      <c r="PE50" s="45">
        <v>7</v>
      </c>
      <c r="PF50" s="140">
        <v>836</v>
      </c>
      <c r="PG50" s="45">
        <v>0</v>
      </c>
      <c r="PH50" s="140">
        <v>824</v>
      </c>
      <c r="PI50" s="45">
        <v>2</v>
      </c>
      <c r="PJ50" s="140">
        <v>843</v>
      </c>
      <c r="PK50" s="45">
        <v>4</v>
      </c>
      <c r="PL50" s="140">
        <v>877</v>
      </c>
      <c r="PM50" s="45">
        <v>6</v>
      </c>
      <c r="PN50" s="140">
        <v>897</v>
      </c>
      <c r="PO50" s="45">
        <v>8</v>
      </c>
      <c r="PP50" s="140">
        <v>927</v>
      </c>
      <c r="PQ50" s="45">
        <v>10</v>
      </c>
      <c r="PR50" s="140">
        <v>962</v>
      </c>
      <c r="PS50" s="45">
        <v>12</v>
      </c>
      <c r="PT50" s="140">
        <v>1010</v>
      </c>
      <c r="PU50" s="45">
        <v>14</v>
      </c>
      <c r="PV50" s="140">
        <v>1040</v>
      </c>
      <c r="PW50" s="45">
        <v>16</v>
      </c>
      <c r="PX50" s="140">
        <v>1100</v>
      </c>
      <c r="PY50" s="45">
        <v>18</v>
      </c>
      <c r="PZ50" s="140">
        <v>1150</v>
      </c>
      <c r="QA50" s="45">
        <v>20</v>
      </c>
      <c r="QB50" s="130">
        <v>719</v>
      </c>
      <c r="QD50" s="139">
        <v>643</v>
      </c>
      <c r="QE50" s="45">
        <v>0</v>
      </c>
      <c r="QF50" s="139">
        <v>667</v>
      </c>
      <c r="QG50" s="45">
        <v>2</v>
      </c>
      <c r="QH50" s="139">
        <v>688</v>
      </c>
      <c r="QI50" s="45">
        <v>4</v>
      </c>
      <c r="QJ50" s="139">
        <v>707</v>
      </c>
      <c r="QK50" s="45">
        <v>6</v>
      </c>
      <c r="QL50" s="139">
        <v>730</v>
      </c>
      <c r="QM50" s="45">
        <v>8</v>
      </c>
      <c r="QN50" s="139">
        <v>743</v>
      </c>
      <c r="QO50" s="45">
        <v>10</v>
      </c>
      <c r="QP50" s="139">
        <v>763</v>
      </c>
      <c r="QQ50" s="45">
        <v>12</v>
      </c>
      <c r="QR50" s="139">
        <v>781</v>
      </c>
      <c r="QS50" s="45">
        <v>14</v>
      </c>
      <c r="QT50" s="139">
        <v>804</v>
      </c>
      <c r="QU50" s="45">
        <v>16</v>
      </c>
      <c r="QV50" s="139">
        <v>824</v>
      </c>
      <c r="QW50" s="45">
        <v>18</v>
      </c>
      <c r="QX50" s="139">
        <v>846</v>
      </c>
      <c r="QY50" s="45">
        <v>20</v>
      </c>
      <c r="QZ50" s="151">
        <v>141</v>
      </c>
      <c r="RA50" s="45">
        <v>0</v>
      </c>
      <c r="RB50" s="151">
        <v>149</v>
      </c>
      <c r="RC50" s="45">
        <v>1</v>
      </c>
      <c r="RD50" s="151">
        <v>155</v>
      </c>
      <c r="RE50" s="45">
        <v>2</v>
      </c>
      <c r="RF50" s="151">
        <v>161</v>
      </c>
      <c r="RG50" s="45">
        <v>3</v>
      </c>
      <c r="RH50" s="151">
        <v>167</v>
      </c>
      <c r="RI50" s="45">
        <v>4</v>
      </c>
      <c r="RJ50" s="151">
        <v>181</v>
      </c>
      <c r="RK50" s="45">
        <v>5</v>
      </c>
      <c r="RL50" s="151">
        <v>186</v>
      </c>
      <c r="RM50" s="45">
        <v>6</v>
      </c>
      <c r="RN50" s="151">
        <v>201</v>
      </c>
      <c r="RO50" s="45">
        <v>7</v>
      </c>
      <c r="RP50" s="151">
        <v>731</v>
      </c>
      <c r="RQ50" s="139">
        <v>699</v>
      </c>
      <c r="RR50" s="139">
        <v>700</v>
      </c>
      <c r="RS50" s="139">
        <v>697</v>
      </c>
      <c r="RT50" s="139">
        <v>697</v>
      </c>
      <c r="RU50" s="139">
        <v>698</v>
      </c>
      <c r="RV50" s="139">
        <v>699</v>
      </c>
      <c r="RW50" s="139">
        <v>697</v>
      </c>
      <c r="RX50" s="151">
        <v>635</v>
      </c>
      <c r="RY50" s="45">
        <v>0</v>
      </c>
      <c r="RZ50" s="151">
        <v>663</v>
      </c>
      <c r="SA50" s="45">
        <v>1</v>
      </c>
      <c r="SB50" s="151">
        <v>692</v>
      </c>
      <c r="SC50" s="45">
        <v>2</v>
      </c>
      <c r="SD50" s="151">
        <v>722</v>
      </c>
      <c r="SE50" s="45">
        <v>3</v>
      </c>
      <c r="SF50" s="151">
        <v>748</v>
      </c>
      <c r="SG50" s="45">
        <v>4</v>
      </c>
      <c r="SH50" s="151">
        <v>775</v>
      </c>
      <c r="SI50" s="45">
        <v>5</v>
      </c>
      <c r="SJ50" s="151">
        <v>797</v>
      </c>
      <c r="SK50" s="45">
        <v>6</v>
      </c>
      <c r="SL50" s="151">
        <v>649</v>
      </c>
      <c r="SM50" s="45">
        <v>0</v>
      </c>
      <c r="SN50" s="151">
        <v>676</v>
      </c>
      <c r="SO50" s="45">
        <v>1</v>
      </c>
      <c r="SP50" s="151">
        <v>693</v>
      </c>
      <c r="SQ50" s="45">
        <v>2</v>
      </c>
      <c r="SR50" s="151">
        <v>723</v>
      </c>
      <c r="SS50" s="45">
        <v>3</v>
      </c>
      <c r="ST50" s="151">
        <v>741</v>
      </c>
      <c r="SU50" s="45">
        <v>4</v>
      </c>
      <c r="SV50" s="151">
        <v>754</v>
      </c>
      <c r="SW50" s="45">
        <v>5</v>
      </c>
      <c r="SX50" s="151">
        <v>800</v>
      </c>
      <c r="SY50" s="45">
        <v>6</v>
      </c>
      <c r="SZ50" s="151">
        <v>835</v>
      </c>
      <c r="TA50" s="45">
        <v>7</v>
      </c>
      <c r="TB50" s="151">
        <v>881</v>
      </c>
      <c r="TC50" s="2">
        <v>8</v>
      </c>
      <c r="TD50" s="4"/>
      <c r="TF50" s="4"/>
      <c r="TG50" s="4"/>
      <c r="TH50" s="4"/>
      <c r="TI50" s="4"/>
      <c r="TJ50" s="4"/>
    </row>
    <row r="51" spans="1:530" s="5" customFormat="1" x14ac:dyDescent="0.25">
      <c r="A51" s="25" t="s">
        <v>63</v>
      </c>
      <c r="B51" s="56"/>
      <c r="C51" s="38"/>
      <c r="D51" s="38"/>
      <c r="E51" s="36"/>
      <c r="F51" s="36"/>
      <c r="G51" s="36"/>
      <c r="H51" s="36"/>
      <c r="I51" s="36"/>
      <c r="J51" s="36"/>
      <c r="K51" s="41"/>
      <c r="L51" s="41"/>
      <c r="M51" s="41"/>
      <c r="N51" s="41"/>
      <c r="O51" s="41"/>
      <c r="P51" s="41"/>
      <c r="Q51" s="41"/>
      <c r="R51" s="41"/>
      <c r="S51" s="41"/>
      <c r="T51" s="41"/>
      <c r="U51" s="41"/>
      <c r="V51" s="41"/>
      <c r="W51" s="41"/>
      <c r="X51" s="41"/>
      <c r="Y51" s="41"/>
      <c r="Z51" s="46"/>
      <c r="AA51" s="41"/>
      <c r="AB51" s="41"/>
      <c r="AC51" s="41"/>
      <c r="AD51" s="41"/>
      <c r="AE51" s="46"/>
      <c r="AF51" s="46"/>
      <c r="AG51" s="46"/>
      <c r="AH51" s="126"/>
      <c r="AI51" s="46"/>
      <c r="AJ51" s="46"/>
      <c r="AK51" s="46"/>
      <c r="AL51" s="46"/>
      <c r="AM51" s="46"/>
      <c r="AN51" s="46"/>
      <c r="AO51" s="46"/>
      <c r="AP51" s="46"/>
      <c r="AQ51" s="46"/>
      <c r="AR51" s="46"/>
      <c r="AS51" s="46"/>
      <c r="AT51" s="46"/>
      <c r="AU51" s="46"/>
      <c r="AV51" s="46"/>
      <c r="AW51" s="41"/>
      <c r="AX51" s="41"/>
      <c r="AY51" s="41"/>
      <c r="AZ51" s="41"/>
      <c r="BA51" s="46"/>
      <c r="BB51" s="46"/>
      <c r="BC51" s="41"/>
      <c r="BD51" s="130"/>
      <c r="BE51" s="125" t="s">
        <v>313</v>
      </c>
      <c r="BF51" s="6"/>
      <c r="BG51" s="47" t="s">
        <v>313</v>
      </c>
      <c r="BH51" s="6"/>
      <c r="BI51" s="47" t="s">
        <v>313</v>
      </c>
      <c r="BJ51" s="127"/>
      <c r="BK51" s="125" t="s">
        <v>313</v>
      </c>
      <c r="BL51" s="41"/>
      <c r="BM51" s="41"/>
      <c r="BN51" s="6"/>
      <c r="BO51" s="47" t="s">
        <v>313</v>
      </c>
      <c r="BP51" s="6"/>
      <c r="BQ51" s="47" t="s">
        <v>313</v>
      </c>
      <c r="BS51" s="47" t="s">
        <v>313</v>
      </c>
      <c r="BU51" s="47" t="s">
        <v>313</v>
      </c>
      <c r="BV51" s="46"/>
      <c r="BW51" s="46"/>
      <c r="BY51" s="47" t="s">
        <v>313</v>
      </c>
      <c r="CA51" s="47" t="s">
        <v>313</v>
      </c>
      <c r="CC51" s="47" t="s">
        <v>313</v>
      </c>
      <c r="CE51" s="47" t="s">
        <v>313</v>
      </c>
      <c r="CF51" s="46"/>
      <c r="CH51" s="47" t="s">
        <v>313</v>
      </c>
      <c r="CJ51" s="46"/>
      <c r="CL51" s="46"/>
      <c r="CN51" s="46"/>
      <c r="CP51" s="46"/>
      <c r="CR51" s="46"/>
      <c r="CT51" s="46"/>
      <c r="CV51" s="46"/>
      <c r="CX51" s="46"/>
      <c r="CZ51" s="46"/>
      <c r="DB51" s="46"/>
      <c r="DD51" s="46"/>
      <c r="DF51" s="46"/>
      <c r="DH51" s="46"/>
      <c r="DJ51" s="46"/>
      <c r="DL51" s="46"/>
      <c r="DN51" s="46"/>
      <c r="DP51" s="46"/>
      <c r="DR51" s="46"/>
      <c r="DT51" s="46"/>
      <c r="DV51" s="46"/>
      <c r="DX51" s="46"/>
      <c r="DZ51" s="46"/>
      <c r="EB51" s="46"/>
      <c r="ED51" s="46"/>
      <c r="EF51" s="46"/>
      <c r="EH51" s="46"/>
      <c r="EJ51" s="46"/>
      <c r="EL51" s="46"/>
      <c r="EN51" s="46"/>
      <c r="EP51" s="46"/>
      <c r="ER51" s="46"/>
      <c r="ET51" s="46"/>
      <c r="EV51" s="46"/>
      <c r="EW51" s="6"/>
      <c r="EX51" s="46"/>
      <c r="EY51" s="6"/>
      <c r="EZ51" s="46"/>
      <c r="FA51" s="6"/>
      <c r="FB51" s="46"/>
      <c r="FC51" s="6"/>
      <c r="FD51" s="46"/>
      <c r="FE51" s="6"/>
      <c r="FF51" s="46"/>
      <c r="FG51" s="6"/>
      <c r="FH51" s="46"/>
      <c r="FI51" s="6"/>
      <c r="FJ51" s="46"/>
      <c r="FK51" s="6"/>
      <c r="FL51" s="46"/>
      <c r="FM51" s="6"/>
      <c r="FN51" s="46"/>
      <c r="FO51" s="6"/>
      <c r="FP51" s="46"/>
      <c r="FQ51" s="6"/>
      <c r="FR51" s="46"/>
      <c r="FS51" s="6"/>
      <c r="FT51" s="46"/>
      <c r="FU51" s="6"/>
      <c r="FV51" s="46"/>
      <c r="FW51" s="6"/>
      <c r="FX51" s="46"/>
      <c r="FY51" s="6"/>
      <c r="FZ51" s="46"/>
      <c r="GA51" s="6"/>
      <c r="GB51" s="46"/>
      <c r="GC51" s="6"/>
      <c r="GD51" s="46"/>
      <c r="GE51" s="6"/>
      <c r="GF51" s="46"/>
      <c r="GG51" s="6"/>
      <c r="GH51" s="46"/>
      <c r="GI51" s="6"/>
      <c r="GJ51" s="46"/>
      <c r="GK51" s="6"/>
      <c r="GL51" s="46"/>
      <c r="GM51" s="6"/>
      <c r="GN51" s="46"/>
      <c r="GO51" s="6"/>
      <c r="GP51" s="46"/>
      <c r="GQ51" s="6"/>
      <c r="GR51" s="46"/>
      <c r="GS51" s="6"/>
      <c r="GT51" s="46"/>
      <c r="GU51" s="6"/>
      <c r="GV51" s="46"/>
      <c r="GW51" s="6"/>
      <c r="GX51" s="46"/>
      <c r="GY51" s="6"/>
      <c r="GZ51" s="46"/>
      <c r="HA51" s="6"/>
      <c r="HB51" s="46"/>
      <c r="HC51" s="6"/>
      <c r="HD51" s="46"/>
      <c r="HE51" s="6"/>
      <c r="HF51" s="46"/>
      <c r="HG51" s="6"/>
      <c r="HH51" s="46"/>
      <c r="HI51" s="6"/>
      <c r="HJ51" s="46"/>
      <c r="HK51" s="6"/>
      <c r="HL51" s="46"/>
      <c r="HM51" s="6"/>
      <c r="HN51" s="46"/>
      <c r="HO51" s="6"/>
      <c r="HP51" s="46"/>
      <c r="HQ51" s="6"/>
      <c r="HR51" s="46"/>
      <c r="HS51" s="6"/>
      <c r="HT51" s="46"/>
      <c r="HU51" s="6"/>
      <c r="HV51" s="46"/>
      <c r="HW51" s="6"/>
      <c r="HX51" s="46"/>
      <c r="HY51" s="6"/>
      <c r="HZ51" s="46"/>
      <c r="IA51" s="6"/>
      <c r="IB51" s="46"/>
      <c r="IC51" s="6"/>
      <c r="ID51" s="46"/>
      <c r="IE51" s="6"/>
      <c r="IF51" s="46"/>
      <c r="IG51" s="6"/>
      <c r="IH51" s="46"/>
      <c r="II51" s="6"/>
      <c r="IJ51" s="46"/>
      <c r="IK51" s="6"/>
      <c r="IL51" s="46"/>
      <c r="IU51" s="6"/>
      <c r="IV51" s="46"/>
      <c r="IW51" s="6"/>
      <c r="IX51" s="46"/>
      <c r="IY51" s="6"/>
      <c r="IZ51" s="46"/>
      <c r="JA51" s="6"/>
      <c r="JB51" s="46"/>
      <c r="JC51" s="6"/>
      <c r="JD51" s="46"/>
      <c r="JE51" s="6"/>
      <c r="JF51" s="46"/>
      <c r="JG51" s="6"/>
      <c r="JH51" s="46"/>
      <c r="JI51" s="6"/>
      <c r="JJ51" s="46"/>
      <c r="JK51" s="6"/>
      <c r="JL51" s="46"/>
      <c r="JM51" s="6"/>
      <c r="JN51" s="46"/>
      <c r="JO51" s="6"/>
      <c r="JP51" s="46"/>
      <c r="JQ51" s="6"/>
      <c r="JR51" s="46"/>
      <c r="JS51" s="6"/>
      <c r="JT51" s="46"/>
      <c r="JU51" s="6"/>
      <c r="JV51" s="46"/>
      <c r="JW51" s="6"/>
      <c r="JX51" s="46"/>
      <c r="JY51" s="6"/>
      <c r="JZ51" s="46"/>
      <c r="KA51" s="6"/>
      <c r="KB51" s="46"/>
      <c r="KC51" s="6"/>
      <c r="KD51" s="46"/>
      <c r="KE51" s="6"/>
      <c r="KF51" s="46"/>
      <c r="KG51" s="6"/>
      <c r="KH51" s="46"/>
      <c r="KI51" s="6"/>
      <c r="KJ51" s="46"/>
      <c r="KK51" s="6"/>
      <c r="KL51" s="46"/>
      <c r="KM51" s="6"/>
      <c r="KN51" s="46"/>
      <c r="KO51" s="6"/>
      <c r="KP51" s="46"/>
      <c r="KQ51" s="6"/>
      <c r="KR51" s="46"/>
      <c r="KS51" s="6"/>
      <c r="KT51" s="46"/>
      <c r="KU51" s="6"/>
      <c r="KV51" s="46"/>
      <c r="KW51" s="6"/>
      <c r="KX51" s="46"/>
      <c r="KY51" s="6"/>
      <c r="KZ51" s="46"/>
      <c r="LA51" s="6"/>
      <c r="LB51" s="46"/>
      <c r="LC51" s="6"/>
      <c r="LD51" s="46"/>
      <c r="LE51" s="6"/>
      <c r="LF51" s="46"/>
      <c r="LG51" s="6"/>
      <c r="LH51" s="46"/>
      <c r="LI51" s="6"/>
      <c r="LJ51" s="46"/>
      <c r="LK51" s="6"/>
      <c r="LL51" s="46"/>
      <c r="LM51" s="6"/>
      <c r="LN51" s="46"/>
      <c r="LO51" s="6"/>
      <c r="LP51" s="46"/>
      <c r="LQ51" s="6"/>
      <c r="LR51" s="46"/>
      <c r="LS51" s="6"/>
      <c r="LT51" s="46"/>
      <c r="LU51" s="6"/>
      <c r="LV51" s="46"/>
      <c r="LW51" s="6"/>
      <c r="LX51" s="46"/>
      <c r="LY51" s="6"/>
      <c r="LZ51" s="46"/>
      <c r="MA51" s="47"/>
      <c r="MB51" s="36"/>
      <c r="MC51" s="36"/>
      <c r="MD51" s="36"/>
      <c r="ME51" s="36"/>
      <c r="MF51" s="6"/>
      <c r="MG51" s="46"/>
      <c r="MH51" s="6"/>
      <c r="MI51" s="46"/>
      <c r="MJ51" s="6"/>
      <c r="MK51" s="46"/>
      <c r="ML51" s="6"/>
      <c r="MM51" s="46"/>
      <c r="MN51" s="6"/>
      <c r="MO51" s="46"/>
      <c r="MP51" s="6"/>
      <c r="MQ51" s="46"/>
      <c r="MR51" s="6"/>
      <c r="MS51" s="46"/>
      <c r="MT51" s="6"/>
      <c r="MU51" s="46"/>
      <c r="MV51" s="6"/>
      <c r="MW51" s="47" t="s">
        <v>312</v>
      </c>
      <c r="MX51" s="6"/>
      <c r="MY51" s="47" t="s">
        <v>312</v>
      </c>
      <c r="MZ51" s="6"/>
      <c r="NA51" s="47" t="s">
        <v>312</v>
      </c>
      <c r="NB51" s="6"/>
      <c r="NC51" s="47" t="s">
        <v>312</v>
      </c>
      <c r="ND51" s="6"/>
      <c r="NE51" s="47" t="s">
        <v>312</v>
      </c>
      <c r="NF51" s="6"/>
      <c r="NG51" s="47" t="s">
        <v>312</v>
      </c>
      <c r="NH51" s="6"/>
      <c r="NI51" s="47" t="s">
        <v>312</v>
      </c>
      <c r="NJ51" s="6"/>
      <c r="NK51" s="46"/>
      <c r="NL51" s="6"/>
      <c r="NM51" s="46"/>
      <c r="NN51" s="6"/>
      <c r="NO51" s="46"/>
      <c r="NP51" s="6"/>
      <c r="NQ51" s="46"/>
      <c r="NR51" s="6"/>
      <c r="NS51" s="46"/>
      <c r="NT51" s="6"/>
      <c r="NU51" s="46"/>
      <c r="NV51" s="6"/>
      <c r="NW51" s="46"/>
      <c r="NX51" s="6"/>
      <c r="NY51" s="46"/>
      <c r="NZ51" s="6"/>
      <c r="OA51" s="46"/>
      <c r="OB51" s="6"/>
      <c r="OC51" s="46"/>
      <c r="OD51" s="6"/>
      <c r="OE51" s="46"/>
      <c r="OF51" s="6"/>
      <c r="OG51" s="46"/>
      <c r="OH51" s="6"/>
      <c r="OI51" s="46"/>
      <c r="OJ51" s="6"/>
      <c r="OK51" s="46"/>
      <c r="OL51" s="6"/>
      <c r="OM51" s="46"/>
      <c r="ON51" s="6"/>
      <c r="OO51" s="46"/>
      <c r="OP51" s="140">
        <v>132</v>
      </c>
      <c r="OQ51" s="46">
        <v>0</v>
      </c>
      <c r="OR51" s="140">
        <v>143</v>
      </c>
      <c r="OS51" s="46">
        <v>1</v>
      </c>
      <c r="OT51" s="140">
        <v>148</v>
      </c>
      <c r="OU51" s="46">
        <v>2</v>
      </c>
      <c r="OV51" s="140">
        <v>153</v>
      </c>
      <c r="OW51" s="46">
        <v>3</v>
      </c>
      <c r="OX51" s="140">
        <v>163</v>
      </c>
      <c r="OY51" s="46">
        <v>4</v>
      </c>
      <c r="OZ51" s="140">
        <v>163</v>
      </c>
      <c r="PA51" s="46">
        <v>5</v>
      </c>
      <c r="PB51" s="140">
        <v>177</v>
      </c>
      <c r="PC51" s="46">
        <v>6</v>
      </c>
      <c r="PD51" s="140">
        <v>193</v>
      </c>
      <c r="PE51" s="46">
        <v>7</v>
      </c>
      <c r="PF51" s="140">
        <v>824</v>
      </c>
      <c r="PG51" s="46">
        <v>0</v>
      </c>
      <c r="PH51" s="140">
        <v>822</v>
      </c>
      <c r="PI51" s="46">
        <v>2</v>
      </c>
      <c r="PJ51" s="140">
        <v>842</v>
      </c>
      <c r="PK51" s="46">
        <v>4</v>
      </c>
      <c r="PL51" s="140">
        <v>875</v>
      </c>
      <c r="PM51" s="46">
        <v>6</v>
      </c>
      <c r="PN51" s="140">
        <v>896</v>
      </c>
      <c r="PO51" s="46">
        <v>8</v>
      </c>
      <c r="PP51" s="140">
        <v>931</v>
      </c>
      <c r="PQ51" s="46">
        <v>10</v>
      </c>
      <c r="PR51" s="140">
        <v>962</v>
      </c>
      <c r="PS51" s="46">
        <v>12</v>
      </c>
      <c r="PT51" s="140">
        <v>999</v>
      </c>
      <c r="PU51" s="46">
        <v>14</v>
      </c>
      <c r="PV51" s="140">
        <v>1040</v>
      </c>
      <c r="PW51" s="46">
        <v>16</v>
      </c>
      <c r="PX51" s="140">
        <v>1100</v>
      </c>
      <c r="PY51" s="46">
        <v>18</v>
      </c>
      <c r="PZ51" s="140">
        <v>1160</v>
      </c>
      <c r="QA51" s="46">
        <v>20</v>
      </c>
      <c r="QB51" s="130">
        <v>720</v>
      </c>
      <c r="QC51" s="126"/>
      <c r="QD51" s="139">
        <v>645</v>
      </c>
      <c r="QE51" s="46">
        <v>0</v>
      </c>
      <c r="QF51" s="139">
        <v>668</v>
      </c>
      <c r="QG51" s="46">
        <v>2</v>
      </c>
      <c r="QH51" s="139">
        <v>689</v>
      </c>
      <c r="QI51" s="46">
        <v>4</v>
      </c>
      <c r="QJ51" s="139">
        <v>706</v>
      </c>
      <c r="QK51" s="46">
        <v>6</v>
      </c>
      <c r="QL51" s="139">
        <v>728</v>
      </c>
      <c r="QM51" s="46">
        <v>8</v>
      </c>
      <c r="QN51" s="139">
        <v>742</v>
      </c>
      <c r="QO51" s="46">
        <v>10</v>
      </c>
      <c r="QP51" s="139">
        <v>763</v>
      </c>
      <c r="QQ51" s="46">
        <v>12</v>
      </c>
      <c r="QR51" s="139">
        <v>775</v>
      </c>
      <c r="QS51" s="46">
        <v>14</v>
      </c>
      <c r="QT51" s="139">
        <v>801</v>
      </c>
      <c r="QU51" s="46">
        <v>16</v>
      </c>
      <c r="QV51" s="139">
        <v>824</v>
      </c>
      <c r="QW51" s="46">
        <v>18</v>
      </c>
      <c r="QX51" s="139">
        <v>850</v>
      </c>
      <c r="QY51" s="46">
        <v>20</v>
      </c>
      <c r="QZ51" s="151">
        <v>143</v>
      </c>
      <c r="RA51" s="46">
        <v>0</v>
      </c>
      <c r="RB51" s="151">
        <v>148</v>
      </c>
      <c r="RC51" s="46">
        <v>1</v>
      </c>
      <c r="RD51" s="151">
        <v>158</v>
      </c>
      <c r="RE51" s="46">
        <v>2</v>
      </c>
      <c r="RF51" s="151">
        <v>159</v>
      </c>
      <c r="RG51" s="46">
        <v>3</v>
      </c>
      <c r="RH51" s="151">
        <v>170</v>
      </c>
      <c r="RI51" s="46">
        <v>4</v>
      </c>
      <c r="RJ51" s="151">
        <v>177</v>
      </c>
      <c r="RK51" s="46">
        <v>5</v>
      </c>
      <c r="RL51" s="151">
        <v>187</v>
      </c>
      <c r="RM51" s="46">
        <v>6</v>
      </c>
      <c r="RN51" s="151">
        <v>197</v>
      </c>
      <c r="RO51" s="46">
        <v>7</v>
      </c>
      <c r="RP51" s="151">
        <v>724</v>
      </c>
      <c r="RQ51" s="139">
        <v>698</v>
      </c>
      <c r="RR51" s="139">
        <v>698</v>
      </c>
      <c r="RS51" s="139">
        <v>700</v>
      </c>
      <c r="RT51" s="139">
        <v>700</v>
      </c>
      <c r="RU51" s="139">
        <v>697</v>
      </c>
      <c r="RV51" s="139">
        <v>697</v>
      </c>
      <c r="RW51" s="139">
        <v>697</v>
      </c>
      <c r="RX51" s="151">
        <v>645</v>
      </c>
      <c r="RY51" s="46">
        <v>0</v>
      </c>
      <c r="RZ51" s="151">
        <v>660</v>
      </c>
      <c r="SA51" s="46">
        <v>1</v>
      </c>
      <c r="SB51" s="151">
        <v>687</v>
      </c>
      <c r="SC51" s="46">
        <v>2</v>
      </c>
      <c r="SD51" s="151">
        <v>718</v>
      </c>
      <c r="SE51" s="46">
        <v>3</v>
      </c>
      <c r="SF51" s="151">
        <v>747</v>
      </c>
      <c r="SG51" s="46">
        <v>4</v>
      </c>
      <c r="SH51" s="151">
        <v>778</v>
      </c>
      <c r="SI51" s="46">
        <v>5</v>
      </c>
      <c r="SJ51" s="151">
        <v>804</v>
      </c>
      <c r="SK51" s="46">
        <v>6</v>
      </c>
      <c r="SL51" s="151">
        <v>648</v>
      </c>
      <c r="SM51" s="46">
        <v>0</v>
      </c>
      <c r="SN51" s="151">
        <v>671</v>
      </c>
      <c r="SO51" s="46">
        <v>1</v>
      </c>
      <c r="SP51" s="151">
        <v>697</v>
      </c>
      <c r="SQ51" s="46">
        <v>2</v>
      </c>
      <c r="SR51" s="151">
        <v>719</v>
      </c>
      <c r="SS51" s="46">
        <v>3</v>
      </c>
      <c r="ST51" s="151">
        <v>741</v>
      </c>
      <c r="SU51" s="46">
        <v>4</v>
      </c>
      <c r="SV51" s="151">
        <v>763</v>
      </c>
      <c r="SW51" s="46">
        <v>5</v>
      </c>
      <c r="SX51" s="151">
        <v>802</v>
      </c>
      <c r="SY51" s="46">
        <v>6</v>
      </c>
      <c r="SZ51" s="151">
        <v>834</v>
      </c>
      <c r="TA51" s="46">
        <v>7</v>
      </c>
      <c r="TB51" s="151">
        <v>881</v>
      </c>
      <c r="TC51" s="5">
        <v>8</v>
      </c>
      <c r="TD51" s="4"/>
      <c r="TE51" s="177"/>
      <c r="TF51" s="4"/>
      <c r="TG51" s="4"/>
      <c r="TH51" s="4"/>
      <c r="TI51" s="4"/>
      <c r="TJ51" s="4"/>
    </row>
    <row r="52" spans="1:530" x14ac:dyDescent="0.25">
      <c r="A52" s="24" t="s">
        <v>64</v>
      </c>
      <c r="B52" s="55"/>
      <c r="C52" s="37"/>
      <c r="D52" s="37"/>
      <c r="E52" s="39"/>
      <c r="F52" s="39"/>
      <c r="G52" s="39"/>
      <c r="H52" s="39"/>
      <c r="I52" s="39"/>
      <c r="J52" s="39"/>
      <c r="AE52" s="45"/>
      <c r="AF52" s="45"/>
      <c r="AG52" s="45"/>
      <c r="AH52" s="126"/>
      <c r="AI52" s="45"/>
      <c r="AJ52" s="45"/>
      <c r="AK52" s="45"/>
      <c r="AL52" s="45"/>
      <c r="AM52" s="45"/>
      <c r="AN52" s="45"/>
      <c r="AO52" s="45"/>
      <c r="AP52" s="45"/>
      <c r="AQ52" s="45"/>
      <c r="AR52" s="45"/>
      <c r="AS52" s="45"/>
      <c r="AT52" s="45"/>
      <c r="AU52" s="45"/>
      <c r="AV52" s="45"/>
      <c r="BD52" s="130"/>
      <c r="BE52" s="125" t="s">
        <v>314</v>
      </c>
      <c r="BF52" s="3"/>
      <c r="BG52" s="48" t="s">
        <v>314</v>
      </c>
      <c r="BH52" s="3"/>
      <c r="BI52" s="48" t="s">
        <v>314</v>
      </c>
      <c r="BK52" s="125" t="s">
        <v>314</v>
      </c>
      <c r="BN52" s="3"/>
      <c r="BO52" s="48" t="s">
        <v>314</v>
      </c>
      <c r="BP52" s="3"/>
      <c r="BQ52" s="48" t="s">
        <v>314</v>
      </c>
      <c r="BS52" s="48" t="s">
        <v>314</v>
      </c>
      <c r="BU52" s="48" t="s">
        <v>314</v>
      </c>
      <c r="BY52" s="48" t="s">
        <v>314</v>
      </c>
      <c r="CA52" s="48" t="s">
        <v>314</v>
      </c>
      <c r="CC52" s="48" t="s">
        <v>314</v>
      </c>
      <c r="CE52" s="48" t="s">
        <v>314</v>
      </c>
      <c r="CH52" s="48" t="s">
        <v>314</v>
      </c>
      <c r="EF52" s="45"/>
      <c r="EH52" s="45"/>
      <c r="EJ52" s="45"/>
      <c r="EW52" s="3"/>
      <c r="EY52" s="3"/>
      <c r="FA52" s="3"/>
      <c r="FC52" s="3"/>
      <c r="FE52" s="3"/>
      <c r="FG52" s="3"/>
      <c r="FI52" s="3"/>
      <c r="FK52" s="3"/>
      <c r="FM52" s="3"/>
      <c r="FO52" s="3"/>
      <c r="FQ52" s="3"/>
      <c r="FS52" s="3"/>
      <c r="FU52" s="3"/>
      <c r="FW52" s="3"/>
      <c r="FY52" s="3"/>
      <c r="GA52" s="3"/>
      <c r="GC52" s="3"/>
      <c r="GE52" s="3"/>
      <c r="GG52" s="3"/>
      <c r="GI52" s="3"/>
      <c r="GK52" s="3"/>
      <c r="GM52" s="3"/>
      <c r="GO52" s="3"/>
      <c r="GQ52" s="3"/>
      <c r="GS52" s="3"/>
      <c r="GU52" s="3"/>
      <c r="GW52" s="3"/>
      <c r="GY52" s="3"/>
      <c r="HA52" s="3"/>
      <c r="HC52" s="3"/>
      <c r="HE52" s="3"/>
      <c r="HG52" s="3"/>
      <c r="HI52" s="3"/>
      <c r="HK52" s="3"/>
      <c r="HM52" s="3"/>
      <c r="HO52" s="3"/>
      <c r="HQ52" s="3"/>
      <c r="HS52" s="3"/>
      <c r="HU52" s="3"/>
      <c r="HW52" s="3"/>
      <c r="HY52" s="3"/>
      <c r="IA52" s="3"/>
      <c r="IC52" s="3"/>
      <c r="IE52" s="3"/>
      <c r="IG52" s="3"/>
      <c r="II52" s="3"/>
      <c r="IK52" s="3"/>
      <c r="IU52" s="3"/>
      <c r="IW52" s="3"/>
      <c r="IY52" s="3"/>
      <c r="JA52" s="3"/>
      <c r="JC52" s="3"/>
      <c r="JE52" s="3"/>
      <c r="JG52" s="3"/>
      <c r="JI52" s="3"/>
      <c r="JK52" s="3"/>
      <c r="JM52" s="3"/>
      <c r="JO52" s="3"/>
      <c r="JQ52" s="3"/>
      <c r="JS52" s="3"/>
      <c r="JU52" s="3"/>
      <c r="JW52" s="3"/>
      <c r="JY52" s="3"/>
      <c r="KA52" s="3"/>
      <c r="KC52" s="3"/>
      <c r="KE52" s="3"/>
      <c r="KG52" s="3"/>
      <c r="KI52" s="3"/>
      <c r="KK52" s="3"/>
      <c r="KM52" s="3"/>
      <c r="KO52" s="3"/>
      <c r="KQ52" s="3"/>
      <c r="KS52" s="3"/>
      <c r="KU52" s="3"/>
      <c r="KW52" s="3"/>
      <c r="KY52" s="3"/>
      <c r="LA52" s="3"/>
      <c r="LC52" s="3"/>
      <c r="LE52" s="3"/>
      <c r="LG52" s="3"/>
      <c r="LI52" s="3"/>
      <c r="LK52" s="3"/>
      <c r="LM52" s="3"/>
      <c r="LO52" s="3"/>
      <c r="LQ52" s="3"/>
      <c r="LS52" s="3"/>
      <c r="LU52" s="3"/>
      <c r="LW52" s="3"/>
      <c r="LY52" s="3"/>
      <c r="MA52" s="48"/>
      <c r="MB52" s="39"/>
      <c r="MC52" s="39"/>
      <c r="MD52" s="39"/>
      <c r="ME52" s="39"/>
      <c r="MF52" s="3"/>
      <c r="MH52" s="3"/>
      <c r="MJ52" s="3"/>
      <c r="ML52" s="3"/>
      <c r="MN52" s="3"/>
      <c r="MP52" s="3"/>
      <c r="MR52" s="3"/>
      <c r="MT52" s="3"/>
      <c r="MV52" s="3"/>
      <c r="MW52" s="48" t="s">
        <v>9</v>
      </c>
      <c r="MX52" s="3"/>
      <c r="MY52" s="48" t="s">
        <v>9</v>
      </c>
      <c r="MZ52" s="3"/>
      <c r="NA52" s="48" t="s">
        <v>9</v>
      </c>
      <c r="NB52" s="3"/>
      <c r="NC52" s="48" t="s">
        <v>9</v>
      </c>
      <c r="ND52" s="3"/>
      <c r="NE52" s="48" t="s">
        <v>9</v>
      </c>
      <c r="NF52" s="3"/>
      <c r="NG52" s="48" t="s">
        <v>9</v>
      </c>
      <c r="NH52" s="3"/>
      <c r="NI52" s="48" t="s">
        <v>9</v>
      </c>
      <c r="NJ52" s="3"/>
      <c r="NL52" s="3"/>
      <c r="NN52" s="3"/>
      <c r="NP52" s="3"/>
      <c r="NR52" s="3"/>
      <c r="NT52" s="3"/>
      <c r="NV52" s="3"/>
      <c r="NX52" s="3"/>
      <c r="NZ52" s="3"/>
      <c r="OB52" s="3"/>
      <c r="OD52" s="3"/>
      <c r="OF52" s="3"/>
      <c r="OH52" s="3"/>
      <c r="OJ52" s="3"/>
      <c r="OL52" s="3"/>
      <c r="ON52" s="3"/>
      <c r="OP52" s="140">
        <v>139</v>
      </c>
      <c r="OQ52" s="45">
        <v>0</v>
      </c>
      <c r="OR52" s="140">
        <v>143</v>
      </c>
      <c r="OS52" s="45">
        <v>1</v>
      </c>
      <c r="OT52" s="140">
        <v>151</v>
      </c>
      <c r="OU52" s="45">
        <v>2</v>
      </c>
      <c r="OV52" s="140">
        <v>152</v>
      </c>
      <c r="OW52" s="45">
        <v>3</v>
      </c>
      <c r="OX52" s="140">
        <v>162</v>
      </c>
      <c r="OY52" s="45">
        <v>4</v>
      </c>
      <c r="OZ52" s="140">
        <v>169</v>
      </c>
      <c r="PA52" s="45">
        <v>5</v>
      </c>
      <c r="PB52" s="140">
        <v>175</v>
      </c>
      <c r="PC52" s="45">
        <v>6</v>
      </c>
      <c r="PD52" s="140">
        <v>191</v>
      </c>
      <c r="PE52" s="45">
        <v>7</v>
      </c>
      <c r="PF52" s="140">
        <v>824</v>
      </c>
      <c r="PG52" s="45">
        <v>0</v>
      </c>
      <c r="PH52" s="140">
        <v>825</v>
      </c>
      <c r="PI52" s="45">
        <v>2</v>
      </c>
      <c r="PJ52" s="140">
        <v>849</v>
      </c>
      <c r="PK52" s="45">
        <v>4</v>
      </c>
      <c r="PL52" s="140">
        <v>877</v>
      </c>
      <c r="PM52" s="45">
        <v>6</v>
      </c>
      <c r="PN52" s="140">
        <v>895</v>
      </c>
      <c r="PO52" s="45">
        <v>8</v>
      </c>
      <c r="PP52" s="140">
        <v>929</v>
      </c>
      <c r="PQ52" s="45">
        <v>10</v>
      </c>
      <c r="PR52" s="140">
        <v>964</v>
      </c>
      <c r="PS52" s="45">
        <v>12</v>
      </c>
      <c r="PT52" s="140">
        <v>1010</v>
      </c>
      <c r="PU52" s="45">
        <v>14</v>
      </c>
      <c r="PV52" s="140">
        <v>1050</v>
      </c>
      <c r="PW52" s="45">
        <v>16</v>
      </c>
      <c r="PX52" s="140">
        <v>1100</v>
      </c>
      <c r="PY52" s="45">
        <v>18</v>
      </c>
      <c r="PZ52" s="140">
        <v>1160</v>
      </c>
      <c r="QA52" s="45">
        <v>20</v>
      </c>
      <c r="QB52" s="130">
        <v>720</v>
      </c>
      <c r="QD52" s="139">
        <v>645</v>
      </c>
      <c r="QE52" s="45">
        <v>0</v>
      </c>
      <c r="QF52" s="139">
        <v>668</v>
      </c>
      <c r="QG52" s="45">
        <v>2</v>
      </c>
      <c r="QH52" s="139">
        <v>686</v>
      </c>
      <c r="QI52" s="45">
        <v>4</v>
      </c>
      <c r="QJ52" s="139">
        <v>707</v>
      </c>
      <c r="QK52" s="45">
        <v>6</v>
      </c>
      <c r="QL52" s="139">
        <v>724</v>
      </c>
      <c r="QM52" s="45">
        <v>8</v>
      </c>
      <c r="QN52" s="139">
        <v>740</v>
      </c>
      <c r="QO52" s="45">
        <v>10</v>
      </c>
      <c r="QP52" s="139">
        <v>763</v>
      </c>
      <c r="QQ52" s="45">
        <v>12</v>
      </c>
      <c r="QR52" s="139">
        <v>780</v>
      </c>
      <c r="QS52" s="45">
        <v>14</v>
      </c>
      <c r="QT52" s="139">
        <v>805</v>
      </c>
      <c r="QU52" s="45">
        <v>16</v>
      </c>
      <c r="QV52" s="139">
        <v>824</v>
      </c>
      <c r="QW52" s="45">
        <v>18</v>
      </c>
      <c r="QX52" s="139">
        <v>848</v>
      </c>
      <c r="QY52" s="45">
        <v>20</v>
      </c>
      <c r="QZ52" s="151">
        <v>143</v>
      </c>
      <c r="RA52" s="45">
        <v>0</v>
      </c>
      <c r="RB52" s="151">
        <v>148</v>
      </c>
      <c r="RC52" s="45">
        <v>1</v>
      </c>
      <c r="RD52" s="151">
        <v>153</v>
      </c>
      <c r="RE52" s="45">
        <v>2</v>
      </c>
      <c r="RF52" s="151">
        <v>163</v>
      </c>
      <c r="RG52" s="45">
        <v>3</v>
      </c>
      <c r="RH52" s="151">
        <v>168</v>
      </c>
      <c r="RI52" s="45">
        <v>4</v>
      </c>
      <c r="RJ52" s="151">
        <v>176</v>
      </c>
      <c r="RK52" s="45">
        <v>5</v>
      </c>
      <c r="RL52" s="151">
        <v>186</v>
      </c>
      <c r="RM52" s="45">
        <v>6</v>
      </c>
      <c r="RN52" s="151">
        <v>199</v>
      </c>
      <c r="RO52" s="45">
        <v>7</v>
      </c>
      <c r="RP52" s="151">
        <v>724</v>
      </c>
      <c r="RQ52" s="139">
        <v>698</v>
      </c>
      <c r="RR52" s="139">
        <v>702</v>
      </c>
      <c r="RS52" s="139">
        <v>697</v>
      </c>
      <c r="RT52" s="139">
        <v>699</v>
      </c>
      <c r="RU52" s="139">
        <v>697</v>
      </c>
      <c r="RV52" s="139">
        <v>701</v>
      </c>
      <c r="RW52" s="139">
        <v>697</v>
      </c>
      <c r="RX52" s="151">
        <v>636</v>
      </c>
      <c r="RY52" s="45">
        <v>0</v>
      </c>
      <c r="RZ52" s="151">
        <v>662</v>
      </c>
      <c r="SA52" s="45">
        <v>1</v>
      </c>
      <c r="SB52" s="151">
        <v>689</v>
      </c>
      <c r="SC52" s="45">
        <v>2</v>
      </c>
      <c r="SD52" s="151">
        <v>733</v>
      </c>
      <c r="SE52" s="45">
        <v>3</v>
      </c>
      <c r="SF52" s="151">
        <v>747</v>
      </c>
      <c r="SG52" s="45">
        <v>4</v>
      </c>
      <c r="SH52" s="151">
        <v>780</v>
      </c>
      <c r="SI52" s="45">
        <v>5</v>
      </c>
      <c r="SJ52" s="151">
        <v>798</v>
      </c>
      <c r="SK52" s="45">
        <v>6</v>
      </c>
      <c r="SL52" s="151">
        <v>649</v>
      </c>
      <c r="SM52" s="45">
        <v>0</v>
      </c>
      <c r="SN52" s="151">
        <v>673</v>
      </c>
      <c r="SO52" s="45">
        <v>1</v>
      </c>
      <c r="SP52" s="151">
        <v>690</v>
      </c>
      <c r="SQ52" s="45">
        <v>2</v>
      </c>
      <c r="SR52" s="151">
        <v>719</v>
      </c>
      <c r="SS52" s="45">
        <v>3</v>
      </c>
      <c r="ST52" s="151">
        <v>742</v>
      </c>
      <c r="SU52" s="45">
        <v>4</v>
      </c>
      <c r="SV52" s="151">
        <v>769</v>
      </c>
      <c r="SW52" s="45">
        <v>5</v>
      </c>
      <c r="SX52" s="151">
        <v>803</v>
      </c>
      <c r="SY52" s="45">
        <v>6</v>
      </c>
      <c r="SZ52" s="151">
        <v>835</v>
      </c>
      <c r="TA52" s="45">
        <v>7</v>
      </c>
      <c r="TB52" s="151">
        <v>881</v>
      </c>
      <c r="TC52" s="2">
        <v>8</v>
      </c>
      <c r="TD52" s="4"/>
      <c r="TF52" s="4"/>
      <c r="TG52" s="4"/>
      <c r="TH52" s="4"/>
      <c r="TI52" s="4"/>
      <c r="TJ52" s="4"/>
    </row>
    <row r="53" spans="1:530" s="5" customFormat="1" x14ac:dyDescent="0.25">
      <c r="A53" s="25" t="s">
        <v>65</v>
      </c>
      <c r="B53" s="56"/>
      <c r="C53" s="38"/>
      <c r="D53" s="38"/>
      <c r="E53" s="36"/>
      <c r="F53" s="36"/>
      <c r="G53" s="36"/>
      <c r="H53" s="36"/>
      <c r="I53" s="36"/>
      <c r="J53" s="36"/>
      <c r="K53" s="41"/>
      <c r="L53" s="41"/>
      <c r="M53" s="41"/>
      <c r="N53" s="41"/>
      <c r="O53" s="41"/>
      <c r="P53" s="41"/>
      <c r="Q53" s="41"/>
      <c r="R53" s="41"/>
      <c r="S53" s="41"/>
      <c r="T53" s="41"/>
      <c r="U53" s="41"/>
      <c r="V53" s="41"/>
      <c r="W53" s="41"/>
      <c r="X53" s="41"/>
      <c r="Y53" s="41"/>
      <c r="Z53" s="46"/>
      <c r="AA53" s="41"/>
      <c r="AB53" s="41"/>
      <c r="AC53" s="41"/>
      <c r="AD53" s="41"/>
      <c r="AE53" s="46"/>
      <c r="AF53" s="46"/>
      <c r="AG53" s="46"/>
      <c r="AH53" s="126"/>
      <c r="AI53" s="46"/>
      <c r="AJ53" s="46"/>
      <c r="AK53" s="46"/>
      <c r="AL53" s="46"/>
      <c r="AM53" s="46"/>
      <c r="AN53" s="46"/>
      <c r="AO53" s="46"/>
      <c r="AP53" s="46"/>
      <c r="AQ53" s="46"/>
      <c r="AR53" s="46"/>
      <c r="AS53" s="46"/>
      <c r="AT53" s="46"/>
      <c r="AU53" s="46"/>
      <c r="AV53" s="46"/>
      <c r="AW53" s="41"/>
      <c r="AX53" s="41"/>
      <c r="AY53" s="41"/>
      <c r="AZ53" s="41"/>
      <c r="BA53" s="46"/>
      <c r="BB53" s="46"/>
      <c r="BC53" s="41"/>
      <c r="BD53" s="130"/>
      <c r="BE53" s="125">
        <f>100-BE49/BD10*100</f>
        <v>35.999999999999986</v>
      </c>
      <c r="BF53" s="6"/>
      <c r="BG53" s="47">
        <f>100-BG49/BF10*100</f>
        <v>35.999999999999986</v>
      </c>
      <c r="BH53" s="6"/>
      <c r="BI53" s="47">
        <f>100-BI49/BH10*100</f>
        <v>35.999999999999986</v>
      </c>
      <c r="BJ53" s="127"/>
      <c r="BK53" s="125">
        <f>100-BK49/BJ10*100</f>
        <v>71.555555555555557</v>
      </c>
      <c r="BL53" s="41"/>
      <c r="BM53" s="41"/>
      <c r="BN53" s="6"/>
      <c r="BO53" s="47">
        <f>100-BO49/BN10*100</f>
        <v>7.8400000000000318</v>
      </c>
      <c r="BP53" s="6"/>
      <c r="BQ53" s="47">
        <f>100-BQ49/BP10*100</f>
        <v>7.8400000000000318</v>
      </c>
      <c r="BS53" s="47">
        <f>100-BS49/BR10*100</f>
        <v>15.360000000000028</v>
      </c>
      <c r="BU53" s="47">
        <f>100-BU49/BT10*100</f>
        <v>15.360000000000028</v>
      </c>
      <c r="BV53" s="46"/>
      <c r="BW53" s="46"/>
      <c r="BY53" s="47">
        <f>100-BY49/BX10*100</f>
        <v>7.8400000000000318</v>
      </c>
      <c r="CA53" s="47">
        <f>100-CA49/BZ10*100</f>
        <v>7.8400000000000318</v>
      </c>
      <c r="CC53" s="47">
        <f>100-CC49/CB10*100</f>
        <v>15.360000000000028</v>
      </c>
      <c r="CE53" s="47">
        <f>100-CE49/CD10*100</f>
        <v>15.360000000000028</v>
      </c>
      <c r="CF53" s="46"/>
      <c r="CH53" s="47">
        <f>100-CH49/CG10*100</f>
        <v>43.750000000000014</v>
      </c>
      <c r="CJ53" s="46"/>
      <c r="CL53" s="46"/>
      <c r="CN53" s="46"/>
      <c r="CP53" s="46"/>
      <c r="CR53" s="46"/>
      <c r="CT53" s="46"/>
      <c r="CV53" s="46"/>
      <c r="CX53" s="46"/>
      <c r="CZ53" s="46"/>
      <c r="DB53" s="46"/>
      <c r="DD53" s="46"/>
      <c r="DF53" s="46"/>
      <c r="DH53" s="46"/>
      <c r="DJ53" s="46"/>
      <c r="DL53" s="46"/>
      <c r="DN53" s="46"/>
      <c r="DP53" s="46"/>
      <c r="DR53" s="46"/>
      <c r="DT53" s="46"/>
      <c r="DV53" s="46"/>
      <c r="DX53" s="46"/>
      <c r="DZ53" s="46"/>
      <c r="EB53" s="46"/>
      <c r="ED53" s="46"/>
      <c r="EF53" s="46"/>
      <c r="EH53" s="46"/>
      <c r="EJ53" s="46"/>
      <c r="EL53" s="46"/>
      <c r="EN53" s="46"/>
      <c r="EP53" s="46"/>
      <c r="ER53" s="46"/>
      <c r="ET53" s="46"/>
      <c r="EV53" s="46"/>
      <c r="EW53" s="6"/>
      <c r="EX53" s="46"/>
      <c r="EY53" s="6"/>
      <c r="EZ53" s="46"/>
      <c r="FA53" s="6"/>
      <c r="FB53" s="46"/>
      <c r="FC53" s="6"/>
      <c r="FD53" s="46"/>
      <c r="FE53" s="6"/>
      <c r="FF53" s="46"/>
      <c r="FG53" s="6"/>
      <c r="FH53" s="46"/>
      <c r="FI53" s="6"/>
      <c r="FJ53" s="46"/>
      <c r="FK53" s="6"/>
      <c r="FL53" s="46"/>
      <c r="FM53" s="6"/>
      <c r="FN53" s="46"/>
      <c r="FO53" s="6"/>
      <c r="FP53" s="46"/>
      <c r="FQ53" s="6"/>
      <c r="FR53" s="46"/>
      <c r="FS53" s="6"/>
      <c r="FT53" s="46"/>
      <c r="FU53" s="6"/>
      <c r="FV53" s="46"/>
      <c r="FW53" s="6"/>
      <c r="FX53" s="46"/>
      <c r="FY53" s="6"/>
      <c r="FZ53" s="46"/>
      <c r="GA53" s="6"/>
      <c r="GB53" s="46"/>
      <c r="GC53" s="6"/>
      <c r="GD53" s="46"/>
      <c r="GE53" s="6"/>
      <c r="GF53" s="46"/>
      <c r="GG53" s="6"/>
      <c r="GH53" s="46"/>
      <c r="GI53" s="6"/>
      <c r="GJ53" s="46"/>
      <c r="GK53" s="6"/>
      <c r="GL53" s="46"/>
      <c r="GM53" s="6"/>
      <c r="GN53" s="46"/>
      <c r="GO53" s="6"/>
      <c r="GP53" s="46"/>
      <c r="GQ53" s="6"/>
      <c r="GR53" s="46"/>
      <c r="GS53" s="6"/>
      <c r="GT53" s="46"/>
      <c r="GU53" s="6"/>
      <c r="GV53" s="46"/>
      <c r="GW53" s="6"/>
      <c r="GX53" s="46"/>
      <c r="GY53" s="6"/>
      <c r="GZ53" s="46"/>
      <c r="HA53" s="6"/>
      <c r="HB53" s="46"/>
      <c r="HC53" s="6"/>
      <c r="HD53" s="46"/>
      <c r="HE53" s="6"/>
      <c r="HF53" s="46"/>
      <c r="HG53" s="6"/>
      <c r="HH53" s="46"/>
      <c r="HI53" s="6"/>
      <c r="HJ53" s="46"/>
      <c r="HK53" s="6"/>
      <c r="HL53" s="46"/>
      <c r="HM53" s="6"/>
      <c r="HN53" s="46"/>
      <c r="HO53" s="6"/>
      <c r="HP53" s="46"/>
      <c r="HQ53" s="6"/>
      <c r="HR53" s="46"/>
      <c r="HS53" s="6"/>
      <c r="HT53" s="46"/>
      <c r="HU53" s="6"/>
      <c r="HV53" s="46"/>
      <c r="HW53" s="6"/>
      <c r="HX53" s="46"/>
      <c r="HY53" s="6"/>
      <c r="HZ53" s="46"/>
      <c r="IA53" s="6"/>
      <c r="IB53" s="46"/>
      <c r="IC53" s="6"/>
      <c r="ID53" s="46"/>
      <c r="IE53" s="6"/>
      <c r="IF53" s="46"/>
      <c r="IG53" s="6"/>
      <c r="IH53" s="46"/>
      <c r="II53" s="6"/>
      <c r="IJ53" s="46"/>
      <c r="IK53" s="6"/>
      <c r="IL53" s="46"/>
      <c r="IU53" s="6"/>
      <c r="IV53" s="46"/>
      <c r="IW53" s="6"/>
      <c r="IX53" s="46"/>
      <c r="IY53" s="6"/>
      <c r="IZ53" s="46"/>
      <c r="JA53" s="6"/>
      <c r="JB53" s="46"/>
      <c r="JC53" s="6"/>
      <c r="JD53" s="46"/>
      <c r="JE53" s="6"/>
      <c r="JF53" s="46"/>
      <c r="JG53" s="6"/>
      <c r="JH53" s="46"/>
      <c r="JI53" s="6"/>
      <c r="JJ53" s="46"/>
      <c r="JK53" s="6"/>
      <c r="JL53" s="46"/>
      <c r="JM53" s="6"/>
      <c r="JN53" s="46"/>
      <c r="JO53" s="6"/>
      <c r="JP53" s="46"/>
      <c r="JQ53" s="6"/>
      <c r="JR53" s="46"/>
      <c r="JS53" s="6"/>
      <c r="JT53" s="46"/>
      <c r="JU53" s="6"/>
      <c r="JV53" s="46"/>
      <c r="JW53" s="6"/>
      <c r="JX53" s="46"/>
      <c r="JY53" s="6"/>
      <c r="JZ53" s="46"/>
      <c r="KA53" s="6"/>
      <c r="KB53" s="46"/>
      <c r="KC53" s="6"/>
      <c r="KD53" s="46"/>
      <c r="KE53" s="6"/>
      <c r="KF53" s="46"/>
      <c r="KG53" s="6"/>
      <c r="KH53" s="46"/>
      <c r="KI53" s="6"/>
      <c r="KJ53" s="46"/>
      <c r="KK53" s="6"/>
      <c r="KL53" s="46"/>
      <c r="KM53" s="6"/>
      <c r="KN53" s="46"/>
      <c r="KO53" s="6"/>
      <c r="KP53" s="46"/>
      <c r="KQ53" s="6"/>
      <c r="KR53" s="46"/>
      <c r="KS53" s="6"/>
      <c r="KT53" s="46"/>
      <c r="KU53" s="6"/>
      <c r="KV53" s="46"/>
      <c r="KW53" s="6"/>
      <c r="KX53" s="46"/>
      <c r="KY53" s="6"/>
      <c r="KZ53" s="46"/>
      <c r="LA53" s="6"/>
      <c r="LB53" s="46"/>
      <c r="LC53" s="6"/>
      <c r="LD53" s="46"/>
      <c r="LE53" s="6"/>
      <c r="LF53" s="46"/>
      <c r="LG53" s="6"/>
      <c r="LH53" s="46"/>
      <c r="LI53" s="6"/>
      <c r="LJ53" s="46"/>
      <c r="LK53" s="6"/>
      <c r="LL53" s="46"/>
      <c r="LM53" s="6"/>
      <c r="LN53" s="46"/>
      <c r="LO53" s="6"/>
      <c r="LP53" s="46"/>
      <c r="LQ53" s="6"/>
      <c r="LR53" s="46"/>
      <c r="LS53" s="6"/>
      <c r="LT53" s="46"/>
      <c r="LU53" s="6"/>
      <c r="LV53" s="46"/>
      <c r="LW53" s="6"/>
      <c r="LX53" s="46"/>
      <c r="LY53" s="6"/>
      <c r="LZ53" s="46"/>
      <c r="MA53" s="47"/>
      <c r="MB53" s="36"/>
      <c r="MC53" s="36"/>
      <c r="MD53" s="36"/>
      <c r="ME53" s="36"/>
      <c r="MF53" s="6"/>
      <c r="MG53" s="46"/>
      <c r="MH53" s="6"/>
      <c r="MI53" s="46"/>
      <c r="MJ53" s="6"/>
      <c r="MK53" s="46"/>
      <c r="ML53" s="6"/>
      <c r="MM53" s="46"/>
      <c r="MN53" s="6"/>
      <c r="MO53" s="46"/>
      <c r="MP53" s="6"/>
      <c r="MQ53" s="46"/>
      <c r="MR53" s="6"/>
      <c r="MS53" s="46"/>
      <c r="MT53" s="6"/>
      <c r="MU53" s="46"/>
      <c r="MV53" s="6"/>
      <c r="MW53" s="47">
        <f>(MV6-0.001*MW25)*(MV6-0.001*MW25)*PI()/4*MV8</f>
        <v>3.9269908169872422E-4</v>
      </c>
      <c r="MX53" s="6"/>
      <c r="MY53" s="47">
        <f>(MX6-0.001*MY25)*(MX6-0.001*MY25)*PI()/4*MX8</f>
        <v>3.8488436997291954E-4</v>
      </c>
      <c r="MZ53" s="6"/>
      <c r="NA53" s="47">
        <f>(MZ6-0.001*NA25)*(MZ6-0.001*NA25)*PI()/4*MZ8</f>
        <v>3.7714819806345474E-4</v>
      </c>
      <c r="NB53" s="6"/>
      <c r="NC53" s="47">
        <f>(NB6-0.001*NC25)*(NB6-0.001*NC25)*PI()/4*NB8</f>
        <v>3.6949056597032956E-4</v>
      </c>
      <c r="ND53" s="6"/>
      <c r="NE53" s="47">
        <f>(ND6-0.001*NE25)*(ND6-0.001*NE25)*PI()/4*ND8</f>
        <v>3.6191147369354416E-4</v>
      </c>
      <c r="NF53" s="6"/>
      <c r="NG53" s="47">
        <f>(NF6-0.001*NG25)*(NF6-0.001*NG25)*PI()/4*NF8</f>
        <v>3.5441092123309858E-4</v>
      </c>
      <c r="NH53" s="6"/>
      <c r="NI53" s="47">
        <f>(NH6-0.001*NI25)*(NH6-0.001*NI25)*PI()/4*NH8</f>
        <v>3.4698890858899268E-4</v>
      </c>
      <c r="NJ53" s="6"/>
      <c r="NK53" s="46"/>
      <c r="NL53" s="6"/>
      <c r="NM53" s="46"/>
      <c r="NN53" s="6"/>
      <c r="NO53" s="46"/>
      <c r="NP53" s="6"/>
      <c r="NQ53" s="46"/>
      <c r="NR53" s="6"/>
      <c r="NS53" s="46"/>
      <c r="NT53" s="6"/>
      <c r="NU53" s="46"/>
      <c r="NV53" s="6"/>
      <c r="NW53" s="46"/>
      <c r="NX53" s="6"/>
      <c r="NY53" s="46"/>
      <c r="NZ53" s="6"/>
      <c r="OA53" s="46"/>
      <c r="OB53" s="6"/>
      <c r="OC53" s="46"/>
      <c r="OD53" s="6"/>
      <c r="OE53" s="46"/>
      <c r="OF53" s="6"/>
      <c r="OG53" s="46"/>
      <c r="OH53" s="6"/>
      <c r="OI53" s="46"/>
      <c r="OJ53" s="6"/>
      <c r="OK53" s="46"/>
      <c r="OL53" s="6"/>
      <c r="OM53" s="46"/>
      <c r="ON53" s="6"/>
      <c r="OO53" s="46"/>
      <c r="OP53" s="140">
        <v>145</v>
      </c>
      <c r="OQ53" s="46">
        <v>0</v>
      </c>
      <c r="OR53" s="140">
        <v>142</v>
      </c>
      <c r="OS53" s="46">
        <v>1</v>
      </c>
      <c r="OT53" s="140">
        <v>150</v>
      </c>
      <c r="OU53" s="46">
        <v>2</v>
      </c>
      <c r="OV53" s="140">
        <v>154</v>
      </c>
      <c r="OW53" s="46">
        <v>3</v>
      </c>
      <c r="OX53" s="140">
        <v>160</v>
      </c>
      <c r="OY53" s="46">
        <v>4</v>
      </c>
      <c r="OZ53" s="140">
        <v>171</v>
      </c>
      <c r="PA53" s="46">
        <v>5</v>
      </c>
      <c r="PB53" s="140">
        <v>177</v>
      </c>
      <c r="PC53" s="46">
        <v>6</v>
      </c>
      <c r="PD53" s="140">
        <v>185</v>
      </c>
      <c r="PE53" s="46">
        <v>7</v>
      </c>
      <c r="PF53" s="140">
        <v>805</v>
      </c>
      <c r="PG53" s="46">
        <v>0</v>
      </c>
      <c r="PH53" s="140">
        <v>829</v>
      </c>
      <c r="PI53" s="46">
        <v>2</v>
      </c>
      <c r="PJ53" s="140">
        <v>841</v>
      </c>
      <c r="PK53" s="46">
        <v>4</v>
      </c>
      <c r="PL53" s="140">
        <v>880</v>
      </c>
      <c r="PM53" s="46">
        <v>6</v>
      </c>
      <c r="PN53" s="140">
        <v>891</v>
      </c>
      <c r="PO53" s="46">
        <v>8</v>
      </c>
      <c r="PP53" s="140">
        <v>927</v>
      </c>
      <c r="PQ53" s="46">
        <v>10</v>
      </c>
      <c r="PR53" s="140">
        <v>967</v>
      </c>
      <c r="PS53" s="46">
        <v>12</v>
      </c>
      <c r="PT53" s="140">
        <v>1010</v>
      </c>
      <c r="PU53" s="46">
        <v>14</v>
      </c>
      <c r="PV53" s="140">
        <v>1040</v>
      </c>
      <c r="PW53" s="46">
        <v>16</v>
      </c>
      <c r="PX53" s="140">
        <v>1100</v>
      </c>
      <c r="PY53" s="46">
        <v>18</v>
      </c>
      <c r="PZ53" s="140">
        <v>1160</v>
      </c>
      <c r="QA53" s="46">
        <v>20</v>
      </c>
      <c r="QB53" s="130">
        <v>720</v>
      </c>
      <c r="QC53" s="126"/>
      <c r="QD53" s="139">
        <v>644</v>
      </c>
      <c r="QE53" s="46">
        <v>0</v>
      </c>
      <c r="QF53" s="139">
        <v>668</v>
      </c>
      <c r="QG53" s="46">
        <v>2</v>
      </c>
      <c r="QH53" s="139">
        <v>689</v>
      </c>
      <c r="QI53" s="46">
        <v>4</v>
      </c>
      <c r="QJ53" s="139">
        <v>706</v>
      </c>
      <c r="QK53" s="46">
        <v>6</v>
      </c>
      <c r="QL53" s="139">
        <v>724</v>
      </c>
      <c r="QM53" s="46">
        <v>8</v>
      </c>
      <c r="QN53" s="139">
        <v>745</v>
      </c>
      <c r="QO53" s="46">
        <v>10</v>
      </c>
      <c r="QP53" s="139">
        <v>763</v>
      </c>
      <c r="QQ53" s="46">
        <v>12</v>
      </c>
      <c r="QR53" s="139">
        <v>780</v>
      </c>
      <c r="QS53" s="46">
        <v>14</v>
      </c>
      <c r="QT53" s="139">
        <v>798</v>
      </c>
      <c r="QU53" s="46">
        <v>16</v>
      </c>
      <c r="QV53" s="139">
        <v>826</v>
      </c>
      <c r="QW53" s="46">
        <v>18</v>
      </c>
      <c r="QX53" s="139">
        <v>848</v>
      </c>
      <c r="QY53" s="46">
        <v>20</v>
      </c>
      <c r="QZ53" s="151">
        <v>142</v>
      </c>
      <c r="RA53" s="46">
        <v>0</v>
      </c>
      <c r="RB53" s="151">
        <v>148</v>
      </c>
      <c r="RC53" s="46">
        <v>1</v>
      </c>
      <c r="RD53" s="151">
        <v>155</v>
      </c>
      <c r="RE53" s="46">
        <v>2</v>
      </c>
      <c r="RF53" s="151">
        <v>165</v>
      </c>
      <c r="RG53" s="46">
        <v>3</v>
      </c>
      <c r="RH53" s="151">
        <v>169</v>
      </c>
      <c r="RI53" s="46">
        <v>4</v>
      </c>
      <c r="RJ53" s="151">
        <v>177</v>
      </c>
      <c r="RK53" s="46">
        <v>5</v>
      </c>
      <c r="RL53" s="151">
        <v>186</v>
      </c>
      <c r="RM53" s="46">
        <v>6</v>
      </c>
      <c r="RN53" s="151">
        <v>199</v>
      </c>
      <c r="RO53" s="46">
        <v>7</v>
      </c>
      <c r="RP53" s="151">
        <v>722</v>
      </c>
      <c r="RQ53" s="139">
        <v>700</v>
      </c>
      <c r="RR53" s="139">
        <v>697</v>
      </c>
      <c r="RS53" s="139">
        <v>699</v>
      </c>
      <c r="RT53" s="139">
        <v>698</v>
      </c>
      <c r="RU53" s="139">
        <v>697</v>
      </c>
      <c r="RV53" s="139">
        <v>697</v>
      </c>
      <c r="RW53" s="139">
        <v>698</v>
      </c>
      <c r="RX53" s="151">
        <v>640</v>
      </c>
      <c r="RY53" s="46">
        <v>0</v>
      </c>
      <c r="RZ53" s="151">
        <v>661</v>
      </c>
      <c r="SA53" s="46">
        <v>1</v>
      </c>
      <c r="SB53" s="151">
        <v>681</v>
      </c>
      <c r="SC53" s="46">
        <v>2</v>
      </c>
      <c r="SD53" s="151">
        <v>720</v>
      </c>
      <c r="SE53" s="46">
        <v>3</v>
      </c>
      <c r="SF53" s="151">
        <v>747</v>
      </c>
      <c r="SG53" s="46">
        <v>4</v>
      </c>
      <c r="SH53" s="151">
        <v>778</v>
      </c>
      <c r="SI53" s="46">
        <v>5</v>
      </c>
      <c r="SJ53" s="151">
        <v>800</v>
      </c>
      <c r="SK53" s="46">
        <v>6</v>
      </c>
      <c r="SL53" s="151">
        <v>645</v>
      </c>
      <c r="SM53" s="46">
        <v>0</v>
      </c>
      <c r="SN53" s="151">
        <v>674</v>
      </c>
      <c r="SO53" s="46">
        <v>1</v>
      </c>
      <c r="SP53" s="151">
        <v>705</v>
      </c>
      <c r="SQ53" s="46">
        <v>2</v>
      </c>
      <c r="SR53" s="151">
        <v>720</v>
      </c>
      <c r="SS53" s="46">
        <v>3</v>
      </c>
      <c r="ST53" s="151">
        <v>741</v>
      </c>
      <c r="SU53" s="46">
        <v>4</v>
      </c>
      <c r="SV53" s="151">
        <v>780</v>
      </c>
      <c r="SW53" s="46">
        <v>5</v>
      </c>
      <c r="SX53" s="151">
        <v>804</v>
      </c>
      <c r="SY53" s="46">
        <v>6</v>
      </c>
      <c r="SZ53" s="151">
        <v>839</v>
      </c>
      <c r="TA53" s="46">
        <v>7</v>
      </c>
      <c r="TB53" s="151">
        <v>881</v>
      </c>
      <c r="TC53" s="5">
        <v>8</v>
      </c>
      <c r="TD53" s="4"/>
      <c r="TE53" s="177"/>
      <c r="TF53" s="4"/>
      <c r="TG53" s="4"/>
      <c r="TH53" s="4"/>
      <c r="TI53" s="4"/>
      <c r="TJ53" s="4"/>
    </row>
    <row r="54" spans="1:530" x14ac:dyDescent="0.25">
      <c r="A54" s="24" t="s">
        <v>66</v>
      </c>
      <c r="B54" s="55"/>
      <c r="C54" s="37"/>
      <c r="D54" s="37"/>
      <c r="E54" s="39"/>
      <c r="F54" s="39"/>
      <c r="G54" s="39"/>
      <c r="H54" s="39"/>
      <c r="I54" s="39"/>
      <c r="J54" s="39"/>
      <c r="AE54" s="45"/>
      <c r="AF54" s="45"/>
      <c r="AG54" s="45"/>
      <c r="AH54" s="126"/>
      <c r="AI54" s="45"/>
      <c r="AJ54" s="45"/>
      <c r="AK54" s="45"/>
      <c r="AL54" s="45"/>
      <c r="AM54" s="45"/>
      <c r="AN54" s="45"/>
      <c r="AO54" s="45"/>
      <c r="AP54" s="45"/>
      <c r="AQ54" s="45"/>
      <c r="AR54" s="45"/>
      <c r="AS54" s="45"/>
      <c r="AT54" s="45"/>
      <c r="AU54" s="45"/>
      <c r="AV54" s="45"/>
      <c r="BD54" s="130"/>
      <c r="BF54" s="3"/>
      <c r="BH54" s="3"/>
      <c r="BN54" s="3"/>
      <c r="BP54" s="3"/>
      <c r="EF54" s="45"/>
      <c r="EH54" s="45"/>
      <c r="EJ54" s="45"/>
      <c r="EW54" s="3"/>
      <c r="EY54" s="3"/>
      <c r="FA54" s="3"/>
      <c r="FC54" s="3"/>
      <c r="FE54" s="3"/>
      <c r="FG54" s="3"/>
      <c r="FI54" s="3"/>
      <c r="FK54" s="3"/>
      <c r="FM54" s="3"/>
      <c r="FO54" s="3"/>
      <c r="FQ54" s="3"/>
      <c r="FS54" s="3"/>
      <c r="FU54" s="3"/>
      <c r="FW54" s="3"/>
      <c r="FY54" s="3"/>
      <c r="GA54" s="3"/>
      <c r="GC54" s="3"/>
      <c r="GE54" s="3"/>
      <c r="GG54" s="3"/>
      <c r="GI54" s="3"/>
      <c r="GK54" s="3"/>
      <c r="GM54" s="3"/>
      <c r="GO54" s="3"/>
      <c r="GQ54" s="3"/>
      <c r="GS54" s="3"/>
      <c r="GU54" s="3"/>
      <c r="GW54" s="3"/>
      <c r="GY54" s="3"/>
      <c r="HA54" s="3"/>
      <c r="HC54" s="3"/>
      <c r="HE54" s="3"/>
      <c r="HG54" s="3"/>
      <c r="HI54" s="3"/>
      <c r="HK54" s="3"/>
      <c r="HM54" s="3"/>
      <c r="HO54" s="3"/>
      <c r="HQ54" s="3"/>
      <c r="HS54" s="3"/>
      <c r="HU54" s="3"/>
      <c r="HW54" s="3"/>
      <c r="HY54" s="3"/>
      <c r="IA54" s="3"/>
      <c r="IC54" s="3"/>
      <c r="IE54" s="3"/>
      <c r="IG54" s="3"/>
      <c r="II54" s="3"/>
      <c r="IK54" s="3"/>
      <c r="IU54" s="3"/>
      <c r="IW54" s="3"/>
      <c r="IY54" s="3"/>
      <c r="JA54" s="3"/>
      <c r="JC54" s="3"/>
      <c r="JE54" s="3"/>
      <c r="JG54" s="3"/>
      <c r="JI54" s="3"/>
      <c r="JK54" s="3"/>
      <c r="JM54" s="3"/>
      <c r="JO54" s="3"/>
      <c r="JQ54" s="3"/>
      <c r="JS54" s="3"/>
      <c r="JU54" s="3"/>
      <c r="JW54" s="3"/>
      <c r="JY54" s="3"/>
      <c r="KA54" s="3"/>
      <c r="KC54" s="3"/>
      <c r="KE54" s="3"/>
      <c r="KG54" s="3"/>
      <c r="KI54" s="3"/>
      <c r="KK54" s="3"/>
      <c r="KM54" s="3"/>
      <c r="KO54" s="3"/>
      <c r="KQ54" s="3"/>
      <c r="KS54" s="3"/>
      <c r="KU54" s="3"/>
      <c r="KW54" s="3"/>
      <c r="KY54" s="3"/>
      <c r="LA54" s="3"/>
      <c r="LC54" s="3"/>
      <c r="LE54" s="3"/>
      <c r="LG54" s="3"/>
      <c r="LI54" s="3"/>
      <c r="LK54" s="3"/>
      <c r="LM54" s="3"/>
      <c r="LO54" s="3"/>
      <c r="LQ54" s="3"/>
      <c r="LS54" s="3"/>
      <c r="LU54" s="3"/>
      <c r="LW54" s="3"/>
      <c r="LY54" s="3"/>
      <c r="MA54" s="48"/>
      <c r="MB54" s="39"/>
      <c r="MC54" s="39"/>
      <c r="MD54" s="39"/>
      <c r="ME54" s="39"/>
      <c r="MF54" s="3"/>
      <c r="MH54" s="3"/>
      <c r="MJ54" s="3"/>
      <c r="ML54" s="3"/>
      <c r="MN54" s="3"/>
      <c r="MP54" s="3"/>
      <c r="MR54" s="3"/>
      <c r="MT54" s="3"/>
      <c r="MV54" s="3"/>
      <c r="MW54" s="48"/>
      <c r="MX54" s="3"/>
      <c r="MY54" s="48"/>
      <c r="MZ54" s="3"/>
      <c r="NA54" s="48"/>
      <c r="NB54" s="3"/>
      <c r="NC54" s="48"/>
      <c r="ND54" s="3"/>
      <c r="NE54" s="48"/>
      <c r="NF54" s="3"/>
      <c r="NG54" s="48"/>
      <c r="NH54" s="3"/>
      <c r="NI54" s="48"/>
      <c r="NJ54" s="3"/>
      <c r="NL54" s="3"/>
      <c r="NN54" s="3"/>
      <c r="NP54" s="3"/>
      <c r="NR54" s="3"/>
      <c r="NT54" s="3"/>
      <c r="NV54" s="3"/>
      <c r="NX54" s="3"/>
      <c r="NZ54" s="3"/>
      <c r="OB54" s="3"/>
      <c r="OD54" s="3"/>
      <c r="OF54" s="3"/>
      <c r="OH54" s="3"/>
      <c r="OJ54" s="3"/>
      <c r="OL54" s="3"/>
      <c r="ON54" s="3"/>
      <c r="OP54" s="140">
        <v>137</v>
      </c>
      <c r="OQ54" s="45">
        <v>0</v>
      </c>
      <c r="OR54" s="140">
        <v>142</v>
      </c>
      <c r="OS54" s="45">
        <v>1</v>
      </c>
      <c r="OT54" s="140">
        <v>141</v>
      </c>
      <c r="OU54" s="45">
        <v>2</v>
      </c>
      <c r="OV54" s="140">
        <v>151</v>
      </c>
      <c r="OW54" s="45">
        <v>3</v>
      </c>
      <c r="OX54" s="140">
        <v>163</v>
      </c>
      <c r="OY54" s="45">
        <v>4</v>
      </c>
      <c r="OZ54" s="140">
        <v>168</v>
      </c>
      <c r="PA54" s="45">
        <v>5</v>
      </c>
      <c r="PB54" s="140">
        <v>180</v>
      </c>
      <c r="PC54" s="45">
        <v>6</v>
      </c>
      <c r="PD54" s="140">
        <v>188</v>
      </c>
      <c r="PE54" s="45">
        <v>7</v>
      </c>
      <c r="PF54" s="140">
        <v>827</v>
      </c>
      <c r="PG54" s="45">
        <v>0</v>
      </c>
      <c r="PH54" s="140">
        <v>829</v>
      </c>
      <c r="PI54" s="45">
        <v>2</v>
      </c>
      <c r="PJ54" s="140">
        <v>849</v>
      </c>
      <c r="PK54" s="45">
        <v>4</v>
      </c>
      <c r="PL54" s="140">
        <v>874</v>
      </c>
      <c r="PM54" s="45">
        <v>6</v>
      </c>
      <c r="PN54" s="140">
        <v>892</v>
      </c>
      <c r="PO54" s="45">
        <v>8</v>
      </c>
      <c r="PP54" s="140">
        <v>929</v>
      </c>
      <c r="PQ54" s="45">
        <v>10</v>
      </c>
      <c r="PR54" s="140">
        <v>964</v>
      </c>
      <c r="PS54" s="45">
        <v>12</v>
      </c>
      <c r="PT54" s="140">
        <v>1060</v>
      </c>
      <c r="PU54" s="45">
        <v>14</v>
      </c>
      <c r="PV54" s="140">
        <v>1050</v>
      </c>
      <c r="PW54" s="45">
        <v>16</v>
      </c>
      <c r="PX54" s="140">
        <v>1100</v>
      </c>
      <c r="PY54" s="45">
        <v>18</v>
      </c>
      <c r="PZ54" s="140">
        <v>1160</v>
      </c>
      <c r="QA54" s="45">
        <v>20</v>
      </c>
      <c r="QB54" s="130">
        <v>719</v>
      </c>
      <c r="QD54" s="139">
        <v>646</v>
      </c>
      <c r="QE54" s="45">
        <v>0</v>
      </c>
      <c r="QF54" s="139">
        <v>669</v>
      </c>
      <c r="QG54" s="45">
        <v>2</v>
      </c>
      <c r="QH54" s="139">
        <v>685</v>
      </c>
      <c r="QI54" s="45">
        <v>4</v>
      </c>
      <c r="QJ54" s="139">
        <v>702</v>
      </c>
      <c r="QK54" s="45">
        <v>6</v>
      </c>
      <c r="QL54" s="139">
        <v>724</v>
      </c>
      <c r="QM54" s="45">
        <v>8</v>
      </c>
      <c r="QN54" s="139">
        <v>745</v>
      </c>
      <c r="QO54" s="45">
        <v>10</v>
      </c>
      <c r="QP54" s="139">
        <v>762</v>
      </c>
      <c r="QQ54" s="45">
        <v>12</v>
      </c>
      <c r="QR54" s="139">
        <v>779</v>
      </c>
      <c r="QS54" s="45">
        <v>14</v>
      </c>
      <c r="QT54" s="139">
        <v>802</v>
      </c>
      <c r="QU54" s="45">
        <v>16</v>
      </c>
      <c r="QV54" s="139">
        <v>820</v>
      </c>
      <c r="QW54" s="45">
        <v>18</v>
      </c>
      <c r="QX54" s="139">
        <v>848</v>
      </c>
      <c r="QY54" s="45">
        <v>20</v>
      </c>
      <c r="QZ54" s="151">
        <v>151</v>
      </c>
      <c r="RA54" s="45">
        <v>0</v>
      </c>
      <c r="RB54" s="151">
        <v>147</v>
      </c>
      <c r="RC54" s="45">
        <v>1</v>
      </c>
      <c r="RD54" s="151">
        <v>156</v>
      </c>
      <c r="RE54" s="45">
        <v>2</v>
      </c>
      <c r="RF54" s="151">
        <v>159</v>
      </c>
      <c r="RG54" s="45">
        <v>3</v>
      </c>
      <c r="RH54" s="151">
        <v>169</v>
      </c>
      <c r="RI54" s="45">
        <v>4</v>
      </c>
      <c r="RJ54" s="151">
        <v>174</v>
      </c>
      <c r="RK54" s="45">
        <v>5</v>
      </c>
      <c r="RL54" s="151">
        <v>185</v>
      </c>
      <c r="RM54" s="45">
        <v>6</v>
      </c>
      <c r="RN54" s="151">
        <v>197</v>
      </c>
      <c r="RO54" s="45">
        <v>7</v>
      </c>
      <c r="RP54" s="151">
        <v>721</v>
      </c>
      <c r="RQ54" s="139">
        <v>697</v>
      </c>
      <c r="RR54" s="139">
        <v>697</v>
      </c>
      <c r="RS54" s="139">
        <v>696</v>
      </c>
      <c r="RT54" s="139">
        <v>697</v>
      </c>
      <c r="RU54" s="139">
        <v>697</v>
      </c>
      <c r="RV54" s="139">
        <v>697</v>
      </c>
      <c r="RW54" s="139">
        <v>698</v>
      </c>
      <c r="RX54" s="151">
        <v>641</v>
      </c>
      <c r="RY54" s="45">
        <v>0</v>
      </c>
      <c r="RZ54" s="151">
        <v>661</v>
      </c>
      <c r="SA54" s="45">
        <v>1</v>
      </c>
      <c r="SB54" s="151">
        <v>680</v>
      </c>
      <c r="SC54" s="45">
        <v>2</v>
      </c>
      <c r="SD54" s="151">
        <v>716</v>
      </c>
      <c r="SE54" s="45">
        <v>3</v>
      </c>
      <c r="SF54" s="151">
        <v>748</v>
      </c>
      <c r="SG54" s="45">
        <v>4</v>
      </c>
      <c r="SH54" s="151">
        <v>775</v>
      </c>
      <c r="SI54" s="45">
        <v>5</v>
      </c>
      <c r="SJ54" s="151">
        <v>800</v>
      </c>
      <c r="SK54" s="45">
        <v>6</v>
      </c>
      <c r="SL54" s="151">
        <v>661</v>
      </c>
      <c r="SM54" s="45">
        <v>0</v>
      </c>
      <c r="SN54" s="151">
        <v>674</v>
      </c>
      <c r="SO54" s="45">
        <v>1</v>
      </c>
      <c r="SP54" s="151">
        <v>700</v>
      </c>
      <c r="SQ54" s="45">
        <v>2</v>
      </c>
      <c r="SR54" s="151">
        <v>715</v>
      </c>
      <c r="SS54" s="45">
        <v>3</v>
      </c>
      <c r="ST54" s="151">
        <v>740</v>
      </c>
      <c r="SU54" s="45">
        <v>4</v>
      </c>
      <c r="SV54" s="151">
        <v>768</v>
      </c>
      <c r="SW54" s="45">
        <v>5</v>
      </c>
      <c r="SX54" s="151">
        <v>802</v>
      </c>
      <c r="SY54" s="45">
        <v>6</v>
      </c>
      <c r="SZ54" s="151">
        <v>837</v>
      </c>
      <c r="TA54" s="45">
        <v>7</v>
      </c>
      <c r="TB54" s="151">
        <v>882</v>
      </c>
      <c r="TC54" s="2">
        <v>8</v>
      </c>
      <c r="TD54" s="4"/>
      <c r="TF54" s="4"/>
      <c r="TG54" s="4"/>
      <c r="TH54" s="4"/>
      <c r="TI54" s="4"/>
      <c r="TJ54" s="4"/>
    </row>
    <row r="55" spans="1:530" s="5" customFormat="1" x14ac:dyDescent="0.25">
      <c r="A55" s="25" t="s">
        <v>67</v>
      </c>
      <c r="B55" s="56"/>
      <c r="C55" s="38"/>
      <c r="D55" s="38"/>
      <c r="E55" s="36"/>
      <c r="F55" s="36"/>
      <c r="G55" s="36"/>
      <c r="H55" s="36"/>
      <c r="I55" s="36"/>
      <c r="J55" s="36"/>
      <c r="K55" s="41"/>
      <c r="L55" s="41"/>
      <c r="M55" s="41"/>
      <c r="N55" s="41"/>
      <c r="O55" s="41"/>
      <c r="P55" s="41"/>
      <c r="Q55" s="41"/>
      <c r="R55" s="41"/>
      <c r="S55" s="41"/>
      <c r="T55" s="41"/>
      <c r="U55" s="41"/>
      <c r="V55" s="41"/>
      <c r="W55" s="41"/>
      <c r="X55" s="41"/>
      <c r="Y55" s="41"/>
      <c r="Z55" s="46"/>
      <c r="AA55" s="41"/>
      <c r="AB55" s="41"/>
      <c r="AC55" s="41"/>
      <c r="AD55" s="41"/>
      <c r="AE55" s="46"/>
      <c r="AF55" s="46"/>
      <c r="AG55" s="46"/>
      <c r="AH55" s="126"/>
      <c r="AI55" s="46"/>
      <c r="AJ55" s="46"/>
      <c r="AK55" s="46"/>
      <c r="AL55" s="46"/>
      <c r="AM55" s="46"/>
      <c r="AN55" s="46"/>
      <c r="AO55" s="46"/>
      <c r="AP55" s="46"/>
      <c r="AQ55" s="46"/>
      <c r="AR55" s="46"/>
      <c r="AS55" s="46"/>
      <c r="AT55" s="46"/>
      <c r="AU55" s="46"/>
      <c r="AV55" s="46"/>
      <c r="AW55" s="41"/>
      <c r="AX55" s="41"/>
      <c r="AY55" s="41"/>
      <c r="AZ55" s="41"/>
      <c r="BA55" s="46"/>
      <c r="BB55" s="46"/>
      <c r="BC55" s="41"/>
      <c r="BD55" s="130"/>
      <c r="BE55" s="126"/>
      <c r="BF55" s="6"/>
      <c r="BG55" s="46"/>
      <c r="BH55" s="6"/>
      <c r="BI55" s="46"/>
      <c r="BJ55" s="127"/>
      <c r="BK55" s="126"/>
      <c r="BL55" s="41"/>
      <c r="BM55" s="41"/>
      <c r="BN55" s="6"/>
      <c r="BO55" s="46"/>
      <c r="BP55" s="6"/>
      <c r="BQ55" s="46"/>
      <c r="BS55" s="46"/>
      <c r="BU55" s="46"/>
      <c r="BV55" s="46"/>
      <c r="BW55" s="46"/>
      <c r="BY55" s="46"/>
      <c r="CA55" s="46"/>
      <c r="CC55" s="46"/>
      <c r="CE55" s="46"/>
      <c r="CF55" s="46"/>
      <c r="CH55" s="46"/>
      <c r="CJ55" s="46"/>
      <c r="CL55" s="46"/>
      <c r="CN55" s="46"/>
      <c r="CP55" s="46"/>
      <c r="CR55" s="46"/>
      <c r="CT55" s="46"/>
      <c r="CV55" s="46"/>
      <c r="CX55" s="46"/>
      <c r="CZ55" s="46"/>
      <c r="DB55" s="46"/>
      <c r="DD55" s="46"/>
      <c r="DF55" s="46"/>
      <c r="DH55" s="46"/>
      <c r="DJ55" s="46"/>
      <c r="DL55" s="46"/>
      <c r="DN55" s="46"/>
      <c r="DP55" s="46"/>
      <c r="DR55" s="46"/>
      <c r="DT55" s="46"/>
      <c r="DV55" s="46"/>
      <c r="DX55" s="46"/>
      <c r="DZ55" s="46"/>
      <c r="EB55" s="46"/>
      <c r="ED55" s="46"/>
      <c r="EF55" s="46"/>
      <c r="EH55" s="46"/>
      <c r="EJ55" s="46"/>
      <c r="EL55" s="46"/>
      <c r="EN55" s="46"/>
      <c r="EP55" s="46"/>
      <c r="ER55" s="46"/>
      <c r="ET55" s="46"/>
      <c r="EV55" s="46"/>
      <c r="EW55" s="6"/>
      <c r="EX55" s="46"/>
      <c r="EY55" s="6"/>
      <c r="EZ55" s="46"/>
      <c r="FA55" s="6"/>
      <c r="FB55" s="46"/>
      <c r="FC55" s="6"/>
      <c r="FD55" s="46"/>
      <c r="FE55" s="6"/>
      <c r="FF55" s="46"/>
      <c r="FG55" s="6"/>
      <c r="FH55" s="46"/>
      <c r="FI55" s="6"/>
      <c r="FJ55" s="46"/>
      <c r="FK55" s="6"/>
      <c r="FL55" s="46"/>
      <c r="FM55" s="6"/>
      <c r="FN55" s="46"/>
      <c r="FO55" s="6"/>
      <c r="FP55" s="46"/>
      <c r="FQ55" s="6"/>
      <c r="FR55" s="46"/>
      <c r="FS55" s="6"/>
      <c r="FT55" s="46"/>
      <c r="FU55" s="6"/>
      <c r="FV55" s="46"/>
      <c r="FW55" s="6"/>
      <c r="FX55" s="46"/>
      <c r="FY55" s="6"/>
      <c r="FZ55" s="46"/>
      <c r="GA55" s="6"/>
      <c r="GB55" s="46"/>
      <c r="GC55" s="6"/>
      <c r="GD55" s="46"/>
      <c r="GE55" s="6"/>
      <c r="GF55" s="46"/>
      <c r="GG55" s="6"/>
      <c r="GH55" s="46"/>
      <c r="GI55" s="6"/>
      <c r="GJ55" s="46"/>
      <c r="GK55" s="6"/>
      <c r="GL55" s="46"/>
      <c r="GM55" s="6"/>
      <c r="GN55" s="46"/>
      <c r="GO55" s="6"/>
      <c r="GP55" s="46"/>
      <c r="GQ55" s="6"/>
      <c r="GR55" s="46"/>
      <c r="GS55" s="6"/>
      <c r="GT55" s="46"/>
      <c r="GU55" s="6"/>
      <c r="GV55" s="46"/>
      <c r="GW55" s="6"/>
      <c r="GX55" s="46"/>
      <c r="GY55" s="6"/>
      <c r="GZ55" s="46"/>
      <c r="HA55" s="6"/>
      <c r="HB55" s="46"/>
      <c r="HC55" s="6"/>
      <c r="HD55" s="46"/>
      <c r="HE55" s="6"/>
      <c r="HF55" s="46"/>
      <c r="HG55" s="6"/>
      <c r="HH55" s="46"/>
      <c r="HI55" s="6"/>
      <c r="HJ55" s="46"/>
      <c r="HK55" s="6"/>
      <c r="HL55" s="46"/>
      <c r="HM55" s="6"/>
      <c r="HN55" s="46"/>
      <c r="HO55" s="6"/>
      <c r="HP55" s="46"/>
      <c r="HQ55" s="6"/>
      <c r="HR55" s="46"/>
      <c r="HS55" s="6"/>
      <c r="HT55" s="46"/>
      <c r="HU55" s="6"/>
      <c r="HV55" s="46"/>
      <c r="HW55" s="6"/>
      <c r="HX55" s="46"/>
      <c r="HY55" s="6"/>
      <c r="HZ55" s="46"/>
      <c r="IA55" s="6"/>
      <c r="IB55" s="46"/>
      <c r="IC55" s="6"/>
      <c r="ID55" s="46"/>
      <c r="IE55" s="6"/>
      <c r="IF55" s="46"/>
      <c r="IG55" s="6"/>
      <c r="IH55" s="46"/>
      <c r="II55" s="6"/>
      <c r="IJ55" s="46"/>
      <c r="IK55" s="6"/>
      <c r="IL55" s="46"/>
      <c r="IU55" s="6"/>
      <c r="IV55" s="46"/>
      <c r="IW55" s="6"/>
      <c r="IX55" s="46"/>
      <c r="IY55" s="6"/>
      <c r="IZ55" s="46"/>
      <c r="JA55" s="6"/>
      <c r="JB55" s="46"/>
      <c r="JC55" s="6"/>
      <c r="JD55" s="46"/>
      <c r="JE55" s="6"/>
      <c r="JF55" s="46"/>
      <c r="JG55" s="6"/>
      <c r="JH55" s="46"/>
      <c r="JI55" s="6"/>
      <c r="JJ55" s="46"/>
      <c r="JK55" s="6"/>
      <c r="JL55" s="46"/>
      <c r="JM55" s="6"/>
      <c r="JN55" s="46"/>
      <c r="JO55" s="6"/>
      <c r="JP55" s="46"/>
      <c r="JQ55" s="6"/>
      <c r="JR55" s="46"/>
      <c r="JS55" s="6"/>
      <c r="JT55" s="46"/>
      <c r="JU55" s="6"/>
      <c r="JV55" s="46"/>
      <c r="JW55" s="6"/>
      <c r="JX55" s="46"/>
      <c r="JY55" s="6"/>
      <c r="JZ55" s="46"/>
      <c r="KA55" s="6"/>
      <c r="KB55" s="46"/>
      <c r="KC55" s="6"/>
      <c r="KD55" s="46"/>
      <c r="KE55" s="6"/>
      <c r="KF55" s="46"/>
      <c r="KG55" s="6"/>
      <c r="KH55" s="46"/>
      <c r="KI55" s="6"/>
      <c r="KJ55" s="46"/>
      <c r="KK55" s="6"/>
      <c r="KL55" s="46"/>
      <c r="KM55" s="6"/>
      <c r="KN55" s="46"/>
      <c r="KO55" s="6"/>
      <c r="KP55" s="46"/>
      <c r="KQ55" s="6"/>
      <c r="KR55" s="46"/>
      <c r="KS55" s="6"/>
      <c r="KT55" s="46"/>
      <c r="KU55" s="6"/>
      <c r="KV55" s="46"/>
      <c r="KW55" s="6"/>
      <c r="KX55" s="46"/>
      <c r="KY55" s="6"/>
      <c r="KZ55" s="46"/>
      <c r="LA55" s="6"/>
      <c r="LB55" s="46"/>
      <c r="LC55" s="6"/>
      <c r="LD55" s="46"/>
      <c r="LE55" s="6"/>
      <c r="LF55" s="46"/>
      <c r="LG55" s="6"/>
      <c r="LH55" s="46"/>
      <c r="LI55" s="6"/>
      <c r="LJ55" s="46"/>
      <c r="LK55" s="6"/>
      <c r="LL55" s="46"/>
      <c r="LM55" s="6"/>
      <c r="LN55" s="46"/>
      <c r="LO55" s="6"/>
      <c r="LP55" s="46"/>
      <c r="LQ55" s="6"/>
      <c r="LR55" s="46"/>
      <c r="LS55" s="6"/>
      <c r="LT55" s="46"/>
      <c r="LU55" s="6"/>
      <c r="LV55" s="46"/>
      <c r="LW55" s="6"/>
      <c r="LX55" s="46"/>
      <c r="LY55" s="6"/>
      <c r="LZ55" s="46"/>
      <c r="MA55" s="47"/>
      <c r="MB55" s="36"/>
      <c r="MC55" s="36"/>
      <c r="MD55" s="36"/>
      <c r="ME55" s="36"/>
      <c r="MF55" s="6"/>
      <c r="MG55" s="46"/>
      <c r="MH55" s="6"/>
      <c r="MI55" s="46"/>
      <c r="MJ55" s="6"/>
      <c r="MK55" s="46"/>
      <c r="ML55" s="6"/>
      <c r="MM55" s="46"/>
      <c r="MN55" s="6"/>
      <c r="MO55" s="46"/>
      <c r="MP55" s="6"/>
      <c r="MQ55" s="46"/>
      <c r="MR55" s="6"/>
      <c r="MS55" s="46"/>
      <c r="MT55" s="6"/>
      <c r="MU55" s="46"/>
      <c r="MV55" s="6"/>
      <c r="MW55" s="47" t="s">
        <v>313</v>
      </c>
      <c r="MX55" s="6"/>
      <c r="MY55" s="47" t="s">
        <v>313</v>
      </c>
      <c r="MZ55" s="6"/>
      <c r="NA55" s="47" t="s">
        <v>313</v>
      </c>
      <c r="NB55" s="6"/>
      <c r="NC55" s="47" t="s">
        <v>313</v>
      </c>
      <c r="ND55" s="6"/>
      <c r="NE55" s="47" t="s">
        <v>313</v>
      </c>
      <c r="NF55" s="6"/>
      <c r="NG55" s="47" t="s">
        <v>313</v>
      </c>
      <c r="NH55" s="6"/>
      <c r="NI55" s="47" t="s">
        <v>313</v>
      </c>
      <c r="NJ55" s="6"/>
      <c r="NK55" s="46"/>
      <c r="NL55" s="6"/>
      <c r="NM55" s="46"/>
      <c r="NN55" s="6"/>
      <c r="NO55" s="46"/>
      <c r="NP55" s="6"/>
      <c r="NQ55" s="46"/>
      <c r="NR55" s="6"/>
      <c r="NS55" s="46"/>
      <c r="NT55" s="6"/>
      <c r="NU55" s="46"/>
      <c r="NV55" s="6"/>
      <c r="NW55" s="46"/>
      <c r="NX55" s="6"/>
      <c r="NY55" s="46"/>
      <c r="NZ55" s="6"/>
      <c r="OA55" s="46"/>
      <c r="OB55" s="6"/>
      <c r="OC55" s="46"/>
      <c r="OD55" s="6"/>
      <c r="OE55" s="46"/>
      <c r="OF55" s="6"/>
      <c r="OG55" s="46"/>
      <c r="OH55" s="6"/>
      <c r="OI55" s="46"/>
      <c r="OJ55" s="6"/>
      <c r="OK55" s="46"/>
      <c r="OL55" s="6"/>
      <c r="OM55" s="46"/>
      <c r="ON55" s="6"/>
      <c r="OO55" s="46"/>
      <c r="OP55" s="141">
        <v>137</v>
      </c>
      <c r="OQ55" s="46">
        <v>0</v>
      </c>
      <c r="OR55" s="141">
        <v>146</v>
      </c>
      <c r="OS55" s="46">
        <v>1</v>
      </c>
      <c r="OT55" s="141">
        <v>154</v>
      </c>
      <c r="OU55" s="46">
        <v>2</v>
      </c>
      <c r="OV55" s="141">
        <v>155</v>
      </c>
      <c r="OW55" s="46">
        <v>3</v>
      </c>
      <c r="OX55" s="141">
        <v>163</v>
      </c>
      <c r="OY55" s="46">
        <v>4</v>
      </c>
      <c r="OZ55" s="141">
        <v>172</v>
      </c>
      <c r="PA55" s="46">
        <v>5</v>
      </c>
      <c r="PB55" s="141">
        <v>179</v>
      </c>
      <c r="PC55" s="46">
        <v>6</v>
      </c>
      <c r="PD55" s="141">
        <v>192</v>
      </c>
      <c r="PE55" s="46">
        <v>7</v>
      </c>
      <c r="PF55" s="141">
        <v>826</v>
      </c>
      <c r="PG55" s="46">
        <v>0</v>
      </c>
      <c r="PH55" s="141">
        <v>845</v>
      </c>
      <c r="PI55" s="46">
        <v>2</v>
      </c>
      <c r="PJ55" s="141">
        <v>875</v>
      </c>
      <c r="PK55" s="46">
        <v>4</v>
      </c>
      <c r="PL55" s="141">
        <v>910</v>
      </c>
      <c r="PM55" s="46">
        <v>6</v>
      </c>
      <c r="PN55" s="141">
        <v>943</v>
      </c>
      <c r="PO55" s="46">
        <v>8</v>
      </c>
      <c r="PP55" s="141">
        <v>965</v>
      </c>
      <c r="PQ55" s="46">
        <v>10</v>
      </c>
      <c r="PR55" s="141">
        <v>1010</v>
      </c>
      <c r="PS55" s="46">
        <v>12</v>
      </c>
      <c r="PT55" s="141">
        <v>1050</v>
      </c>
      <c r="PU55" s="46">
        <v>14</v>
      </c>
      <c r="PV55" s="141">
        <v>1100</v>
      </c>
      <c r="PW55" s="46">
        <v>16</v>
      </c>
      <c r="PX55" s="141">
        <v>1150</v>
      </c>
      <c r="PY55" s="46">
        <v>18</v>
      </c>
      <c r="PZ55" s="141">
        <v>1190</v>
      </c>
      <c r="QA55" s="46">
        <v>20</v>
      </c>
      <c r="QB55" s="130">
        <v>712</v>
      </c>
      <c r="QC55" s="126"/>
      <c r="QD55" s="140">
        <v>655</v>
      </c>
      <c r="QE55" s="46">
        <v>0</v>
      </c>
      <c r="QF55" s="140">
        <v>673</v>
      </c>
      <c r="QG55" s="46">
        <v>2</v>
      </c>
      <c r="QH55" s="140">
        <v>687</v>
      </c>
      <c r="QI55" s="46">
        <v>4</v>
      </c>
      <c r="QJ55" s="140">
        <v>708</v>
      </c>
      <c r="QK55" s="46">
        <v>6</v>
      </c>
      <c r="QL55" s="140">
        <v>725</v>
      </c>
      <c r="QM55" s="46">
        <v>8</v>
      </c>
      <c r="QN55" s="140">
        <v>741</v>
      </c>
      <c r="QO55" s="46">
        <v>10</v>
      </c>
      <c r="QP55" s="140">
        <v>757</v>
      </c>
      <c r="QQ55" s="46">
        <v>12</v>
      </c>
      <c r="QR55" s="140">
        <v>782</v>
      </c>
      <c r="QS55" s="46">
        <v>14</v>
      </c>
      <c r="QT55" s="140">
        <v>801</v>
      </c>
      <c r="QU55" s="46">
        <v>16</v>
      </c>
      <c r="QV55" s="140">
        <v>826</v>
      </c>
      <c r="QW55" s="46">
        <v>18</v>
      </c>
      <c r="QX55" s="140">
        <v>847</v>
      </c>
      <c r="QY55" s="46">
        <v>20</v>
      </c>
      <c r="QZ55" s="139">
        <v>140</v>
      </c>
      <c r="RA55" s="46">
        <v>0</v>
      </c>
      <c r="RB55" s="139">
        <v>147</v>
      </c>
      <c r="RC55" s="46">
        <v>1</v>
      </c>
      <c r="RD55" s="139">
        <v>154</v>
      </c>
      <c r="RE55" s="46">
        <v>2</v>
      </c>
      <c r="RF55" s="139">
        <v>164</v>
      </c>
      <c r="RG55" s="46">
        <v>3</v>
      </c>
      <c r="RH55" s="139">
        <v>169</v>
      </c>
      <c r="RI55" s="46">
        <v>4</v>
      </c>
      <c r="RJ55" s="139">
        <v>178</v>
      </c>
      <c r="RK55" s="46">
        <v>5</v>
      </c>
      <c r="RL55" s="139">
        <v>187</v>
      </c>
      <c r="RM55" s="46">
        <v>6</v>
      </c>
      <c r="RN55" s="139">
        <v>197</v>
      </c>
      <c r="RO55" s="46">
        <v>7</v>
      </c>
      <c r="RP55" s="139">
        <v>724</v>
      </c>
      <c r="RQ55" s="140">
        <v>720</v>
      </c>
      <c r="RR55" s="140">
        <v>719</v>
      </c>
      <c r="RS55" s="140">
        <v>717</v>
      </c>
      <c r="RT55" s="140">
        <v>717</v>
      </c>
      <c r="RU55" s="140">
        <v>719</v>
      </c>
      <c r="RV55" s="140">
        <v>720</v>
      </c>
      <c r="RW55" s="140">
        <v>719</v>
      </c>
      <c r="RX55" s="139">
        <v>642</v>
      </c>
      <c r="RY55" s="46">
        <v>0</v>
      </c>
      <c r="RZ55" s="139">
        <v>663</v>
      </c>
      <c r="SA55" s="46">
        <v>1</v>
      </c>
      <c r="SB55" s="139">
        <v>691</v>
      </c>
      <c r="SC55" s="46">
        <v>2</v>
      </c>
      <c r="SD55" s="139">
        <v>717</v>
      </c>
      <c r="SE55" s="46">
        <v>3</v>
      </c>
      <c r="SF55" s="139">
        <v>746</v>
      </c>
      <c r="SG55" s="46">
        <v>4</v>
      </c>
      <c r="SH55" s="139">
        <v>773</v>
      </c>
      <c r="SI55" s="46">
        <v>5</v>
      </c>
      <c r="SJ55" s="139">
        <v>792</v>
      </c>
      <c r="SK55" s="46">
        <v>6</v>
      </c>
      <c r="SL55" s="139">
        <v>658</v>
      </c>
      <c r="SM55" s="46">
        <v>0</v>
      </c>
      <c r="SN55" s="139">
        <v>678</v>
      </c>
      <c r="SO55" s="46">
        <v>1</v>
      </c>
      <c r="SP55" s="139">
        <v>701</v>
      </c>
      <c r="SQ55" s="46">
        <v>2</v>
      </c>
      <c r="SR55" s="139">
        <v>730</v>
      </c>
      <c r="SS55" s="46">
        <v>3</v>
      </c>
      <c r="ST55" s="139">
        <v>753</v>
      </c>
      <c r="SU55" s="46">
        <v>4</v>
      </c>
      <c r="SV55" s="139">
        <v>779</v>
      </c>
      <c r="SW55" s="46">
        <v>5</v>
      </c>
      <c r="SX55" s="139">
        <v>808</v>
      </c>
      <c r="SY55" s="46">
        <v>6</v>
      </c>
      <c r="SZ55" s="139">
        <v>851</v>
      </c>
      <c r="TA55" s="46">
        <v>7</v>
      </c>
      <c r="TB55" s="139">
        <v>890</v>
      </c>
      <c r="TC55" s="5">
        <v>8</v>
      </c>
      <c r="TD55" s="4"/>
      <c r="TE55" s="177"/>
      <c r="TF55" s="4"/>
      <c r="TG55" s="4"/>
      <c r="TH55" s="4"/>
      <c r="TI55" s="4"/>
      <c r="TJ55" s="4"/>
    </row>
    <row r="56" spans="1:530" x14ac:dyDescent="0.25">
      <c r="A56" s="24" t="s">
        <v>68</v>
      </c>
      <c r="B56" s="55"/>
      <c r="C56" s="37"/>
      <c r="D56" s="37"/>
      <c r="E56" s="39"/>
      <c r="F56" s="39"/>
      <c r="G56" s="39"/>
      <c r="H56" s="39"/>
      <c r="I56" s="39"/>
      <c r="J56" s="39"/>
      <c r="AE56" s="45"/>
      <c r="AF56" s="45"/>
      <c r="AG56" s="45"/>
      <c r="AH56" s="126"/>
      <c r="AI56" s="45"/>
      <c r="AJ56" s="45"/>
      <c r="AK56" s="45"/>
      <c r="AL56" s="45"/>
      <c r="AM56" s="45"/>
      <c r="AN56" s="45"/>
      <c r="AO56" s="45"/>
      <c r="AP56" s="45"/>
      <c r="AQ56" s="45"/>
      <c r="AR56" s="45"/>
      <c r="AS56" s="45"/>
      <c r="AT56" s="45"/>
      <c r="AU56" s="45"/>
      <c r="AV56" s="45"/>
      <c r="BD56" s="130"/>
      <c r="BF56" s="3"/>
      <c r="BH56" s="3"/>
      <c r="BN56" s="3"/>
      <c r="BP56" s="3"/>
      <c r="EF56" s="45"/>
      <c r="EH56" s="45"/>
      <c r="EJ56" s="45"/>
      <c r="EW56" s="3"/>
      <c r="EY56" s="3"/>
      <c r="FA56" s="3"/>
      <c r="FC56" s="3"/>
      <c r="FE56" s="3"/>
      <c r="FG56" s="3"/>
      <c r="FI56" s="3"/>
      <c r="FK56" s="3"/>
      <c r="FM56" s="3"/>
      <c r="FO56" s="3"/>
      <c r="FQ56" s="3"/>
      <c r="FS56" s="3"/>
      <c r="FU56" s="3"/>
      <c r="FW56" s="3"/>
      <c r="FY56" s="3"/>
      <c r="GA56" s="3"/>
      <c r="GC56" s="3"/>
      <c r="GE56" s="3"/>
      <c r="GG56" s="3"/>
      <c r="GI56" s="3"/>
      <c r="GK56" s="3"/>
      <c r="GM56" s="3"/>
      <c r="GO56" s="3"/>
      <c r="GQ56" s="3"/>
      <c r="GS56" s="3"/>
      <c r="GU56" s="3"/>
      <c r="GW56" s="3"/>
      <c r="GY56" s="3"/>
      <c r="HA56" s="3"/>
      <c r="HC56" s="3"/>
      <c r="HE56" s="3"/>
      <c r="HG56" s="3"/>
      <c r="HI56" s="3"/>
      <c r="HK56" s="3"/>
      <c r="HM56" s="3"/>
      <c r="HO56" s="3"/>
      <c r="HQ56" s="3"/>
      <c r="HS56" s="3"/>
      <c r="HU56" s="3"/>
      <c r="HW56" s="3"/>
      <c r="HY56" s="3"/>
      <c r="IA56" s="3"/>
      <c r="IC56" s="3"/>
      <c r="IE56" s="3"/>
      <c r="IG56" s="3"/>
      <c r="II56" s="3"/>
      <c r="IK56" s="3"/>
      <c r="IU56" s="3"/>
      <c r="IW56" s="3"/>
      <c r="IY56" s="3"/>
      <c r="JA56" s="3"/>
      <c r="JC56" s="3"/>
      <c r="JE56" s="3"/>
      <c r="JG56" s="3"/>
      <c r="JI56" s="3"/>
      <c r="JK56" s="3"/>
      <c r="JM56" s="3"/>
      <c r="JO56" s="3"/>
      <c r="JQ56" s="3"/>
      <c r="JS56" s="3"/>
      <c r="JU56" s="3"/>
      <c r="JW56" s="3"/>
      <c r="JY56" s="3"/>
      <c r="KA56" s="3"/>
      <c r="KC56" s="3"/>
      <c r="KE56" s="3"/>
      <c r="KG56" s="3"/>
      <c r="KI56" s="3"/>
      <c r="KK56" s="3"/>
      <c r="KM56" s="3"/>
      <c r="KO56" s="3"/>
      <c r="KQ56" s="3"/>
      <c r="KS56" s="3"/>
      <c r="KU56" s="3"/>
      <c r="KW56" s="3"/>
      <c r="KY56" s="3"/>
      <c r="LA56" s="3"/>
      <c r="LC56" s="3"/>
      <c r="LE56" s="3"/>
      <c r="LG56" s="3"/>
      <c r="LI56" s="3"/>
      <c r="LK56" s="3"/>
      <c r="LM56" s="3"/>
      <c r="LO56" s="3"/>
      <c r="LQ56" s="3"/>
      <c r="LS56" s="3"/>
      <c r="LU56" s="3"/>
      <c r="LW56" s="3"/>
      <c r="LY56" s="3"/>
      <c r="MA56" s="48"/>
      <c r="MB56" s="39"/>
      <c r="MC56" s="39"/>
      <c r="MD56" s="39"/>
      <c r="ME56" s="39"/>
      <c r="MF56" s="3"/>
      <c r="MH56" s="3"/>
      <c r="MJ56" s="3"/>
      <c r="ML56" s="3"/>
      <c r="MN56" s="3"/>
      <c r="MP56" s="3"/>
      <c r="MR56" s="3"/>
      <c r="MT56" s="3"/>
      <c r="MV56" s="3"/>
      <c r="MW56" s="48" t="s">
        <v>314</v>
      </c>
      <c r="MX56" s="3"/>
      <c r="MY56" s="48" t="s">
        <v>314</v>
      </c>
      <c r="MZ56" s="3"/>
      <c r="NA56" s="48" t="s">
        <v>314</v>
      </c>
      <c r="NB56" s="3"/>
      <c r="NC56" s="48" t="s">
        <v>314</v>
      </c>
      <c r="ND56" s="3"/>
      <c r="NE56" s="48" t="s">
        <v>314</v>
      </c>
      <c r="NF56" s="3"/>
      <c r="NG56" s="48" t="s">
        <v>314</v>
      </c>
      <c r="NH56" s="3"/>
      <c r="NI56" s="48" t="s">
        <v>314</v>
      </c>
      <c r="NJ56" s="3"/>
      <c r="NL56" s="3"/>
      <c r="NN56" s="3"/>
      <c r="NP56" s="3"/>
      <c r="NR56" s="3"/>
      <c r="NT56" s="3"/>
      <c r="NV56" s="3"/>
      <c r="NX56" s="3"/>
      <c r="NZ56" s="3"/>
      <c r="OB56" s="3"/>
      <c r="OD56" s="3"/>
      <c r="OF56" s="3"/>
      <c r="OH56" s="3"/>
      <c r="OJ56" s="3"/>
      <c r="OL56" s="3"/>
      <c r="ON56" s="3"/>
      <c r="OP56" s="141">
        <v>133</v>
      </c>
      <c r="OQ56" s="45">
        <v>0</v>
      </c>
      <c r="OR56" s="141">
        <v>141</v>
      </c>
      <c r="OS56" s="45">
        <v>1</v>
      </c>
      <c r="OT56" s="141">
        <v>149</v>
      </c>
      <c r="OU56" s="45">
        <v>2</v>
      </c>
      <c r="OV56" s="141">
        <v>157</v>
      </c>
      <c r="OW56" s="45">
        <v>3</v>
      </c>
      <c r="OX56" s="141">
        <v>162</v>
      </c>
      <c r="OY56" s="45">
        <v>4</v>
      </c>
      <c r="OZ56" s="141">
        <v>171</v>
      </c>
      <c r="PA56" s="45">
        <v>5</v>
      </c>
      <c r="PB56" s="141">
        <v>177</v>
      </c>
      <c r="PC56" s="45">
        <v>6</v>
      </c>
      <c r="PD56" s="141">
        <v>190</v>
      </c>
      <c r="PE56" s="45">
        <v>7</v>
      </c>
      <c r="PF56" s="141">
        <v>823</v>
      </c>
      <c r="PG56" s="45">
        <v>0</v>
      </c>
      <c r="PH56" s="141">
        <v>845</v>
      </c>
      <c r="PI56" s="45">
        <v>2</v>
      </c>
      <c r="PJ56" s="141">
        <v>873</v>
      </c>
      <c r="PK56" s="45">
        <v>4</v>
      </c>
      <c r="PL56" s="141">
        <v>898</v>
      </c>
      <c r="PM56" s="45">
        <v>6</v>
      </c>
      <c r="PN56" s="141">
        <v>940</v>
      </c>
      <c r="PO56" s="45">
        <v>8</v>
      </c>
      <c r="PP56" s="141">
        <v>979</v>
      </c>
      <c r="PQ56" s="45">
        <v>10</v>
      </c>
      <c r="PR56" s="141">
        <v>1010</v>
      </c>
      <c r="PS56" s="45">
        <v>12</v>
      </c>
      <c r="PT56" s="141">
        <v>1060</v>
      </c>
      <c r="PU56" s="45">
        <v>14</v>
      </c>
      <c r="PV56" s="141">
        <v>1090</v>
      </c>
      <c r="PW56" s="45">
        <v>16</v>
      </c>
      <c r="PX56" s="141">
        <v>1150</v>
      </c>
      <c r="PY56" s="45">
        <v>18</v>
      </c>
      <c r="PZ56" s="141">
        <v>1190</v>
      </c>
      <c r="QA56" s="45">
        <v>20</v>
      </c>
      <c r="QB56" s="130">
        <v>705</v>
      </c>
      <c r="QD56" s="140">
        <v>655</v>
      </c>
      <c r="QE56" s="45">
        <v>0</v>
      </c>
      <c r="QF56" s="140">
        <v>671</v>
      </c>
      <c r="QG56" s="45">
        <v>2</v>
      </c>
      <c r="QH56" s="140">
        <v>685</v>
      </c>
      <c r="QI56" s="45">
        <v>4</v>
      </c>
      <c r="QJ56" s="140">
        <v>703</v>
      </c>
      <c r="QK56" s="45">
        <v>6</v>
      </c>
      <c r="QL56" s="140">
        <v>720</v>
      </c>
      <c r="QM56" s="45">
        <v>8</v>
      </c>
      <c r="QN56" s="140">
        <v>741</v>
      </c>
      <c r="QO56" s="45">
        <v>10</v>
      </c>
      <c r="QP56" s="140">
        <v>759</v>
      </c>
      <c r="QQ56" s="45">
        <v>12</v>
      </c>
      <c r="QR56" s="140">
        <v>782</v>
      </c>
      <c r="QS56" s="45">
        <v>14</v>
      </c>
      <c r="QT56" s="140">
        <v>801</v>
      </c>
      <c r="QU56" s="45">
        <v>16</v>
      </c>
      <c r="QV56" s="140">
        <v>824</v>
      </c>
      <c r="QW56" s="45">
        <v>18</v>
      </c>
      <c r="QX56" s="140">
        <v>846</v>
      </c>
      <c r="QY56" s="45">
        <v>20</v>
      </c>
      <c r="QZ56" s="139">
        <v>139</v>
      </c>
      <c r="RA56" s="45">
        <v>0</v>
      </c>
      <c r="RB56" s="139">
        <v>149</v>
      </c>
      <c r="RC56" s="45">
        <v>1</v>
      </c>
      <c r="RD56" s="139">
        <v>154</v>
      </c>
      <c r="RE56" s="45">
        <v>2</v>
      </c>
      <c r="RF56" s="139">
        <v>160</v>
      </c>
      <c r="RG56" s="45">
        <v>3</v>
      </c>
      <c r="RH56" s="139">
        <v>169</v>
      </c>
      <c r="RI56" s="45">
        <v>4</v>
      </c>
      <c r="RJ56" s="139">
        <v>174</v>
      </c>
      <c r="RK56" s="45">
        <v>5</v>
      </c>
      <c r="RL56" s="139">
        <v>186</v>
      </c>
      <c r="RM56" s="45">
        <v>6</v>
      </c>
      <c r="RN56" s="139">
        <v>198</v>
      </c>
      <c r="RO56" s="45">
        <v>7</v>
      </c>
      <c r="RP56" s="139">
        <v>728</v>
      </c>
      <c r="RQ56" s="140">
        <v>721</v>
      </c>
      <c r="RR56" s="140">
        <v>719</v>
      </c>
      <c r="RS56" s="140">
        <v>719</v>
      </c>
      <c r="RT56" s="140">
        <v>719</v>
      </c>
      <c r="RU56" s="140">
        <v>719</v>
      </c>
      <c r="RV56" s="140">
        <v>716</v>
      </c>
      <c r="RW56" s="140">
        <v>719</v>
      </c>
      <c r="RX56" s="139">
        <v>642</v>
      </c>
      <c r="RY56" s="45">
        <v>0</v>
      </c>
      <c r="RZ56" s="139">
        <v>665</v>
      </c>
      <c r="SA56" s="45">
        <v>1</v>
      </c>
      <c r="SB56" s="139">
        <v>688</v>
      </c>
      <c r="SC56" s="45">
        <v>2</v>
      </c>
      <c r="SD56" s="139">
        <v>717</v>
      </c>
      <c r="SE56" s="45">
        <v>3</v>
      </c>
      <c r="SF56" s="139">
        <v>750</v>
      </c>
      <c r="SG56" s="45">
        <v>4</v>
      </c>
      <c r="SH56" s="139">
        <v>774</v>
      </c>
      <c r="SI56" s="45">
        <v>5</v>
      </c>
      <c r="SJ56" s="139">
        <v>804</v>
      </c>
      <c r="SK56" s="45">
        <v>6</v>
      </c>
      <c r="SL56" s="139">
        <v>654</v>
      </c>
      <c r="SM56" s="45">
        <v>0</v>
      </c>
      <c r="SN56" s="139">
        <v>682</v>
      </c>
      <c r="SO56" s="45">
        <v>1</v>
      </c>
      <c r="SP56" s="139">
        <v>709</v>
      </c>
      <c r="SQ56" s="45">
        <v>2</v>
      </c>
      <c r="SR56" s="139">
        <v>727</v>
      </c>
      <c r="SS56" s="45">
        <v>3</v>
      </c>
      <c r="ST56" s="139">
        <v>752</v>
      </c>
      <c r="SU56" s="45">
        <v>4</v>
      </c>
      <c r="SV56" s="139">
        <v>780</v>
      </c>
      <c r="SW56" s="45">
        <v>5</v>
      </c>
      <c r="SX56" s="139">
        <v>811</v>
      </c>
      <c r="SY56" s="45">
        <v>6</v>
      </c>
      <c r="SZ56" s="139">
        <v>852</v>
      </c>
      <c r="TA56" s="45">
        <v>7</v>
      </c>
      <c r="TB56" s="139">
        <v>891</v>
      </c>
      <c r="TC56" s="2">
        <v>8</v>
      </c>
      <c r="TD56" s="4"/>
      <c r="TF56" s="4"/>
      <c r="TG56" s="4"/>
      <c r="TH56" s="4"/>
      <c r="TI56" s="4"/>
      <c r="TJ56" s="4"/>
    </row>
    <row r="57" spans="1:530" s="5" customFormat="1" x14ac:dyDescent="0.25">
      <c r="A57" s="25" t="s">
        <v>69</v>
      </c>
      <c r="B57" s="56"/>
      <c r="C57" s="38"/>
      <c r="D57" s="38"/>
      <c r="E57" s="36"/>
      <c r="F57" s="36"/>
      <c r="G57" s="36"/>
      <c r="H57" s="36"/>
      <c r="I57" s="36"/>
      <c r="J57" s="36"/>
      <c r="K57" s="41"/>
      <c r="L57" s="41"/>
      <c r="M57" s="41"/>
      <c r="N57" s="41"/>
      <c r="O57" s="41"/>
      <c r="P57" s="41"/>
      <c r="Q57" s="41"/>
      <c r="R57" s="41"/>
      <c r="S57" s="41"/>
      <c r="T57" s="41"/>
      <c r="U57" s="41"/>
      <c r="V57" s="41"/>
      <c r="W57" s="41"/>
      <c r="X57" s="41"/>
      <c r="Y57" s="41"/>
      <c r="Z57" s="46"/>
      <c r="AA57" s="41"/>
      <c r="AB57" s="41"/>
      <c r="AC57" s="41"/>
      <c r="AD57" s="41"/>
      <c r="AE57" s="46"/>
      <c r="AF57" s="46"/>
      <c r="AG57" s="46"/>
      <c r="AH57" s="126"/>
      <c r="AI57" s="46"/>
      <c r="AJ57" s="46"/>
      <c r="AK57" s="46"/>
      <c r="AL57" s="46"/>
      <c r="AM57" s="46"/>
      <c r="AN57" s="46"/>
      <c r="AO57" s="46"/>
      <c r="AP57" s="46"/>
      <c r="AQ57" s="46"/>
      <c r="AR57" s="46"/>
      <c r="AS57" s="46"/>
      <c r="AT57" s="46"/>
      <c r="AU57" s="46"/>
      <c r="AV57" s="46"/>
      <c r="AW57" s="41"/>
      <c r="AX57" s="41"/>
      <c r="AY57" s="41"/>
      <c r="AZ57" s="41"/>
      <c r="BA57" s="46"/>
      <c r="BB57" s="46"/>
      <c r="BC57" s="41"/>
      <c r="BD57" s="130"/>
      <c r="BE57" s="126"/>
      <c r="BF57" s="6"/>
      <c r="BG57" s="46"/>
      <c r="BH57" s="6"/>
      <c r="BI57" s="46"/>
      <c r="BJ57" s="127"/>
      <c r="BK57" s="126"/>
      <c r="BL57" s="41"/>
      <c r="BM57" s="41"/>
      <c r="BN57" s="6"/>
      <c r="BO57" s="46"/>
      <c r="BP57" s="6"/>
      <c r="BQ57" s="46"/>
      <c r="BS57" s="46"/>
      <c r="BU57" s="46"/>
      <c r="BV57" s="46"/>
      <c r="BW57" s="46"/>
      <c r="BY57" s="46"/>
      <c r="CA57" s="46"/>
      <c r="CC57" s="46"/>
      <c r="CE57" s="46"/>
      <c r="CF57" s="46"/>
      <c r="CH57" s="46"/>
      <c r="CJ57" s="46"/>
      <c r="CL57" s="46"/>
      <c r="CN57" s="46"/>
      <c r="CP57" s="46"/>
      <c r="CR57" s="46"/>
      <c r="CT57" s="46"/>
      <c r="CV57" s="46"/>
      <c r="CX57" s="46"/>
      <c r="CZ57" s="46"/>
      <c r="DB57" s="46"/>
      <c r="DD57" s="46"/>
      <c r="DF57" s="46"/>
      <c r="DH57" s="46"/>
      <c r="DJ57" s="46"/>
      <c r="DL57" s="46"/>
      <c r="DN57" s="46"/>
      <c r="DP57" s="46"/>
      <c r="DR57" s="46"/>
      <c r="DT57" s="46"/>
      <c r="DV57" s="46"/>
      <c r="DX57" s="46"/>
      <c r="DZ57" s="46"/>
      <c r="EB57" s="46"/>
      <c r="ED57" s="46"/>
      <c r="EF57" s="46"/>
      <c r="EH57" s="46"/>
      <c r="EJ57" s="46"/>
      <c r="EL57" s="46"/>
      <c r="EN57" s="46"/>
      <c r="EP57" s="46"/>
      <c r="ER57" s="46"/>
      <c r="ET57" s="46"/>
      <c r="EV57" s="46"/>
      <c r="EW57" s="6"/>
      <c r="EX57" s="46"/>
      <c r="EY57" s="6"/>
      <c r="EZ57" s="46"/>
      <c r="FA57" s="6"/>
      <c r="FB57" s="46"/>
      <c r="FC57" s="6"/>
      <c r="FD57" s="46"/>
      <c r="FE57" s="6"/>
      <c r="FF57" s="46"/>
      <c r="FG57" s="6"/>
      <c r="FH57" s="46"/>
      <c r="FI57" s="6"/>
      <c r="FJ57" s="46"/>
      <c r="FK57" s="6"/>
      <c r="FL57" s="46"/>
      <c r="FM57" s="6"/>
      <c r="FN57" s="46"/>
      <c r="FO57" s="6"/>
      <c r="FP57" s="46"/>
      <c r="FQ57" s="6"/>
      <c r="FR57" s="46"/>
      <c r="FS57" s="6"/>
      <c r="FT57" s="46"/>
      <c r="FU57" s="6"/>
      <c r="FV57" s="46"/>
      <c r="FW57" s="6"/>
      <c r="FX57" s="46"/>
      <c r="FY57" s="6"/>
      <c r="FZ57" s="46"/>
      <c r="GA57" s="6"/>
      <c r="GB57" s="46"/>
      <c r="GC57" s="6"/>
      <c r="GD57" s="46"/>
      <c r="GE57" s="6"/>
      <c r="GF57" s="46"/>
      <c r="GG57" s="6"/>
      <c r="GH57" s="46"/>
      <c r="GI57" s="6"/>
      <c r="GJ57" s="46"/>
      <c r="GK57" s="6"/>
      <c r="GL57" s="46"/>
      <c r="GM57" s="6"/>
      <c r="GN57" s="46"/>
      <c r="GO57" s="6"/>
      <c r="GP57" s="46"/>
      <c r="GQ57" s="6"/>
      <c r="GR57" s="46"/>
      <c r="GS57" s="6"/>
      <c r="GT57" s="46"/>
      <c r="GU57" s="6"/>
      <c r="GV57" s="46"/>
      <c r="GW57" s="6"/>
      <c r="GX57" s="46"/>
      <c r="GY57" s="6"/>
      <c r="GZ57" s="46"/>
      <c r="HA57" s="6"/>
      <c r="HB57" s="46"/>
      <c r="HC57" s="6"/>
      <c r="HD57" s="46"/>
      <c r="HE57" s="6"/>
      <c r="HF57" s="46"/>
      <c r="HG57" s="6"/>
      <c r="HH57" s="46"/>
      <c r="HI57" s="6"/>
      <c r="HJ57" s="46"/>
      <c r="HK57" s="6"/>
      <c r="HL57" s="46"/>
      <c r="HM57" s="6"/>
      <c r="HN57" s="46"/>
      <c r="HO57" s="6"/>
      <c r="HP57" s="46"/>
      <c r="HQ57" s="6"/>
      <c r="HR57" s="46"/>
      <c r="HS57" s="6"/>
      <c r="HT57" s="46"/>
      <c r="HU57" s="6"/>
      <c r="HV57" s="46"/>
      <c r="HW57" s="6"/>
      <c r="HX57" s="46"/>
      <c r="HY57" s="6"/>
      <c r="HZ57" s="46"/>
      <c r="IA57" s="6"/>
      <c r="IB57" s="46"/>
      <c r="IC57" s="6"/>
      <c r="ID57" s="46"/>
      <c r="IE57" s="6"/>
      <c r="IF57" s="46"/>
      <c r="IG57" s="6"/>
      <c r="IH57" s="46"/>
      <c r="II57" s="6"/>
      <c r="IJ57" s="46"/>
      <c r="IK57" s="6"/>
      <c r="IL57" s="46"/>
      <c r="IU57" s="6"/>
      <c r="IV57" s="46"/>
      <c r="IW57" s="6"/>
      <c r="IX57" s="46"/>
      <c r="IY57" s="6"/>
      <c r="IZ57" s="46"/>
      <c r="JA57" s="6"/>
      <c r="JB57" s="46"/>
      <c r="JC57" s="6"/>
      <c r="JD57" s="46"/>
      <c r="JE57" s="6"/>
      <c r="JF57" s="46"/>
      <c r="JG57" s="6"/>
      <c r="JH57" s="46"/>
      <c r="JI57" s="6"/>
      <c r="JJ57" s="46"/>
      <c r="JK57" s="6"/>
      <c r="JL57" s="46"/>
      <c r="JM57" s="6"/>
      <c r="JN57" s="46"/>
      <c r="JO57" s="6"/>
      <c r="JP57" s="46"/>
      <c r="JQ57" s="6"/>
      <c r="JR57" s="46"/>
      <c r="JS57" s="6"/>
      <c r="JT57" s="46"/>
      <c r="JU57" s="6"/>
      <c r="JV57" s="46"/>
      <c r="JW57" s="6"/>
      <c r="JX57" s="46"/>
      <c r="JY57" s="6"/>
      <c r="JZ57" s="46"/>
      <c r="KA57" s="6"/>
      <c r="KB57" s="46"/>
      <c r="KC57" s="6"/>
      <c r="KD57" s="46"/>
      <c r="KE57" s="6"/>
      <c r="KF57" s="46"/>
      <c r="KG57" s="6"/>
      <c r="KH57" s="46"/>
      <c r="KI57" s="6"/>
      <c r="KJ57" s="46"/>
      <c r="KK57" s="6"/>
      <c r="KL57" s="46"/>
      <c r="KM57" s="6"/>
      <c r="KN57" s="46"/>
      <c r="KO57" s="6"/>
      <c r="KP57" s="46"/>
      <c r="KQ57" s="6"/>
      <c r="KR57" s="46"/>
      <c r="KS57" s="6"/>
      <c r="KT57" s="46"/>
      <c r="KU57" s="6"/>
      <c r="KV57" s="46"/>
      <c r="KW57" s="6"/>
      <c r="KX57" s="46"/>
      <c r="KY57" s="6"/>
      <c r="KZ57" s="46"/>
      <c r="LA57" s="6"/>
      <c r="LB57" s="46"/>
      <c r="LC57" s="6"/>
      <c r="LD57" s="46"/>
      <c r="LE57" s="6"/>
      <c r="LF57" s="46"/>
      <c r="LG57" s="6"/>
      <c r="LH57" s="46"/>
      <c r="LI57" s="6"/>
      <c r="LJ57" s="46"/>
      <c r="LK57" s="6"/>
      <c r="LL57" s="46"/>
      <c r="LM57" s="6"/>
      <c r="LN57" s="46"/>
      <c r="LO57" s="6"/>
      <c r="LP57" s="46"/>
      <c r="LQ57" s="6"/>
      <c r="LR57" s="46"/>
      <c r="LS57" s="6"/>
      <c r="LT57" s="46"/>
      <c r="LU57" s="6"/>
      <c r="LV57" s="46"/>
      <c r="LW57" s="6"/>
      <c r="LX57" s="46"/>
      <c r="LY57" s="6"/>
      <c r="LZ57" s="46"/>
      <c r="MA57" s="47"/>
      <c r="MB57" s="36"/>
      <c r="MC57" s="36"/>
      <c r="MD57" s="36"/>
      <c r="ME57" s="36"/>
      <c r="MF57" s="6"/>
      <c r="MG57" s="46"/>
      <c r="MH57" s="6"/>
      <c r="MI57" s="46"/>
      <c r="MJ57" s="6"/>
      <c r="MK57" s="46"/>
      <c r="ML57" s="6"/>
      <c r="MM57" s="46"/>
      <c r="MN57" s="6"/>
      <c r="MO57" s="46"/>
      <c r="MP57" s="6"/>
      <c r="MQ57" s="46"/>
      <c r="MR57" s="6"/>
      <c r="MS57" s="46"/>
      <c r="MT57" s="6"/>
      <c r="MU57" s="46"/>
      <c r="MV57" s="6"/>
      <c r="MW57" s="47">
        <f>100-MW53/MV10*100</f>
        <v>0</v>
      </c>
      <c r="MX57" s="6"/>
      <c r="MY57" s="47">
        <f>100-MY53/MX10*100</f>
        <v>1.9900000000000091</v>
      </c>
      <c r="MZ57" s="6"/>
      <c r="NA57" s="47">
        <f>100-NA53/MZ10*100</f>
        <v>3.9599999999999937</v>
      </c>
      <c r="NB57" s="6"/>
      <c r="NC57" s="47">
        <f>100-NC53/NB10*100</f>
        <v>5.9100000000000108</v>
      </c>
      <c r="ND57" s="6"/>
      <c r="NE57" s="47">
        <f>100-NE53/ND10*100</f>
        <v>7.8400000000000318</v>
      </c>
      <c r="NF57" s="6"/>
      <c r="NG57" s="47">
        <f>100-NG53/NF10*100</f>
        <v>9.75</v>
      </c>
      <c r="NH57" s="6"/>
      <c r="NI57" s="47">
        <f>100-NI53/NH10*100</f>
        <v>11.64</v>
      </c>
      <c r="NJ57" s="6"/>
      <c r="NK57" s="46"/>
      <c r="NL57" s="6"/>
      <c r="NM57" s="46"/>
      <c r="NN57" s="6"/>
      <c r="NO57" s="46"/>
      <c r="NP57" s="6"/>
      <c r="NQ57" s="46"/>
      <c r="NR57" s="6"/>
      <c r="NS57" s="46"/>
      <c r="NT57" s="6"/>
      <c r="NU57" s="46"/>
      <c r="NV57" s="6"/>
      <c r="NW57" s="46"/>
      <c r="NX57" s="6"/>
      <c r="NY57" s="46"/>
      <c r="NZ57" s="6"/>
      <c r="OA57" s="46"/>
      <c r="OB57" s="6"/>
      <c r="OC57" s="46"/>
      <c r="OD57" s="6"/>
      <c r="OE57" s="46"/>
      <c r="OF57" s="6"/>
      <c r="OG57" s="46"/>
      <c r="OH57" s="6"/>
      <c r="OI57" s="46"/>
      <c r="OJ57" s="6"/>
      <c r="OK57" s="46"/>
      <c r="OL57" s="6"/>
      <c r="OM57" s="46"/>
      <c r="ON57" s="6"/>
      <c r="OO57" s="46"/>
      <c r="OP57" s="141">
        <v>138</v>
      </c>
      <c r="OQ57" s="46">
        <v>0</v>
      </c>
      <c r="OR57" s="141">
        <v>142</v>
      </c>
      <c r="OS57" s="46">
        <v>1</v>
      </c>
      <c r="OT57" s="141">
        <v>152</v>
      </c>
      <c r="OU57" s="46">
        <v>2</v>
      </c>
      <c r="OV57" s="141">
        <v>155</v>
      </c>
      <c r="OW57" s="46">
        <v>3</v>
      </c>
      <c r="OX57" s="141">
        <v>164</v>
      </c>
      <c r="OY57" s="46">
        <v>4</v>
      </c>
      <c r="OZ57" s="141">
        <v>170</v>
      </c>
      <c r="PA57" s="46">
        <v>5</v>
      </c>
      <c r="PB57" s="141">
        <v>180</v>
      </c>
      <c r="PC57" s="46">
        <v>6</v>
      </c>
      <c r="PD57" s="141">
        <v>188</v>
      </c>
      <c r="PE57" s="46">
        <v>7</v>
      </c>
      <c r="PF57" s="141">
        <v>826</v>
      </c>
      <c r="PG57" s="46">
        <v>0</v>
      </c>
      <c r="PH57" s="141">
        <v>845</v>
      </c>
      <c r="PI57" s="46">
        <v>2</v>
      </c>
      <c r="PJ57" s="141">
        <v>878</v>
      </c>
      <c r="PK57" s="46">
        <v>4</v>
      </c>
      <c r="PL57" s="141">
        <v>907</v>
      </c>
      <c r="PM57" s="46">
        <v>6</v>
      </c>
      <c r="PN57" s="141">
        <v>935</v>
      </c>
      <c r="PO57" s="46">
        <v>8</v>
      </c>
      <c r="PP57" s="141">
        <v>976</v>
      </c>
      <c r="PQ57" s="46">
        <v>10</v>
      </c>
      <c r="PR57" s="141">
        <v>1010</v>
      </c>
      <c r="PS57" s="46">
        <v>12</v>
      </c>
      <c r="PT57" s="141">
        <v>1060</v>
      </c>
      <c r="PU57" s="46">
        <v>14</v>
      </c>
      <c r="PV57" s="141">
        <v>1090</v>
      </c>
      <c r="PW57" s="46">
        <v>16</v>
      </c>
      <c r="PX57" s="141">
        <v>1150</v>
      </c>
      <c r="PY57" s="46">
        <v>18</v>
      </c>
      <c r="PZ57" s="141">
        <v>1190</v>
      </c>
      <c r="QA57" s="46">
        <v>20</v>
      </c>
      <c r="QB57" s="130">
        <v>707</v>
      </c>
      <c r="QC57" s="126"/>
      <c r="QD57" s="140">
        <v>652</v>
      </c>
      <c r="QE57" s="46">
        <v>0</v>
      </c>
      <c r="QF57" s="140">
        <v>668</v>
      </c>
      <c r="QG57" s="46">
        <v>2</v>
      </c>
      <c r="QH57" s="140">
        <v>688</v>
      </c>
      <c r="QI57" s="46">
        <v>4</v>
      </c>
      <c r="QJ57" s="140">
        <v>704</v>
      </c>
      <c r="QK57" s="46">
        <v>6</v>
      </c>
      <c r="QL57" s="140">
        <v>724</v>
      </c>
      <c r="QM57" s="46">
        <v>8</v>
      </c>
      <c r="QN57" s="140">
        <v>741</v>
      </c>
      <c r="QO57" s="46">
        <v>10</v>
      </c>
      <c r="QP57" s="140">
        <v>760</v>
      </c>
      <c r="QQ57" s="46">
        <v>12</v>
      </c>
      <c r="QR57" s="140">
        <v>780</v>
      </c>
      <c r="QS57" s="46">
        <v>14</v>
      </c>
      <c r="QT57" s="140">
        <v>801</v>
      </c>
      <c r="QU57" s="46">
        <v>16</v>
      </c>
      <c r="QV57" s="140">
        <v>818</v>
      </c>
      <c r="QW57" s="46">
        <v>18</v>
      </c>
      <c r="QX57" s="140">
        <v>847</v>
      </c>
      <c r="QY57" s="46">
        <v>20</v>
      </c>
      <c r="QZ57" s="139">
        <v>142</v>
      </c>
      <c r="RA57" s="46">
        <v>0</v>
      </c>
      <c r="RB57" s="139">
        <v>147</v>
      </c>
      <c r="RC57" s="46">
        <v>1</v>
      </c>
      <c r="RD57" s="139">
        <v>159</v>
      </c>
      <c r="RE57" s="46">
        <v>2</v>
      </c>
      <c r="RF57" s="139">
        <v>156</v>
      </c>
      <c r="RG57" s="46">
        <v>3</v>
      </c>
      <c r="RH57" s="139">
        <v>167</v>
      </c>
      <c r="RI57" s="46">
        <v>4</v>
      </c>
      <c r="RJ57" s="139">
        <v>178</v>
      </c>
      <c r="RK57" s="46">
        <v>5</v>
      </c>
      <c r="RL57" s="139">
        <v>187</v>
      </c>
      <c r="RM57" s="46">
        <v>6</v>
      </c>
      <c r="RN57" s="139">
        <v>200</v>
      </c>
      <c r="RO57" s="46">
        <v>7</v>
      </c>
      <c r="RP57" s="139">
        <v>726</v>
      </c>
      <c r="RQ57" s="140">
        <v>723</v>
      </c>
      <c r="RR57" s="140">
        <v>720</v>
      </c>
      <c r="RS57" s="140">
        <v>724</v>
      </c>
      <c r="RT57" s="140">
        <v>719</v>
      </c>
      <c r="RU57" s="140">
        <v>719</v>
      </c>
      <c r="RV57" s="140">
        <v>723</v>
      </c>
      <c r="RW57" s="140">
        <v>720</v>
      </c>
      <c r="RX57" s="139">
        <v>640</v>
      </c>
      <c r="RY57" s="46">
        <v>0</v>
      </c>
      <c r="RZ57" s="139">
        <v>660</v>
      </c>
      <c r="SA57" s="46">
        <v>1</v>
      </c>
      <c r="SB57" s="139">
        <v>685</v>
      </c>
      <c r="SC57" s="46">
        <v>2</v>
      </c>
      <c r="SD57" s="139">
        <v>717</v>
      </c>
      <c r="SE57" s="46">
        <v>3</v>
      </c>
      <c r="SF57" s="139">
        <v>743</v>
      </c>
      <c r="SG57" s="46">
        <v>4</v>
      </c>
      <c r="SH57" s="139">
        <v>775</v>
      </c>
      <c r="SI57" s="46">
        <v>5</v>
      </c>
      <c r="SJ57" s="139">
        <v>797</v>
      </c>
      <c r="SK57" s="46">
        <v>6</v>
      </c>
      <c r="SL57" s="139">
        <v>656</v>
      </c>
      <c r="SM57" s="46">
        <v>0</v>
      </c>
      <c r="SN57" s="139">
        <v>677</v>
      </c>
      <c r="SO57" s="46">
        <v>1</v>
      </c>
      <c r="SP57" s="139">
        <v>706</v>
      </c>
      <c r="SQ57" s="46">
        <v>2</v>
      </c>
      <c r="SR57" s="139">
        <v>726</v>
      </c>
      <c r="SS57" s="46">
        <v>3</v>
      </c>
      <c r="ST57" s="139">
        <v>751</v>
      </c>
      <c r="SU57" s="46">
        <v>4</v>
      </c>
      <c r="SV57" s="139">
        <v>784</v>
      </c>
      <c r="SW57" s="46">
        <v>5</v>
      </c>
      <c r="SX57" s="139">
        <v>811</v>
      </c>
      <c r="SY57" s="46">
        <v>6</v>
      </c>
      <c r="SZ57" s="139">
        <v>846</v>
      </c>
      <c r="TA57" s="46">
        <v>7</v>
      </c>
      <c r="TB57" s="139">
        <v>891</v>
      </c>
      <c r="TC57" s="5">
        <v>8</v>
      </c>
      <c r="TD57" s="4"/>
      <c r="TE57" s="177"/>
      <c r="TF57" s="4"/>
      <c r="TG57" s="4"/>
      <c r="TH57" s="4"/>
      <c r="TI57" s="4"/>
      <c r="TJ57" s="4"/>
    </row>
    <row r="58" spans="1:530" x14ac:dyDescent="0.25">
      <c r="A58" s="24" t="s">
        <v>70</v>
      </c>
      <c r="B58" s="55"/>
      <c r="C58" s="37"/>
      <c r="D58" s="37"/>
      <c r="E58" s="39"/>
      <c r="F58" s="39"/>
      <c r="G58" s="39"/>
      <c r="H58" s="39"/>
      <c r="I58" s="39"/>
      <c r="J58" s="39"/>
      <c r="AE58" s="45"/>
      <c r="AF58" s="45"/>
      <c r="AG58" s="45"/>
      <c r="AH58" s="126"/>
      <c r="AI58" s="45"/>
      <c r="AJ58" s="45"/>
      <c r="AK58" s="45"/>
      <c r="AL58" s="45"/>
      <c r="AM58" s="45"/>
      <c r="AN58" s="45"/>
      <c r="AO58" s="45"/>
      <c r="AP58" s="45"/>
      <c r="AQ58" s="45"/>
      <c r="AR58" s="45"/>
      <c r="AS58" s="45"/>
      <c r="AT58" s="45"/>
      <c r="AU58" s="45"/>
      <c r="AV58" s="45"/>
      <c r="BD58" s="130"/>
      <c r="BF58" s="3"/>
      <c r="BH58" s="3"/>
      <c r="BN58" s="3"/>
      <c r="BP58" s="3"/>
      <c r="EF58" s="45"/>
      <c r="EH58" s="45"/>
      <c r="EJ58" s="45"/>
      <c r="EW58" s="3"/>
      <c r="EY58" s="3"/>
      <c r="FA58" s="3"/>
      <c r="FC58" s="3"/>
      <c r="FE58" s="3"/>
      <c r="FG58" s="3"/>
      <c r="FI58" s="3"/>
      <c r="FK58" s="3"/>
      <c r="FM58" s="3"/>
      <c r="FO58" s="3"/>
      <c r="FQ58" s="3"/>
      <c r="FS58" s="3"/>
      <c r="FU58" s="3"/>
      <c r="FW58" s="3"/>
      <c r="FY58" s="3"/>
      <c r="GA58" s="3"/>
      <c r="GC58" s="3"/>
      <c r="GE58" s="3"/>
      <c r="GG58" s="3"/>
      <c r="GI58" s="3"/>
      <c r="GK58" s="3"/>
      <c r="GM58" s="3"/>
      <c r="GO58" s="3"/>
      <c r="GQ58" s="3"/>
      <c r="GS58" s="3"/>
      <c r="GU58" s="3"/>
      <c r="GW58" s="3"/>
      <c r="GY58" s="3"/>
      <c r="HA58" s="3"/>
      <c r="HC58" s="3"/>
      <c r="HE58" s="3"/>
      <c r="HG58" s="3"/>
      <c r="HI58" s="3"/>
      <c r="HK58" s="3"/>
      <c r="HM58" s="3"/>
      <c r="HO58" s="3"/>
      <c r="HQ58" s="3"/>
      <c r="HS58" s="3"/>
      <c r="HU58" s="3"/>
      <c r="HW58" s="3"/>
      <c r="HY58" s="3"/>
      <c r="IA58" s="3"/>
      <c r="IC58" s="3"/>
      <c r="IE58" s="3"/>
      <c r="IG58" s="3"/>
      <c r="II58" s="3"/>
      <c r="IK58" s="3"/>
      <c r="IU58" s="3"/>
      <c r="IW58" s="3"/>
      <c r="IY58" s="3"/>
      <c r="JA58" s="3"/>
      <c r="JC58" s="3"/>
      <c r="JE58" s="3"/>
      <c r="JG58" s="3"/>
      <c r="JI58" s="3"/>
      <c r="JK58" s="3"/>
      <c r="JM58" s="3"/>
      <c r="JO58" s="3"/>
      <c r="JQ58" s="3"/>
      <c r="JS58" s="3"/>
      <c r="JU58" s="3"/>
      <c r="JW58" s="3"/>
      <c r="JY58" s="3"/>
      <c r="KA58" s="3"/>
      <c r="KC58" s="3"/>
      <c r="KE58" s="3"/>
      <c r="KG58" s="3"/>
      <c r="KI58" s="3"/>
      <c r="KK58" s="3"/>
      <c r="KM58" s="3"/>
      <c r="KO58" s="3"/>
      <c r="KQ58" s="3"/>
      <c r="KS58" s="3"/>
      <c r="KU58" s="3"/>
      <c r="KW58" s="3"/>
      <c r="KY58" s="3"/>
      <c r="LA58" s="3"/>
      <c r="LC58" s="3"/>
      <c r="LE58" s="3"/>
      <c r="LG58" s="3"/>
      <c r="LI58" s="3"/>
      <c r="LK58" s="3"/>
      <c r="LM58" s="3"/>
      <c r="LO58" s="3"/>
      <c r="LQ58" s="3"/>
      <c r="LS58" s="3"/>
      <c r="LU58" s="3"/>
      <c r="LW58" s="3"/>
      <c r="LY58" s="3"/>
      <c r="MA58" s="48"/>
      <c r="MB58" s="39"/>
      <c r="MC58" s="39"/>
      <c r="MD58" s="39"/>
      <c r="ME58" s="39"/>
      <c r="MF58" s="3"/>
      <c r="MH58" s="3"/>
      <c r="MJ58" s="3"/>
      <c r="ML58" s="3"/>
      <c r="MN58" s="3"/>
      <c r="MP58" s="3"/>
      <c r="MR58" s="3"/>
      <c r="MT58" s="3"/>
      <c r="MV58" s="3"/>
      <c r="MX58" s="3"/>
      <c r="MZ58" s="3"/>
      <c r="NB58" s="3"/>
      <c r="ND58" s="3"/>
      <c r="NF58" s="3"/>
      <c r="NH58" s="3"/>
      <c r="NJ58" s="3"/>
      <c r="NL58" s="3"/>
      <c r="NN58" s="3"/>
      <c r="NP58" s="3"/>
      <c r="NR58" s="3"/>
      <c r="NT58" s="3"/>
      <c r="NV58" s="3"/>
      <c r="NX58" s="3"/>
      <c r="NZ58" s="3"/>
      <c r="OB58" s="3"/>
      <c r="OD58" s="3"/>
      <c r="OF58" s="3"/>
      <c r="OH58" s="3"/>
      <c r="OJ58" s="3"/>
      <c r="OL58" s="3"/>
      <c r="ON58" s="3"/>
      <c r="OP58" s="141">
        <v>136</v>
      </c>
      <c r="OQ58" s="45">
        <v>0</v>
      </c>
      <c r="OR58" s="141">
        <v>141</v>
      </c>
      <c r="OS58" s="45">
        <v>1</v>
      </c>
      <c r="OT58" s="141">
        <v>147</v>
      </c>
      <c r="OU58" s="45">
        <v>2</v>
      </c>
      <c r="OV58" s="141">
        <v>153</v>
      </c>
      <c r="OW58" s="45">
        <v>3</v>
      </c>
      <c r="OX58" s="141">
        <v>162</v>
      </c>
      <c r="OY58" s="45">
        <v>4</v>
      </c>
      <c r="OZ58" s="141">
        <v>171</v>
      </c>
      <c r="PA58" s="45">
        <v>5</v>
      </c>
      <c r="PB58" s="141">
        <v>183</v>
      </c>
      <c r="PC58" s="45">
        <v>6</v>
      </c>
      <c r="PD58" s="141">
        <v>191</v>
      </c>
      <c r="PE58" s="45">
        <v>7</v>
      </c>
      <c r="PF58" s="141">
        <v>824</v>
      </c>
      <c r="PG58" s="45">
        <v>0</v>
      </c>
      <c r="PH58" s="141">
        <v>845</v>
      </c>
      <c r="PI58" s="45">
        <v>2</v>
      </c>
      <c r="PJ58" s="141">
        <v>876</v>
      </c>
      <c r="PK58" s="45">
        <v>4</v>
      </c>
      <c r="PL58" s="141">
        <v>903</v>
      </c>
      <c r="PM58" s="45">
        <v>6</v>
      </c>
      <c r="PN58" s="141">
        <v>939</v>
      </c>
      <c r="PO58" s="45">
        <v>8</v>
      </c>
      <c r="PP58" s="141">
        <v>977</v>
      </c>
      <c r="PQ58" s="45">
        <v>10</v>
      </c>
      <c r="PR58" s="141">
        <v>1010</v>
      </c>
      <c r="PS58" s="45">
        <v>12</v>
      </c>
      <c r="PT58" s="141">
        <v>1060</v>
      </c>
      <c r="PU58" s="45">
        <v>14</v>
      </c>
      <c r="PV58" s="141">
        <v>1100</v>
      </c>
      <c r="PW58" s="45">
        <v>16</v>
      </c>
      <c r="PX58" s="141">
        <v>1150</v>
      </c>
      <c r="PY58" s="45">
        <v>18</v>
      </c>
      <c r="PZ58" s="141">
        <v>1190</v>
      </c>
      <c r="QA58" s="45">
        <v>20</v>
      </c>
      <c r="QB58" s="130">
        <v>708</v>
      </c>
      <c r="QD58" s="140">
        <v>646</v>
      </c>
      <c r="QE58" s="45">
        <v>0</v>
      </c>
      <c r="QF58" s="140">
        <v>673</v>
      </c>
      <c r="QG58" s="45">
        <v>2</v>
      </c>
      <c r="QH58" s="140">
        <v>685</v>
      </c>
      <c r="QI58" s="45">
        <v>4</v>
      </c>
      <c r="QJ58" s="140">
        <v>708</v>
      </c>
      <c r="QK58" s="45">
        <v>6</v>
      </c>
      <c r="QL58" s="140">
        <v>723</v>
      </c>
      <c r="QM58" s="45">
        <v>8</v>
      </c>
      <c r="QN58" s="140">
        <v>740</v>
      </c>
      <c r="QO58" s="45">
        <v>10</v>
      </c>
      <c r="QP58" s="140">
        <v>759</v>
      </c>
      <c r="QQ58" s="45">
        <v>12</v>
      </c>
      <c r="QR58" s="140">
        <v>778</v>
      </c>
      <c r="QS58" s="45">
        <v>14</v>
      </c>
      <c r="QT58" s="140">
        <v>801</v>
      </c>
      <c r="QU58" s="45">
        <v>16</v>
      </c>
      <c r="QV58" s="140">
        <v>823</v>
      </c>
      <c r="QW58" s="45">
        <v>18</v>
      </c>
      <c r="QX58" s="140">
        <v>849</v>
      </c>
      <c r="QY58" s="45">
        <v>20</v>
      </c>
      <c r="QZ58" s="139">
        <v>141</v>
      </c>
      <c r="RA58" s="45">
        <v>0</v>
      </c>
      <c r="RB58" s="139">
        <v>147</v>
      </c>
      <c r="RC58" s="45">
        <v>1</v>
      </c>
      <c r="RD58" s="139">
        <v>154</v>
      </c>
      <c r="RE58" s="45">
        <v>2</v>
      </c>
      <c r="RF58" s="139">
        <v>161</v>
      </c>
      <c r="RG58" s="45">
        <v>3</v>
      </c>
      <c r="RH58" s="139">
        <v>173</v>
      </c>
      <c r="RI58" s="45">
        <v>4</v>
      </c>
      <c r="RJ58" s="139">
        <v>177</v>
      </c>
      <c r="RK58" s="45">
        <v>5</v>
      </c>
      <c r="RL58" s="139">
        <v>188</v>
      </c>
      <c r="RM58" s="45">
        <v>6</v>
      </c>
      <c r="RN58" s="139">
        <v>203</v>
      </c>
      <c r="RO58" s="45">
        <v>7</v>
      </c>
      <c r="RP58" s="139">
        <v>726</v>
      </c>
      <c r="RQ58" s="140">
        <v>725</v>
      </c>
      <c r="RR58" s="140">
        <v>719</v>
      </c>
      <c r="RS58" s="140">
        <v>722</v>
      </c>
      <c r="RT58" s="140">
        <v>719</v>
      </c>
      <c r="RU58" s="140">
        <v>719</v>
      </c>
      <c r="RV58" s="140">
        <v>720</v>
      </c>
      <c r="RW58" s="140">
        <v>717</v>
      </c>
      <c r="RX58" s="139">
        <v>636</v>
      </c>
      <c r="RY58" s="45">
        <v>0</v>
      </c>
      <c r="RZ58" s="139">
        <v>663</v>
      </c>
      <c r="SA58" s="45">
        <v>1</v>
      </c>
      <c r="SB58" s="139">
        <v>687</v>
      </c>
      <c r="SC58" s="45">
        <v>2</v>
      </c>
      <c r="SD58" s="139">
        <v>717</v>
      </c>
      <c r="SE58" s="45">
        <v>3</v>
      </c>
      <c r="SF58" s="139">
        <v>747</v>
      </c>
      <c r="SG58" s="45">
        <v>4</v>
      </c>
      <c r="SH58" s="139">
        <v>775</v>
      </c>
      <c r="SI58" s="45">
        <v>5</v>
      </c>
      <c r="SJ58" s="139">
        <v>798</v>
      </c>
      <c r="SK58" s="45">
        <v>6</v>
      </c>
      <c r="SL58" s="139">
        <v>655</v>
      </c>
      <c r="SM58" s="45">
        <v>0</v>
      </c>
      <c r="SN58" s="139">
        <v>679</v>
      </c>
      <c r="SO58" s="45">
        <v>1</v>
      </c>
      <c r="SP58" s="139">
        <v>704</v>
      </c>
      <c r="SQ58" s="45">
        <v>2</v>
      </c>
      <c r="SR58" s="139">
        <v>726</v>
      </c>
      <c r="SS58" s="45">
        <v>3</v>
      </c>
      <c r="ST58" s="139">
        <v>751</v>
      </c>
      <c r="SU58" s="45">
        <v>4</v>
      </c>
      <c r="SV58" s="139">
        <v>778</v>
      </c>
      <c r="SW58" s="45">
        <v>5</v>
      </c>
      <c r="SX58" s="139">
        <v>811</v>
      </c>
      <c r="SY58" s="45">
        <v>6</v>
      </c>
      <c r="SZ58" s="139">
        <v>848</v>
      </c>
      <c r="TA58" s="45">
        <v>7</v>
      </c>
      <c r="TB58" s="139">
        <v>896</v>
      </c>
      <c r="TC58" s="2">
        <v>8</v>
      </c>
      <c r="TD58" s="4"/>
      <c r="TF58" s="4"/>
      <c r="TG58" s="4"/>
      <c r="TH58" s="4"/>
      <c r="TI58" s="4"/>
      <c r="TJ58" s="4"/>
    </row>
    <row r="59" spans="1:530" s="5" customFormat="1" x14ac:dyDescent="0.25">
      <c r="A59" s="25" t="s">
        <v>71</v>
      </c>
      <c r="B59" s="56"/>
      <c r="C59" s="38"/>
      <c r="D59" s="38"/>
      <c r="E59" s="36"/>
      <c r="F59" s="36"/>
      <c r="G59" s="36"/>
      <c r="H59" s="36"/>
      <c r="I59" s="36"/>
      <c r="J59" s="36"/>
      <c r="K59" s="41"/>
      <c r="L59" s="41"/>
      <c r="M59" s="41"/>
      <c r="N59" s="41"/>
      <c r="O59" s="41"/>
      <c r="P59" s="41"/>
      <c r="Q59" s="41"/>
      <c r="R59" s="41"/>
      <c r="S59" s="41"/>
      <c r="T59" s="41"/>
      <c r="U59" s="41"/>
      <c r="V59" s="41"/>
      <c r="W59" s="41"/>
      <c r="X59" s="41"/>
      <c r="Y59" s="41"/>
      <c r="Z59" s="46"/>
      <c r="AA59" s="41"/>
      <c r="AB59" s="41"/>
      <c r="AC59" s="41"/>
      <c r="AD59" s="41"/>
      <c r="AH59" s="127"/>
      <c r="AW59" s="41"/>
      <c r="AX59" s="41"/>
      <c r="AY59" s="41"/>
      <c r="AZ59" s="41"/>
      <c r="BA59" s="46"/>
      <c r="BB59" s="46"/>
      <c r="BC59" s="41"/>
      <c r="BD59" s="130"/>
      <c r="BE59" s="126"/>
      <c r="BF59" s="6"/>
      <c r="BG59" s="46"/>
      <c r="BH59" s="6"/>
      <c r="BI59" s="46"/>
      <c r="BJ59" s="127"/>
      <c r="BK59" s="126"/>
      <c r="BL59" s="41"/>
      <c r="BM59" s="41"/>
      <c r="BN59" s="6"/>
      <c r="BO59" s="46"/>
      <c r="BP59" s="6"/>
      <c r="BQ59" s="46"/>
      <c r="BS59" s="46"/>
      <c r="BU59" s="46"/>
      <c r="BV59" s="46"/>
      <c r="BW59" s="46"/>
      <c r="BY59" s="46"/>
      <c r="CA59" s="46"/>
      <c r="CC59" s="46"/>
      <c r="CE59" s="46"/>
      <c r="CF59" s="46"/>
      <c r="CH59" s="46"/>
      <c r="CJ59" s="46"/>
      <c r="CL59" s="46"/>
      <c r="CN59" s="46"/>
      <c r="CP59" s="46"/>
      <c r="CR59" s="46"/>
      <c r="CT59" s="46"/>
      <c r="CV59" s="46"/>
      <c r="CX59" s="46"/>
      <c r="CZ59" s="46"/>
      <c r="DB59" s="46"/>
      <c r="DD59" s="46"/>
      <c r="DF59" s="46"/>
      <c r="DH59" s="46"/>
      <c r="DJ59" s="46"/>
      <c r="DL59" s="46"/>
      <c r="DN59" s="46"/>
      <c r="DP59" s="46"/>
      <c r="DR59" s="46"/>
      <c r="DT59" s="46"/>
      <c r="DV59" s="46"/>
      <c r="DX59" s="46"/>
      <c r="DZ59" s="46"/>
      <c r="EB59" s="46"/>
      <c r="ED59" s="46"/>
      <c r="EF59" s="46"/>
      <c r="EH59" s="46"/>
      <c r="EJ59" s="46"/>
      <c r="EL59" s="46"/>
      <c r="EN59" s="46"/>
      <c r="EP59" s="46"/>
      <c r="ER59" s="46"/>
      <c r="ET59" s="46"/>
      <c r="EV59" s="46"/>
      <c r="EW59" s="6"/>
      <c r="EX59" s="46"/>
      <c r="EY59" s="6"/>
      <c r="EZ59" s="46"/>
      <c r="FA59" s="6"/>
      <c r="FB59" s="46"/>
      <c r="FC59" s="6"/>
      <c r="FD59" s="46"/>
      <c r="FE59" s="6"/>
      <c r="FF59" s="46"/>
      <c r="FG59" s="6"/>
      <c r="FH59" s="46"/>
      <c r="FI59" s="6"/>
      <c r="FJ59" s="46"/>
      <c r="FK59" s="6"/>
      <c r="FL59" s="46"/>
      <c r="FM59" s="6"/>
      <c r="FN59" s="46"/>
      <c r="FO59" s="6"/>
      <c r="FP59" s="46"/>
      <c r="FQ59" s="6"/>
      <c r="FR59" s="46"/>
      <c r="FS59" s="6"/>
      <c r="FT59" s="46"/>
      <c r="FU59" s="6"/>
      <c r="FV59" s="46"/>
      <c r="FW59" s="6"/>
      <c r="FX59" s="46"/>
      <c r="FY59" s="6"/>
      <c r="FZ59" s="46"/>
      <c r="GA59" s="6"/>
      <c r="GB59" s="46"/>
      <c r="GC59" s="6"/>
      <c r="GD59" s="46"/>
      <c r="GE59" s="6"/>
      <c r="GF59" s="46"/>
      <c r="GG59" s="6"/>
      <c r="GH59" s="46"/>
      <c r="GI59" s="6"/>
      <c r="GJ59" s="46"/>
      <c r="GK59" s="6"/>
      <c r="GL59" s="46"/>
      <c r="GM59" s="6"/>
      <c r="GN59" s="46"/>
      <c r="GO59" s="6"/>
      <c r="GP59" s="46"/>
      <c r="GQ59" s="6"/>
      <c r="GR59" s="46"/>
      <c r="GS59" s="6"/>
      <c r="GT59" s="46"/>
      <c r="GU59" s="6"/>
      <c r="GV59" s="46"/>
      <c r="GW59" s="6"/>
      <c r="GX59" s="46"/>
      <c r="GY59" s="6"/>
      <c r="GZ59" s="46"/>
      <c r="HA59" s="6"/>
      <c r="HB59" s="46"/>
      <c r="HC59" s="6"/>
      <c r="HD59" s="46"/>
      <c r="HE59" s="6"/>
      <c r="HF59" s="46"/>
      <c r="HG59" s="6"/>
      <c r="HH59" s="46"/>
      <c r="HI59" s="6"/>
      <c r="HJ59" s="46"/>
      <c r="HK59" s="6"/>
      <c r="HL59" s="46"/>
      <c r="HM59" s="6"/>
      <c r="HN59" s="46"/>
      <c r="HO59" s="6"/>
      <c r="HP59" s="46"/>
      <c r="HQ59" s="6"/>
      <c r="HR59" s="46"/>
      <c r="HS59" s="6"/>
      <c r="HT59" s="46"/>
      <c r="HU59" s="6"/>
      <c r="HV59" s="46"/>
      <c r="HW59" s="6"/>
      <c r="HX59" s="46"/>
      <c r="HY59" s="6"/>
      <c r="HZ59" s="46"/>
      <c r="IA59" s="6"/>
      <c r="IB59" s="46"/>
      <c r="IC59" s="6"/>
      <c r="ID59" s="46"/>
      <c r="IE59" s="6"/>
      <c r="IF59" s="46"/>
      <c r="IG59" s="6"/>
      <c r="IH59" s="46"/>
      <c r="II59" s="6"/>
      <c r="IJ59" s="46"/>
      <c r="IK59" s="6"/>
      <c r="IL59" s="46"/>
      <c r="IU59" s="6"/>
      <c r="IV59" s="46"/>
      <c r="IW59" s="6"/>
      <c r="IX59" s="46"/>
      <c r="IY59" s="6"/>
      <c r="IZ59" s="46"/>
      <c r="JA59" s="6"/>
      <c r="JB59" s="46"/>
      <c r="JC59" s="6"/>
      <c r="JD59" s="46"/>
      <c r="JE59" s="6"/>
      <c r="JF59" s="46"/>
      <c r="JG59" s="6"/>
      <c r="JH59" s="46"/>
      <c r="JI59" s="6"/>
      <c r="JJ59" s="46"/>
      <c r="JK59" s="6"/>
      <c r="JL59" s="46"/>
      <c r="JM59" s="6"/>
      <c r="JN59" s="46"/>
      <c r="JO59" s="6"/>
      <c r="JP59" s="46"/>
      <c r="JQ59" s="6"/>
      <c r="JR59" s="46"/>
      <c r="JS59" s="6"/>
      <c r="JT59" s="46"/>
      <c r="JU59" s="6"/>
      <c r="JV59" s="46"/>
      <c r="JW59" s="6"/>
      <c r="JX59" s="46"/>
      <c r="JY59" s="6"/>
      <c r="JZ59" s="46"/>
      <c r="KA59" s="6"/>
      <c r="KB59" s="46"/>
      <c r="KC59" s="6"/>
      <c r="KD59" s="46"/>
      <c r="KE59" s="6"/>
      <c r="KF59" s="46"/>
      <c r="KG59" s="6"/>
      <c r="KH59" s="46"/>
      <c r="KI59" s="6"/>
      <c r="KJ59" s="46"/>
      <c r="KK59" s="6"/>
      <c r="KL59" s="46"/>
      <c r="KM59" s="6"/>
      <c r="KN59" s="46"/>
      <c r="KO59" s="6"/>
      <c r="KP59" s="46"/>
      <c r="KQ59" s="6"/>
      <c r="KR59" s="46"/>
      <c r="KS59" s="6"/>
      <c r="KT59" s="46"/>
      <c r="KU59" s="6"/>
      <c r="KV59" s="46"/>
      <c r="KW59" s="6"/>
      <c r="KX59" s="46"/>
      <c r="KY59" s="6"/>
      <c r="KZ59" s="46"/>
      <c r="LA59" s="6"/>
      <c r="LB59" s="46"/>
      <c r="LC59" s="6"/>
      <c r="LD59" s="46"/>
      <c r="LE59" s="6"/>
      <c r="LF59" s="46"/>
      <c r="LG59" s="6"/>
      <c r="LH59" s="46"/>
      <c r="LI59" s="6"/>
      <c r="LJ59" s="46"/>
      <c r="LK59" s="6"/>
      <c r="LL59" s="46"/>
      <c r="LM59" s="6"/>
      <c r="LN59" s="46"/>
      <c r="LO59" s="6"/>
      <c r="LP59" s="46"/>
      <c r="LQ59" s="6"/>
      <c r="LR59" s="46"/>
      <c r="LS59" s="6"/>
      <c r="LT59" s="46"/>
      <c r="LU59" s="6"/>
      <c r="LV59" s="46"/>
      <c r="LW59" s="6"/>
      <c r="LX59" s="46"/>
      <c r="LY59" s="6"/>
      <c r="LZ59" s="46"/>
      <c r="MA59" s="47"/>
      <c r="MB59" s="36"/>
      <c r="MC59" s="36"/>
      <c r="MD59" s="36"/>
      <c r="ME59" s="36"/>
      <c r="MF59" s="6"/>
      <c r="MG59" s="46"/>
      <c r="MH59" s="6"/>
      <c r="MI59" s="46"/>
      <c r="MJ59" s="6"/>
      <c r="MK59" s="46"/>
      <c r="ML59" s="6"/>
      <c r="MM59" s="46"/>
      <c r="MN59" s="6"/>
      <c r="MO59" s="46"/>
      <c r="MP59" s="6"/>
      <c r="MQ59" s="46"/>
      <c r="MR59" s="6"/>
      <c r="MS59" s="46"/>
      <c r="MT59" s="6"/>
      <c r="MU59" s="46"/>
      <c r="MV59" s="6"/>
      <c r="ND59" s="6"/>
      <c r="NE59" s="46"/>
      <c r="NF59" s="6"/>
      <c r="NG59" s="46"/>
      <c r="NH59" s="6"/>
      <c r="NI59" s="46"/>
      <c r="NJ59" s="6"/>
      <c r="NK59" s="46"/>
      <c r="NL59" s="6"/>
      <c r="NM59" s="46"/>
      <c r="NN59" s="6"/>
      <c r="NO59" s="46"/>
      <c r="NP59" s="6"/>
      <c r="NQ59" s="46"/>
      <c r="NR59" s="6"/>
      <c r="NS59" s="46"/>
      <c r="NT59" s="6"/>
      <c r="NU59" s="46"/>
      <c r="NV59" s="6"/>
      <c r="NW59" s="46"/>
      <c r="NX59" s="6"/>
      <c r="NY59" s="46"/>
      <c r="NZ59" s="6"/>
      <c r="OA59" s="46"/>
      <c r="OB59" s="6"/>
      <c r="OC59" s="46"/>
      <c r="OD59" s="6"/>
      <c r="OE59" s="46"/>
      <c r="OF59" s="6"/>
      <c r="OG59" s="46"/>
      <c r="OH59" s="6"/>
      <c r="OI59" s="46"/>
      <c r="OJ59" s="6"/>
      <c r="OK59" s="46"/>
      <c r="OL59" s="6"/>
      <c r="OM59" s="46"/>
      <c r="ON59" s="6"/>
      <c r="OO59" s="46"/>
      <c r="OP59" s="141">
        <v>135</v>
      </c>
      <c r="OQ59" s="46">
        <v>0</v>
      </c>
      <c r="OR59" s="141">
        <v>139</v>
      </c>
      <c r="OS59" s="46">
        <v>1</v>
      </c>
      <c r="OT59" s="141">
        <v>159</v>
      </c>
      <c r="OU59" s="46">
        <v>2</v>
      </c>
      <c r="OV59" s="141">
        <v>156</v>
      </c>
      <c r="OW59" s="46">
        <v>3</v>
      </c>
      <c r="OX59" s="141">
        <v>162</v>
      </c>
      <c r="OY59" s="46">
        <v>4</v>
      </c>
      <c r="OZ59" s="141">
        <v>171</v>
      </c>
      <c r="PA59" s="46">
        <v>5</v>
      </c>
      <c r="PB59" s="141">
        <v>181</v>
      </c>
      <c r="PC59" s="46">
        <v>6</v>
      </c>
      <c r="PD59" s="141">
        <v>193</v>
      </c>
      <c r="PE59" s="46">
        <v>7</v>
      </c>
      <c r="PF59" s="141">
        <v>821</v>
      </c>
      <c r="PG59" s="46">
        <v>0</v>
      </c>
      <c r="PH59" s="141">
        <v>845</v>
      </c>
      <c r="PI59" s="46">
        <v>2</v>
      </c>
      <c r="PJ59" s="141">
        <v>876</v>
      </c>
      <c r="PK59" s="46">
        <v>4</v>
      </c>
      <c r="PL59" s="141">
        <v>903</v>
      </c>
      <c r="PM59" s="46">
        <v>6</v>
      </c>
      <c r="PN59" s="141">
        <v>936</v>
      </c>
      <c r="PO59" s="46">
        <v>8</v>
      </c>
      <c r="PP59" s="141">
        <v>975</v>
      </c>
      <c r="PQ59" s="46">
        <v>10</v>
      </c>
      <c r="PR59" s="141">
        <v>1010</v>
      </c>
      <c r="PS59" s="46">
        <v>12</v>
      </c>
      <c r="PT59" s="141">
        <v>1060</v>
      </c>
      <c r="PU59" s="46">
        <v>14</v>
      </c>
      <c r="PV59" s="141">
        <v>1100</v>
      </c>
      <c r="PW59" s="46">
        <v>16</v>
      </c>
      <c r="PX59" s="141">
        <v>1150</v>
      </c>
      <c r="PY59" s="46">
        <v>18</v>
      </c>
      <c r="PZ59" s="141">
        <v>1190</v>
      </c>
      <c r="QA59" s="46">
        <v>20</v>
      </c>
      <c r="QB59" s="130">
        <v>706</v>
      </c>
      <c r="QC59" s="126"/>
      <c r="QD59" s="140">
        <v>647</v>
      </c>
      <c r="QE59" s="46">
        <v>0</v>
      </c>
      <c r="QF59" s="140">
        <v>674</v>
      </c>
      <c r="QG59" s="46">
        <v>2</v>
      </c>
      <c r="QH59" s="140">
        <v>687</v>
      </c>
      <c r="QI59" s="46">
        <v>4</v>
      </c>
      <c r="QJ59" s="140">
        <v>707</v>
      </c>
      <c r="QK59" s="46">
        <v>6</v>
      </c>
      <c r="QL59" s="140">
        <v>725</v>
      </c>
      <c r="QM59" s="46">
        <v>8</v>
      </c>
      <c r="QN59" s="140">
        <v>742</v>
      </c>
      <c r="QO59" s="46">
        <v>10</v>
      </c>
      <c r="QP59" s="140">
        <v>759</v>
      </c>
      <c r="QQ59" s="46">
        <v>12</v>
      </c>
      <c r="QR59" s="140">
        <v>780</v>
      </c>
      <c r="QS59" s="46">
        <v>14</v>
      </c>
      <c r="QT59" s="140">
        <v>803</v>
      </c>
      <c r="QU59" s="46">
        <v>16</v>
      </c>
      <c r="QV59" s="140">
        <v>823</v>
      </c>
      <c r="QW59" s="46">
        <v>18</v>
      </c>
      <c r="QX59" s="140">
        <v>847</v>
      </c>
      <c r="QY59" s="46">
        <v>20</v>
      </c>
      <c r="QZ59" s="139">
        <v>141</v>
      </c>
      <c r="RA59" s="46">
        <v>0</v>
      </c>
      <c r="RB59" s="139">
        <v>148</v>
      </c>
      <c r="RC59" s="46">
        <v>1</v>
      </c>
      <c r="RD59" s="139">
        <v>157</v>
      </c>
      <c r="RE59" s="46">
        <v>2</v>
      </c>
      <c r="RF59" s="139">
        <v>163</v>
      </c>
      <c r="RG59" s="46">
        <v>3</v>
      </c>
      <c r="RH59" s="139">
        <v>168</v>
      </c>
      <c r="RI59" s="46">
        <v>4</v>
      </c>
      <c r="RJ59" s="139">
        <v>177</v>
      </c>
      <c r="RK59" s="46">
        <v>5</v>
      </c>
      <c r="RL59" s="139">
        <v>182</v>
      </c>
      <c r="RM59" s="46">
        <v>6</v>
      </c>
      <c r="RN59" s="139">
        <v>200</v>
      </c>
      <c r="RO59" s="46">
        <v>7</v>
      </c>
      <c r="RP59" s="139">
        <v>727</v>
      </c>
      <c r="RQ59" s="140">
        <v>718</v>
      </c>
      <c r="RR59" s="140">
        <v>720</v>
      </c>
      <c r="RS59" s="140">
        <v>715</v>
      </c>
      <c r="RT59" s="140">
        <v>721</v>
      </c>
      <c r="RU59" s="140">
        <v>721</v>
      </c>
      <c r="RV59" s="140">
        <v>721</v>
      </c>
      <c r="RW59" s="140">
        <v>719</v>
      </c>
      <c r="RX59" s="139">
        <v>636</v>
      </c>
      <c r="RY59" s="46">
        <v>0</v>
      </c>
      <c r="RZ59" s="139">
        <v>663</v>
      </c>
      <c r="SA59" s="46">
        <v>1</v>
      </c>
      <c r="SB59" s="139">
        <v>691</v>
      </c>
      <c r="SC59" s="46">
        <v>2</v>
      </c>
      <c r="SD59" s="139">
        <v>720</v>
      </c>
      <c r="SE59" s="46">
        <v>3</v>
      </c>
      <c r="SF59" s="139">
        <v>747</v>
      </c>
      <c r="SG59" s="46">
        <v>4</v>
      </c>
      <c r="SH59" s="139">
        <v>783</v>
      </c>
      <c r="SI59" s="46">
        <v>5</v>
      </c>
      <c r="SJ59" s="139">
        <v>804</v>
      </c>
      <c r="SK59" s="46">
        <v>6</v>
      </c>
      <c r="SL59" s="139">
        <v>656</v>
      </c>
      <c r="SM59" s="46">
        <v>0</v>
      </c>
      <c r="SN59" s="139">
        <v>680</v>
      </c>
      <c r="SO59" s="46">
        <v>1</v>
      </c>
      <c r="SP59" s="139">
        <v>704</v>
      </c>
      <c r="SQ59" s="46">
        <v>2</v>
      </c>
      <c r="SR59" s="139">
        <v>726</v>
      </c>
      <c r="SS59" s="46">
        <v>3</v>
      </c>
      <c r="ST59" s="139">
        <v>752</v>
      </c>
      <c r="SU59" s="46">
        <v>4</v>
      </c>
      <c r="SV59" s="139">
        <v>779</v>
      </c>
      <c r="SW59" s="46">
        <v>5</v>
      </c>
      <c r="SX59" s="139">
        <v>811</v>
      </c>
      <c r="SY59" s="46">
        <v>6</v>
      </c>
      <c r="SZ59" s="139">
        <v>850</v>
      </c>
      <c r="TA59" s="46">
        <v>7</v>
      </c>
      <c r="TB59" s="139">
        <v>894</v>
      </c>
      <c r="TC59" s="5">
        <v>8</v>
      </c>
      <c r="TD59" s="4"/>
      <c r="TE59" s="177"/>
      <c r="TF59" s="4"/>
      <c r="TG59" s="4"/>
      <c r="TH59" s="4"/>
      <c r="TI59" s="4"/>
      <c r="TJ59" s="4"/>
    </row>
    <row r="60" spans="1:530" x14ac:dyDescent="0.25">
      <c r="A60" s="24" t="s">
        <v>72</v>
      </c>
      <c r="B60" s="55"/>
      <c r="C60" s="37"/>
      <c r="D60" s="37"/>
      <c r="E60" s="39"/>
      <c r="F60" s="39"/>
      <c r="G60" s="39"/>
      <c r="H60" s="39"/>
      <c r="I60" s="39"/>
      <c r="J60" s="39"/>
      <c r="BD60" s="130"/>
      <c r="BF60" s="3"/>
      <c r="BH60" s="3"/>
      <c r="BN60" s="3"/>
      <c r="BP60" s="3"/>
      <c r="EF60" s="45"/>
      <c r="EH60" s="45"/>
      <c r="EJ60" s="45"/>
      <c r="EW60" s="3"/>
      <c r="EY60" s="3"/>
      <c r="FA60" s="3"/>
      <c r="FC60" s="3"/>
      <c r="FE60" s="3"/>
      <c r="FG60" s="3"/>
      <c r="FI60" s="3"/>
      <c r="FK60" s="3"/>
      <c r="FM60" s="3"/>
      <c r="FO60" s="3"/>
      <c r="FQ60" s="3"/>
      <c r="FS60" s="3"/>
      <c r="FU60" s="3"/>
      <c r="FW60" s="3"/>
      <c r="FY60" s="3"/>
      <c r="GA60" s="3"/>
      <c r="GC60" s="3"/>
      <c r="GE60" s="3"/>
      <c r="GG60" s="3"/>
      <c r="GI60" s="3"/>
      <c r="GK60" s="3"/>
      <c r="GM60" s="3"/>
      <c r="GO60" s="3"/>
      <c r="GQ60" s="3"/>
      <c r="GS60" s="3"/>
      <c r="GU60" s="3"/>
      <c r="GW60" s="3"/>
      <c r="GY60" s="3"/>
      <c r="HA60" s="3"/>
      <c r="HC60" s="3"/>
      <c r="HE60" s="3"/>
      <c r="HG60" s="3"/>
      <c r="HI60" s="3"/>
      <c r="HK60" s="3"/>
      <c r="HM60" s="3"/>
      <c r="HO60" s="3"/>
      <c r="HQ60" s="3"/>
      <c r="HS60" s="3"/>
      <c r="HU60" s="3"/>
      <c r="HW60" s="3"/>
      <c r="HY60" s="3"/>
      <c r="IA60" s="3"/>
      <c r="IC60" s="3"/>
      <c r="IE60" s="3"/>
      <c r="IG60" s="3"/>
      <c r="II60" s="3"/>
      <c r="IK60" s="3"/>
      <c r="IU60" s="3"/>
      <c r="IW60" s="3"/>
      <c r="IY60" s="3"/>
      <c r="JA60" s="3"/>
      <c r="JC60" s="3"/>
      <c r="JE60" s="3"/>
      <c r="JG60" s="3"/>
      <c r="JI60" s="3"/>
      <c r="JK60" s="3"/>
      <c r="JM60" s="3"/>
      <c r="JO60" s="3"/>
      <c r="JQ60" s="3"/>
      <c r="JS60" s="3"/>
      <c r="JU60" s="3"/>
      <c r="JW60" s="3"/>
      <c r="JY60" s="3"/>
      <c r="KA60" s="3"/>
      <c r="KC60" s="3"/>
      <c r="KE60" s="3"/>
      <c r="KG60" s="3"/>
      <c r="KI60" s="3"/>
      <c r="KK60" s="3"/>
      <c r="KM60" s="3"/>
      <c r="KO60" s="3"/>
      <c r="KQ60" s="3"/>
      <c r="KS60" s="3"/>
      <c r="KU60" s="3"/>
      <c r="KW60" s="3"/>
      <c r="KY60" s="3"/>
      <c r="LA60" s="3"/>
      <c r="LC60" s="3"/>
      <c r="LE60" s="3"/>
      <c r="LG60" s="3"/>
      <c r="LI60" s="3"/>
      <c r="LK60" s="3"/>
      <c r="LM60" s="3"/>
      <c r="LO60" s="3"/>
      <c r="LQ60" s="3"/>
      <c r="LS60" s="3"/>
      <c r="LU60" s="3"/>
      <c r="LW60" s="3"/>
      <c r="LY60" s="3"/>
      <c r="MA60" s="48"/>
      <c r="MB60" s="39"/>
      <c r="MC60" s="39"/>
      <c r="MD60" s="39"/>
      <c r="ME60" s="39"/>
      <c r="MF60" s="3"/>
      <c r="MH60" s="3"/>
      <c r="MJ60" s="3"/>
      <c r="ML60" s="3"/>
      <c r="MN60" s="3"/>
      <c r="MP60" s="3"/>
      <c r="MR60" s="3"/>
      <c r="MT60" s="3"/>
      <c r="MV60" s="3"/>
      <c r="MX60" s="3"/>
      <c r="MZ60" s="3"/>
      <c r="NB60" s="3"/>
      <c r="ND60" s="3"/>
      <c r="NF60" s="3"/>
      <c r="NH60" s="3"/>
      <c r="NJ60" s="3"/>
      <c r="NL60" s="3"/>
      <c r="NN60" s="3"/>
      <c r="NP60" s="3"/>
      <c r="NR60" s="3"/>
      <c r="NT60" s="3"/>
      <c r="NV60" s="3"/>
      <c r="NX60" s="3"/>
      <c r="NZ60" s="3"/>
      <c r="OB60" s="3"/>
      <c r="OD60" s="3"/>
      <c r="OF60" s="3"/>
      <c r="OH60" s="3"/>
      <c r="OJ60" s="3"/>
      <c r="OL60" s="3"/>
      <c r="ON60" s="3"/>
      <c r="OP60" s="141">
        <v>136</v>
      </c>
      <c r="OQ60" s="45">
        <v>0</v>
      </c>
      <c r="OR60" s="141">
        <v>141</v>
      </c>
      <c r="OS60" s="45">
        <v>1</v>
      </c>
      <c r="OT60" s="141">
        <v>149</v>
      </c>
      <c r="OU60" s="45">
        <v>2</v>
      </c>
      <c r="OV60" s="141">
        <v>155</v>
      </c>
      <c r="OW60" s="45">
        <v>3</v>
      </c>
      <c r="OX60" s="141">
        <v>167</v>
      </c>
      <c r="OY60" s="45">
        <v>4</v>
      </c>
      <c r="OZ60" s="141">
        <v>170</v>
      </c>
      <c r="PA60" s="45">
        <v>5</v>
      </c>
      <c r="PB60" s="141">
        <v>175</v>
      </c>
      <c r="PC60" s="45">
        <v>6</v>
      </c>
      <c r="PD60" s="141">
        <v>188</v>
      </c>
      <c r="PE60" s="45">
        <v>7</v>
      </c>
      <c r="PF60" s="141">
        <v>821</v>
      </c>
      <c r="PG60" s="45">
        <v>0</v>
      </c>
      <c r="PH60" s="141">
        <v>848</v>
      </c>
      <c r="PI60" s="45">
        <v>2</v>
      </c>
      <c r="PJ60" s="141">
        <v>874</v>
      </c>
      <c r="PK60" s="45">
        <v>4</v>
      </c>
      <c r="PL60" s="141">
        <v>905</v>
      </c>
      <c r="PM60" s="45">
        <v>6</v>
      </c>
      <c r="PN60" s="141">
        <v>942</v>
      </c>
      <c r="PO60" s="45">
        <v>8</v>
      </c>
      <c r="PP60" s="141">
        <v>969</v>
      </c>
      <c r="PQ60" s="45">
        <v>10</v>
      </c>
      <c r="PR60" s="141">
        <v>1020</v>
      </c>
      <c r="PS60" s="45">
        <v>12</v>
      </c>
      <c r="PT60" s="141">
        <v>1060</v>
      </c>
      <c r="PU60" s="45">
        <v>14</v>
      </c>
      <c r="PV60" s="141">
        <v>1090</v>
      </c>
      <c r="PW60" s="45">
        <v>16</v>
      </c>
      <c r="PX60" s="141">
        <v>1150</v>
      </c>
      <c r="PY60" s="45">
        <v>18</v>
      </c>
      <c r="PZ60" s="141">
        <v>1190</v>
      </c>
      <c r="QA60" s="45">
        <v>20</v>
      </c>
      <c r="QB60" s="130">
        <v>711</v>
      </c>
      <c r="QD60" s="140">
        <v>649</v>
      </c>
      <c r="QE60" s="45">
        <v>0</v>
      </c>
      <c r="QF60" s="140">
        <v>671</v>
      </c>
      <c r="QG60" s="45">
        <v>2</v>
      </c>
      <c r="QH60" s="140">
        <v>685</v>
      </c>
      <c r="QI60" s="45">
        <v>4</v>
      </c>
      <c r="QJ60" s="140">
        <v>711</v>
      </c>
      <c r="QK60" s="45">
        <v>6</v>
      </c>
      <c r="QL60" s="140">
        <v>723</v>
      </c>
      <c r="QM60" s="45">
        <v>8</v>
      </c>
      <c r="QN60" s="140">
        <v>741</v>
      </c>
      <c r="QO60" s="45">
        <v>10</v>
      </c>
      <c r="QP60" s="140">
        <v>762</v>
      </c>
      <c r="QQ60" s="45">
        <v>12</v>
      </c>
      <c r="QR60" s="140">
        <v>782</v>
      </c>
      <c r="QS60" s="45">
        <v>14</v>
      </c>
      <c r="QT60" s="140">
        <v>802</v>
      </c>
      <c r="QU60" s="45">
        <v>16</v>
      </c>
      <c r="QV60" s="140">
        <v>823</v>
      </c>
      <c r="QW60" s="45">
        <v>18</v>
      </c>
      <c r="QX60" s="140">
        <v>848</v>
      </c>
      <c r="QY60" s="45">
        <v>20</v>
      </c>
      <c r="QZ60" s="140">
        <v>143</v>
      </c>
      <c r="RA60" s="45">
        <v>0</v>
      </c>
      <c r="RB60" s="140">
        <v>148</v>
      </c>
      <c r="RC60" s="45">
        <v>1</v>
      </c>
      <c r="RD60" s="140">
        <v>149</v>
      </c>
      <c r="RE60" s="45">
        <v>2</v>
      </c>
      <c r="RF60" s="140">
        <v>161</v>
      </c>
      <c r="RG60" s="45">
        <v>3</v>
      </c>
      <c r="RH60" s="140">
        <v>166</v>
      </c>
      <c r="RI60" s="45">
        <v>4</v>
      </c>
      <c r="RJ60" s="140">
        <v>175</v>
      </c>
      <c r="RK60" s="45">
        <v>5</v>
      </c>
      <c r="RL60" s="140">
        <v>184</v>
      </c>
      <c r="RM60" s="45">
        <v>6</v>
      </c>
      <c r="RN60" s="140">
        <v>200</v>
      </c>
      <c r="RO60" s="45">
        <v>7</v>
      </c>
      <c r="RP60" s="140">
        <v>725</v>
      </c>
      <c r="RQ60" s="140">
        <v>717</v>
      </c>
      <c r="RR60" s="140">
        <v>723</v>
      </c>
      <c r="RS60" s="140">
        <v>722</v>
      </c>
      <c r="RT60" s="140">
        <v>719</v>
      </c>
      <c r="RU60" s="140">
        <v>720</v>
      </c>
      <c r="RV60" s="140">
        <v>717</v>
      </c>
      <c r="RW60" s="140">
        <v>715</v>
      </c>
      <c r="RX60" s="140">
        <v>638</v>
      </c>
      <c r="RY60" s="45">
        <v>0</v>
      </c>
      <c r="RZ60" s="140">
        <v>658</v>
      </c>
      <c r="SA60" s="45">
        <v>1</v>
      </c>
      <c r="SB60" s="140">
        <v>690</v>
      </c>
      <c r="SC60" s="45">
        <v>2</v>
      </c>
      <c r="SD60" s="140">
        <v>719</v>
      </c>
      <c r="SE60" s="45">
        <v>3</v>
      </c>
      <c r="SF60" s="140">
        <v>751</v>
      </c>
      <c r="SG60" s="45">
        <v>4</v>
      </c>
      <c r="SH60" s="140">
        <v>776</v>
      </c>
      <c r="SI60" s="45">
        <v>5</v>
      </c>
      <c r="SJ60" s="140">
        <v>801</v>
      </c>
      <c r="SK60" s="45">
        <v>6</v>
      </c>
      <c r="SL60" s="140">
        <v>655</v>
      </c>
      <c r="SM60" s="45">
        <v>0</v>
      </c>
      <c r="SN60" s="140">
        <v>686</v>
      </c>
      <c r="SO60" s="45">
        <v>1</v>
      </c>
      <c r="SP60" s="140">
        <v>706</v>
      </c>
      <c r="SQ60" s="45">
        <v>2</v>
      </c>
      <c r="SR60" s="140">
        <v>724</v>
      </c>
      <c r="SS60" s="45">
        <v>3</v>
      </c>
      <c r="ST60" s="140">
        <v>752</v>
      </c>
      <c r="SU60" s="45">
        <v>4</v>
      </c>
      <c r="SV60" s="140">
        <v>781</v>
      </c>
      <c r="SW60" s="45">
        <v>5</v>
      </c>
      <c r="SX60" s="140">
        <v>811</v>
      </c>
      <c r="SY60" s="45">
        <v>6</v>
      </c>
      <c r="SZ60" s="140">
        <v>850</v>
      </c>
      <c r="TA60" s="45">
        <v>7</v>
      </c>
      <c r="TB60" s="140">
        <v>893</v>
      </c>
      <c r="TC60" s="2">
        <v>8</v>
      </c>
      <c r="TD60" s="4"/>
      <c r="TF60" s="4"/>
      <c r="TG60" s="4"/>
      <c r="TH60" s="4"/>
      <c r="TI60" s="4"/>
      <c r="TJ60" s="4"/>
    </row>
    <row r="61" spans="1:530" s="5" customFormat="1" x14ac:dyDescent="0.25">
      <c r="A61" s="23" t="s">
        <v>73</v>
      </c>
      <c r="B61" s="56"/>
      <c r="C61" s="38"/>
      <c r="D61" s="38"/>
      <c r="E61" s="36"/>
      <c r="F61" s="36"/>
      <c r="G61" s="36"/>
      <c r="H61" s="36"/>
      <c r="I61" s="36"/>
      <c r="J61" s="36"/>
      <c r="K61" s="41"/>
      <c r="L61" s="41"/>
      <c r="M61" s="41"/>
      <c r="N61" s="41"/>
      <c r="O61" s="41"/>
      <c r="P61" s="41"/>
      <c r="Q61" s="41"/>
      <c r="R61" s="41"/>
      <c r="S61" s="41"/>
      <c r="T61" s="41"/>
      <c r="U61" s="41"/>
      <c r="V61" s="41"/>
      <c r="W61" s="41"/>
      <c r="X61" s="41"/>
      <c r="Y61" s="41"/>
      <c r="Z61" s="46"/>
      <c r="AA61" s="41"/>
      <c r="AB61" s="41"/>
      <c r="AC61" s="41"/>
      <c r="AD61" s="41"/>
      <c r="AH61" s="127"/>
      <c r="AW61" s="41"/>
      <c r="AX61" s="41"/>
      <c r="AY61" s="41"/>
      <c r="AZ61" s="41"/>
      <c r="BA61" s="46"/>
      <c r="BB61" s="46"/>
      <c r="BC61" s="41"/>
      <c r="BD61" s="130"/>
      <c r="BE61" s="126"/>
      <c r="BF61" s="6"/>
      <c r="BG61" s="46"/>
      <c r="BH61" s="6"/>
      <c r="BI61" s="46"/>
      <c r="BJ61" s="127"/>
      <c r="BK61" s="126"/>
      <c r="BL61" s="41"/>
      <c r="BM61" s="41"/>
      <c r="BN61" s="6"/>
      <c r="BO61" s="46"/>
      <c r="BP61" s="6"/>
      <c r="BQ61" s="46"/>
      <c r="BS61" s="46"/>
      <c r="BU61" s="46"/>
      <c r="BV61" s="46"/>
      <c r="BW61" s="46"/>
      <c r="BY61" s="46"/>
      <c r="CA61" s="46"/>
      <c r="CC61" s="46"/>
      <c r="CE61" s="46"/>
      <c r="CF61" s="46"/>
      <c r="CH61" s="46"/>
      <c r="CJ61" s="46"/>
      <c r="CL61" s="46"/>
      <c r="CN61" s="46"/>
      <c r="CP61" s="46"/>
      <c r="CR61" s="46"/>
      <c r="CT61" s="46"/>
      <c r="CV61" s="46"/>
      <c r="CX61" s="46"/>
      <c r="CZ61" s="46"/>
      <c r="DB61" s="46"/>
      <c r="DD61" s="46"/>
      <c r="DF61" s="46"/>
      <c r="DH61" s="46"/>
      <c r="DJ61" s="46"/>
      <c r="DL61" s="46"/>
      <c r="DN61" s="46"/>
      <c r="DP61" s="46"/>
      <c r="DR61" s="46"/>
      <c r="DT61" s="46"/>
      <c r="DV61" s="46"/>
      <c r="DX61" s="46"/>
      <c r="DZ61" s="46"/>
      <c r="EB61" s="46"/>
      <c r="ED61" s="46"/>
      <c r="EF61" s="46"/>
      <c r="EH61" s="46"/>
      <c r="EJ61" s="46"/>
      <c r="EL61" s="46"/>
      <c r="EN61" s="46"/>
      <c r="EP61" s="46"/>
      <c r="ER61" s="46"/>
      <c r="ET61" s="46"/>
      <c r="EV61" s="46"/>
      <c r="EW61" s="6"/>
      <c r="EX61" s="46"/>
      <c r="EY61" s="6"/>
      <c r="EZ61" s="46"/>
      <c r="FA61" s="6"/>
      <c r="FB61" s="46"/>
      <c r="FC61" s="6"/>
      <c r="FD61" s="46"/>
      <c r="FE61" s="6"/>
      <c r="FF61" s="46"/>
      <c r="FG61" s="6"/>
      <c r="FH61" s="46"/>
      <c r="FI61" s="6"/>
      <c r="FJ61" s="46"/>
      <c r="FK61" s="6"/>
      <c r="FL61" s="46"/>
      <c r="FM61" s="6"/>
      <c r="FN61" s="46"/>
      <c r="FO61" s="6"/>
      <c r="FP61" s="46"/>
      <c r="FQ61" s="6"/>
      <c r="FR61" s="46"/>
      <c r="FS61" s="6"/>
      <c r="FT61" s="46"/>
      <c r="FU61" s="6"/>
      <c r="FV61" s="46"/>
      <c r="FW61" s="6"/>
      <c r="FX61" s="46"/>
      <c r="FY61" s="6"/>
      <c r="FZ61" s="46"/>
      <c r="GA61" s="6"/>
      <c r="GB61" s="46"/>
      <c r="GC61" s="6"/>
      <c r="GD61" s="46"/>
      <c r="GE61" s="6"/>
      <c r="GF61" s="46"/>
      <c r="GG61" s="6"/>
      <c r="GH61" s="46"/>
      <c r="GI61" s="6"/>
      <c r="GJ61" s="46"/>
      <c r="GK61" s="6"/>
      <c r="GL61" s="46"/>
      <c r="GM61" s="6"/>
      <c r="GN61" s="46"/>
      <c r="GO61" s="6"/>
      <c r="GP61" s="46"/>
      <c r="GQ61" s="6"/>
      <c r="GR61" s="46"/>
      <c r="GS61" s="6"/>
      <c r="GT61" s="46"/>
      <c r="GU61" s="6"/>
      <c r="GV61" s="46"/>
      <c r="GW61" s="6"/>
      <c r="GX61" s="46"/>
      <c r="GY61" s="6"/>
      <c r="GZ61" s="46"/>
      <c r="HA61" s="6"/>
      <c r="HB61" s="46"/>
      <c r="HC61" s="6"/>
      <c r="HD61" s="46"/>
      <c r="HE61" s="6"/>
      <c r="HF61" s="46"/>
      <c r="HG61" s="6"/>
      <c r="HH61" s="46"/>
      <c r="HI61" s="6"/>
      <c r="HJ61" s="46"/>
      <c r="HK61" s="6"/>
      <c r="HL61" s="46"/>
      <c r="HM61" s="6"/>
      <c r="HN61" s="46"/>
      <c r="HO61" s="6"/>
      <c r="HP61" s="46"/>
      <c r="HQ61" s="6"/>
      <c r="HR61" s="46"/>
      <c r="HS61" s="6"/>
      <c r="HT61" s="46"/>
      <c r="HU61" s="6"/>
      <c r="HV61" s="46"/>
      <c r="HW61" s="6"/>
      <c r="HX61" s="46"/>
      <c r="HY61" s="6"/>
      <c r="HZ61" s="46"/>
      <c r="IA61" s="6"/>
      <c r="IB61" s="46"/>
      <c r="IC61" s="6"/>
      <c r="ID61" s="46"/>
      <c r="IE61" s="6"/>
      <c r="IF61" s="46"/>
      <c r="IG61" s="6"/>
      <c r="IH61" s="46"/>
      <c r="II61" s="6"/>
      <c r="IJ61" s="46"/>
      <c r="IK61" s="6"/>
      <c r="IL61" s="46"/>
      <c r="IM61" s="6"/>
      <c r="IN61" s="46"/>
      <c r="IO61" s="6"/>
      <c r="IP61" s="46"/>
      <c r="IQ61" s="6"/>
      <c r="IR61" s="46"/>
      <c r="IS61" s="6"/>
      <c r="IT61" s="46"/>
      <c r="IU61" s="6"/>
      <c r="IV61" s="46"/>
      <c r="IW61" s="6"/>
      <c r="IX61" s="46"/>
      <c r="IY61" s="6"/>
      <c r="IZ61" s="46"/>
      <c r="JA61" s="6"/>
      <c r="JB61" s="46"/>
      <c r="JC61" s="6"/>
      <c r="JD61" s="46"/>
      <c r="JE61" s="6"/>
      <c r="JF61" s="46"/>
      <c r="JG61" s="6"/>
      <c r="JH61" s="46"/>
      <c r="JI61" s="6"/>
      <c r="JJ61" s="46"/>
      <c r="JK61" s="6"/>
      <c r="JL61" s="46"/>
      <c r="JM61" s="6"/>
      <c r="JN61" s="46"/>
      <c r="JO61" s="6"/>
      <c r="JP61" s="46"/>
      <c r="JQ61" s="6"/>
      <c r="JR61" s="46"/>
      <c r="JS61" s="6"/>
      <c r="JT61" s="46"/>
      <c r="JU61" s="6"/>
      <c r="JV61" s="46"/>
      <c r="JW61" s="6"/>
      <c r="JX61" s="46"/>
      <c r="JY61" s="6"/>
      <c r="JZ61" s="46"/>
      <c r="KA61" s="6"/>
      <c r="KB61" s="46"/>
      <c r="KC61" s="6"/>
      <c r="KD61" s="46"/>
      <c r="KE61" s="6"/>
      <c r="KF61" s="46"/>
      <c r="KG61" s="6"/>
      <c r="KH61" s="46"/>
      <c r="KI61" s="6"/>
      <c r="KJ61" s="46"/>
      <c r="KK61" s="6"/>
      <c r="KL61" s="46"/>
      <c r="KM61" s="6"/>
      <c r="KN61" s="46"/>
      <c r="KO61" s="6"/>
      <c r="KP61" s="46"/>
      <c r="KQ61" s="6"/>
      <c r="KR61" s="46"/>
      <c r="KS61" s="6"/>
      <c r="KT61" s="46"/>
      <c r="KU61" s="6"/>
      <c r="KV61" s="46"/>
      <c r="KW61" s="6"/>
      <c r="KX61" s="46"/>
      <c r="KY61" s="6"/>
      <c r="KZ61" s="46"/>
      <c r="LA61" s="6"/>
      <c r="LB61" s="46"/>
      <c r="LC61" s="6"/>
      <c r="LD61" s="46"/>
      <c r="LE61" s="6"/>
      <c r="LF61" s="46"/>
      <c r="LG61" s="6"/>
      <c r="LH61" s="46"/>
      <c r="LI61" s="6"/>
      <c r="LJ61" s="46"/>
      <c r="LK61" s="6"/>
      <c r="LL61" s="46"/>
      <c r="LM61" s="6"/>
      <c r="LN61" s="46"/>
      <c r="LO61" s="6"/>
      <c r="LP61" s="46"/>
      <c r="LQ61" s="6"/>
      <c r="LR61" s="46"/>
      <c r="LS61" s="6"/>
      <c r="LT61" s="46"/>
      <c r="LU61" s="6"/>
      <c r="LV61" s="46"/>
      <c r="LW61" s="6"/>
      <c r="LX61" s="46"/>
      <c r="LY61" s="6"/>
      <c r="LZ61" s="46"/>
      <c r="MA61" s="47"/>
      <c r="MB61" s="36"/>
      <c r="MC61" s="36"/>
      <c r="MD61" s="36"/>
      <c r="ME61" s="36"/>
      <c r="MF61" s="6"/>
      <c r="MG61" s="46"/>
      <c r="MH61" s="6"/>
      <c r="MI61" s="46"/>
      <c r="MJ61" s="6"/>
      <c r="MK61" s="46"/>
      <c r="ML61" s="6"/>
      <c r="MM61" s="46"/>
      <c r="MN61" s="6"/>
      <c r="MO61" s="46"/>
      <c r="MP61" s="6"/>
      <c r="MQ61" s="46"/>
      <c r="MR61" s="6"/>
      <c r="MS61" s="46"/>
      <c r="MT61" s="6"/>
      <c r="MU61" s="46"/>
      <c r="MV61" s="6"/>
      <c r="MW61" s="46"/>
      <c r="MX61" s="6"/>
      <c r="MY61" s="46"/>
      <c r="MZ61" s="6"/>
      <c r="NA61" s="46"/>
      <c r="NB61" s="6"/>
      <c r="NC61" s="46"/>
      <c r="ND61" s="6"/>
      <c r="NE61" s="46"/>
      <c r="NF61" s="6"/>
      <c r="NG61" s="46"/>
      <c r="NH61" s="6"/>
      <c r="NI61" s="46"/>
      <c r="NJ61" s="6"/>
      <c r="NK61" s="46"/>
      <c r="NL61" s="6"/>
      <c r="NM61" s="46"/>
      <c r="NN61" s="6"/>
      <c r="NO61" s="46"/>
      <c r="NP61" s="6"/>
      <c r="NQ61" s="46"/>
      <c r="NR61" s="6"/>
      <c r="NS61" s="46"/>
      <c r="NT61" s="6"/>
      <c r="NU61" s="46"/>
      <c r="NV61" s="6"/>
      <c r="NW61" s="46"/>
      <c r="NX61" s="6"/>
      <c r="NY61" s="46"/>
      <c r="NZ61" s="6"/>
      <c r="OA61" s="46"/>
      <c r="OB61" s="6"/>
      <c r="OC61" s="46"/>
      <c r="OD61" s="6"/>
      <c r="OE61" s="46"/>
      <c r="OF61" s="6"/>
      <c r="OG61" s="46"/>
      <c r="OH61" s="6"/>
      <c r="OI61" s="46"/>
      <c r="OJ61" s="6"/>
      <c r="OK61" s="46"/>
      <c r="OL61" s="6"/>
      <c r="OM61" s="46"/>
      <c r="ON61" s="6"/>
      <c r="OO61" s="46"/>
      <c r="OP61" s="141">
        <v>141</v>
      </c>
      <c r="OQ61" s="46">
        <v>0</v>
      </c>
      <c r="OR61" s="141">
        <v>145</v>
      </c>
      <c r="OS61" s="46">
        <v>1</v>
      </c>
      <c r="OT61" s="141">
        <v>156</v>
      </c>
      <c r="OU61" s="46">
        <v>2</v>
      </c>
      <c r="OV61" s="141">
        <v>155</v>
      </c>
      <c r="OW61" s="46">
        <v>3</v>
      </c>
      <c r="OX61" s="141">
        <v>162</v>
      </c>
      <c r="OY61" s="46">
        <v>4</v>
      </c>
      <c r="OZ61" s="141">
        <v>171</v>
      </c>
      <c r="PA61" s="46">
        <v>5</v>
      </c>
      <c r="PB61" s="141">
        <v>177</v>
      </c>
      <c r="PC61" s="46">
        <v>6</v>
      </c>
      <c r="PD61" s="141">
        <v>190</v>
      </c>
      <c r="PE61" s="46">
        <v>7</v>
      </c>
      <c r="PF61" s="141">
        <v>825</v>
      </c>
      <c r="PG61" s="46">
        <v>0</v>
      </c>
      <c r="PH61" s="141">
        <v>845</v>
      </c>
      <c r="PI61" s="46">
        <v>2</v>
      </c>
      <c r="PJ61" s="141">
        <v>875</v>
      </c>
      <c r="PK61" s="46">
        <v>4</v>
      </c>
      <c r="PL61" s="141">
        <v>907</v>
      </c>
      <c r="PM61" s="46">
        <v>6</v>
      </c>
      <c r="PN61" s="141">
        <v>938</v>
      </c>
      <c r="PO61" s="46">
        <v>8</v>
      </c>
      <c r="PP61" s="141">
        <v>972</v>
      </c>
      <c r="PQ61" s="46">
        <v>10</v>
      </c>
      <c r="PR61" s="141">
        <v>1010</v>
      </c>
      <c r="PS61" s="46">
        <v>12</v>
      </c>
      <c r="PT61" s="141">
        <v>1060</v>
      </c>
      <c r="PU61" s="46">
        <v>14</v>
      </c>
      <c r="PV61" s="141">
        <v>1100</v>
      </c>
      <c r="PW61" s="46">
        <v>16</v>
      </c>
      <c r="PX61" s="141">
        <v>1150</v>
      </c>
      <c r="PY61" s="46">
        <v>18</v>
      </c>
      <c r="PZ61" s="141">
        <v>1190</v>
      </c>
      <c r="QA61" s="46">
        <v>20</v>
      </c>
      <c r="QB61" s="130">
        <v>708</v>
      </c>
      <c r="QC61" s="126"/>
      <c r="QD61" s="140">
        <v>648</v>
      </c>
      <c r="QE61" s="46">
        <v>0</v>
      </c>
      <c r="QF61" s="140">
        <v>675</v>
      </c>
      <c r="QG61" s="46">
        <v>2</v>
      </c>
      <c r="QH61" s="140">
        <v>685</v>
      </c>
      <c r="QI61" s="46">
        <v>4</v>
      </c>
      <c r="QJ61" s="140">
        <v>710</v>
      </c>
      <c r="QK61" s="46">
        <v>6</v>
      </c>
      <c r="QL61" s="140">
        <v>724</v>
      </c>
      <c r="QM61" s="46">
        <v>8</v>
      </c>
      <c r="QN61" s="140">
        <v>745</v>
      </c>
      <c r="QO61" s="46">
        <v>10</v>
      </c>
      <c r="QP61" s="140">
        <v>759</v>
      </c>
      <c r="QQ61" s="46">
        <v>12</v>
      </c>
      <c r="QR61" s="140">
        <v>780</v>
      </c>
      <c r="QS61" s="46">
        <v>14</v>
      </c>
      <c r="QT61" s="140">
        <v>798</v>
      </c>
      <c r="QU61" s="46">
        <v>16</v>
      </c>
      <c r="QV61" s="140">
        <v>824</v>
      </c>
      <c r="QW61" s="46">
        <v>18</v>
      </c>
      <c r="QX61" s="140">
        <v>847</v>
      </c>
      <c r="QY61" s="46">
        <v>20</v>
      </c>
      <c r="QZ61" s="140">
        <v>144</v>
      </c>
      <c r="RA61" s="46">
        <v>0</v>
      </c>
      <c r="RB61" s="140">
        <v>152</v>
      </c>
      <c r="RC61" s="46">
        <v>1</v>
      </c>
      <c r="RD61" s="140">
        <v>154</v>
      </c>
      <c r="RE61" s="46">
        <v>2</v>
      </c>
      <c r="RF61" s="140">
        <v>162</v>
      </c>
      <c r="RG61" s="46">
        <v>3</v>
      </c>
      <c r="RH61" s="140">
        <v>168</v>
      </c>
      <c r="RI61" s="46">
        <v>4</v>
      </c>
      <c r="RJ61" s="140">
        <v>179</v>
      </c>
      <c r="RK61" s="46">
        <v>5</v>
      </c>
      <c r="RL61" s="140">
        <v>186</v>
      </c>
      <c r="RM61" s="46">
        <v>6</v>
      </c>
      <c r="RN61" s="140">
        <v>199</v>
      </c>
      <c r="RO61" s="46">
        <v>7</v>
      </c>
      <c r="RP61" s="140">
        <v>726</v>
      </c>
      <c r="RQ61" s="140">
        <v>720</v>
      </c>
      <c r="RR61" s="140">
        <v>718</v>
      </c>
      <c r="RS61" s="140">
        <v>724</v>
      </c>
      <c r="RT61" s="140">
        <v>719</v>
      </c>
      <c r="RU61" s="140">
        <v>720</v>
      </c>
      <c r="RV61" s="140">
        <v>719</v>
      </c>
      <c r="RW61" s="140">
        <v>719</v>
      </c>
      <c r="RX61" s="140">
        <v>650</v>
      </c>
      <c r="RY61" s="46">
        <v>0</v>
      </c>
      <c r="RZ61" s="140">
        <v>661</v>
      </c>
      <c r="SA61" s="46">
        <v>1</v>
      </c>
      <c r="SB61" s="140">
        <v>685</v>
      </c>
      <c r="SC61" s="46">
        <v>2</v>
      </c>
      <c r="SD61" s="140">
        <v>711</v>
      </c>
      <c r="SE61" s="46">
        <v>3</v>
      </c>
      <c r="SF61" s="140">
        <v>744</v>
      </c>
      <c r="SG61" s="46">
        <v>4</v>
      </c>
      <c r="SH61" s="140">
        <v>778</v>
      </c>
      <c r="SI61" s="46">
        <v>5</v>
      </c>
      <c r="SJ61" s="140">
        <v>804</v>
      </c>
      <c r="SK61" s="46">
        <v>6</v>
      </c>
      <c r="SL61" s="140">
        <v>660</v>
      </c>
      <c r="SM61" s="46">
        <v>0</v>
      </c>
      <c r="SN61" s="140">
        <v>678</v>
      </c>
      <c r="SO61" s="46">
        <v>1</v>
      </c>
      <c r="SP61" s="140">
        <v>691</v>
      </c>
      <c r="SQ61" s="46">
        <v>2</v>
      </c>
      <c r="SR61" s="140">
        <v>726</v>
      </c>
      <c r="SS61" s="46">
        <v>3</v>
      </c>
      <c r="ST61" s="140">
        <v>752</v>
      </c>
      <c r="SU61" s="46">
        <v>4</v>
      </c>
      <c r="SV61" s="140">
        <v>778</v>
      </c>
      <c r="SW61" s="46">
        <v>5</v>
      </c>
      <c r="SX61" s="140">
        <v>809</v>
      </c>
      <c r="SY61" s="46">
        <v>6</v>
      </c>
      <c r="SZ61" s="140">
        <v>850</v>
      </c>
      <c r="TA61" s="46">
        <v>7</v>
      </c>
      <c r="TB61" s="140">
        <v>892</v>
      </c>
      <c r="TC61" s="5">
        <v>8</v>
      </c>
      <c r="TD61" s="4"/>
      <c r="TE61" s="177"/>
      <c r="TF61" s="4"/>
      <c r="TG61" s="4"/>
      <c r="TH61" s="4"/>
      <c r="TI61" s="4"/>
      <c r="TJ61" s="4"/>
    </row>
    <row r="62" spans="1:530" x14ac:dyDescent="0.25">
      <c r="A62" s="24" t="s">
        <v>74</v>
      </c>
      <c r="B62" s="55"/>
      <c r="C62" s="37"/>
      <c r="D62" s="37"/>
      <c r="E62" s="39"/>
      <c r="F62" s="39"/>
      <c r="G62" s="39"/>
      <c r="H62" s="39"/>
      <c r="I62" s="39"/>
      <c r="J62" s="39"/>
      <c r="BD62" s="130"/>
      <c r="BF62" s="3"/>
      <c r="BH62" s="3"/>
      <c r="BN62" s="3"/>
      <c r="BP62" s="3"/>
      <c r="CI62" s="3"/>
      <c r="DA62" s="3"/>
      <c r="EF62" s="45"/>
      <c r="EH62" s="45"/>
      <c r="EJ62" s="45"/>
      <c r="EW62" s="3"/>
      <c r="EY62" s="3"/>
      <c r="FA62" s="3"/>
      <c r="FC62" s="3"/>
      <c r="FE62" s="3"/>
      <c r="FG62" s="3"/>
      <c r="FI62" s="3"/>
      <c r="FK62" s="3"/>
      <c r="FM62" s="3"/>
      <c r="FO62" s="3"/>
      <c r="FQ62" s="3"/>
      <c r="FS62" s="3"/>
      <c r="FU62" s="3"/>
      <c r="FW62" s="3"/>
      <c r="FY62" s="3"/>
      <c r="GA62" s="3"/>
      <c r="GC62" s="3"/>
      <c r="GE62" s="3"/>
      <c r="GG62" s="3"/>
      <c r="GI62" s="3"/>
      <c r="GK62" s="3"/>
      <c r="GM62" s="3"/>
      <c r="GO62" s="3"/>
      <c r="GQ62" s="3"/>
      <c r="GS62" s="3"/>
      <c r="GU62" s="3"/>
      <c r="GW62" s="3"/>
      <c r="GY62" s="3"/>
      <c r="HA62" s="3"/>
      <c r="HC62" s="3"/>
      <c r="HE62" s="3"/>
      <c r="HG62" s="3"/>
      <c r="HI62" s="3"/>
      <c r="HK62" s="3"/>
      <c r="HM62" s="3"/>
      <c r="HO62" s="3"/>
      <c r="HQ62" s="3"/>
      <c r="HS62" s="3"/>
      <c r="HU62" s="3"/>
      <c r="HW62" s="3"/>
      <c r="HY62" s="3"/>
      <c r="IA62" s="3"/>
      <c r="IC62" s="3"/>
      <c r="IE62" s="3"/>
      <c r="IG62" s="3"/>
      <c r="II62" s="3"/>
      <c r="IK62" s="3"/>
      <c r="IM62" s="3"/>
      <c r="IO62" s="3"/>
      <c r="IQ62" s="3"/>
      <c r="IS62" s="3"/>
      <c r="IU62" s="3"/>
      <c r="IW62" s="3"/>
      <c r="IY62" s="3"/>
      <c r="JA62" s="3"/>
      <c r="JC62" s="3"/>
      <c r="JE62" s="3"/>
      <c r="JG62" s="3"/>
      <c r="JI62" s="3"/>
      <c r="JK62" s="3"/>
      <c r="JM62" s="3"/>
      <c r="JO62" s="3"/>
      <c r="JQ62" s="3"/>
      <c r="JS62" s="3"/>
      <c r="JU62" s="3"/>
      <c r="JW62" s="3"/>
      <c r="JY62" s="3"/>
      <c r="KA62" s="3"/>
      <c r="KC62" s="3"/>
      <c r="KE62" s="3"/>
      <c r="KG62" s="3"/>
      <c r="KI62" s="3"/>
      <c r="KK62" s="3"/>
      <c r="KM62" s="3"/>
      <c r="KO62" s="3"/>
      <c r="KQ62" s="3"/>
      <c r="KS62" s="3"/>
      <c r="KU62" s="3"/>
      <c r="KW62" s="3"/>
      <c r="KY62" s="3"/>
      <c r="LA62" s="3"/>
      <c r="LC62" s="3"/>
      <c r="LE62" s="3"/>
      <c r="LG62" s="3"/>
      <c r="LI62" s="3"/>
      <c r="LK62" s="3"/>
      <c r="LM62" s="3"/>
      <c r="LO62" s="3"/>
      <c r="LQ62" s="3"/>
      <c r="LS62" s="3"/>
      <c r="LU62" s="3"/>
      <c r="LW62" s="3"/>
      <c r="LY62" s="3"/>
      <c r="MA62" s="48"/>
      <c r="MB62" s="39"/>
      <c r="MC62" s="39"/>
      <c r="MD62" s="39"/>
      <c r="ME62" s="39"/>
      <c r="MF62" s="3"/>
      <c r="MH62" s="3"/>
      <c r="MJ62" s="3"/>
      <c r="ML62" s="3"/>
      <c r="MN62" s="3"/>
      <c r="MP62" s="3"/>
      <c r="MR62" s="3"/>
      <c r="MT62" s="3"/>
      <c r="MV62" s="3"/>
      <c r="MX62" s="3"/>
      <c r="MZ62" s="3"/>
      <c r="NB62" s="3"/>
      <c r="ND62" s="3"/>
      <c r="NF62" s="3"/>
      <c r="NH62" s="3"/>
      <c r="NJ62" s="3"/>
      <c r="NL62" s="3"/>
      <c r="NN62" s="3"/>
      <c r="NP62" s="3"/>
      <c r="NR62" s="3"/>
      <c r="NT62" s="3"/>
      <c r="NV62" s="3"/>
      <c r="NX62" s="3"/>
      <c r="NZ62" s="3"/>
      <c r="OB62" s="3"/>
      <c r="OD62" s="3"/>
      <c r="OF62" s="3"/>
      <c r="OH62" s="3"/>
      <c r="OJ62" s="3"/>
      <c r="OL62" s="3"/>
      <c r="ON62" s="3"/>
      <c r="OP62" s="141">
        <v>134</v>
      </c>
      <c r="OQ62" s="45">
        <v>0</v>
      </c>
      <c r="OR62" s="141">
        <v>149</v>
      </c>
      <c r="OS62" s="45">
        <v>1</v>
      </c>
      <c r="OT62" s="141">
        <v>145</v>
      </c>
      <c r="OU62" s="45">
        <v>2</v>
      </c>
      <c r="OV62" s="141">
        <v>158</v>
      </c>
      <c r="OW62" s="45">
        <v>3</v>
      </c>
      <c r="OX62" s="141">
        <v>162</v>
      </c>
      <c r="OY62" s="45">
        <v>4</v>
      </c>
      <c r="OZ62" s="141">
        <v>171</v>
      </c>
      <c r="PA62" s="45">
        <v>5</v>
      </c>
      <c r="PB62" s="141">
        <v>182</v>
      </c>
      <c r="PC62" s="45">
        <v>6</v>
      </c>
      <c r="PD62" s="141">
        <v>194</v>
      </c>
      <c r="PE62" s="45">
        <v>7</v>
      </c>
      <c r="PF62" s="141">
        <v>824</v>
      </c>
      <c r="PG62" s="45">
        <v>0</v>
      </c>
      <c r="PH62" s="141">
        <v>853</v>
      </c>
      <c r="PI62" s="45">
        <v>2</v>
      </c>
      <c r="PJ62" s="141">
        <v>872</v>
      </c>
      <c r="PK62" s="45">
        <v>4</v>
      </c>
      <c r="PL62" s="141">
        <v>907</v>
      </c>
      <c r="PM62" s="45">
        <v>6</v>
      </c>
      <c r="PN62" s="141">
        <v>936</v>
      </c>
      <c r="PO62" s="45">
        <v>8</v>
      </c>
      <c r="PP62" s="141">
        <v>975</v>
      </c>
      <c r="PQ62" s="45">
        <v>10</v>
      </c>
      <c r="PR62" s="141">
        <v>1010</v>
      </c>
      <c r="PS62" s="45">
        <v>12</v>
      </c>
      <c r="PT62" s="141">
        <v>1060</v>
      </c>
      <c r="PU62" s="45">
        <v>14</v>
      </c>
      <c r="PV62" s="141">
        <v>1090</v>
      </c>
      <c r="PW62" s="45">
        <v>16</v>
      </c>
      <c r="PX62" s="141">
        <v>1150</v>
      </c>
      <c r="PY62" s="45">
        <v>18</v>
      </c>
      <c r="PZ62" s="141">
        <v>1190</v>
      </c>
      <c r="QA62" s="45">
        <v>20</v>
      </c>
      <c r="QB62" s="130">
        <v>710</v>
      </c>
      <c r="QD62" s="140">
        <v>652</v>
      </c>
      <c r="QE62" s="45">
        <v>0</v>
      </c>
      <c r="QF62" s="140">
        <v>668</v>
      </c>
      <c r="QG62" s="45">
        <v>2</v>
      </c>
      <c r="QH62" s="140">
        <v>685</v>
      </c>
      <c r="QI62" s="45">
        <v>4</v>
      </c>
      <c r="QJ62" s="140">
        <v>707</v>
      </c>
      <c r="QK62" s="45">
        <v>6</v>
      </c>
      <c r="QL62" s="140">
        <v>728</v>
      </c>
      <c r="QM62" s="45">
        <v>8</v>
      </c>
      <c r="QN62" s="140">
        <v>740</v>
      </c>
      <c r="QO62" s="45">
        <v>10</v>
      </c>
      <c r="QP62" s="140">
        <v>759</v>
      </c>
      <c r="QQ62" s="45">
        <v>12</v>
      </c>
      <c r="QR62" s="140">
        <v>781</v>
      </c>
      <c r="QS62" s="45">
        <v>14</v>
      </c>
      <c r="QT62" s="140">
        <v>803</v>
      </c>
      <c r="QU62" s="45">
        <v>16</v>
      </c>
      <c r="QV62" s="140">
        <v>823</v>
      </c>
      <c r="QW62" s="45">
        <v>18</v>
      </c>
      <c r="QX62" s="140">
        <v>848</v>
      </c>
      <c r="QY62" s="45">
        <v>20</v>
      </c>
      <c r="QZ62" s="140">
        <v>142</v>
      </c>
      <c r="RA62" s="45">
        <v>0</v>
      </c>
      <c r="RB62" s="140">
        <v>149</v>
      </c>
      <c r="RC62" s="45">
        <v>1</v>
      </c>
      <c r="RD62" s="140">
        <v>153</v>
      </c>
      <c r="RE62" s="45">
        <v>2</v>
      </c>
      <c r="RF62" s="140">
        <v>161</v>
      </c>
      <c r="RG62" s="45">
        <v>3</v>
      </c>
      <c r="RH62" s="140">
        <v>166</v>
      </c>
      <c r="RI62" s="45">
        <v>4</v>
      </c>
      <c r="RJ62" s="140">
        <v>176</v>
      </c>
      <c r="RK62" s="45">
        <v>5</v>
      </c>
      <c r="RL62" s="140">
        <v>185</v>
      </c>
      <c r="RM62" s="45">
        <v>6</v>
      </c>
      <c r="RN62" s="140">
        <v>199</v>
      </c>
      <c r="RO62" s="45">
        <v>7</v>
      </c>
      <c r="RP62" s="140">
        <v>727</v>
      </c>
      <c r="RQ62" s="140">
        <v>717</v>
      </c>
      <c r="RR62" s="140">
        <v>719</v>
      </c>
      <c r="RS62" s="140">
        <v>716</v>
      </c>
      <c r="RT62" s="140">
        <v>719</v>
      </c>
      <c r="RU62" s="140">
        <v>720</v>
      </c>
      <c r="RV62" s="140">
        <v>720</v>
      </c>
      <c r="RW62" s="140">
        <v>719</v>
      </c>
      <c r="RX62" s="140">
        <v>620</v>
      </c>
      <c r="RY62" s="45">
        <v>0</v>
      </c>
      <c r="RZ62" s="140">
        <v>661</v>
      </c>
      <c r="SA62" s="45">
        <v>1</v>
      </c>
      <c r="SB62" s="140">
        <v>680</v>
      </c>
      <c r="SC62" s="45">
        <v>2</v>
      </c>
      <c r="SD62" s="140">
        <v>716</v>
      </c>
      <c r="SE62" s="45">
        <v>3</v>
      </c>
      <c r="SF62" s="140">
        <v>747</v>
      </c>
      <c r="SG62" s="45">
        <v>4</v>
      </c>
      <c r="SH62" s="140">
        <v>775</v>
      </c>
      <c r="SI62" s="45">
        <v>5</v>
      </c>
      <c r="SJ62" s="140">
        <v>798</v>
      </c>
      <c r="SK62" s="45">
        <v>6</v>
      </c>
      <c r="SL62" s="140">
        <v>657</v>
      </c>
      <c r="SM62" s="45">
        <v>0</v>
      </c>
      <c r="SN62" s="140">
        <v>681</v>
      </c>
      <c r="SO62" s="45">
        <v>1</v>
      </c>
      <c r="SP62" s="140">
        <v>686</v>
      </c>
      <c r="SQ62" s="45">
        <v>2</v>
      </c>
      <c r="SR62" s="140">
        <v>726</v>
      </c>
      <c r="SS62" s="45">
        <v>3</v>
      </c>
      <c r="ST62" s="140">
        <v>753</v>
      </c>
      <c r="SU62" s="45">
        <v>4</v>
      </c>
      <c r="SV62" s="140">
        <v>782</v>
      </c>
      <c r="SW62" s="45">
        <v>5</v>
      </c>
      <c r="SX62" s="140">
        <v>808</v>
      </c>
      <c r="SY62" s="45">
        <v>6</v>
      </c>
      <c r="SZ62" s="140">
        <v>850</v>
      </c>
      <c r="TA62" s="45">
        <v>7</v>
      </c>
      <c r="TB62" s="140">
        <v>891</v>
      </c>
      <c r="TC62" s="2">
        <v>8</v>
      </c>
      <c r="TD62" s="4"/>
      <c r="TF62" s="4"/>
      <c r="TG62" s="4"/>
      <c r="TH62" s="4"/>
      <c r="TI62" s="4"/>
      <c r="TJ62" s="4"/>
    </row>
    <row r="63" spans="1:530" s="5" customFormat="1" x14ac:dyDescent="0.25">
      <c r="A63" s="25" t="s">
        <v>75</v>
      </c>
      <c r="B63" s="56"/>
      <c r="C63" s="38"/>
      <c r="D63" s="38"/>
      <c r="E63" s="36"/>
      <c r="F63" s="36"/>
      <c r="G63" s="36"/>
      <c r="H63" s="36"/>
      <c r="I63" s="36"/>
      <c r="J63" s="36"/>
      <c r="K63" s="41"/>
      <c r="L63" s="41"/>
      <c r="M63" s="41"/>
      <c r="N63" s="41"/>
      <c r="O63" s="41"/>
      <c r="P63" s="41"/>
      <c r="Q63" s="41"/>
      <c r="R63" s="41"/>
      <c r="S63" s="41"/>
      <c r="T63" s="41"/>
      <c r="U63" s="41"/>
      <c r="V63" s="41"/>
      <c r="W63" s="41"/>
      <c r="X63" s="41"/>
      <c r="Y63" s="41"/>
      <c r="Z63" s="46"/>
      <c r="AA63" s="41"/>
      <c r="AB63" s="41"/>
      <c r="AC63" s="41"/>
      <c r="AD63" s="41"/>
      <c r="AH63" s="127"/>
      <c r="AW63" s="41"/>
      <c r="AX63" s="41"/>
      <c r="AY63" s="41"/>
      <c r="AZ63" s="41"/>
      <c r="BA63" s="46"/>
      <c r="BB63" s="46"/>
      <c r="BC63" s="41"/>
      <c r="BD63" s="130"/>
      <c r="BE63" s="126"/>
      <c r="BF63" s="6"/>
      <c r="BG63" s="46"/>
      <c r="BH63" s="6"/>
      <c r="BI63" s="46"/>
      <c r="BJ63" s="127"/>
      <c r="BK63" s="126"/>
      <c r="BL63" s="41"/>
      <c r="BM63" s="41"/>
      <c r="BN63" s="6"/>
      <c r="BO63" s="46"/>
      <c r="BP63" s="6"/>
      <c r="BQ63" s="46"/>
      <c r="BS63" s="46"/>
      <c r="BU63" s="46"/>
      <c r="BV63" s="46"/>
      <c r="BW63" s="46"/>
      <c r="BY63" s="46"/>
      <c r="CA63" s="46"/>
      <c r="CC63" s="46"/>
      <c r="CE63" s="46"/>
      <c r="CF63" s="46"/>
      <c r="CH63" s="46"/>
      <c r="CI63" s="6"/>
      <c r="CJ63" s="46"/>
      <c r="CL63" s="46"/>
      <c r="CN63" s="46"/>
      <c r="CP63" s="46"/>
      <c r="CR63" s="46"/>
      <c r="CT63" s="46"/>
      <c r="CV63" s="46"/>
      <c r="CX63" s="46"/>
      <c r="CZ63" s="46"/>
      <c r="DA63" s="6"/>
      <c r="DB63" s="46"/>
      <c r="DD63" s="46"/>
      <c r="DF63" s="46"/>
      <c r="DH63" s="46"/>
      <c r="DJ63" s="46"/>
      <c r="DL63" s="46"/>
      <c r="DN63" s="46"/>
      <c r="DP63" s="46"/>
      <c r="DR63" s="46"/>
      <c r="DT63" s="46"/>
      <c r="DV63" s="46"/>
      <c r="DX63" s="46"/>
      <c r="DZ63" s="46"/>
      <c r="EB63" s="46"/>
      <c r="ED63" s="46"/>
      <c r="EF63" s="46"/>
      <c r="EH63" s="46"/>
      <c r="EJ63" s="46"/>
      <c r="EL63" s="46"/>
      <c r="EN63" s="46"/>
      <c r="EP63" s="46"/>
      <c r="ER63" s="46"/>
      <c r="ET63" s="46"/>
      <c r="EV63" s="46"/>
      <c r="EX63" s="46"/>
      <c r="EZ63" s="46"/>
      <c r="FB63" s="46"/>
      <c r="FD63" s="46"/>
      <c r="FF63" s="46"/>
      <c r="FH63" s="46"/>
      <c r="FJ63" s="46"/>
      <c r="FL63" s="46"/>
      <c r="FN63" s="46"/>
      <c r="FP63" s="46"/>
      <c r="FR63" s="46"/>
      <c r="FT63" s="46"/>
      <c r="FV63" s="46"/>
      <c r="FX63" s="46"/>
      <c r="FZ63" s="46"/>
      <c r="GB63" s="46"/>
      <c r="GD63" s="46"/>
      <c r="GF63" s="46"/>
      <c r="GH63" s="46"/>
      <c r="GJ63" s="46"/>
      <c r="GL63" s="46"/>
      <c r="GN63" s="46"/>
      <c r="GP63" s="46"/>
      <c r="GR63" s="46"/>
      <c r="GT63" s="46"/>
      <c r="GV63" s="46"/>
      <c r="GX63" s="46"/>
      <c r="GZ63" s="46"/>
      <c r="HB63" s="46"/>
      <c r="HD63" s="46"/>
      <c r="HF63" s="46"/>
      <c r="HH63" s="46"/>
      <c r="HJ63" s="46"/>
      <c r="HL63" s="46"/>
      <c r="HN63" s="46"/>
      <c r="HP63" s="46"/>
      <c r="HR63" s="46"/>
      <c r="HT63" s="46"/>
      <c r="HV63" s="46"/>
      <c r="HX63" s="46"/>
      <c r="HZ63" s="46"/>
      <c r="IB63" s="46"/>
      <c r="ID63" s="46"/>
      <c r="IF63" s="46"/>
      <c r="IH63" s="46"/>
      <c r="IJ63" s="46"/>
      <c r="IL63" s="46"/>
      <c r="IN63" s="46"/>
      <c r="IP63" s="46"/>
      <c r="IR63" s="46"/>
      <c r="IT63" s="46"/>
      <c r="IV63" s="46"/>
      <c r="IX63" s="46"/>
      <c r="IZ63" s="46"/>
      <c r="JB63" s="46"/>
      <c r="JD63" s="46"/>
      <c r="JF63" s="46"/>
      <c r="JH63" s="46"/>
      <c r="JJ63" s="46"/>
      <c r="JL63" s="46"/>
      <c r="JN63" s="46"/>
      <c r="JP63" s="46"/>
      <c r="JR63" s="46"/>
      <c r="JT63" s="46"/>
      <c r="JV63" s="46"/>
      <c r="JX63" s="46"/>
      <c r="JZ63" s="46"/>
      <c r="KB63" s="46"/>
      <c r="KD63" s="46"/>
      <c r="KF63" s="46"/>
      <c r="KH63" s="46"/>
      <c r="KJ63" s="46"/>
      <c r="KL63" s="46"/>
      <c r="KN63" s="46"/>
      <c r="KP63" s="46"/>
      <c r="KR63" s="46"/>
      <c r="KT63" s="46"/>
      <c r="KV63" s="46"/>
      <c r="KX63" s="46"/>
      <c r="KZ63" s="46"/>
      <c r="LB63" s="46"/>
      <c r="LD63" s="46"/>
      <c r="LF63" s="46"/>
      <c r="LH63" s="46"/>
      <c r="LJ63" s="46"/>
      <c r="LL63" s="46"/>
      <c r="LN63" s="46"/>
      <c r="LP63" s="46"/>
      <c r="LR63" s="46"/>
      <c r="LT63" s="46"/>
      <c r="LV63" s="46"/>
      <c r="LX63" s="46"/>
      <c r="LZ63" s="46"/>
      <c r="MA63" s="46"/>
      <c r="MB63" s="41"/>
      <c r="MC63" s="41"/>
      <c r="MD63" s="41"/>
      <c r="ME63" s="41"/>
      <c r="MG63" s="46"/>
      <c r="MI63" s="46"/>
      <c r="MK63" s="46"/>
      <c r="MM63" s="46"/>
      <c r="MO63" s="46"/>
      <c r="MQ63" s="46"/>
      <c r="MS63" s="46"/>
      <c r="MU63" s="46"/>
      <c r="MV63" s="6"/>
      <c r="MW63" s="46"/>
      <c r="MX63" s="6"/>
      <c r="MY63" s="46"/>
      <c r="MZ63" s="6"/>
      <c r="NA63" s="46"/>
      <c r="NB63" s="6"/>
      <c r="NC63" s="46"/>
      <c r="ND63" s="6"/>
      <c r="NE63" s="46"/>
      <c r="NF63" s="6"/>
      <c r="NG63" s="46"/>
      <c r="NH63" s="6"/>
      <c r="NI63" s="46"/>
      <c r="NK63" s="46"/>
      <c r="NM63" s="46"/>
      <c r="NO63" s="46"/>
      <c r="NQ63" s="46"/>
      <c r="NS63" s="46"/>
      <c r="NU63" s="46"/>
      <c r="NW63" s="46"/>
      <c r="NY63" s="46"/>
      <c r="OA63" s="46"/>
      <c r="OC63" s="46"/>
      <c r="OE63" s="46"/>
      <c r="OG63" s="46"/>
      <c r="OI63" s="46"/>
      <c r="OK63" s="46"/>
      <c r="OM63" s="46"/>
      <c r="OO63" s="46"/>
      <c r="OP63" s="141">
        <v>140</v>
      </c>
      <c r="OQ63" s="46">
        <v>0</v>
      </c>
      <c r="OR63" s="141">
        <v>146</v>
      </c>
      <c r="OS63" s="46">
        <v>1</v>
      </c>
      <c r="OT63" s="141">
        <v>149</v>
      </c>
      <c r="OU63" s="46">
        <v>2</v>
      </c>
      <c r="OV63" s="141">
        <v>153</v>
      </c>
      <c r="OW63" s="46">
        <v>3</v>
      </c>
      <c r="OX63" s="141">
        <v>161</v>
      </c>
      <c r="OY63" s="46">
        <v>4</v>
      </c>
      <c r="OZ63" s="141">
        <v>172</v>
      </c>
      <c r="PA63" s="46">
        <v>5</v>
      </c>
      <c r="PB63" s="141">
        <v>181</v>
      </c>
      <c r="PC63" s="46">
        <v>6</v>
      </c>
      <c r="PD63" s="141">
        <v>189</v>
      </c>
      <c r="PE63" s="46">
        <v>7</v>
      </c>
      <c r="PF63" s="141">
        <v>824</v>
      </c>
      <c r="PG63" s="46">
        <v>0</v>
      </c>
      <c r="PH63" s="141">
        <v>849</v>
      </c>
      <c r="PI63" s="46">
        <v>2</v>
      </c>
      <c r="PJ63" s="141">
        <v>873</v>
      </c>
      <c r="PK63" s="46">
        <v>4</v>
      </c>
      <c r="PL63" s="141">
        <v>905</v>
      </c>
      <c r="PM63" s="46">
        <v>6</v>
      </c>
      <c r="PN63" s="141">
        <v>932</v>
      </c>
      <c r="PO63" s="46">
        <v>8</v>
      </c>
      <c r="PP63" s="141">
        <v>963</v>
      </c>
      <c r="PQ63" s="46">
        <v>10</v>
      </c>
      <c r="PR63" s="141">
        <v>1010</v>
      </c>
      <c r="PS63" s="46">
        <v>12</v>
      </c>
      <c r="PT63" s="141">
        <v>1060</v>
      </c>
      <c r="PU63" s="46">
        <v>14</v>
      </c>
      <c r="PV63" s="141">
        <v>1100</v>
      </c>
      <c r="PW63" s="46">
        <v>16</v>
      </c>
      <c r="PX63" s="141">
        <v>1150</v>
      </c>
      <c r="PY63" s="46">
        <v>18</v>
      </c>
      <c r="PZ63" s="141">
        <v>1190</v>
      </c>
      <c r="QA63" s="46">
        <v>20</v>
      </c>
      <c r="QB63" s="130">
        <v>706</v>
      </c>
      <c r="QC63" s="126"/>
      <c r="QD63" s="140">
        <v>649</v>
      </c>
      <c r="QE63" s="46">
        <v>0</v>
      </c>
      <c r="QF63" s="140">
        <v>670</v>
      </c>
      <c r="QG63" s="46">
        <v>2</v>
      </c>
      <c r="QH63" s="140">
        <v>687</v>
      </c>
      <c r="QI63" s="46">
        <v>4</v>
      </c>
      <c r="QJ63" s="140">
        <v>705</v>
      </c>
      <c r="QK63" s="46">
        <v>6</v>
      </c>
      <c r="QL63" s="140">
        <v>724</v>
      </c>
      <c r="QM63" s="46">
        <v>8</v>
      </c>
      <c r="QN63" s="140">
        <v>740</v>
      </c>
      <c r="QO63" s="46">
        <v>10</v>
      </c>
      <c r="QP63" s="140">
        <v>759</v>
      </c>
      <c r="QQ63" s="46">
        <v>12</v>
      </c>
      <c r="QR63" s="140">
        <v>780</v>
      </c>
      <c r="QS63" s="46">
        <v>14</v>
      </c>
      <c r="QT63" s="140">
        <v>803</v>
      </c>
      <c r="QU63" s="46">
        <v>16</v>
      </c>
      <c r="QV63" s="140">
        <v>823</v>
      </c>
      <c r="QW63" s="46">
        <v>18</v>
      </c>
      <c r="QX63" s="140">
        <v>845</v>
      </c>
      <c r="QY63" s="46">
        <v>20</v>
      </c>
      <c r="QZ63" s="140">
        <v>143</v>
      </c>
      <c r="RA63" s="46">
        <v>0</v>
      </c>
      <c r="RB63" s="140">
        <v>149</v>
      </c>
      <c r="RC63" s="46">
        <v>1</v>
      </c>
      <c r="RD63" s="140">
        <v>154</v>
      </c>
      <c r="RE63" s="46">
        <v>2</v>
      </c>
      <c r="RF63" s="140">
        <v>160</v>
      </c>
      <c r="RG63" s="46">
        <v>3</v>
      </c>
      <c r="RH63" s="140">
        <v>167</v>
      </c>
      <c r="RI63" s="46">
        <v>4</v>
      </c>
      <c r="RJ63" s="140">
        <v>177</v>
      </c>
      <c r="RK63" s="46">
        <v>5</v>
      </c>
      <c r="RL63" s="140">
        <v>187</v>
      </c>
      <c r="RM63" s="46">
        <v>6</v>
      </c>
      <c r="RN63" s="140">
        <v>202</v>
      </c>
      <c r="RO63" s="46">
        <v>7</v>
      </c>
      <c r="RP63" s="140">
        <v>727</v>
      </c>
      <c r="RQ63" s="140">
        <v>716</v>
      </c>
      <c r="RR63" s="140">
        <v>712</v>
      </c>
      <c r="RS63" s="140">
        <v>717</v>
      </c>
      <c r="RT63" s="140">
        <v>720</v>
      </c>
      <c r="RU63" s="140">
        <v>719</v>
      </c>
      <c r="RV63" s="140">
        <v>718</v>
      </c>
      <c r="RW63" s="140">
        <v>717</v>
      </c>
      <c r="RX63" s="140">
        <v>638</v>
      </c>
      <c r="RY63" s="46">
        <v>0</v>
      </c>
      <c r="RZ63" s="140">
        <v>658</v>
      </c>
      <c r="SA63" s="46">
        <v>1</v>
      </c>
      <c r="SB63" s="140">
        <v>686</v>
      </c>
      <c r="SC63" s="46">
        <v>2</v>
      </c>
      <c r="SD63" s="140">
        <v>712</v>
      </c>
      <c r="SE63" s="46">
        <v>3</v>
      </c>
      <c r="SF63" s="140">
        <v>747</v>
      </c>
      <c r="SG63" s="46">
        <v>4</v>
      </c>
      <c r="SH63" s="140">
        <v>772</v>
      </c>
      <c r="SI63" s="46">
        <v>5</v>
      </c>
      <c r="SJ63" s="140">
        <v>797</v>
      </c>
      <c r="SK63" s="46">
        <v>6</v>
      </c>
      <c r="SL63" s="140">
        <v>658</v>
      </c>
      <c r="SM63" s="46">
        <v>0</v>
      </c>
      <c r="SN63" s="140">
        <v>682</v>
      </c>
      <c r="SO63" s="46">
        <v>1</v>
      </c>
      <c r="SP63" s="140">
        <v>704</v>
      </c>
      <c r="SQ63" s="46">
        <v>2</v>
      </c>
      <c r="SR63" s="140">
        <v>725</v>
      </c>
      <c r="SS63" s="46">
        <v>3</v>
      </c>
      <c r="ST63" s="140">
        <v>750</v>
      </c>
      <c r="SU63" s="46">
        <v>4</v>
      </c>
      <c r="SV63" s="140">
        <v>782</v>
      </c>
      <c r="SW63" s="46">
        <v>5</v>
      </c>
      <c r="SX63" s="140">
        <v>813</v>
      </c>
      <c r="SY63" s="46">
        <v>6</v>
      </c>
      <c r="SZ63" s="140">
        <v>850</v>
      </c>
      <c r="TA63" s="46">
        <v>7</v>
      </c>
      <c r="TB63" s="140">
        <v>891</v>
      </c>
      <c r="TC63" s="5">
        <v>8</v>
      </c>
      <c r="TD63" s="4"/>
      <c r="TE63" s="177"/>
      <c r="TF63" s="177"/>
      <c r="TG63" s="177"/>
      <c r="TH63" s="177"/>
      <c r="TI63" s="177"/>
      <c r="TJ63" s="177"/>
    </row>
    <row r="64" spans="1:530" x14ac:dyDescent="0.25">
      <c r="A64" s="26" t="s">
        <v>76</v>
      </c>
      <c r="B64" s="55"/>
      <c r="C64" s="37"/>
      <c r="D64" s="37"/>
      <c r="E64" s="39"/>
      <c r="F64" s="39"/>
      <c r="G64" s="39"/>
      <c r="H64" s="39"/>
      <c r="I64" s="39"/>
      <c r="J64" s="39"/>
      <c r="BD64" s="130"/>
      <c r="BF64" s="3"/>
      <c r="BH64" s="3"/>
      <c r="BN64" s="3"/>
      <c r="BP64" s="3"/>
      <c r="CI64" s="3"/>
      <c r="DA64" s="3"/>
      <c r="EF64" s="45"/>
      <c r="EH64" s="45"/>
      <c r="EJ64" s="45"/>
      <c r="FC64" s="3"/>
      <c r="FE64" s="3"/>
      <c r="FG64" s="3"/>
      <c r="FI64" s="3"/>
      <c r="FK64" s="3"/>
      <c r="FM64" s="3"/>
      <c r="FO64" s="3"/>
      <c r="FQ64" s="3"/>
      <c r="FS64" s="3"/>
      <c r="FU64" s="3"/>
      <c r="FW64" s="3"/>
      <c r="FY64" s="3"/>
      <c r="GA64" s="3"/>
      <c r="GC64" s="3"/>
      <c r="GE64" s="3"/>
      <c r="GG64" s="3"/>
      <c r="GI64" s="3"/>
      <c r="GK64" s="3"/>
      <c r="GM64" s="3"/>
      <c r="GO64" s="3"/>
      <c r="GQ64" s="3"/>
      <c r="GS64" s="3"/>
      <c r="GU64" s="3"/>
      <c r="GW64" s="3"/>
      <c r="GY64" s="3"/>
      <c r="HA64" s="3"/>
      <c r="HC64" s="3"/>
      <c r="HE64" s="3"/>
      <c r="HG64" s="3"/>
      <c r="HI64" s="3"/>
      <c r="HK64" s="3"/>
      <c r="HM64" s="3"/>
      <c r="HO64" s="3"/>
      <c r="HQ64" s="3"/>
      <c r="HS64" s="3"/>
      <c r="HU64" s="3"/>
      <c r="HW64" s="3"/>
      <c r="HY64" s="3"/>
      <c r="IA64" s="3"/>
      <c r="IC64" s="3"/>
      <c r="IE64" s="3"/>
      <c r="IG64" s="3"/>
      <c r="II64" s="3"/>
      <c r="IK64" s="3"/>
      <c r="IM64" s="3"/>
      <c r="IO64" s="3"/>
      <c r="IQ64" s="3"/>
      <c r="IS64" s="3"/>
      <c r="IU64" s="3"/>
      <c r="IW64" s="3"/>
      <c r="IY64" s="3"/>
      <c r="JA64" s="3"/>
      <c r="JC64" s="3"/>
      <c r="JE64" s="3"/>
      <c r="JG64" s="3"/>
      <c r="JI64" s="3"/>
      <c r="JK64" s="3"/>
      <c r="JM64" s="3"/>
      <c r="JO64" s="3"/>
      <c r="JQ64" s="3"/>
      <c r="JS64" s="3"/>
      <c r="JU64" s="3"/>
      <c r="JW64" s="3"/>
      <c r="JY64" s="3"/>
      <c r="KA64" s="3"/>
      <c r="KC64" s="3"/>
      <c r="KE64" s="3"/>
      <c r="KG64" s="3"/>
      <c r="KI64" s="3"/>
      <c r="KK64" s="3"/>
      <c r="KM64" s="3"/>
      <c r="KO64" s="3"/>
      <c r="KQ64" s="3"/>
      <c r="KS64" s="3"/>
      <c r="KU64" s="3"/>
      <c r="KW64" s="3"/>
      <c r="KY64" s="3"/>
      <c r="LA64" s="3"/>
      <c r="LC64" s="3"/>
      <c r="LE64" s="3"/>
      <c r="LG64" s="3"/>
      <c r="LI64" s="3"/>
      <c r="LK64" s="3"/>
      <c r="LM64" s="3"/>
      <c r="LO64" s="3"/>
      <c r="LQ64" s="3"/>
      <c r="LS64" s="3"/>
      <c r="LU64" s="3"/>
      <c r="LW64" s="3"/>
      <c r="LY64" s="3"/>
      <c r="MF64" s="3"/>
      <c r="MH64" s="3"/>
      <c r="MJ64" s="3"/>
      <c r="ML64" s="3"/>
      <c r="MN64" s="3"/>
      <c r="MP64" s="3"/>
      <c r="MR64" s="3"/>
      <c r="MT64" s="3"/>
      <c r="MV64" s="3"/>
      <c r="MX64" s="3"/>
      <c r="MZ64" s="3"/>
      <c r="NB64" s="3"/>
      <c r="ND64" s="3"/>
      <c r="NF64" s="3"/>
      <c r="NH64" s="3"/>
      <c r="NJ64" s="3"/>
      <c r="NL64" s="3"/>
      <c r="NN64" s="3"/>
      <c r="NP64" s="3"/>
      <c r="NR64" s="3"/>
      <c r="NT64" s="3"/>
      <c r="NV64" s="3"/>
      <c r="NX64" s="3"/>
      <c r="NZ64" s="3"/>
      <c r="OB64" s="3"/>
      <c r="OD64" s="3"/>
      <c r="OF64" s="3"/>
      <c r="OH64" s="3"/>
      <c r="OJ64" s="3"/>
      <c r="OL64" s="3"/>
      <c r="ON64" s="3"/>
      <c r="OP64" s="141">
        <v>171</v>
      </c>
      <c r="OQ64" s="45">
        <v>0</v>
      </c>
      <c r="OR64" s="141">
        <v>142</v>
      </c>
      <c r="OS64" s="45">
        <v>1</v>
      </c>
      <c r="OT64" s="141">
        <v>148</v>
      </c>
      <c r="OU64" s="45">
        <v>2</v>
      </c>
      <c r="OV64" s="141">
        <v>155</v>
      </c>
      <c r="OW64" s="45">
        <v>3</v>
      </c>
      <c r="OX64" s="141">
        <v>164</v>
      </c>
      <c r="OY64" s="45">
        <v>4</v>
      </c>
      <c r="OZ64" s="141">
        <v>170</v>
      </c>
      <c r="PA64" s="45">
        <v>5</v>
      </c>
      <c r="PB64" s="141">
        <v>179</v>
      </c>
      <c r="PC64" s="45">
        <v>6</v>
      </c>
      <c r="PD64" s="141">
        <v>197</v>
      </c>
      <c r="PE64" s="45">
        <v>7</v>
      </c>
      <c r="PF64" s="141">
        <v>821</v>
      </c>
      <c r="PG64" s="45">
        <v>0</v>
      </c>
      <c r="PH64" s="141">
        <v>848</v>
      </c>
      <c r="PI64" s="45">
        <v>2</v>
      </c>
      <c r="PJ64" s="141">
        <v>871</v>
      </c>
      <c r="PK64" s="45">
        <v>4</v>
      </c>
      <c r="PL64" s="141">
        <v>908</v>
      </c>
      <c r="PM64" s="45">
        <v>6</v>
      </c>
      <c r="PN64" s="141">
        <v>944</v>
      </c>
      <c r="PO64" s="45">
        <v>8</v>
      </c>
      <c r="PP64" s="141">
        <v>974</v>
      </c>
      <c r="PQ64" s="45">
        <v>10</v>
      </c>
      <c r="PR64" s="141">
        <v>1010</v>
      </c>
      <c r="PS64" s="45">
        <v>12</v>
      </c>
      <c r="PT64" s="141">
        <v>1060</v>
      </c>
      <c r="PU64" s="45">
        <v>14</v>
      </c>
      <c r="PV64" s="141">
        <v>1090</v>
      </c>
      <c r="PW64" s="45">
        <v>16</v>
      </c>
      <c r="PX64" s="141">
        <v>1150</v>
      </c>
      <c r="PY64" s="45">
        <v>18</v>
      </c>
      <c r="PZ64" s="141">
        <v>1190</v>
      </c>
      <c r="QA64" s="45">
        <v>20</v>
      </c>
      <c r="QB64" s="130">
        <v>708</v>
      </c>
      <c r="QD64" s="140">
        <v>650</v>
      </c>
      <c r="QE64" s="45">
        <v>0</v>
      </c>
      <c r="QF64" s="140">
        <v>668</v>
      </c>
      <c r="QG64" s="45">
        <v>2</v>
      </c>
      <c r="QH64" s="140">
        <v>688</v>
      </c>
      <c r="QI64" s="45">
        <v>4</v>
      </c>
      <c r="QJ64" s="140">
        <v>706</v>
      </c>
      <c r="QK64" s="45">
        <v>6</v>
      </c>
      <c r="QL64" s="140">
        <v>726</v>
      </c>
      <c r="QM64" s="45">
        <v>8</v>
      </c>
      <c r="QN64" s="140">
        <v>740</v>
      </c>
      <c r="QO64" s="45">
        <v>10</v>
      </c>
      <c r="QP64" s="140">
        <v>759</v>
      </c>
      <c r="QQ64" s="45">
        <v>12</v>
      </c>
      <c r="QR64" s="140">
        <v>781</v>
      </c>
      <c r="QS64" s="45">
        <v>14</v>
      </c>
      <c r="QT64" s="140">
        <v>798</v>
      </c>
      <c r="QU64" s="45">
        <v>16</v>
      </c>
      <c r="QV64" s="140">
        <v>824</v>
      </c>
      <c r="QW64" s="45">
        <v>18</v>
      </c>
      <c r="QX64" s="140">
        <v>847</v>
      </c>
      <c r="QY64" s="45">
        <v>20</v>
      </c>
      <c r="QZ64" s="140">
        <v>140</v>
      </c>
      <c r="RA64" s="45">
        <v>0</v>
      </c>
      <c r="RB64" s="140">
        <v>149</v>
      </c>
      <c r="RC64" s="45">
        <v>1</v>
      </c>
      <c r="RD64" s="140">
        <v>154</v>
      </c>
      <c r="RE64" s="45">
        <v>2</v>
      </c>
      <c r="RF64" s="140">
        <v>161</v>
      </c>
      <c r="RG64" s="45">
        <v>3</v>
      </c>
      <c r="RH64" s="140">
        <v>167</v>
      </c>
      <c r="RI64" s="45">
        <v>4</v>
      </c>
      <c r="RJ64" s="140">
        <v>178</v>
      </c>
      <c r="RK64" s="45">
        <v>5</v>
      </c>
      <c r="RL64" s="140">
        <v>186</v>
      </c>
      <c r="RM64" s="45">
        <v>6</v>
      </c>
      <c r="RN64" s="140">
        <v>198</v>
      </c>
      <c r="RO64" s="45">
        <v>7</v>
      </c>
      <c r="RP64" s="140">
        <v>726</v>
      </c>
      <c r="RQ64" s="140">
        <v>719</v>
      </c>
      <c r="RR64" s="140">
        <v>719</v>
      </c>
      <c r="RS64" s="140">
        <v>712</v>
      </c>
      <c r="RT64" s="140">
        <v>717</v>
      </c>
      <c r="RU64" s="140">
        <v>719</v>
      </c>
      <c r="RV64" s="140">
        <v>719</v>
      </c>
      <c r="RW64" s="140">
        <v>722</v>
      </c>
      <c r="RX64" s="140">
        <v>638</v>
      </c>
      <c r="RY64" s="45">
        <v>0</v>
      </c>
      <c r="RZ64" s="140">
        <v>660</v>
      </c>
      <c r="SA64" s="45">
        <v>1</v>
      </c>
      <c r="SB64" s="140">
        <v>688</v>
      </c>
      <c r="SC64" s="45">
        <v>2</v>
      </c>
      <c r="SD64" s="140">
        <v>713</v>
      </c>
      <c r="SE64" s="45">
        <v>3</v>
      </c>
      <c r="SF64" s="140">
        <v>750</v>
      </c>
      <c r="SG64" s="45">
        <v>4</v>
      </c>
      <c r="SH64" s="140">
        <v>774</v>
      </c>
      <c r="SI64" s="45">
        <v>5</v>
      </c>
      <c r="SJ64" s="140">
        <v>800</v>
      </c>
      <c r="SK64" s="45">
        <v>6</v>
      </c>
      <c r="SL64" s="140">
        <v>658</v>
      </c>
      <c r="SM64" s="45">
        <v>0</v>
      </c>
      <c r="SN64" s="140">
        <v>681</v>
      </c>
      <c r="SO64" s="45">
        <v>1</v>
      </c>
      <c r="SP64" s="140">
        <v>702</v>
      </c>
      <c r="SQ64" s="45">
        <v>2</v>
      </c>
      <c r="SR64" s="140">
        <v>726</v>
      </c>
      <c r="SS64" s="45">
        <v>3</v>
      </c>
      <c r="ST64" s="140">
        <v>752</v>
      </c>
      <c r="SU64" s="45">
        <v>4</v>
      </c>
      <c r="SV64" s="140">
        <v>782</v>
      </c>
      <c r="SW64" s="45">
        <v>5</v>
      </c>
      <c r="SX64" s="140">
        <v>809</v>
      </c>
      <c r="SY64" s="45">
        <v>6</v>
      </c>
      <c r="SZ64" s="140">
        <v>849</v>
      </c>
      <c r="TA64" s="45">
        <v>7</v>
      </c>
      <c r="TB64" s="140">
        <v>892</v>
      </c>
      <c r="TC64" s="2">
        <v>8</v>
      </c>
      <c r="TD64" s="4"/>
    </row>
    <row r="65" spans="1:530" s="5" customFormat="1" x14ac:dyDescent="0.25">
      <c r="A65" s="25" t="s">
        <v>77</v>
      </c>
      <c r="B65" s="56"/>
      <c r="C65" s="38"/>
      <c r="D65" s="38"/>
      <c r="E65" s="36"/>
      <c r="F65" s="36"/>
      <c r="G65" s="36"/>
      <c r="H65" s="36"/>
      <c r="I65" s="36"/>
      <c r="J65" s="36"/>
      <c r="K65" s="41"/>
      <c r="L65" s="41"/>
      <c r="M65" s="41"/>
      <c r="N65" s="41"/>
      <c r="O65" s="41"/>
      <c r="P65" s="41"/>
      <c r="Q65" s="41"/>
      <c r="R65" s="41"/>
      <c r="S65" s="41"/>
      <c r="T65" s="41"/>
      <c r="U65" s="41"/>
      <c r="V65" s="41"/>
      <c r="W65" s="41"/>
      <c r="X65" s="41"/>
      <c r="Y65" s="41"/>
      <c r="Z65" s="46"/>
      <c r="AA65" s="41"/>
      <c r="AB65" s="41"/>
      <c r="AC65" s="41"/>
      <c r="AD65" s="41"/>
      <c r="AH65" s="127"/>
      <c r="AW65" s="41"/>
      <c r="AX65" s="41"/>
      <c r="AY65" s="41"/>
      <c r="AZ65" s="41"/>
      <c r="BA65" s="46"/>
      <c r="BB65" s="46"/>
      <c r="BC65" s="41"/>
      <c r="BD65" s="130"/>
      <c r="BE65" s="126"/>
      <c r="BF65" s="6"/>
      <c r="BG65" s="46"/>
      <c r="BH65" s="6"/>
      <c r="BI65" s="46"/>
      <c r="BJ65" s="127"/>
      <c r="BK65" s="126"/>
      <c r="BL65" s="41"/>
      <c r="BM65" s="41"/>
      <c r="BN65" s="6"/>
      <c r="BO65" s="46"/>
      <c r="BP65" s="6"/>
      <c r="BQ65" s="46"/>
      <c r="BS65" s="46"/>
      <c r="BU65" s="46"/>
      <c r="BV65" s="46"/>
      <c r="BW65" s="46"/>
      <c r="BY65" s="46"/>
      <c r="CA65" s="46"/>
      <c r="CC65" s="46"/>
      <c r="CE65" s="46"/>
      <c r="CF65" s="46"/>
      <c r="CH65" s="46"/>
      <c r="CI65" s="6"/>
      <c r="CJ65" s="46"/>
      <c r="CL65" s="46"/>
      <c r="CN65" s="46"/>
      <c r="CP65" s="46"/>
      <c r="CR65" s="46"/>
      <c r="CT65" s="46"/>
      <c r="CV65" s="46"/>
      <c r="CX65" s="46"/>
      <c r="CZ65" s="46"/>
      <c r="DA65" s="6"/>
      <c r="DB65" s="46"/>
      <c r="DD65" s="46"/>
      <c r="DF65" s="46"/>
      <c r="DH65" s="46"/>
      <c r="DJ65" s="46"/>
      <c r="DL65" s="46"/>
      <c r="DN65" s="46"/>
      <c r="DP65" s="46"/>
      <c r="DR65" s="46"/>
      <c r="DT65" s="46"/>
      <c r="DV65" s="46"/>
      <c r="DX65" s="46"/>
      <c r="DZ65" s="46"/>
      <c r="EB65" s="46"/>
      <c r="ED65" s="46"/>
      <c r="EF65" s="46"/>
      <c r="EH65" s="46"/>
      <c r="EJ65" s="46"/>
      <c r="EL65" s="46"/>
      <c r="EN65" s="46"/>
      <c r="EP65" s="46"/>
      <c r="ER65" s="46"/>
      <c r="ET65" s="46"/>
      <c r="EV65" s="46"/>
      <c r="EX65" s="46"/>
      <c r="EZ65" s="46"/>
      <c r="FB65" s="46"/>
      <c r="FC65" s="6"/>
      <c r="FD65" s="46"/>
      <c r="FE65" s="6"/>
      <c r="FF65" s="46"/>
      <c r="FG65" s="6"/>
      <c r="FH65" s="46"/>
      <c r="FI65" s="6"/>
      <c r="FJ65" s="46"/>
      <c r="FK65" s="6"/>
      <c r="FL65" s="46"/>
      <c r="FM65" s="6"/>
      <c r="FN65" s="46"/>
      <c r="FO65" s="6"/>
      <c r="FP65" s="46"/>
      <c r="FQ65" s="6"/>
      <c r="FR65" s="46"/>
      <c r="FS65" s="6"/>
      <c r="FT65" s="46"/>
      <c r="FU65" s="6"/>
      <c r="FV65" s="46"/>
      <c r="FW65" s="6"/>
      <c r="FX65" s="46"/>
      <c r="FY65" s="6"/>
      <c r="FZ65" s="46"/>
      <c r="GA65" s="6"/>
      <c r="GB65" s="46"/>
      <c r="GC65" s="6"/>
      <c r="GD65" s="46"/>
      <c r="GE65" s="6"/>
      <c r="GF65" s="46"/>
      <c r="GG65" s="6"/>
      <c r="GH65" s="46"/>
      <c r="GI65" s="6"/>
      <c r="GJ65" s="46"/>
      <c r="GK65" s="6"/>
      <c r="GL65" s="46"/>
      <c r="GM65" s="6"/>
      <c r="GN65" s="46"/>
      <c r="GO65" s="6"/>
      <c r="GP65" s="46"/>
      <c r="GQ65" s="6"/>
      <c r="GR65" s="46"/>
      <c r="GS65" s="6"/>
      <c r="GT65" s="46"/>
      <c r="GU65" s="6"/>
      <c r="GV65" s="46"/>
      <c r="GW65" s="6"/>
      <c r="GX65" s="46"/>
      <c r="GY65" s="6"/>
      <c r="GZ65" s="46"/>
      <c r="HA65" s="6"/>
      <c r="HB65" s="46"/>
      <c r="HC65" s="6"/>
      <c r="HD65" s="46"/>
      <c r="HE65" s="6"/>
      <c r="HF65" s="46"/>
      <c r="HG65" s="6"/>
      <c r="HH65" s="46"/>
      <c r="HI65" s="6"/>
      <c r="HJ65" s="46"/>
      <c r="HK65" s="6"/>
      <c r="HL65" s="46"/>
      <c r="HM65" s="6"/>
      <c r="HN65" s="46"/>
      <c r="HO65" s="6"/>
      <c r="HP65" s="46"/>
      <c r="HQ65" s="6"/>
      <c r="HR65" s="46"/>
      <c r="HS65" s="6"/>
      <c r="HT65" s="46"/>
      <c r="HU65" s="6"/>
      <c r="HV65" s="46"/>
      <c r="HW65" s="6"/>
      <c r="HX65" s="46"/>
      <c r="HY65" s="6"/>
      <c r="HZ65" s="46"/>
      <c r="IA65" s="6"/>
      <c r="IB65" s="46"/>
      <c r="IC65" s="6"/>
      <c r="ID65" s="46"/>
      <c r="IE65" s="6"/>
      <c r="IF65" s="46"/>
      <c r="IG65" s="6"/>
      <c r="IH65" s="46"/>
      <c r="II65" s="6"/>
      <c r="IJ65" s="46"/>
      <c r="IK65" s="6"/>
      <c r="IL65" s="46"/>
      <c r="IM65" s="6"/>
      <c r="IN65" s="46"/>
      <c r="IO65" s="6"/>
      <c r="IP65" s="46"/>
      <c r="IQ65" s="6"/>
      <c r="IR65" s="46"/>
      <c r="IS65" s="6"/>
      <c r="IT65" s="46"/>
      <c r="IU65" s="6"/>
      <c r="IV65" s="46"/>
      <c r="IW65" s="6"/>
      <c r="IX65" s="46"/>
      <c r="IY65" s="6"/>
      <c r="IZ65" s="46"/>
      <c r="JA65" s="6"/>
      <c r="JB65" s="46"/>
      <c r="JC65" s="6"/>
      <c r="JD65" s="46"/>
      <c r="JE65" s="6"/>
      <c r="JF65" s="46"/>
      <c r="JG65" s="6"/>
      <c r="JH65" s="46"/>
      <c r="JI65" s="6"/>
      <c r="JJ65" s="46"/>
      <c r="JK65" s="6"/>
      <c r="JL65" s="46"/>
      <c r="JM65" s="6"/>
      <c r="JN65" s="46"/>
      <c r="JO65" s="6"/>
      <c r="JP65" s="46"/>
      <c r="JQ65" s="6"/>
      <c r="JR65" s="46"/>
      <c r="JS65" s="6"/>
      <c r="JT65" s="46"/>
      <c r="JU65" s="6"/>
      <c r="JV65" s="46"/>
      <c r="JW65" s="6"/>
      <c r="JX65" s="46"/>
      <c r="JY65" s="6"/>
      <c r="JZ65" s="46"/>
      <c r="KA65" s="6"/>
      <c r="KB65" s="46"/>
      <c r="KC65" s="6"/>
      <c r="KD65" s="46"/>
      <c r="KE65" s="6"/>
      <c r="KF65" s="46"/>
      <c r="KG65" s="6"/>
      <c r="KH65" s="46"/>
      <c r="KI65" s="6"/>
      <c r="KJ65" s="46"/>
      <c r="KK65" s="6"/>
      <c r="KL65" s="46"/>
      <c r="KM65" s="6"/>
      <c r="KN65" s="46"/>
      <c r="KO65" s="6"/>
      <c r="KP65" s="46"/>
      <c r="KQ65" s="6"/>
      <c r="KR65" s="46"/>
      <c r="KS65" s="6"/>
      <c r="KT65" s="46"/>
      <c r="KU65" s="6"/>
      <c r="KV65" s="46"/>
      <c r="KW65" s="6"/>
      <c r="KX65" s="46"/>
      <c r="KY65" s="6"/>
      <c r="KZ65" s="46"/>
      <c r="LA65" s="6"/>
      <c r="LB65" s="46"/>
      <c r="LC65" s="6"/>
      <c r="LD65" s="46"/>
      <c r="LE65" s="6"/>
      <c r="LF65" s="46"/>
      <c r="LG65" s="6"/>
      <c r="LH65" s="46"/>
      <c r="LI65" s="6"/>
      <c r="LJ65" s="46"/>
      <c r="LK65" s="6"/>
      <c r="LL65" s="46"/>
      <c r="LM65" s="6"/>
      <c r="LN65" s="46"/>
      <c r="LO65" s="6"/>
      <c r="LP65" s="46"/>
      <c r="LQ65" s="6"/>
      <c r="LR65" s="46"/>
      <c r="LS65" s="6"/>
      <c r="LT65" s="46"/>
      <c r="LU65" s="6"/>
      <c r="LV65" s="46"/>
      <c r="LW65" s="6"/>
      <c r="LX65" s="46"/>
      <c r="LY65" s="6"/>
      <c r="LZ65" s="46"/>
      <c r="MA65" s="46"/>
      <c r="MB65" s="41"/>
      <c r="MC65" s="41"/>
      <c r="MD65" s="41"/>
      <c r="ME65" s="41"/>
      <c r="MF65" s="6"/>
      <c r="MG65" s="46"/>
      <c r="MH65" s="6"/>
      <c r="MI65" s="46"/>
      <c r="MJ65" s="6"/>
      <c r="MK65" s="46"/>
      <c r="ML65" s="6"/>
      <c r="MM65" s="46"/>
      <c r="MN65" s="6"/>
      <c r="MO65" s="46"/>
      <c r="MP65" s="6"/>
      <c r="MQ65" s="46"/>
      <c r="MR65" s="6"/>
      <c r="MS65" s="46"/>
      <c r="MT65" s="6"/>
      <c r="MU65" s="46"/>
      <c r="MV65" s="6"/>
      <c r="MW65" s="46"/>
      <c r="MX65" s="6"/>
      <c r="MY65" s="46"/>
      <c r="MZ65" s="6"/>
      <c r="NA65" s="46"/>
      <c r="NB65" s="6"/>
      <c r="NC65" s="46"/>
      <c r="ND65" s="6"/>
      <c r="NE65" s="46"/>
      <c r="NF65" s="6"/>
      <c r="NG65" s="46"/>
      <c r="NH65" s="6"/>
      <c r="NI65" s="46"/>
      <c r="NJ65" s="6"/>
      <c r="NK65" s="46"/>
      <c r="NL65" s="6"/>
      <c r="NM65" s="46"/>
      <c r="NN65" s="6"/>
      <c r="NO65" s="46"/>
      <c r="NP65" s="6"/>
      <c r="NQ65" s="46"/>
      <c r="NR65" s="6"/>
      <c r="NS65" s="46"/>
      <c r="NT65" s="6"/>
      <c r="NU65" s="46"/>
      <c r="NV65" s="6"/>
      <c r="NW65" s="46"/>
      <c r="NX65" s="6"/>
      <c r="NY65" s="46"/>
      <c r="NZ65" s="6"/>
      <c r="OA65" s="46"/>
      <c r="OB65" s="6"/>
      <c r="OC65" s="46"/>
      <c r="OD65" s="6"/>
      <c r="OE65" s="46"/>
      <c r="OF65" s="6"/>
      <c r="OG65" s="46"/>
      <c r="OH65" s="6"/>
      <c r="OI65" s="46"/>
      <c r="OJ65" s="6"/>
      <c r="OK65" s="46"/>
      <c r="OL65" s="6"/>
      <c r="OM65" s="46"/>
      <c r="ON65" s="6"/>
      <c r="OO65" s="46"/>
      <c r="OP65" s="6"/>
      <c r="OQ65" s="46"/>
      <c r="OR65" s="6"/>
      <c r="OS65" s="46"/>
      <c r="OT65" s="6"/>
      <c r="OU65" s="46"/>
      <c r="OV65" s="6"/>
      <c r="OW65" s="46"/>
      <c r="OX65" s="6"/>
      <c r="OY65" s="46"/>
      <c r="OZ65" s="6"/>
      <c r="PA65" s="46"/>
      <c r="PB65" s="6"/>
      <c r="PC65" s="46"/>
      <c r="PD65" s="6"/>
      <c r="PE65" s="46"/>
      <c r="PF65" s="6"/>
      <c r="PG65" s="46"/>
      <c r="PH65" s="6"/>
      <c r="PI65" s="46"/>
      <c r="PJ65" s="6"/>
      <c r="PK65" s="46"/>
      <c r="PL65" s="6"/>
      <c r="PM65" s="46"/>
      <c r="PN65" s="6"/>
      <c r="PO65" s="46"/>
      <c r="PP65" s="6"/>
      <c r="PQ65" s="46"/>
      <c r="PR65" s="6"/>
      <c r="PS65" s="46"/>
      <c r="PT65" s="6"/>
      <c r="PU65" s="46"/>
      <c r="PV65" s="6"/>
      <c r="PW65" s="46"/>
      <c r="PX65" s="6"/>
      <c r="PY65" s="46"/>
      <c r="PZ65" s="6"/>
      <c r="QA65" s="46"/>
      <c r="QB65" s="130"/>
      <c r="QC65" s="126"/>
      <c r="QD65" s="152">
        <v>655</v>
      </c>
      <c r="QE65" s="46">
        <v>0</v>
      </c>
      <c r="QF65" s="152">
        <v>664</v>
      </c>
      <c r="QG65" s="46">
        <v>2</v>
      </c>
      <c r="QH65" s="152">
        <v>687</v>
      </c>
      <c r="QI65" s="46">
        <v>4</v>
      </c>
      <c r="QJ65" s="152">
        <v>704</v>
      </c>
      <c r="QK65" s="46">
        <v>6</v>
      </c>
      <c r="QL65" s="152">
        <v>725</v>
      </c>
      <c r="QM65" s="46">
        <v>8</v>
      </c>
      <c r="QN65" s="152">
        <v>744</v>
      </c>
      <c r="QO65" s="46">
        <v>10</v>
      </c>
      <c r="QP65" s="152">
        <v>767</v>
      </c>
      <c r="QQ65" s="46">
        <v>12</v>
      </c>
      <c r="QR65" s="152">
        <v>786</v>
      </c>
      <c r="QS65" s="46">
        <v>14</v>
      </c>
      <c r="QT65" s="152">
        <v>805</v>
      </c>
      <c r="QU65" s="46">
        <v>16</v>
      </c>
      <c r="QV65" s="152">
        <v>824</v>
      </c>
      <c r="QW65" s="46">
        <v>18</v>
      </c>
      <c r="QX65" s="152">
        <v>849</v>
      </c>
      <c r="QY65" s="46">
        <v>20</v>
      </c>
      <c r="QZ65" s="152">
        <v>139</v>
      </c>
      <c r="RA65" s="46">
        <v>0</v>
      </c>
      <c r="RB65" s="152">
        <v>145</v>
      </c>
      <c r="RC65" s="46">
        <v>1</v>
      </c>
      <c r="RD65" s="152">
        <v>153</v>
      </c>
      <c r="RE65" s="46">
        <v>2</v>
      </c>
      <c r="RF65" s="152">
        <v>161</v>
      </c>
      <c r="RG65" s="46">
        <v>3</v>
      </c>
      <c r="RH65" s="152">
        <v>167</v>
      </c>
      <c r="RI65" s="46">
        <v>4</v>
      </c>
      <c r="RJ65" s="152">
        <v>176</v>
      </c>
      <c r="RK65" s="46">
        <v>5</v>
      </c>
      <c r="RL65" s="152">
        <v>186</v>
      </c>
      <c r="RM65" s="46">
        <v>6</v>
      </c>
      <c r="RN65" s="152">
        <v>197</v>
      </c>
      <c r="RO65" s="46">
        <v>7</v>
      </c>
      <c r="RP65" s="152">
        <v>744</v>
      </c>
      <c r="RQ65" s="174">
        <v>725</v>
      </c>
      <c r="RR65" s="174">
        <v>724</v>
      </c>
      <c r="RS65" s="174">
        <v>724</v>
      </c>
      <c r="RT65" s="174">
        <v>726</v>
      </c>
      <c r="RU65" s="174">
        <v>723</v>
      </c>
      <c r="RV65" s="174">
        <v>722</v>
      </c>
      <c r="RW65" s="174">
        <v>724</v>
      </c>
      <c r="RX65" s="152">
        <v>626</v>
      </c>
      <c r="RY65" s="46">
        <v>0</v>
      </c>
      <c r="RZ65" s="152">
        <v>665</v>
      </c>
      <c r="SA65" s="46">
        <v>1</v>
      </c>
      <c r="SB65" s="152">
        <v>676</v>
      </c>
      <c r="SC65" s="46">
        <v>2</v>
      </c>
      <c r="SD65" s="152">
        <v>721</v>
      </c>
      <c r="SE65" s="46">
        <v>3</v>
      </c>
      <c r="SF65" s="152">
        <v>755</v>
      </c>
      <c r="SG65" s="46">
        <v>4</v>
      </c>
      <c r="SH65" s="152">
        <v>780</v>
      </c>
      <c r="SI65" s="46">
        <v>5</v>
      </c>
      <c r="SJ65" s="152">
        <v>814</v>
      </c>
      <c r="SK65" s="46">
        <v>6</v>
      </c>
      <c r="SL65" s="152"/>
      <c r="SM65" s="46">
        <v>0</v>
      </c>
      <c r="SN65" s="152"/>
      <c r="SO65" s="46">
        <v>1</v>
      </c>
      <c r="SP65" s="152"/>
      <c r="SQ65" s="46">
        <v>2</v>
      </c>
      <c r="SR65" s="152"/>
      <c r="SS65" s="46">
        <v>3</v>
      </c>
      <c r="ST65" s="152"/>
      <c r="SU65" s="46">
        <v>4</v>
      </c>
      <c r="SV65" s="152"/>
      <c r="SW65" s="46">
        <v>5</v>
      </c>
      <c r="SX65" s="152"/>
      <c r="SY65" s="46">
        <v>6</v>
      </c>
      <c r="SZ65" s="152"/>
      <c r="TA65" s="46">
        <v>7</v>
      </c>
      <c r="TB65" s="152"/>
      <c r="TC65" s="5">
        <v>8</v>
      </c>
      <c r="TD65" s="4"/>
      <c r="TE65" s="177"/>
      <c r="TF65" s="177"/>
      <c r="TG65" s="177"/>
      <c r="TH65" s="177"/>
      <c r="TI65" s="177"/>
      <c r="TJ65" s="177"/>
    </row>
    <row r="66" spans="1:530" x14ac:dyDescent="0.25">
      <c r="A66" s="24" t="s">
        <v>78</v>
      </c>
      <c r="B66" s="55"/>
      <c r="C66" s="37"/>
      <c r="D66" s="37"/>
      <c r="E66" s="39"/>
      <c r="F66" s="39"/>
      <c r="G66" s="39"/>
      <c r="H66" s="39"/>
      <c r="I66" s="39"/>
      <c r="J66" s="39"/>
      <c r="BD66" s="130"/>
      <c r="BF66" s="3"/>
      <c r="BH66" s="3"/>
      <c r="BN66" s="3"/>
      <c r="BP66" s="3"/>
      <c r="CI66" s="3"/>
      <c r="DA66" s="3"/>
      <c r="EF66" s="45"/>
      <c r="EH66" s="45"/>
      <c r="EJ66" s="45"/>
      <c r="FC66" s="3"/>
      <c r="FE66" s="3"/>
      <c r="FG66" s="3"/>
      <c r="FI66" s="3"/>
      <c r="FK66" s="3"/>
      <c r="FM66" s="3"/>
      <c r="FO66" s="3"/>
      <c r="FQ66" s="3"/>
      <c r="FS66" s="3"/>
      <c r="FU66" s="3"/>
      <c r="FW66" s="3"/>
      <c r="FY66" s="3"/>
      <c r="GA66" s="3"/>
      <c r="GC66" s="3"/>
      <c r="GE66" s="3"/>
      <c r="GG66" s="3"/>
      <c r="GI66" s="3"/>
      <c r="GK66" s="3"/>
      <c r="GM66" s="3"/>
      <c r="GO66" s="3"/>
      <c r="GQ66" s="3"/>
      <c r="GS66" s="3"/>
      <c r="GU66" s="3"/>
      <c r="GW66" s="3"/>
      <c r="GY66" s="3"/>
      <c r="HA66" s="3"/>
      <c r="HC66" s="3"/>
      <c r="HE66" s="3"/>
      <c r="HG66" s="3"/>
      <c r="HI66" s="3"/>
      <c r="HK66" s="3"/>
      <c r="HM66" s="3"/>
      <c r="HO66" s="3"/>
      <c r="HQ66" s="3"/>
      <c r="HS66" s="3"/>
      <c r="HU66" s="3"/>
      <c r="HW66" s="3"/>
      <c r="HY66" s="3"/>
      <c r="IA66" s="3"/>
      <c r="IC66" s="3"/>
      <c r="IE66" s="3"/>
      <c r="IG66" s="3"/>
      <c r="II66" s="3"/>
      <c r="IK66" s="3"/>
      <c r="IM66" s="3"/>
      <c r="IO66" s="3"/>
      <c r="IQ66" s="3"/>
      <c r="IS66" s="3"/>
      <c r="IU66" s="3"/>
      <c r="IW66" s="3"/>
      <c r="IY66" s="3"/>
      <c r="JA66" s="3"/>
      <c r="JC66" s="3"/>
      <c r="JE66" s="3"/>
      <c r="JG66" s="3"/>
      <c r="JI66" s="3"/>
      <c r="JK66" s="3"/>
      <c r="JM66" s="3"/>
      <c r="JO66" s="3"/>
      <c r="JQ66" s="3"/>
      <c r="JS66" s="3"/>
      <c r="JU66" s="3"/>
      <c r="JW66" s="3"/>
      <c r="JY66" s="3"/>
      <c r="KA66" s="3"/>
      <c r="KC66" s="3"/>
      <c r="KE66" s="3"/>
      <c r="KG66" s="3"/>
      <c r="KI66" s="3"/>
      <c r="KK66" s="3"/>
      <c r="KM66" s="3"/>
      <c r="KO66" s="3"/>
      <c r="KQ66" s="3"/>
      <c r="KS66" s="3"/>
      <c r="KU66" s="3"/>
      <c r="KW66" s="3"/>
      <c r="KY66" s="3"/>
      <c r="LA66" s="3"/>
      <c r="LC66" s="3"/>
      <c r="LE66" s="3"/>
      <c r="LG66" s="3"/>
      <c r="LI66" s="3"/>
      <c r="LK66" s="3"/>
      <c r="LM66" s="3"/>
      <c r="LO66" s="3"/>
      <c r="LQ66" s="3"/>
      <c r="LS66" s="3"/>
      <c r="LU66" s="3"/>
      <c r="LW66" s="3"/>
      <c r="LY66" s="3"/>
      <c r="MF66" s="3"/>
      <c r="MH66" s="3"/>
      <c r="MJ66" s="3"/>
      <c r="ML66" s="3"/>
      <c r="MN66" s="3"/>
      <c r="MP66" s="3"/>
      <c r="MR66" s="3"/>
      <c r="MT66" s="3"/>
      <c r="MV66" s="3"/>
      <c r="MX66" s="3"/>
      <c r="MZ66" s="3"/>
      <c r="NB66" s="3"/>
      <c r="ND66" s="3"/>
      <c r="NF66" s="3"/>
      <c r="NH66" s="3"/>
      <c r="NJ66" s="3"/>
      <c r="NL66" s="3"/>
      <c r="NN66" s="3"/>
      <c r="NP66" s="3"/>
      <c r="NR66" s="3"/>
      <c r="NT66" s="3"/>
      <c r="NV66" s="3"/>
      <c r="NX66" s="3"/>
      <c r="NZ66" s="3"/>
      <c r="OB66" s="3"/>
      <c r="OD66" s="3"/>
      <c r="OF66" s="3"/>
      <c r="OH66" s="3"/>
      <c r="OJ66" s="3"/>
      <c r="OL66" s="3"/>
      <c r="ON66" s="3"/>
      <c r="OP66" s="3"/>
      <c r="OR66" s="3"/>
      <c r="OT66" s="3"/>
      <c r="OV66" s="3"/>
      <c r="OX66" s="3"/>
      <c r="OZ66" s="3"/>
      <c r="PB66" s="3"/>
      <c r="PD66" s="3"/>
      <c r="PF66" s="3"/>
      <c r="PH66" s="3"/>
      <c r="PJ66" s="3"/>
      <c r="PL66" s="3"/>
      <c r="PN66" s="3"/>
      <c r="PP66" s="3"/>
      <c r="PR66" s="3"/>
      <c r="PT66" s="3"/>
      <c r="PV66" s="3"/>
      <c r="PX66" s="3"/>
      <c r="PZ66" s="3"/>
      <c r="QB66" s="130"/>
      <c r="QD66" s="152">
        <v>654</v>
      </c>
      <c r="QE66" s="45">
        <v>0</v>
      </c>
      <c r="QF66" s="152">
        <v>666</v>
      </c>
      <c r="QG66" s="45">
        <v>2</v>
      </c>
      <c r="QH66" s="152">
        <v>682</v>
      </c>
      <c r="QI66" s="45">
        <v>4</v>
      </c>
      <c r="QJ66" s="152">
        <v>708</v>
      </c>
      <c r="QK66" s="45">
        <v>6</v>
      </c>
      <c r="QL66" s="152">
        <v>726</v>
      </c>
      <c r="QM66" s="45">
        <v>8</v>
      </c>
      <c r="QN66" s="152">
        <v>746</v>
      </c>
      <c r="QO66" s="45">
        <v>10</v>
      </c>
      <c r="QP66" s="152">
        <v>765</v>
      </c>
      <c r="QQ66" s="45">
        <v>12</v>
      </c>
      <c r="QR66" s="152">
        <v>783</v>
      </c>
      <c r="QS66" s="45">
        <v>14</v>
      </c>
      <c r="QT66" s="152">
        <v>808</v>
      </c>
      <c r="QU66" s="45">
        <v>16</v>
      </c>
      <c r="QV66" s="152">
        <v>826</v>
      </c>
      <c r="QW66" s="45">
        <v>18</v>
      </c>
      <c r="QX66" s="152">
        <v>851</v>
      </c>
      <c r="QY66" s="45">
        <v>20</v>
      </c>
      <c r="QZ66" s="152">
        <v>139</v>
      </c>
      <c r="RA66" s="45">
        <v>0</v>
      </c>
      <c r="RB66" s="152">
        <v>152</v>
      </c>
      <c r="RC66" s="45">
        <v>1</v>
      </c>
      <c r="RD66" s="152">
        <v>154</v>
      </c>
      <c r="RE66" s="45">
        <v>2</v>
      </c>
      <c r="RF66" s="152">
        <v>165</v>
      </c>
      <c r="RG66" s="45">
        <v>3</v>
      </c>
      <c r="RH66" s="152">
        <v>167</v>
      </c>
      <c r="RI66" s="45">
        <v>4</v>
      </c>
      <c r="RJ66" s="152">
        <v>181</v>
      </c>
      <c r="RK66" s="45">
        <v>5</v>
      </c>
      <c r="RL66" s="152">
        <v>184</v>
      </c>
      <c r="RM66" s="45">
        <v>6</v>
      </c>
      <c r="RN66" s="152">
        <v>197</v>
      </c>
      <c r="RO66" s="45">
        <v>7</v>
      </c>
      <c r="RP66" s="152">
        <v>746</v>
      </c>
      <c r="RQ66" s="174">
        <v>720</v>
      </c>
      <c r="RR66" s="174">
        <v>720</v>
      </c>
      <c r="RS66" s="174">
        <v>724</v>
      </c>
      <c r="RT66" s="174">
        <v>717</v>
      </c>
      <c r="RU66" s="174">
        <v>725</v>
      </c>
      <c r="RV66" s="174">
        <v>725</v>
      </c>
      <c r="RW66" s="174">
        <v>724</v>
      </c>
      <c r="RX66" s="152">
        <v>617</v>
      </c>
      <c r="RY66" s="45">
        <v>0</v>
      </c>
      <c r="RZ66" s="152">
        <v>665</v>
      </c>
      <c r="SA66" s="45">
        <v>1</v>
      </c>
      <c r="SB66" s="152">
        <v>681</v>
      </c>
      <c r="SC66" s="45">
        <v>2</v>
      </c>
      <c r="SD66" s="152">
        <v>711</v>
      </c>
      <c r="SE66" s="45">
        <v>3</v>
      </c>
      <c r="SF66" s="152">
        <v>748</v>
      </c>
      <c r="SG66" s="45">
        <v>4</v>
      </c>
      <c r="SH66" s="152">
        <v>779</v>
      </c>
      <c r="SI66" s="45">
        <v>5</v>
      </c>
      <c r="SJ66" s="152">
        <v>805</v>
      </c>
      <c r="SK66" s="45">
        <v>6</v>
      </c>
      <c r="SL66" s="152"/>
      <c r="SM66" s="45">
        <v>0</v>
      </c>
      <c r="SN66" s="152"/>
      <c r="SO66" s="45">
        <v>1</v>
      </c>
      <c r="SP66" s="152"/>
      <c r="SQ66" s="45">
        <v>2</v>
      </c>
      <c r="SR66" s="152"/>
      <c r="SS66" s="45">
        <v>3</v>
      </c>
      <c r="ST66" s="152"/>
      <c r="SU66" s="45">
        <v>4</v>
      </c>
      <c r="SV66" s="152"/>
      <c r="SW66" s="45">
        <v>5</v>
      </c>
      <c r="SX66" s="152"/>
      <c r="SY66" s="45">
        <v>6</v>
      </c>
      <c r="SZ66" s="152"/>
      <c r="TA66" s="45">
        <v>7</v>
      </c>
      <c r="TB66" s="152"/>
      <c r="TC66" s="2">
        <v>8</v>
      </c>
      <c r="TD66" s="4"/>
    </row>
    <row r="67" spans="1:530" s="5" customFormat="1" x14ac:dyDescent="0.25">
      <c r="A67" s="25" t="s">
        <v>79</v>
      </c>
      <c r="B67" s="56"/>
      <c r="C67" s="38"/>
      <c r="D67" s="38"/>
      <c r="E67" s="36"/>
      <c r="F67" s="36"/>
      <c r="G67" s="36"/>
      <c r="H67" s="36"/>
      <c r="I67" s="36"/>
      <c r="J67" s="36"/>
      <c r="K67" s="41"/>
      <c r="L67" s="41"/>
      <c r="M67" s="41"/>
      <c r="N67" s="41"/>
      <c r="O67" s="41"/>
      <c r="P67" s="41"/>
      <c r="Q67" s="41"/>
      <c r="R67" s="41"/>
      <c r="S67" s="41"/>
      <c r="T67" s="41"/>
      <c r="U67" s="41"/>
      <c r="V67" s="41"/>
      <c r="W67" s="41"/>
      <c r="X67" s="41"/>
      <c r="Y67" s="41"/>
      <c r="Z67" s="46"/>
      <c r="AA67" s="41"/>
      <c r="AB67" s="41"/>
      <c r="AC67" s="41"/>
      <c r="AD67" s="41"/>
      <c r="AH67" s="127"/>
      <c r="AW67" s="41"/>
      <c r="AX67" s="41"/>
      <c r="AY67" s="41"/>
      <c r="AZ67" s="41"/>
      <c r="BA67" s="46"/>
      <c r="BB67" s="46"/>
      <c r="BC67" s="41"/>
      <c r="BD67" s="130"/>
      <c r="BE67" s="126"/>
      <c r="BF67" s="6"/>
      <c r="BG67" s="46"/>
      <c r="BH67" s="6"/>
      <c r="BI67" s="46"/>
      <c r="BJ67" s="127"/>
      <c r="BK67" s="126"/>
      <c r="BL67" s="41"/>
      <c r="BM67" s="41"/>
      <c r="BN67" s="6"/>
      <c r="BO67" s="46"/>
      <c r="BP67" s="6"/>
      <c r="BQ67" s="46"/>
      <c r="BS67" s="46"/>
      <c r="BU67" s="46"/>
      <c r="BV67" s="46"/>
      <c r="BW67" s="46"/>
      <c r="BY67" s="46"/>
      <c r="CA67" s="46"/>
      <c r="CC67" s="46"/>
      <c r="CE67" s="46"/>
      <c r="CF67" s="46"/>
      <c r="CH67" s="46"/>
      <c r="CI67" s="6"/>
      <c r="CJ67" s="46"/>
      <c r="CL67" s="46"/>
      <c r="CN67" s="46"/>
      <c r="CP67" s="46"/>
      <c r="CR67" s="46"/>
      <c r="CT67" s="46"/>
      <c r="CV67" s="46"/>
      <c r="CX67" s="46"/>
      <c r="CZ67" s="46"/>
      <c r="DA67" s="6"/>
      <c r="DB67" s="46"/>
      <c r="DD67" s="46"/>
      <c r="DF67" s="46"/>
      <c r="DH67" s="46"/>
      <c r="DJ67" s="46"/>
      <c r="DL67" s="46"/>
      <c r="DN67" s="46"/>
      <c r="DP67" s="46"/>
      <c r="DR67" s="46"/>
      <c r="DT67" s="46"/>
      <c r="DV67" s="46"/>
      <c r="DX67" s="46"/>
      <c r="DZ67" s="46"/>
      <c r="EB67" s="46"/>
      <c r="ED67" s="46"/>
      <c r="EF67" s="46"/>
      <c r="EH67" s="46"/>
      <c r="EJ67" s="46"/>
      <c r="EL67" s="46"/>
      <c r="EN67" s="46"/>
      <c r="EP67" s="46"/>
      <c r="ER67" s="46"/>
      <c r="ET67" s="46"/>
      <c r="EV67" s="46"/>
      <c r="EX67" s="46"/>
      <c r="EZ67" s="46"/>
      <c r="FB67" s="46"/>
      <c r="FC67" s="6"/>
      <c r="FD67" s="46"/>
      <c r="FE67" s="6"/>
      <c r="FF67" s="46"/>
      <c r="FG67" s="6"/>
      <c r="FH67" s="46"/>
      <c r="FI67" s="6"/>
      <c r="FJ67" s="46"/>
      <c r="FK67" s="6"/>
      <c r="FL67" s="46"/>
      <c r="FM67" s="6"/>
      <c r="FN67" s="46"/>
      <c r="FO67" s="6"/>
      <c r="FP67" s="46"/>
      <c r="FQ67" s="6"/>
      <c r="FR67" s="46"/>
      <c r="FS67" s="6"/>
      <c r="FT67" s="46"/>
      <c r="FU67" s="6"/>
      <c r="FV67" s="46"/>
      <c r="FW67" s="6"/>
      <c r="FX67" s="46"/>
      <c r="FY67" s="6"/>
      <c r="FZ67" s="46"/>
      <c r="GA67" s="6"/>
      <c r="GB67" s="46"/>
      <c r="GC67" s="6"/>
      <c r="GD67" s="46"/>
      <c r="GE67" s="6"/>
      <c r="GF67" s="46"/>
      <c r="GG67" s="6"/>
      <c r="GH67" s="46"/>
      <c r="GI67" s="6"/>
      <c r="GJ67" s="46"/>
      <c r="GK67" s="6"/>
      <c r="GL67" s="46"/>
      <c r="GM67" s="6"/>
      <c r="GN67" s="46"/>
      <c r="GO67" s="6"/>
      <c r="GP67" s="46"/>
      <c r="GQ67" s="6"/>
      <c r="GR67" s="46"/>
      <c r="GS67" s="6"/>
      <c r="GT67" s="46"/>
      <c r="GU67" s="6"/>
      <c r="GV67" s="46"/>
      <c r="GW67" s="6"/>
      <c r="GX67" s="46"/>
      <c r="GY67" s="6"/>
      <c r="GZ67" s="46"/>
      <c r="HA67" s="6"/>
      <c r="HB67" s="46"/>
      <c r="HC67" s="6"/>
      <c r="HD67" s="46"/>
      <c r="HE67" s="6"/>
      <c r="HF67" s="46"/>
      <c r="HG67" s="6"/>
      <c r="HH67" s="46"/>
      <c r="HI67" s="6"/>
      <c r="HJ67" s="46"/>
      <c r="HK67" s="6"/>
      <c r="HL67" s="46"/>
      <c r="HM67" s="6"/>
      <c r="HN67" s="46"/>
      <c r="HO67" s="6"/>
      <c r="HP67" s="46"/>
      <c r="HQ67" s="6"/>
      <c r="HR67" s="46"/>
      <c r="HS67" s="6"/>
      <c r="HT67" s="46"/>
      <c r="HU67" s="6"/>
      <c r="HV67" s="46"/>
      <c r="HW67" s="6"/>
      <c r="HX67" s="46"/>
      <c r="HY67" s="6"/>
      <c r="HZ67" s="46"/>
      <c r="IA67" s="6"/>
      <c r="IB67" s="46"/>
      <c r="IC67" s="6"/>
      <c r="ID67" s="46"/>
      <c r="IE67" s="6"/>
      <c r="IF67" s="46"/>
      <c r="IG67" s="6"/>
      <c r="IH67" s="46"/>
      <c r="II67" s="6"/>
      <c r="IJ67" s="46"/>
      <c r="IK67" s="6"/>
      <c r="IL67" s="46"/>
      <c r="IM67" s="6"/>
      <c r="IN67" s="46"/>
      <c r="IO67" s="6"/>
      <c r="IP67" s="46"/>
      <c r="IQ67" s="6"/>
      <c r="IR67" s="46"/>
      <c r="IS67" s="6"/>
      <c r="IT67" s="46"/>
      <c r="IU67" s="6"/>
      <c r="IV67" s="46"/>
      <c r="IW67" s="6"/>
      <c r="IX67" s="46"/>
      <c r="IY67" s="6"/>
      <c r="IZ67" s="46"/>
      <c r="JA67" s="6"/>
      <c r="JB67" s="46"/>
      <c r="JC67" s="6"/>
      <c r="JD67" s="46"/>
      <c r="JE67" s="6"/>
      <c r="JF67" s="46"/>
      <c r="JG67" s="6"/>
      <c r="JH67" s="46"/>
      <c r="JI67" s="6"/>
      <c r="JJ67" s="46"/>
      <c r="JK67" s="6"/>
      <c r="JL67" s="46"/>
      <c r="JM67" s="6"/>
      <c r="JN67" s="46"/>
      <c r="JO67" s="6"/>
      <c r="JP67" s="46"/>
      <c r="JQ67" s="6"/>
      <c r="JR67" s="46"/>
      <c r="JS67" s="6"/>
      <c r="JT67" s="46"/>
      <c r="JU67" s="6"/>
      <c r="JV67" s="46"/>
      <c r="JW67" s="6"/>
      <c r="JX67" s="46"/>
      <c r="JY67" s="6"/>
      <c r="JZ67" s="46"/>
      <c r="KA67" s="6"/>
      <c r="KB67" s="46"/>
      <c r="KC67" s="6"/>
      <c r="KD67" s="46"/>
      <c r="KE67" s="6"/>
      <c r="KF67" s="46"/>
      <c r="KG67" s="6"/>
      <c r="KH67" s="46"/>
      <c r="KI67" s="6"/>
      <c r="KJ67" s="46"/>
      <c r="KK67" s="6"/>
      <c r="KL67" s="46"/>
      <c r="KM67" s="6"/>
      <c r="KN67" s="46"/>
      <c r="KO67" s="6"/>
      <c r="KP67" s="46"/>
      <c r="KQ67" s="6"/>
      <c r="KR67" s="46"/>
      <c r="KS67" s="6"/>
      <c r="KT67" s="46"/>
      <c r="KU67" s="6"/>
      <c r="KV67" s="46"/>
      <c r="KW67" s="6"/>
      <c r="KX67" s="46"/>
      <c r="KY67" s="6"/>
      <c r="KZ67" s="46"/>
      <c r="LA67" s="6"/>
      <c r="LB67" s="46"/>
      <c r="LC67" s="6"/>
      <c r="LD67" s="46"/>
      <c r="LE67" s="6"/>
      <c r="LF67" s="46"/>
      <c r="LG67" s="6"/>
      <c r="LH67" s="46"/>
      <c r="LI67" s="6"/>
      <c r="LJ67" s="46"/>
      <c r="LK67" s="6"/>
      <c r="LL67" s="46"/>
      <c r="LM67" s="6"/>
      <c r="LN67" s="46"/>
      <c r="LO67" s="6"/>
      <c r="LP67" s="46"/>
      <c r="LQ67" s="6"/>
      <c r="LR67" s="46"/>
      <c r="LS67" s="6"/>
      <c r="LT67" s="46"/>
      <c r="LU67" s="6"/>
      <c r="LV67" s="46"/>
      <c r="LW67" s="6"/>
      <c r="LX67" s="46"/>
      <c r="LY67" s="6"/>
      <c r="LZ67" s="46"/>
      <c r="MA67" s="46"/>
      <c r="MB67" s="41"/>
      <c r="MC67" s="41"/>
      <c r="MD67" s="41"/>
      <c r="ME67" s="41"/>
      <c r="MF67" s="6"/>
      <c r="MG67" s="46"/>
      <c r="MH67" s="6"/>
      <c r="MI67" s="46"/>
      <c r="MJ67" s="6"/>
      <c r="MK67" s="46"/>
      <c r="ML67" s="6"/>
      <c r="MM67" s="46"/>
      <c r="MN67" s="6"/>
      <c r="MO67" s="46"/>
      <c r="MP67" s="6"/>
      <c r="MQ67" s="46"/>
      <c r="MR67" s="6"/>
      <c r="MS67" s="46"/>
      <c r="MT67" s="6"/>
      <c r="MU67" s="46"/>
      <c r="MV67" s="6"/>
      <c r="MW67" s="46"/>
      <c r="MX67" s="6"/>
      <c r="MY67" s="46"/>
      <c r="MZ67" s="6"/>
      <c r="NA67" s="46"/>
      <c r="NB67" s="6"/>
      <c r="NC67" s="46"/>
      <c r="ND67" s="6"/>
      <c r="NE67" s="46"/>
      <c r="NF67" s="6"/>
      <c r="NG67" s="46"/>
      <c r="NH67" s="6"/>
      <c r="NI67" s="46"/>
      <c r="NJ67" s="6"/>
      <c r="NK67" s="46"/>
      <c r="NL67" s="6"/>
      <c r="NM67" s="46"/>
      <c r="NN67" s="6"/>
      <c r="NO67" s="46"/>
      <c r="NP67" s="6"/>
      <c r="NQ67" s="46"/>
      <c r="NR67" s="6"/>
      <c r="NS67" s="46"/>
      <c r="NT67" s="6"/>
      <c r="NU67" s="46"/>
      <c r="NV67" s="6"/>
      <c r="NW67" s="46"/>
      <c r="NX67" s="6"/>
      <c r="NY67" s="46"/>
      <c r="NZ67" s="6"/>
      <c r="OA67" s="46"/>
      <c r="OB67" s="6"/>
      <c r="OC67" s="46"/>
      <c r="OD67" s="6"/>
      <c r="OE67" s="46"/>
      <c r="OF67" s="6"/>
      <c r="OG67" s="46"/>
      <c r="OH67" s="6"/>
      <c r="OI67" s="46"/>
      <c r="OJ67" s="6"/>
      <c r="OK67" s="46"/>
      <c r="OL67" s="6"/>
      <c r="OM67" s="46"/>
      <c r="ON67" s="6"/>
      <c r="OO67" s="46"/>
      <c r="OP67" s="6"/>
      <c r="OQ67" s="46"/>
      <c r="OR67" s="6"/>
      <c r="OS67" s="46"/>
      <c r="OT67" s="6"/>
      <c r="OU67" s="46"/>
      <c r="OV67" s="6"/>
      <c r="OW67" s="46"/>
      <c r="OX67" s="6"/>
      <c r="OY67" s="46"/>
      <c r="OZ67" s="6"/>
      <c r="PA67" s="46"/>
      <c r="PB67" s="6"/>
      <c r="PC67" s="46"/>
      <c r="PD67" s="6"/>
      <c r="PE67" s="46"/>
      <c r="PF67" s="6"/>
      <c r="PG67" s="46"/>
      <c r="PH67" s="6"/>
      <c r="PI67" s="46"/>
      <c r="PJ67" s="6"/>
      <c r="PK67" s="46"/>
      <c r="PL67" s="6"/>
      <c r="PM67" s="46"/>
      <c r="PN67" s="6"/>
      <c r="PO67" s="46"/>
      <c r="PP67" s="6"/>
      <c r="PQ67" s="46"/>
      <c r="PR67" s="6"/>
      <c r="PS67" s="46"/>
      <c r="PT67" s="6"/>
      <c r="PU67" s="46"/>
      <c r="PV67" s="6"/>
      <c r="PW67" s="46"/>
      <c r="PX67" s="6"/>
      <c r="PY67" s="46"/>
      <c r="PZ67" s="6"/>
      <c r="QA67" s="46"/>
      <c r="QB67" s="130"/>
      <c r="QC67" s="126"/>
      <c r="QD67" s="152">
        <v>654</v>
      </c>
      <c r="QE67" s="46">
        <v>0</v>
      </c>
      <c r="QF67" s="152">
        <v>663</v>
      </c>
      <c r="QG67" s="46">
        <v>2</v>
      </c>
      <c r="QH67" s="152">
        <v>682</v>
      </c>
      <c r="QI67" s="46">
        <v>4</v>
      </c>
      <c r="QJ67" s="152">
        <v>706</v>
      </c>
      <c r="QK67" s="46">
        <v>6</v>
      </c>
      <c r="QL67" s="152">
        <v>726</v>
      </c>
      <c r="QM67" s="46">
        <v>8</v>
      </c>
      <c r="QN67" s="152">
        <v>745</v>
      </c>
      <c r="QO67" s="46">
        <v>10</v>
      </c>
      <c r="QP67" s="152">
        <v>766</v>
      </c>
      <c r="QQ67" s="46">
        <v>12</v>
      </c>
      <c r="QR67" s="152">
        <v>784</v>
      </c>
      <c r="QS67" s="46">
        <v>14</v>
      </c>
      <c r="QT67" s="152">
        <v>803</v>
      </c>
      <c r="QU67" s="46">
        <v>16</v>
      </c>
      <c r="QV67" s="152">
        <v>828</v>
      </c>
      <c r="QW67" s="46">
        <v>18</v>
      </c>
      <c r="QX67" s="152">
        <v>851</v>
      </c>
      <c r="QY67" s="46">
        <v>20</v>
      </c>
      <c r="QZ67" s="152">
        <v>137</v>
      </c>
      <c r="RA67" s="46">
        <v>0</v>
      </c>
      <c r="RB67" s="152">
        <v>147</v>
      </c>
      <c r="RC67" s="46">
        <v>1</v>
      </c>
      <c r="RD67" s="152">
        <v>155</v>
      </c>
      <c r="RE67" s="46">
        <v>2</v>
      </c>
      <c r="RF67" s="152">
        <v>161</v>
      </c>
      <c r="RG67" s="46">
        <v>3</v>
      </c>
      <c r="RH67" s="152">
        <v>167</v>
      </c>
      <c r="RI67" s="46">
        <v>4</v>
      </c>
      <c r="RJ67" s="152">
        <v>181</v>
      </c>
      <c r="RK67" s="46">
        <v>5</v>
      </c>
      <c r="RL67" s="152">
        <v>186</v>
      </c>
      <c r="RM67" s="46">
        <v>6</v>
      </c>
      <c r="RN67" s="152">
        <v>197</v>
      </c>
      <c r="RO67" s="46">
        <v>7</v>
      </c>
      <c r="RP67" s="152">
        <v>743</v>
      </c>
      <c r="RQ67" s="174">
        <v>723</v>
      </c>
      <c r="RR67" s="174">
        <v>724</v>
      </c>
      <c r="RS67" s="174">
        <v>724</v>
      </c>
      <c r="RT67" s="174">
        <v>724</v>
      </c>
      <c r="RU67" s="174">
        <v>723</v>
      </c>
      <c r="RV67" s="174">
        <v>724</v>
      </c>
      <c r="RW67" s="174">
        <v>723</v>
      </c>
      <c r="RX67" s="152">
        <v>622</v>
      </c>
      <c r="RY67" s="46">
        <v>0</v>
      </c>
      <c r="RZ67" s="152">
        <v>661</v>
      </c>
      <c r="SA67" s="46">
        <v>1</v>
      </c>
      <c r="SB67" s="152">
        <v>679</v>
      </c>
      <c r="SC67" s="46">
        <v>2</v>
      </c>
      <c r="SD67" s="152">
        <v>712</v>
      </c>
      <c r="SE67" s="46">
        <v>3</v>
      </c>
      <c r="SF67" s="152">
        <v>750</v>
      </c>
      <c r="SG67" s="46">
        <v>4</v>
      </c>
      <c r="SH67" s="152">
        <v>775</v>
      </c>
      <c r="SI67" s="46">
        <v>5</v>
      </c>
      <c r="SJ67" s="152">
        <v>805</v>
      </c>
      <c r="SK67" s="46">
        <v>6</v>
      </c>
      <c r="SL67" s="152"/>
      <c r="SM67" s="46">
        <v>0</v>
      </c>
      <c r="SN67" s="152"/>
      <c r="SO67" s="46">
        <v>1</v>
      </c>
      <c r="SP67" s="152"/>
      <c r="SQ67" s="46">
        <v>2</v>
      </c>
      <c r="SR67" s="152"/>
      <c r="SS67" s="46">
        <v>3</v>
      </c>
      <c r="ST67" s="152"/>
      <c r="SU67" s="46">
        <v>4</v>
      </c>
      <c r="SV67" s="152"/>
      <c r="SW67" s="46">
        <v>5</v>
      </c>
      <c r="SX67" s="152"/>
      <c r="SY67" s="46">
        <v>6</v>
      </c>
      <c r="SZ67" s="152"/>
      <c r="TA67" s="46">
        <v>7</v>
      </c>
      <c r="TB67" s="152"/>
      <c r="TC67" s="5">
        <v>8</v>
      </c>
      <c r="TD67" s="4"/>
      <c r="TE67" s="177"/>
      <c r="TF67" s="177"/>
      <c r="TG67" s="177"/>
      <c r="TH67" s="177"/>
      <c r="TI67" s="177"/>
      <c r="TJ67" s="177"/>
    </row>
    <row r="68" spans="1:530" x14ac:dyDescent="0.25">
      <c r="A68" s="24" t="s">
        <v>80</v>
      </c>
      <c r="B68" s="55"/>
      <c r="C68" s="37"/>
      <c r="D68" s="37"/>
      <c r="E68" s="39"/>
      <c r="F68" s="39"/>
      <c r="G68" s="39"/>
      <c r="H68" s="39"/>
      <c r="I68" s="39"/>
      <c r="J68" s="39"/>
      <c r="BD68" s="130"/>
      <c r="BF68" s="3"/>
      <c r="BH68" s="3"/>
      <c r="BN68" s="3"/>
      <c r="BP68" s="3"/>
      <c r="CI68" s="3"/>
      <c r="DA68" s="3"/>
      <c r="EF68" s="45"/>
      <c r="EH68" s="45"/>
      <c r="EJ68" s="45"/>
      <c r="FC68" s="3"/>
      <c r="FE68" s="3"/>
      <c r="FG68" s="3"/>
      <c r="FI68" s="3"/>
      <c r="FK68" s="3"/>
      <c r="FM68" s="3"/>
      <c r="FO68" s="3"/>
      <c r="FQ68" s="3"/>
      <c r="FS68" s="3"/>
      <c r="FU68" s="3"/>
      <c r="FW68" s="3"/>
      <c r="FY68" s="3"/>
      <c r="GA68" s="3"/>
      <c r="GC68" s="3"/>
      <c r="GE68" s="3"/>
      <c r="GG68" s="3"/>
      <c r="GI68" s="3"/>
      <c r="GK68" s="3"/>
      <c r="GM68" s="3"/>
      <c r="GO68" s="3"/>
      <c r="GQ68" s="3"/>
      <c r="GS68" s="3"/>
      <c r="GU68" s="3"/>
      <c r="GW68" s="3"/>
      <c r="GY68" s="3"/>
      <c r="HA68" s="3"/>
      <c r="HC68" s="3"/>
      <c r="HE68" s="3"/>
      <c r="HG68" s="3"/>
      <c r="HI68" s="3"/>
      <c r="HK68" s="3"/>
      <c r="HM68" s="3"/>
      <c r="HO68" s="3"/>
      <c r="HQ68" s="3"/>
      <c r="HS68" s="3"/>
      <c r="HU68" s="3"/>
      <c r="HW68" s="3"/>
      <c r="HY68" s="3"/>
      <c r="IA68" s="3"/>
      <c r="IC68" s="3"/>
      <c r="IE68" s="3"/>
      <c r="IG68" s="3"/>
      <c r="II68" s="3"/>
      <c r="IK68" s="3"/>
      <c r="IM68" s="3"/>
      <c r="IO68" s="3"/>
      <c r="IQ68" s="3"/>
      <c r="IS68" s="3"/>
      <c r="IU68" s="3"/>
      <c r="IW68" s="3"/>
      <c r="IY68" s="3"/>
      <c r="JA68" s="3"/>
      <c r="JC68" s="3"/>
      <c r="JE68" s="3"/>
      <c r="JG68" s="3"/>
      <c r="JI68" s="3"/>
      <c r="JK68" s="3"/>
      <c r="JM68" s="3"/>
      <c r="JO68" s="3"/>
      <c r="JQ68" s="3"/>
      <c r="JS68" s="3"/>
      <c r="JU68" s="3"/>
      <c r="JW68" s="3"/>
      <c r="JY68" s="3"/>
      <c r="KA68" s="3"/>
      <c r="KC68" s="3"/>
      <c r="KE68" s="3"/>
      <c r="KG68" s="3"/>
      <c r="KI68" s="3"/>
      <c r="KK68" s="3"/>
      <c r="KM68" s="3"/>
      <c r="KO68" s="3"/>
      <c r="KQ68" s="3"/>
      <c r="KS68" s="3"/>
      <c r="KU68" s="3"/>
      <c r="KW68" s="3"/>
      <c r="KY68" s="3"/>
      <c r="LA68" s="3"/>
      <c r="LC68" s="3"/>
      <c r="LE68" s="3"/>
      <c r="LG68" s="3"/>
      <c r="LI68" s="3"/>
      <c r="LK68" s="3"/>
      <c r="LM68" s="3"/>
      <c r="LO68" s="3"/>
      <c r="LQ68" s="3"/>
      <c r="LS68" s="3"/>
      <c r="LU68" s="3"/>
      <c r="LW68" s="3"/>
      <c r="LY68" s="3"/>
      <c r="MF68" s="3"/>
      <c r="MH68" s="3"/>
      <c r="MJ68" s="3"/>
      <c r="ML68" s="3"/>
      <c r="MN68" s="3"/>
      <c r="MP68" s="3"/>
      <c r="MR68" s="3"/>
      <c r="MT68" s="3"/>
      <c r="MV68" s="3"/>
      <c r="MX68" s="3"/>
      <c r="MZ68" s="3"/>
      <c r="NB68" s="3"/>
      <c r="ND68" s="3"/>
      <c r="NF68" s="3"/>
      <c r="NH68" s="3"/>
      <c r="NJ68" s="3"/>
      <c r="NL68" s="3"/>
      <c r="NN68" s="3"/>
      <c r="NP68" s="3"/>
      <c r="NR68" s="3"/>
      <c r="NT68" s="3"/>
      <c r="NV68" s="3"/>
      <c r="NX68" s="3"/>
      <c r="NZ68" s="3"/>
      <c r="OB68" s="3"/>
      <c r="OD68" s="3"/>
      <c r="OF68" s="3"/>
      <c r="OH68" s="3"/>
      <c r="OJ68" s="3"/>
      <c r="OL68" s="3"/>
      <c r="ON68" s="3"/>
      <c r="OP68" s="3"/>
      <c r="OR68" s="3"/>
      <c r="OT68" s="3"/>
      <c r="OV68" s="3"/>
      <c r="OX68" s="3"/>
      <c r="OZ68" s="3"/>
      <c r="PB68" s="3"/>
      <c r="PD68" s="3"/>
      <c r="PF68" s="3"/>
      <c r="PH68" s="3"/>
      <c r="PJ68" s="3"/>
      <c r="PL68" s="3"/>
      <c r="PN68" s="3"/>
      <c r="PP68" s="3"/>
      <c r="PR68" s="3"/>
      <c r="PT68" s="3"/>
      <c r="PV68" s="3"/>
      <c r="PX68" s="3"/>
      <c r="PZ68" s="3"/>
      <c r="QB68" s="130"/>
      <c r="QD68" s="152">
        <v>654</v>
      </c>
      <c r="QE68" s="45">
        <v>0</v>
      </c>
      <c r="QF68" s="152">
        <v>665</v>
      </c>
      <c r="QG68" s="45">
        <v>2</v>
      </c>
      <c r="QH68" s="152">
        <v>691</v>
      </c>
      <c r="QI68" s="45">
        <v>4</v>
      </c>
      <c r="QJ68" s="152">
        <v>706</v>
      </c>
      <c r="QK68" s="45">
        <v>6</v>
      </c>
      <c r="QL68" s="152">
        <v>726</v>
      </c>
      <c r="QM68" s="45">
        <v>8</v>
      </c>
      <c r="QN68" s="152">
        <v>744</v>
      </c>
      <c r="QO68" s="45">
        <v>10</v>
      </c>
      <c r="QP68" s="152">
        <v>763</v>
      </c>
      <c r="QQ68" s="45">
        <v>12</v>
      </c>
      <c r="QR68" s="152">
        <v>783</v>
      </c>
      <c r="QS68" s="45">
        <v>14</v>
      </c>
      <c r="QT68" s="152">
        <v>804</v>
      </c>
      <c r="QU68" s="45">
        <v>16</v>
      </c>
      <c r="QV68" s="152">
        <v>828</v>
      </c>
      <c r="QW68" s="45">
        <v>18</v>
      </c>
      <c r="QX68" s="152">
        <v>844</v>
      </c>
      <c r="QY68" s="45">
        <v>20</v>
      </c>
      <c r="QZ68" s="152">
        <v>140</v>
      </c>
      <c r="RA68" s="45">
        <v>0</v>
      </c>
      <c r="RB68" s="152">
        <v>147</v>
      </c>
      <c r="RC68" s="45">
        <v>1</v>
      </c>
      <c r="RD68" s="152">
        <v>153</v>
      </c>
      <c r="RE68" s="45">
        <v>2</v>
      </c>
      <c r="RF68" s="152">
        <v>161</v>
      </c>
      <c r="RG68" s="45">
        <v>3</v>
      </c>
      <c r="RH68" s="152">
        <v>167</v>
      </c>
      <c r="RI68" s="45">
        <v>4</v>
      </c>
      <c r="RJ68" s="152">
        <v>179</v>
      </c>
      <c r="RK68" s="45">
        <v>5</v>
      </c>
      <c r="RL68" s="152">
        <v>186</v>
      </c>
      <c r="RM68" s="45">
        <v>6</v>
      </c>
      <c r="RN68" s="152">
        <v>199</v>
      </c>
      <c r="RO68" s="45">
        <v>7</v>
      </c>
      <c r="RP68" s="152">
        <v>743</v>
      </c>
      <c r="RQ68" s="174">
        <v>721</v>
      </c>
      <c r="RR68" s="174">
        <v>725</v>
      </c>
      <c r="RS68" s="174">
        <v>724</v>
      </c>
      <c r="RT68" s="174">
        <v>724</v>
      </c>
      <c r="RU68" s="174">
        <v>729</v>
      </c>
      <c r="RV68" s="174">
        <v>724</v>
      </c>
      <c r="RW68" s="174">
        <v>724</v>
      </c>
      <c r="RX68" s="152">
        <v>621</v>
      </c>
      <c r="RY68" s="45">
        <v>0</v>
      </c>
      <c r="RZ68" s="152">
        <v>663</v>
      </c>
      <c r="SA68" s="45">
        <v>1</v>
      </c>
      <c r="SB68" s="152">
        <v>685</v>
      </c>
      <c r="SC68" s="45">
        <v>2</v>
      </c>
      <c r="SD68" s="152">
        <v>735</v>
      </c>
      <c r="SE68" s="45">
        <v>3</v>
      </c>
      <c r="SF68" s="152">
        <v>752</v>
      </c>
      <c r="SG68" s="45">
        <v>4</v>
      </c>
      <c r="SH68" s="152">
        <v>782</v>
      </c>
      <c r="SI68" s="45">
        <v>5</v>
      </c>
      <c r="SJ68" s="152">
        <v>807</v>
      </c>
      <c r="SK68" s="45">
        <v>6</v>
      </c>
      <c r="SL68" s="152"/>
      <c r="SM68" s="45">
        <v>0</v>
      </c>
      <c r="SN68" s="152"/>
      <c r="SO68" s="45">
        <v>1</v>
      </c>
      <c r="SP68" s="152"/>
      <c r="SQ68" s="45">
        <v>2</v>
      </c>
      <c r="SR68" s="152"/>
      <c r="SS68" s="45">
        <v>3</v>
      </c>
      <c r="ST68" s="152"/>
      <c r="SU68" s="45">
        <v>4</v>
      </c>
      <c r="SV68" s="152"/>
      <c r="SW68" s="45">
        <v>5</v>
      </c>
      <c r="SX68" s="152"/>
      <c r="SY68" s="45">
        <v>6</v>
      </c>
      <c r="SZ68" s="152"/>
      <c r="TA68" s="45">
        <v>7</v>
      </c>
      <c r="TB68" s="152"/>
      <c r="TC68" s="2">
        <v>8</v>
      </c>
      <c r="TD68" s="4"/>
    </row>
    <row r="69" spans="1:530" s="5" customFormat="1" x14ac:dyDescent="0.25">
      <c r="A69" s="25" t="s">
        <v>81</v>
      </c>
      <c r="B69" s="56"/>
      <c r="C69" s="38"/>
      <c r="D69" s="38"/>
      <c r="E69" s="36"/>
      <c r="F69" s="36"/>
      <c r="G69" s="36"/>
      <c r="H69" s="36"/>
      <c r="I69" s="36"/>
      <c r="J69" s="36"/>
      <c r="K69" s="41"/>
      <c r="L69" s="41"/>
      <c r="M69" s="41"/>
      <c r="N69" s="41"/>
      <c r="O69" s="41"/>
      <c r="P69" s="41"/>
      <c r="Q69" s="41"/>
      <c r="R69" s="41"/>
      <c r="S69" s="41"/>
      <c r="T69" s="41"/>
      <c r="U69" s="41"/>
      <c r="V69" s="41"/>
      <c r="W69" s="41"/>
      <c r="X69" s="41"/>
      <c r="Y69" s="41"/>
      <c r="Z69" s="46"/>
      <c r="AA69" s="41"/>
      <c r="AB69" s="41"/>
      <c r="AC69" s="41"/>
      <c r="AD69" s="41"/>
      <c r="AH69" s="127"/>
      <c r="AW69" s="41"/>
      <c r="AX69" s="41"/>
      <c r="AY69" s="41"/>
      <c r="AZ69" s="41"/>
      <c r="BA69" s="46"/>
      <c r="BB69" s="46"/>
      <c r="BC69" s="41"/>
      <c r="BD69" s="130"/>
      <c r="BE69" s="126"/>
      <c r="BF69" s="6"/>
      <c r="BG69" s="46"/>
      <c r="BH69" s="6"/>
      <c r="BI69" s="46"/>
      <c r="BJ69" s="127"/>
      <c r="BK69" s="126"/>
      <c r="BL69" s="41"/>
      <c r="BM69" s="41"/>
      <c r="BN69" s="6"/>
      <c r="BO69" s="46"/>
      <c r="BP69" s="6"/>
      <c r="BQ69" s="46"/>
      <c r="BS69" s="46"/>
      <c r="BU69" s="46"/>
      <c r="BV69" s="46"/>
      <c r="BW69" s="46"/>
      <c r="BY69" s="46"/>
      <c r="CA69" s="46"/>
      <c r="CC69" s="46"/>
      <c r="CE69" s="46"/>
      <c r="CF69" s="46"/>
      <c r="CH69" s="46"/>
      <c r="CI69" s="6"/>
      <c r="CJ69" s="46"/>
      <c r="CL69" s="46"/>
      <c r="CN69" s="46"/>
      <c r="CP69" s="46"/>
      <c r="CR69" s="46"/>
      <c r="CT69" s="46"/>
      <c r="CV69" s="46"/>
      <c r="CX69" s="46"/>
      <c r="CZ69" s="46"/>
      <c r="DA69" s="6"/>
      <c r="DB69" s="46"/>
      <c r="DD69" s="46"/>
      <c r="DF69" s="46"/>
      <c r="DH69" s="46"/>
      <c r="DJ69" s="46"/>
      <c r="DL69" s="46"/>
      <c r="DN69" s="46"/>
      <c r="DP69" s="46"/>
      <c r="DR69" s="46"/>
      <c r="DT69" s="46"/>
      <c r="DV69" s="46"/>
      <c r="DX69" s="46"/>
      <c r="DZ69" s="46"/>
      <c r="EB69" s="46"/>
      <c r="ED69" s="46"/>
      <c r="EF69" s="46"/>
      <c r="EH69" s="46"/>
      <c r="EJ69" s="46"/>
      <c r="EL69" s="46"/>
      <c r="EN69" s="46"/>
      <c r="EP69" s="46"/>
      <c r="ER69" s="46"/>
      <c r="ET69" s="46"/>
      <c r="EV69" s="46"/>
      <c r="EX69" s="46"/>
      <c r="EZ69" s="46"/>
      <c r="FB69" s="46"/>
      <c r="FC69" s="6"/>
      <c r="FD69" s="46"/>
      <c r="FE69" s="6"/>
      <c r="FF69" s="46"/>
      <c r="FG69" s="6"/>
      <c r="FH69" s="46"/>
      <c r="FI69" s="6"/>
      <c r="FJ69" s="46"/>
      <c r="FK69" s="6"/>
      <c r="FL69" s="46"/>
      <c r="FM69" s="6"/>
      <c r="FN69" s="46"/>
      <c r="FO69" s="6"/>
      <c r="FP69" s="46"/>
      <c r="FQ69" s="6"/>
      <c r="FR69" s="46"/>
      <c r="FS69" s="6"/>
      <c r="FT69" s="46"/>
      <c r="FU69" s="6"/>
      <c r="FV69" s="46"/>
      <c r="FW69" s="6"/>
      <c r="FX69" s="46"/>
      <c r="FY69" s="6"/>
      <c r="FZ69" s="46"/>
      <c r="GA69" s="6"/>
      <c r="GB69" s="46"/>
      <c r="GC69" s="6"/>
      <c r="GD69" s="46"/>
      <c r="GE69" s="6"/>
      <c r="GF69" s="46"/>
      <c r="GG69" s="6"/>
      <c r="GH69" s="46"/>
      <c r="GI69" s="6"/>
      <c r="GJ69" s="46"/>
      <c r="GK69" s="6"/>
      <c r="GL69" s="46"/>
      <c r="GM69" s="6"/>
      <c r="GN69" s="46"/>
      <c r="GO69" s="6"/>
      <c r="GP69" s="46"/>
      <c r="GQ69" s="6"/>
      <c r="GR69" s="46"/>
      <c r="GS69" s="6"/>
      <c r="GT69" s="46"/>
      <c r="GU69" s="6"/>
      <c r="GV69" s="46"/>
      <c r="GW69" s="6"/>
      <c r="GX69" s="46"/>
      <c r="GY69" s="6"/>
      <c r="GZ69" s="46"/>
      <c r="HA69" s="6"/>
      <c r="HB69" s="46"/>
      <c r="HC69" s="6"/>
      <c r="HD69" s="46"/>
      <c r="HE69" s="6"/>
      <c r="HF69" s="46"/>
      <c r="HG69" s="6"/>
      <c r="HH69" s="46"/>
      <c r="HI69" s="6"/>
      <c r="HJ69" s="46"/>
      <c r="HK69" s="6"/>
      <c r="HL69" s="46"/>
      <c r="HM69" s="6"/>
      <c r="HN69" s="46"/>
      <c r="HO69" s="6"/>
      <c r="HP69" s="46"/>
      <c r="HQ69" s="6"/>
      <c r="HR69" s="46"/>
      <c r="HS69" s="6"/>
      <c r="HT69" s="46"/>
      <c r="HU69" s="6"/>
      <c r="HV69" s="46"/>
      <c r="HW69" s="6"/>
      <c r="HX69" s="46"/>
      <c r="HY69" s="6"/>
      <c r="HZ69" s="46"/>
      <c r="IA69" s="6"/>
      <c r="IB69" s="46"/>
      <c r="IC69" s="6"/>
      <c r="ID69" s="46"/>
      <c r="IE69" s="6"/>
      <c r="IF69" s="46"/>
      <c r="IG69" s="6"/>
      <c r="IH69" s="46"/>
      <c r="II69" s="6"/>
      <c r="IJ69" s="46"/>
      <c r="IK69" s="6"/>
      <c r="IL69" s="46"/>
      <c r="IM69" s="6"/>
      <c r="IN69" s="46"/>
      <c r="IO69" s="6"/>
      <c r="IP69" s="46"/>
      <c r="IQ69" s="6"/>
      <c r="IR69" s="46"/>
      <c r="IS69" s="6"/>
      <c r="IT69" s="46"/>
      <c r="IU69" s="6"/>
      <c r="IV69" s="46"/>
      <c r="IW69" s="6"/>
      <c r="IX69" s="46"/>
      <c r="IY69" s="6"/>
      <c r="IZ69" s="46"/>
      <c r="JA69" s="6"/>
      <c r="JB69" s="46"/>
      <c r="JC69" s="6"/>
      <c r="JD69" s="46"/>
      <c r="JE69" s="6"/>
      <c r="JF69" s="46"/>
      <c r="JG69" s="6"/>
      <c r="JH69" s="46"/>
      <c r="JI69" s="6"/>
      <c r="JJ69" s="46"/>
      <c r="JK69" s="6"/>
      <c r="JL69" s="46"/>
      <c r="JM69" s="6"/>
      <c r="JN69" s="46"/>
      <c r="JO69" s="6"/>
      <c r="JP69" s="46"/>
      <c r="JQ69" s="6"/>
      <c r="JR69" s="46"/>
      <c r="JS69" s="6"/>
      <c r="JT69" s="46"/>
      <c r="JU69" s="6"/>
      <c r="JV69" s="46"/>
      <c r="JW69" s="6"/>
      <c r="JX69" s="46"/>
      <c r="JY69" s="6"/>
      <c r="JZ69" s="46"/>
      <c r="KA69" s="6"/>
      <c r="KB69" s="46"/>
      <c r="KC69" s="6"/>
      <c r="KD69" s="46"/>
      <c r="KE69" s="6"/>
      <c r="KF69" s="46"/>
      <c r="KG69" s="6"/>
      <c r="KH69" s="46"/>
      <c r="KI69" s="6"/>
      <c r="KJ69" s="46"/>
      <c r="KK69" s="6"/>
      <c r="KL69" s="46"/>
      <c r="KM69" s="6"/>
      <c r="KN69" s="46"/>
      <c r="KO69" s="6"/>
      <c r="KP69" s="46"/>
      <c r="KQ69" s="6"/>
      <c r="KR69" s="46"/>
      <c r="KS69" s="6"/>
      <c r="KT69" s="46"/>
      <c r="KU69" s="6"/>
      <c r="KV69" s="46"/>
      <c r="KW69" s="6"/>
      <c r="KX69" s="46"/>
      <c r="KY69" s="6"/>
      <c r="KZ69" s="46"/>
      <c r="LA69" s="6"/>
      <c r="LB69" s="46"/>
      <c r="LC69" s="6"/>
      <c r="LD69" s="46"/>
      <c r="LE69" s="6"/>
      <c r="LF69" s="46"/>
      <c r="LG69" s="6"/>
      <c r="LH69" s="46"/>
      <c r="LI69" s="6"/>
      <c r="LJ69" s="46"/>
      <c r="LK69" s="6"/>
      <c r="LL69" s="46"/>
      <c r="LM69" s="6"/>
      <c r="LN69" s="46"/>
      <c r="LO69" s="6"/>
      <c r="LP69" s="46"/>
      <c r="LQ69" s="6"/>
      <c r="LR69" s="46"/>
      <c r="LS69" s="6"/>
      <c r="LT69" s="46"/>
      <c r="LU69" s="6"/>
      <c r="LV69" s="46"/>
      <c r="LW69" s="6"/>
      <c r="LX69" s="46"/>
      <c r="LY69" s="6"/>
      <c r="LZ69" s="46"/>
      <c r="MA69" s="46"/>
      <c r="MB69" s="41"/>
      <c r="MC69" s="41"/>
      <c r="MD69" s="41"/>
      <c r="ME69" s="41"/>
      <c r="MF69" s="6"/>
      <c r="MG69" s="46"/>
      <c r="MH69" s="6"/>
      <c r="MI69" s="46"/>
      <c r="MJ69" s="6"/>
      <c r="MK69" s="46"/>
      <c r="ML69" s="6"/>
      <c r="MM69" s="46"/>
      <c r="MN69" s="6"/>
      <c r="MO69" s="46"/>
      <c r="MP69" s="6"/>
      <c r="MQ69" s="46"/>
      <c r="MR69" s="6"/>
      <c r="MS69" s="46"/>
      <c r="MT69" s="6"/>
      <c r="MU69" s="46"/>
      <c r="MV69" s="6"/>
      <c r="MW69" s="46"/>
      <c r="MX69" s="6"/>
      <c r="MY69" s="46"/>
      <c r="MZ69" s="6"/>
      <c r="NA69" s="46"/>
      <c r="NB69" s="6"/>
      <c r="NC69" s="46"/>
      <c r="ND69" s="6"/>
      <c r="NE69" s="46"/>
      <c r="NF69" s="6"/>
      <c r="NG69" s="46"/>
      <c r="NH69" s="6"/>
      <c r="NI69" s="46"/>
      <c r="NJ69" s="6"/>
      <c r="NK69" s="46"/>
      <c r="NL69" s="6"/>
      <c r="NM69" s="46"/>
      <c r="NN69" s="6"/>
      <c r="NO69" s="46"/>
      <c r="NP69" s="6"/>
      <c r="NQ69" s="46"/>
      <c r="NR69" s="6"/>
      <c r="NS69" s="46"/>
      <c r="NT69" s="6"/>
      <c r="NU69" s="46"/>
      <c r="NV69" s="6"/>
      <c r="NW69" s="46"/>
      <c r="NX69" s="6"/>
      <c r="NY69" s="46"/>
      <c r="NZ69" s="6"/>
      <c r="OA69" s="46"/>
      <c r="OB69" s="6"/>
      <c r="OC69" s="46"/>
      <c r="OD69" s="6"/>
      <c r="OE69" s="46"/>
      <c r="OF69" s="6"/>
      <c r="OG69" s="46"/>
      <c r="OH69" s="6"/>
      <c r="OI69" s="46"/>
      <c r="OJ69" s="6"/>
      <c r="OK69" s="46"/>
      <c r="OL69" s="6"/>
      <c r="OM69" s="46"/>
      <c r="ON69" s="6"/>
      <c r="OO69" s="46"/>
      <c r="OP69" s="6"/>
      <c r="OQ69" s="46"/>
      <c r="OR69" s="6"/>
      <c r="OS69" s="46"/>
      <c r="OT69" s="6"/>
      <c r="OU69" s="46"/>
      <c r="OV69" s="6"/>
      <c r="OW69" s="46"/>
      <c r="OX69" s="6"/>
      <c r="OY69" s="46"/>
      <c r="OZ69" s="6"/>
      <c r="PA69" s="46"/>
      <c r="PB69" s="6"/>
      <c r="PC69" s="46"/>
      <c r="PD69" s="6"/>
      <c r="PE69" s="46"/>
      <c r="PF69" s="6"/>
      <c r="PG69" s="46"/>
      <c r="PH69" s="6"/>
      <c r="PI69" s="46"/>
      <c r="PJ69" s="6"/>
      <c r="PK69" s="46"/>
      <c r="PL69" s="6"/>
      <c r="PM69" s="46"/>
      <c r="PN69" s="6"/>
      <c r="PO69" s="46"/>
      <c r="PP69" s="6"/>
      <c r="PQ69" s="46"/>
      <c r="PR69" s="6"/>
      <c r="PS69" s="46"/>
      <c r="PT69" s="6"/>
      <c r="PU69" s="46"/>
      <c r="PV69" s="6"/>
      <c r="PW69" s="46"/>
      <c r="PX69" s="6"/>
      <c r="PY69" s="46"/>
      <c r="PZ69" s="6"/>
      <c r="QA69" s="46"/>
      <c r="QB69" s="130"/>
      <c r="QC69" s="126"/>
      <c r="QD69" s="152">
        <v>655</v>
      </c>
      <c r="QE69" s="46">
        <v>0</v>
      </c>
      <c r="QF69" s="152">
        <v>639</v>
      </c>
      <c r="QG69" s="46">
        <v>2</v>
      </c>
      <c r="QH69" s="152">
        <v>685</v>
      </c>
      <c r="QI69" s="46">
        <v>4</v>
      </c>
      <c r="QJ69" s="152">
        <v>708</v>
      </c>
      <c r="QK69" s="46">
        <v>6</v>
      </c>
      <c r="QL69" s="152">
        <v>732</v>
      </c>
      <c r="QM69" s="46">
        <v>8</v>
      </c>
      <c r="QN69" s="152">
        <v>746</v>
      </c>
      <c r="QO69" s="46">
        <v>10</v>
      </c>
      <c r="QP69" s="152">
        <v>760</v>
      </c>
      <c r="QQ69" s="46">
        <v>12</v>
      </c>
      <c r="QR69" s="152">
        <v>783</v>
      </c>
      <c r="QS69" s="46">
        <v>14</v>
      </c>
      <c r="QT69" s="152">
        <v>805</v>
      </c>
      <c r="QU69" s="46">
        <v>16</v>
      </c>
      <c r="QV69" s="152">
        <v>832</v>
      </c>
      <c r="QW69" s="46">
        <v>18</v>
      </c>
      <c r="QX69" s="152">
        <v>850</v>
      </c>
      <c r="QY69" s="46">
        <v>20</v>
      </c>
      <c r="QZ69" s="152">
        <v>139</v>
      </c>
      <c r="RA69" s="46">
        <v>0</v>
      </c>
      <c r="RB69" s="152">
        <v>147</v>
      </c>
      <c r="RC69" s="46">
        <v>1</v>
      </c>
      <c r="RD69" s="152">
        <v>153</v>
      </c>
      <c r="RE69" s="46">
        <v>2</v>
      </c>
      <c r="RF69" s="152">
        <v>164</v>
      </c>
      <c r="RG69" s="46">
        <v>3</v>
      </c>
      <c r="RH69" s="152">
        <v>168</v>
      </c>
      <c r="RI69" s="46">
        <v>4</v>
      </c>
      <c r="RJ69" s="152">
        <v>179</v>
      </c>
      <c r="RK69" s="46">
        <v>5</v>
      </c>
      <c r="RL69" s="152">
        <v>183</v>
      </c>
      <c r="RM69" s="46">
        <v>6</v>
      </c>
      <c r="RN69" s="152">
        <v>198</v>
      </c>
      <c r="RO69" s="46">
        <v>7</v>
      </c>
      <c r="RP69" s="152">
        <v>746</v>
      </c>
      <c r="RQ69" s="174">
        <v>724</v>
      </c>
      <c r="RR69" s="174">
        <v>724</v>
      </c>
      <c r="RS69" s="174">
        <v>725</v>
      </c>
      <c r="RT69" s="174">
        <v>724</v>
      </c>
      <c r="RU69" s="174">
        <v>727</v>
      </c>
      <c r="RV69" s="174">
        <v>724</v>
      </c>
      <c r="RW69" s="174">
        <v>724</v>
      </c>
      <c r="RX69" s="152">
        <v>618</v>
      </c>
      <c r="RY69" s="46">
        <v>0</v>
      </c>
      <c r="RZ69" s="152">
        <v>658</v>
      </c>
      <c r="SA69" s="46">
        <v>1</v>
      </c>
      <c r="SB69" s="152">
        <v>683</v>
      </c>
      <c r="SC69" s="46">
        <v>2</v>
      </c>
      <c r="SD69" s="152">
        <v>729</v>
      </c>
      <c r="SE69" s="46">
        <v>3</v>
      </c>
      <c r="SF69" s="152">
        <v>751</v>
      </c>
      <c r="SG69" s="46">
        <v>4</v>
      </c>
      <c r="SH69" s="152">
        <v>782</v>
      </c>
      <c r="SI69" s="46">
        <v>5</v>
      </c>
      <c r="SJ69" s="152">
        <v>809</v>
      </c>
      <c r="SK69" s="46">
        <v>6</v>
      </c>
      <c r="SL69" s="152"/>
      <c r="SM69" s="46">
        <v>0</v>
      </c>
      <c r="SN69" s="152"/>
      <c r="SO69" s="46">
        <v>1</v>
      </c>
      <c r="SP69" s="152"/>
      <c r="SQ69" s="46">
        <v>2</v>
      </c>
      <c r="SR69" s="152"/>
      <c r="SS69" s="46">
        <v>3</v>
      </c>
      <c r="ST69" s="152"/>
      <c r="SU69" s="46">
        <v>4</v>
      </c>
      <c r="SV69" s="152"/>
      <c r="SW69" s="46">
        <v>5</v>
      </c>
      <c r="SX69" s="152"/>
      <c r="SY69" s="46">
        <v>6</v>
      </c>
      <c r="SZ69" s="152"/>
      <c r="TA69" s="46">
        <v>7</v>
      </c>
      <c r="TB69" s="152"/>
      <c r="TC69" s="5">
        <v>8</v>
      </c>
      <c r="TD69" s="4"/>
      <c r="TE69" s="177"/>
      <c r="TF69" s="177"/>
      <c r="TG69" s="177"/>
      <c r="TH69" s="177"/>
      <c r="TI69" s="177"/>
      <c r="TJ69" s="177"/>
    </row>
    <row r="70" spans="1:530" x14ac:dyDescent="0.25">
      <c r="A70" s="24" t="s">
        <v>82</v>
      </c>
      <c r="B70" s="55"/>
      <c r="C70" s="37"/>
      <c r="D70" s="37"/>
      <c r="E70" s="39"/>
      <c r="F70" s="39"/>
      <c r="G70" s="39"/>
      <c r="H70" s="39"/>
      <c r="I70" s="39"/>
      <c r="J70" s="39"/>
      <c r="BD70" s="130"/>
      <c r="BF70" s="3"/>
      <c r="BH70" s="3"/>
      <c r="BN70" s="3"/>
      <c r="BP70" s="3"/>
      <c r="CI70" s="3"/>
      <c r="DA70" s="3"/>
      <c r="EF70" s="45"/>
      <c r="EH70" s="45"/>
      <c r="EJ70" s="45"/>
      <c r="FC70" s="3"/>
      <c r="FE70" s="3"/>
      <c r="FG70" s="3"/>
      <c r="FI70" s="3"/>
      <c r="FK70" s="3"/>
      <c r="FM70" s="3"/>
      <c r="FO70" s="3"/>
      <c r="FQ70" s="3"/>
      <c r="FS70" s="3"/>
      <c r="FU70" s="3"/>
      <c r="FW70" s="3"/>
      <c r="FY70" s="3"/>
      <c r="GA70" s="3"/>
      <c r="GC70" s="3"/>
      <c r="GE70" s="3"/>
      <c r="GG70" s="3"/>
      <c r="GI70" s="3"/>
      <c r="GK70" s="3"/>
      <c r="GM70" s="3"/>
      <c r="GO70" s="3"/>
      <c r="GQ70" s="3"/>
      <c r="GS70" s="3"/>
      <c r="GU70" s="3"/>
      <c r="GW70" s="3"/>
      <c r="GY70" s="3"/>
      <c r="HA70" s="3"/>
      <c r="HC70" s="3"/>
      <c r="HE70" s="3"/>
      <c r="HG70" s="3"/>
      <c r="HI70" s="3"/>
      <c r="HK70" s="3"/>
      <c r="HM70" s="3"/>
      <c r="HO70" s="3"/>
      <c r="HQ70" s="3"/>
      <c r="HS70" s="3"/>
      <c r="HU70" s="3"/>
      <c r="HW70" s="3"/>
      <c r="HY70" s="3"/>
      <c r="IA70" s="3"/>
      <c r="IC70" s="3"/>
      <c r="IE70" s="3"/>
      <c r="IG70" s="3"/>
      <c r="II70" s="3"/>
      <c r="IK70" s="3"/>
      <c r="IM70" s="3"/>
      <c r="IO70" s="3"/>
      <c r="IQ70" s="3"/>
      <c r="IS70" s="3"/>
      <c r="IU70" s="3"/>
      <c r="IW70" s="3"/>
      <c r="IY70" s="3"/>
      <c r="JA70" s="3"/>
      <c r="JC70" s="3"/>
      <c r="JE70" s="3"/>
      <c r="JG70" s="3"/>
      <c r="JI70" s="3"/>
      <c r="JK70" s="3"/>
      <c r="JM70" s="3"/>
      <c r="JO70" s="3"/>
      <c r="JQ70" s="3"/>
      <c r="JS70" s="3"/>
      <c r="JU70" s="3"/>
      <c r="JW70" s="3"/>
      <c r="JY70" s="3"/>
      <c r="KA70" s="3"/>
      <c r="KC70" s="3"/>
      <c r="KE70" s="3"/>
      <c r="KG70" s="3"/>
      <c r="KI70" s="3"/>
      <c r="KK70" s="3"/>
      <c r="KM70" s="3"/>
      <c r="KO70" s="3"/>
      <c r="KQ70" s="3"/>
      <c r="KS70" s="3"/>
      <c r="KU70" s="3"/>
      <c r="KW70" s="3"/>
      <c r="KY70" s="3"/>
      <c r="LA70" s="3"/>
      <c r="LC70" s="3"/>
      <c r="LE70" s="3"/>
      <c r="LG70" s="3"/>
      <c r="LI70" s="3"/>
      <c r="LK70" s="3"/>
      <c r="LM70" s="3"/>
      <c r="LO70" s="3"/>
      <c r="LQ70" s="3"/>
      <c r="LS70" s="3"/>
      <c r="LU70" s="3"/>
      <c r="LW70" s="3"/>
      <c r="LY70" s="3"/>
      <c r="MF70" s="3"/>
      <c r="MH70" s="3"/>
      <c r="MJ70" s="3"/>
      <c r="ML70" s="3"/>
      <c r="MN70" s="3"/>
      <c r="MP70" s="3"/>
      <c r="MR70" s="3"/>
      <c r="MT70" s="3"/>
      <c r="MV70" s="3"/>
      <c r="MX70" s="3"/>
      <c r="MZ70" s="3"/>
      <c r="NB70" s="3"/>
      <c r="ND70" s="3"/>
      <c r="NF70" s="3"/>
      <c r="NH70" s="3"/>
      <c r="NJ70" s="3"/>
      <c r="NL70" s="3"/>
      <c r="NN70" s="3"/>
      <c r="NP70" s="3"/>
      <c r="NR70" s="3"/>
      <c r="NT70" s="3"/>
      <c r="NV70" s="3"/>
      <c r="NX70" s="3"/>
      <c r="NZ70" s="3"/>
      <c r="OB70" s="3"/>
      <c r="OD70" s="3"/>
      <c r="OF70" s="3"/>
      <c r="OH70" s="3"/>
      <c r="OJ70" s="3"/>
      <c r="OL70" s="3"/>
      <c r="ON70" s="3"/>
      <c r="OP70" s="3"/>
      <c r="OR70" s="3"/>
      <c r="OT70" s="3"/>
      <c r="OV70" s="3"/>
      <c r="OX70" s="3"/>
      <c r="OZ70" s="3"/>
      <c r="PB70" s="3"/>
      <c r="PD70" s="3"/>
      <c r="PF70" s="3"/>
      <c r="PH70" s="3"/>
      <c r="PJ70" s="3"/>
      <c r="PL70" s="3"/>
      <c r="PN70" s="3"/>
      <c r="PP70" s="3"/>
      <c r="PR70" s="3"/>
      <c r="PT70" s="3"/>
      <c r="PV70" s="3"/>
      <c r="PX70" s="3"/>
      <c r="PZ70" s="3"/>
      <c r="QB70" s="130"/>
      <c r="QD70" s="152">
        <v>652</v>
      </c>
      <c r="QE70" s="45">
        <v>0</v>
      </c>
      <c r="QF70" s="152">
        <v>658</v>
      </c>
      <c r="QG70" s="45">
        <v>2</v>
      </c>
      <c r="QH70" s="152">
        <v>683</v>
      </c>
      <c r="QI70" s="45">
        <v>4</v>
      </c>
      <c r="QJ70" s="152">
        <v>702</v>
      </c>
      <c r="QK70" s="45">
        <v>6</v>
      </c>
      <c r="QL70" s="152">
        <v>725</v>
      </c>
      <c r="QM70" s="45">
        <v>8</v>
      </c>
      <c r="QN70" s="152">
        <v>744</v>
      </c>
      <c r="QO70" s="45">
        <v>10</v>
      </c>
      <c r="QP70" s="152">
        <v>762</v>
      </c>
      <c r="QQ70" s="45">
        <v>12</v>
      </c>
      <c r="QR70" s="152">
        <v>782</v>
      </c>
      <c r="QS70" s="45">
        <v>14</v>
      </c>
      <c r="QT70" s="152">
        <v>801</v>
      </c>
      <c r="QU70" s="45">
        <v>16</v>
      </c>
      <c r="QV70" s="152">
        <v>828</v>
      </c>
      <c r="QW70" s="45">
        <v>18</v>
      </c>
      <c r="QX70" s="152">
        <v>848</v>
      </c>
      <c r="QY70" s="45">
        <v>20</v>
      </c>
      <c r="QZ70" s="151">
        <v>142</v>
      </c>
      <c r="RA70" s="45">
        <v>0</v>
      </c>
      <c r="RB70" s="151">
        <v>147</v>
      </c>
      <c r="RC70" s="45">
        <v>1</v>
      </c>
      <c r="RD70" s="151">
        <v>152</v>
      </c>
      <c r="RE70" s="45">
        <v>2</v>
      </c>
      <c r="RF70" s="151">
        <v>159</v>
      </c>
      <c r="RG70" s="45">
        <v>3</v>
      </c>
      <c r="RH70" s="151">
        <v>168</v>
      </c>
      <c r="RI70" s="45">
        <v>4</v>
      </c>
      <c r="RJ70" s="151">
        <v>177</v>
      </c>
      <c r="RK70" s="45">
        <v>5</v>
      </c>
      <c r="RL70" s="151">
        <v>186</v>
      </c>
      <c r="RM70" s="45">
        <v>6</v>
      </c>
      <c r="RN70" s="151">
        <v>199</v>
      </c>
      <c r="RO70" s="45">
        <v>7</v>
      </c>
      <c r="RP70" s="151">
        <v>732</v>
      </c>
      <c r="RQ70" s="174">
        <v>723</v>
      </c>
      <c r="RR70" s="174">
        <v>728</v>
      </c>
      <c r="RS70" s="174">
        <v>725</v>
      </c>
      <c r="RT70" s="174">
        <v>725</v>
      </c>
      <c r="RU70" s="174">
        <v>723</v>
      </c>
      <c r="RV70" s="174">
        <v>724</v>
      </c>
      <c r="RW70" s="174">
        <v>726</v>
      </c>
      <c r="RX70" s="151">
        <v>620</v>
      </c>
      <c r="RY70" s="45">
        <v>0</v>
      </c>
      <c r="RZ70" s="151">
        <v>661</v>
      </c>
      <c r="SA70" s="45">
        <v>1</v>
      </c>
      <c r="SB70" s="151">
        <v>685</v>
      </c>
      <c r="SC70" s="45">
        <v>2</v>
      </c>
      <c r="SD70" s="151">
        <v>724</v>
      </c>
      <c r="SE70" s="45">
        <v>3</v>
      </c>
      <c r="SF70" s="151">
        <v>756</v>
      </c>
      <c r="SG70" s="45">
        <v>4</v>
      </c>
      <c r="SH70" s="151">
        <v>780</v>
      </c>
      <c r="SI70" s="45">
        <v>5</v>
      </c>
      <c r="SJ70" s="151">
        <v>815</v>
      </c>
      <c r="SK70" s="45">
        <v>6</v>
      </c>
      <c r="SL70" s="151"/>
      <c r="SM70" s="45">
        <v>0</v>
      </c>
      <c r="SN70" s="151"/>
      <c r="SO70" s="45">
        <v>1</v>
      </c>
      <c r="SP70" s="151"/>
      <c r="SQ70" s="45">
        <v>2</v>
      </c>
      <c r="SR70" s="151"/>
      <c r="SS70" s="45">
        <v>3</v>
      </c>
      <c r="ST70" s="151"/>
      <c r="SU70" s="45">
        <v>4</v>
      </c>
      <c r="SV70" s="151"/>
      <c r="SW70" s="45">
        <v>5</v>
      </c>
      <c r="SX70" s="151"/>
      <c r="SY70" s="45">
        <v>6</v>
      </c>
      <c r="SZ70" s="151"/>
      <c r="TA70" s="45">
        <v>7</v>
      </c>
      <c r="TB70" s="151"/>
      <c r="TC70" s="2">
        <v>8</v>
      </c>
      <c r="TD70" s="4"/>
    </row>
    <row r="71" spans="1:530" s="5" customFormat="1" x14ac:dyDescent="0.25">
      <c r="A71" s="25" t="s">
        <v>83</v>
      </c>
      <c r="B71" s="56"/>
      <c r="C71" s="38"/>
      <c r="D71" s="38"/>
      <c r="E71" s="36"/>
      <c r="F71" s="36"/>
      <c r="G71" s="36"/>
      <c r="H71" s="36"/>
      <c r="I71" s="36"/>
      <c r="J71" s="36"/>
      <c r="K71" s="41"/>
      <c r="L71" s="41"/>
      <c r="M71" s="41"/>
      <c r="N71" s="41"/>
      <c r="O71" s="41"/>
      <c r="P71" s="41"/>
      <c r="Q71" s="41"/>
      <c r="R71" s="41"/>
      <c r="S71" s="41"/>
      <c r="T71" s="41"/>
      <c r="U71" s="41"/>
      <c r="V71" s="41"/>
      <c r="W71" s="41"/>
      <c r="X71" s="41"/>
      <c r="Y71" s="41"/>
      <c r="Z71" s="46"/>
      <c r="AA71" s="41"/>
      <c r="AB71" s="41"/>
      <c r="AC71" s="41"/>
      <c r="AD71" s="41"/>
      <c r="AH71" s="127"/>
      <c r="AW71" s="41"/>
      <c r="AX71" s="41"/>
      <c r="AY71" s="41"/>
      <c r="AZ71" s="41"/>
      <c r="BA71" s="46"/>
      <c r="BB71" s="46"/>
      <c r="BC71" s="41"/>
      <c r="BD71" s="130"/>
      <c r="BE71" s="126"/>
      <c r="BF71" s="6"/>
      <c r="BG71" s="46"/>
      <c r="BH71" s="6"/>
      <c r="BI71" s="46"/>
      <c r="BJ71" s="127"/>
      <c r="BK71" s="126"/>
      <c r="BL71" s="41"/>
      <c r="BM71" s="41"/>
      <c r="BN71" s="6"/>
      <c r="BO71" s="46"/>
      <c r="BP71" s="6"/>
      <c r="BQ71" s="46"/>
      <c r="BS71" s="46"/>
      <c r="BU71" s="46"/>
      <c r="BV71" s="46"/>
      <c r="BW71" s="46"/>
      <c r="BY71" s="46"/>
      <c r="CA71" s="46"/>
      <c r="CC71" s="46"/>
      <c r="CE71" s="46"/>
      <c r="CF71" s="46"/>
      <c r="CH71" s="46"/>
      <c r="CI71" s="6"/>
      <c r="CJ71" s="46"/>
      <c r="CL71" s="46"/>
      <c r="CN71" s="46"/>
      <c r="CP71" s="46"/>
      <c r="CR71" s="46"/>
      <c r="CT71" s="46"/>
      <c r="CV71" s="46"/>
      <c r="CX71" s="46"/>
      <c r="CZ71" s="46"/>
      <c r="DA71" s="6"/>
      <c r="DB71" s="46"/>
      <c r="DD71" s="46"/>
      <c r="DF71" s="46"/>
      <c r="DH71" s="46"/>
      <c r="DJ71" s="46"/>
      <c r="DL71" s="46"/>
      <c r="DN71" s="46"/>
      <c r="DP71" s="46"/>
      <c r="DR71" s="46"/>
      <c r="DT71" s="46"/>
      <c r="DV71" s="46"/>
      <c r="DX71" s="46"/>
      <c r="DZ71" s="46"/>
      <c r="EB71" s="46"/>
      <c r="ED71" s="46"/>
      <c r="EF71" s="46"/>
      <c r="EH71" s="46"/>
      <c r="EJ71" s="46"/>
      <c r="EL71" s="46"/>
      <c r="EN71" s="46"/>
      <c r="EP71" s="46"/>
      <c r="ER71" s="46"/>
      <c r="ET71" s="46"/>
      <c r="EV71" s="46"/>
      <c r="EX71" s="46"/>
      <c r="EZ71" s="46"/>
      <c r="FB71" s="46"/>
      <c r="FC71" s="6"/>
      <c r="FD71" s="46"/>
      <c r="FE71" s="6"/>
      <c r="FF71" s="46"/>
      <c r="FG71" s="6"/>
      <c r="FH71" s="46"/>
      <c r="FI71" s="6"/>
      <c r="FJ71" s="46"/>
      <c r="FK71" s="6"/>
      <c r="FL71" s="46"/>
      <c r="FM71" s="6"/>
      <c r="FN71" s="46"/>
      <c r="FO71" s="6"/>
      <c r="FP71" s="46"/>
      <c r="FQ71" s="6"/>
      <c r="FR71" s="46"/>
      <c r="FS71" s="6"/>
      <c r="FT71" s="46"/>
      <c r="FU71" s="6"/>
      <c r="FV71" s="46"/>
      <c r="FW71" s="6"/>
      <c r="FX71" s="46"/>
      <c r="FY71" s="6"/>
      <c r="FZ71" s="46"/>
      <c r="GA71" s="6"/>
      <c r="GB71" s="46"/>
      <c r="GC71" s="6"/>
      <c r="GD71" s="46"/>
      <c r="GE71" s="6"/>
      <c r="GF71" s="46"/>
      <c r="GG71" s="6"/>
      <c r="GH71" s="46"/>
      <c r="GI71" s="6"/>
      <c r="GJ71" s="46"/>
      <c r="GK71" s="6"/>
      <c r="GL71" s="46"/>
      <c r="GM71" s="6"/>
      <c r="GN71" s="46"/>
      <c r="GO71" s="6"/>
      <c r="GP71" s="46"/>
      <c r="GQ71" s="6"/>
      <c r="GR71" s="46"/>
      <c r="GS71" s="6"/>
      <c r="GT71" s="46"/>
      <c r="GU71" s="6"/>
      <c r="GV71" s="46"/>
      <c r="GW71" s="6"/>
      <c r="GX71" s="46"/>
      <c r="GY71" s="6"/>
      <c r="GZ71" s="46"/>
      <c r="HA71" s="6"/>
      <c r="HB71" s="46"/>
      <c r="HC71" s="6"/>
      <c r="HD71" s="46"/>
      <c r="HE71" s="6"/>
      <c r="HF71" s="46"/>
      <c r="HG71" s="6"/>
      <c r="HH71" s="46"/>
      <c r="HI71" s="6"/>
      <c r="HJ71" s="46"/>
      <c r="HK71" s="6"/>
      <c r="HL71" s="46"/>
      <c r="HM71" s="6"/>
      <c r="HN71" s="46"/>
      <c r="HO71" s="6"/>
      <c r="HP71" s="46"/>
      <c r="HQ71" s="6"/>
      <c r="HR71" s="46"/>
      <c r="HS71" s="6"/>
      <c r="HT71" s="46"/>
      <c r="HU71" s="6"/>
      <c r="HV71" s="46"/>
      <c r="HW71" s="6"/>
      <c r="HX71" s="46"/>
      <c r="HY71" s="6"/>
      <c r="HZ71" s="46"/>
      <c r="IA71" s="6"/>
      <c r="IB71" s="46"/>
      <c r="IC71" s="6"/>
      <c r="ID71" s="46"/>
      <c r="IE71" s="6"/>
      <c r="IF71" s="46"/>
      <c r="IG71" s="6"/>
      <c r="IH71" s="46"/>
      <c r="II71" s="6"/>
      <c r="IJ71" s="46"/>
      <c r="IK71" s="6"/>
      <c r="IL71" s="46"/>
      <c r="IM71" s="6"/>
      <c r="IN71" s="46"/>
      <c r="IO71" s="6"/>
      <c r="IP71" s="46"/>
      <c r="IQ71" s="6"/>
      <c r="IR71" s="46"/>
      <c r="IS71" s="6"/>
      <c r="IT71" s="46"/>
      <c r="IU71" s="6"/>
      <c r="IV71" s="46"/>
      <c r="IW71" s="6"/>
      <c r="IX71" s="46"/>
      <c r="IY71" s="6"/>
      <c r="IZ71" s="46"/>
      <c r="JA71" s="6"/>
      <c r="JB71" s="46"/>
      <c r="JC71" s="6"/>
      <c r="JD71" s="46"/>
      <c r="JE71" s="6"/>
      <c r="JF71" s="46"/>
      <c r="JG71" s="6"/>
      <c r="JH71" s="46"/>
      <c r="JI71" s="6"/>
      <c r="JJ71" s="46"/>
      <c r="JK71" s="6"/>
      <c r="JL71" s="46"/>
      <c r="JM71" s="6"/>
      <c r="JN71" s="46"/>
      <c r="JO71" s="6"/>
      <c r="JP71" s="46"/>
      <c r="JQ71" s="6"/>
      <c r="JR71" s="46"/>
      <c r="JS71" s="6"/>
      <c r="JT71" s="46"/>
      <c r="JU71" s="6"/>
      <c r="JV71" s="46"/>
      <c r="JW71" s="6"/>
      <c r="JX71" s="46"/>
      <c r="JY71" s="6"/>
      <c r="JZ71" s="46"/>
      <c r="KA71" s="6"/>
      <c r="KB71" s="46"/>
      <c r="KC71" s="6"/>
      <c r="KD71" s="46"/>
      <c r="KE71" s="6"/>
      <c r="KF71" s="46"/>
      <c r="KG71" s="6"/>
      <c r="KH71" s="46"/>
      <c r="KI71" s="6"/>
      <c r="KJ71" s="46"/>
      <c r="KK71" s="6"/>
      <c r="KL71" s="46"/>
      <c r="KM71" s="6"/>
      <c r="KN71" s="46"/>
      <c r="KO71" s="6"/>
      <c r="KP71" s="46"/>
      <c r="KQ71" s="6"/>
      <c r="KR71" s="46"/>
      <c r="KS71" s="6"/>
      <c r="KT71" s="46"/>
      <c r="KU71" s="6"/>
      <c r="KV71" s="46"/>
      <c r="KW71" s="6"/>
      <c r="KX71" s="46"/>
      <c r="KY71" s="6"/>
      <c r="KZ71" s="46"/>
      <c r="LA71" s="6"/>
      <c r="LB71" s="46"/>
      <c r="LC71" s="6"/>
      <c r="LD71" s="46"/>
      <c r="LE71" s="6"/>
      <c r="LF71" s="46"/>
      <c r="LG71" s="6"/>
      <c r="LH71" s="46"/>
      <c r="LI71" s="6"/>
      <c r="LJ71" s="46"/>
      <c r="LK71" s="6"/>
      <c r="LL71" s="46"/>
      <c r="LM71" s="6"/>
      <c r="LN71" s="46"/>
      <c r="LO71" s="6"/>
      <c r="LP71" s="46"/>
      <c r="LQ71" s="6"/>
      <c r="LR71" s="46"/>
      <c r="LS71" s="6"/>
      <c r="LT71" s="46"/>
      <c r="LU71" s="6"/>
      <c r="LV71" s="46"/>
      <c r="LW71" s="6"/>
      <c r="LX71" s="46"/>
      <c r="LY71" s="6"/>
      <c r="LZ71" s="46"/>
      <c r="MA71" s="46"/>
      <c r="MB71" s="41"/>
      <c r="MC71" s="41"/>
      <c r="MD71" s="41"/>
      <c r="ME71" s="41"/>
      <c r="MF71" s="6"/>
      <c r="MG71" s="46"/>
      <c r="MH71" s="6"/>
      <c r="MI71" s="46"/>
      <c r="MJ71" s="6"/>
      <c r="MK71" s="46"/>
      <c r="ML71" s="6"/>
      <c r="MM71" s="46"/>
      <c r="MN71" s="6"/>
      <c r="MO71" s="46"/>
      <c r="MP71" s="6"/>
      <c r="MQ71" s="46"/>
      <c r="MR71" s="6"/>
      <c r="MS71" s="46"/>
      <c r="MT71" s="6"/>
      <c r="MU71" s="46"/>
      <c r="MV71" s="6"/>
      <c r="MW71" s="46"/>
      <c r="MX71" s="6"/>
      <c r="MY71" s="46"/>
      <c r="MZ71" s="6"/>
      <c r="NA71" s="46"/>
      <c r="NB71" s="6"/>
      <c r="NC71" s="46"/>
      <c r="ND71" s="6"/>
      <c r="NE71" s="46"/>
      <c r="NF71" s="6"/>
      <c r="NG71" s="46"/>
      <c r="NH71" s="6"/>
      <c r="NI71" s="46"/>
      <c r="NJ71" s="6"/>
      <c r="NK71" s="46"/>
      <c r="NL71" s="6"/>
      <c r="NM71" s="46"/>
      <c r="NN71" s="6"/>
      <c r="NO71" s="46"/>
      <c r="NP71" s="6"/>
      <c r="NQ71" s="46"/>
      <c r="NR71" s="6"/>
      <c r="NS71" s="46"/>
      <c r="NT71" s="6"/>
      <c r="NU71" s="46"/>
      <c r="NV71" s="6"/>
      <c r="NW71" s="46"/>
      <c r="NX71" s="6"/>
      <c r="NY71" s="46"/>
      <c r="NZ71" s="6"/>
      <c r="OA71" s="46"/>
      <c r="OB71" s="6"/>
      <c r="OC71" s="46"/>
      <c r="OD71" s="6"/>
      <c r="OE71" s="46"/>
      <c r="OF71" s="6"/>
      <c r="OG71" s="46"/>
      <c r="OH71" s="6"/>
      <c r="OI71" s="46"/>
      <c r="OJ71" s="6"/>
      <c r="OK71" s="46"/>
      <c r="OL71" s="6"/>
      <c r="OM71" s="46"/>
      <c r="ON71" s="6"/>
      <c r="OO71" s="46"/>
      <c r="OP71" s="6"/>
      <c r="OQ71" s="46"/>
      <c r="OR71" s="6"/>
      <c r="OS71" s="46"/>
      <c r="OT71" s="6"/>
      <c r="OU71" s="46"/>
      <c r="OV71" s="6"/>
      <c r="OW71" s="46"/>
      <c r="OX71" s="6"/>
      <c r="OY71" s="46"/>
      <c r="OZ71" s="6"/>
      <c r="PA71" s="46"/>
      <c r="PB71" s="6"/>
      <c r="PC71" s="46"/>
      <c r="PD71" s="6"/>
      <c r="PE71" s="46"/>
      <c r="PF71" s="6"/>
      <c r="PG71" s="46"/>
      <c r="PH71" s="6"/>
      <c r="PI71" s="46"/>
      <c r="PJ71" s="6"/>
      <c r="PK71" s="46"/>
      <c r="PL71" s="6"/>
      <c r="PM71" s="46"/>
      <c r="PN71" s="6"/>
      <c r="PO71" s="46"/>
      <c r="PP71" s="6"/>
      <c r="PQ71" s="46"/>
      <c r="PR71" s="6"/>
      <c r="PS71" s="46"/>
      <c r="PT71" s="6"/>
      <c r="PU71" s="46"/>
      <c r="PV71" s="6"/>
      <c r="PW71" s="46"/>
      <c r="PX71" s="6"/>
      <c r="PY71" s="46"/>
      <c r="PZ71" s="6"/>
      <c r="QA71" s="46"/>
      <c r="QB71" s="130"/>
      <c r="QC71" s="126"/>
      <c r="QD71" s="152">
        <v>654</v>
      </c>
      <c r="QE71" s="46">
        <v>0</v>
      </c>
      <c r="QF71" s="152">
        <v>662</v>
      </c>
      <c r="QG71" s="46">
        <v>2</v>
      </c>
      <c r="QH71" s="152">
        <v>663</v>
      </c>
      <c r="QI71" s="46">
        <v>4</v>
      </c>
      <c r="QJ71" s="152">
        <v>706</v>
      </c>
      <c r="QK71" s="46">
        <v>6</v>
      </c>
      <c r="QL71" s="152">
        <v>726</v>
      </c>
      <c r="QM71" s="46">
        <v>8</v>
      </c>
      <c r="QN71" s="152">
        <v>746</v>
      </c>
      <c r="QO71" s="46">
        <v>10</v>
      </c>
      <c r="QP71" s="152">
        <v>764</v>
      </c>
      <c r="QQ71" s="46">
        <v>12</v>
      </c>
      <c r="QR71" s="152">
        <v>782</v>
      </c>
      <c r="QS71" s="46">
        <v>14</v>
      </c>
      <c r="QT71" s="152">
        <v>803</v>
      </c>
      <c r="QU71" s="46">
        <v>16</v>
      </c>
      <c r="QV71" s="152">
        <v>827</v>
      </c>
      <c r="QW71" s="46">
        <v>18</v>
      </c>
      <c r="QX71" s="152">
        <v>844</v>
      </c>
      <c r="QY71" s="46">
        <v>20</v>
      </c>
      <c r="QZ71" s="151">
        <v>146</v>
      </c>
      <c r="RA71" s="46">
        <v>0</v>
      </c>
      <c r="RB71" s="151">
        <v>148</v>
      </c>
      <c r="RC71" s="46">
        <v>1</v>
      </c>
      <c r="RD71" s="151">
        <v>155</v>
      </c>
      <c r="RE71" s="46">
        <v>2</v>
      </c>
      <c r="RF71" s="151">
        <v>160</v>
      </c>
      <c r="RG71" s="46">
        <v>3</v>
      </c>
      <c r="RH71" s="151">
        <v>167</v>
      </c>
      <c r="RI71" s="46">
        <v>4</v>
      </c>
      <c r="RJ71" s="151">
        <v>177</v>
      </c>
      <c r="RK71" s="46">
        <v>5</v>
      </c>
      <c r="RL71" s="151">
        <v>186</v>
      </c>
      <c r="RM71" s="46">
        <v>6</v>
      </c>
      <c r="RN71" s="151">
        <v>197</v>
      </c>
      <c r="RO71" s="46">
        <v>7</v>
      </c>
      <c r="RP71" s="151">
        <v>730</v>
      </c>
      <c r="RQ71" s="174">
        <v>723</v>
      </c>
      <c r="RR71" s="174">
        <v>722</v>
      </c>
      <c r="RS71" s="174">
        <v>723</v>
      </c>
      <c r="RT71" s="174">
        <v>724</v>
      </c>
      <c r="RU71" s="174">
        <v>721</v>
      </c>
      <c r="RV71" s="174">
        <v>724</v>
      </c>
      <c r="RW71" s="174">
        <v>724</v>
      </c>
      <c r="RX71" s="151">
        <v>621</v>
      </c>
      <c r="RY71" s="46">
        <v>0</v>
      </c>
      <c r="RZ71" s="151">
        <v>661</v>
      </c>
      <c r="SA71" s="46">
        <v>1</v>
      </c>
      <c r="SB71" s="151">
        <v>677</v>
      </c>
      <c r="SC71" s="46">
        <v>2</v>
      </c>
      <c r="SD71" s="151">
        <v>718</v>
      </c>
      <c r="SE71" s="46">
        <v>3</v>
      </c>
      <c r="SF71" s="151">
        <v>750</v>
      </c>
      <c r="SG71" s="46">
        <v>4</v>
      </c>
      <c r="SH71" s="151">
        <v>779</v>
      </c>
      <c r="SI71" s="46">
        <v>5</v>
      </c>
      <c r="SJ71" s="151">
        <v>816</v>
      </c>
      <c r="SK71" s="46">
        <v>6</v>
      </c>
      <c r="SL71" s="151"/>
      <c r="SM71" s="46">
        <v>0</v>
      </c>
      <c r="SN71" s="151"/>
      <c r="SO71" s="46">
        <v>1</v>
      </c>
      <c r="SP71" s="151"/>
      <c r="SQ71" s="46">
        <v>2</v>
      </c>
      <c r="SR71" s="151"/>
      <c r="SS71" s="46">
        <v>3</v>
      </c>
      <c r="ST71" s="151"/>
      <c r="SU71" s="46">
        <v>4</v>
      </c>
      <c r="SV71" s="151"/>
      <c r="SW71" s="46">
        <v>5</v>
      </c>
      <c r="SX71" s="151"/>
      <c r="SY71" s="46">
        <v>6</v>
      </c>
      <c r="SZ71" s="151"/>
      <c r="TA71" s="46">
        <v>7</v>
      </c>
      <c r="TB71" s="151"/>
      <c r="TC71" s="5">
        <v>8</v>
      </c>
      <c r="TD71" s="4"/>
      <c r="TE71" s="177"/>
      <c r="TF71" s="177"/>
      <c r="TG71" s="177"/>
      <c r="TH71" s="177"/>
      <c r="TI71" s="177"/>
      <c r="TJ71" s="177"/>
    </row>
    <row r="72" spans="1:530" x14ac:dyDescent="0.25">
      <c r="A72" s="24" t="s">
        <v>84</v>
      </c>
      <c r="B72" s="55"/>
      <c r="C72" s="37"/>
      <c r="D72" s="37"/>
      <c r="E72" s="39"/>
      <c r="F72" s="39"/>
      <c r="G72" s="39"/>
      <c r="H72" s="39"/>
      <c r="I72" s="39"/>
      <c r="J72" s="39"/>
      <c r="BD72" s="130"/>
      <c r="BF72" s="3"/>
      <c r="BH72" s="3"/>
      <c r="BN72" s="3"/>
      <c r="BP72" s="3"/>
      <c r="CI72" s="3"/>
      <c r="DA72" s="3"/>
      <c r="EF72" s="45"/>
      <c r="EH72" s="45"/>
      <c r="EJ72" s="45"/>
      <c r="FC72" s="3"/>
      <c r="FE72" s="3"/>
      <c r="FG72" s="3"/>
      <c r="FI72" s="3"/>
      <c r="FK72" s="3"/>
      <c r="FM72" s="3"/>
      <c r="FO72" s="3"/>
      <c r="FQ72" s="3"/>
      <c r="FS72" s="3"/>
      <c r="FU72" s="3"/>
      <c r="FW72" s="3"/>
      <c r="FY72" s="3"/>
      <c r="GA72" s="3"/>
      <c r="GC72" s="3"/>
      <c r="GE72" s="3"/>
      <c r="GG72" s="3"/>
      <c r="GI72" s="3"/>
      <c r="GK72" s="3"/>
      <c r="GM72" s="3"/>
      <c r="GO72" s="3"/>
      <c r="GQ72" s="3"/>
      <c r="GS72" s="3"/>
      <c r="GU72" s="3"/>
      <c r="GW72" s="3"/>
      <c r="GY72" s="3"/>
      <c r="HA72" s="3"/>
      <c r="HC72" s="3"/>
      <c r="HE72" s="3"/>
      <c r="HG72" s="3"/>
      <c r="HI72" s="3"/>
      <c r="HK72" s="3"/>
      <c r="HM72" s="3"/>
      <c r="HO72" s="3"/>
      <c r="HQ72" s="3"/>
      <c r="HS72" s="3"/>
      <c r="HU72" s="3"/>
      <c r="HW72" s="3"/>
      <c r="HY72" s="3"/>
      <c r="IA72" s="3"/>
      <c r="IC72" s="3"/>
      <c r="IE72" s="3"/>
      <c r="IG72" s="3"/>
      <c r="II72" s="3"/>
      <c r="IK72" s="3"/>
      <c r="IM72" s="3"/>
      <c r="IO72" s="3"/>
      <c r="IQ72" s="3"/>
      <c r="IS72" s="3"/>
      <c r="IU72" s="3"/>
      <c r="IW72" s="3"/>
      <c r="IY72" s="3"/>
      <c r="JA72" s="3"/>
      <c r="JC72" s="3"/>
      <c r="JE72" s="3"/>
      <c r="JG72" s="3"/>
      <c r="JI72" s="3"/>
      <c r="JK72" s="3"/>
      <c r="JM72" s="3"/>
      <c r="JO72" s="3"/>
      <c r="JQ72" s="3"/>
      <c r="JS72" s="3"/>
      <c r="JU72" s="3"/>
      <c r="JW72" s="3"/>
      <c r="JY72" s="3"/>
      <c r="KA72" s="3"/>
      <c r="KC72" s="3"/>
      <c r="KE72" s="3"/>
      <c r="KG72" s="3"/>
      <c r="KI72" s="3"/>
      <c r="KK72" s="3"/>
      <c r="KM72" s="3"/>
      <c r="KO72" s="3"/>
      <c r="KQ72" s="3"/>
      <c r="KS72" s="3"/>
      <c r="KU72" s="3"/>
      <c r="KW72" s="3"/>
      <c r="KY72" s="3"/>
      <c r="LA72" s="3"/>
      <c r="LC72" s="3"/>
      <c r="LE72" s="3"/>
      <c r="LG72" s="3"/>
      <c r="LI72" s="3"/>
      <c r="LK72" s="3"/>
      <c r="LM72" s="3"/>
      <c r="LO72" s="3"/>
      <c r="LQ72" s="3"/>
      <c r="LS72" s="3"/>
      <c r="LU72" s="3"/>
      <c r="LW72" s="3"/>
      <c r="LY72" s="3"/>
      <c r="MF72" s="3"/>
      <c r="MH72" s="3"/>
      <c r="MJ72" s="3"/>
      <c r="ML72" s="3"/>
      <c r="MN72" s="3"/>
      <c r="MP72" s="3"/>
      <c r="MR72" s="3"/>
      <c r="MT72" s="3"/>
      <c r="MV72" s="3"/>
      <c r="MX72" s="3"/>
      <c r="MZ72" s="3"/>
      <c r="NB72" s="3"/>
      <c r="ND72" s="3"/>
      <c r="NF72" s="3"/>
      <c r="NH72" s="3"/>
      <c r="NJ72" s="3"/>
      <c r="NL72" s="3"/>
      <c r="NN72" s="3"/>
      <c r="NP72" s="3"/>
      <c r="NR72" s="3"/>
      <c r="NT72" s="3"/>
      <c r="NV72" s="3"/>
      <c r="NX72" s="3"/>
      <c r="NZ72" s="3"/>
      <c r="OB72" s="3"/>
      <c r="OD72" s="3"/>
      <c r="OF72" s="3"/>
      <c r="OH72" s="3"/>
      <c r="OJ72" s="3"/>
      <c r="OL72" s="3"/>
      <c r="ON72" s="3"/>
      <c r="OP72" s="3"/>
      <c r="OR72" s="3"/>
      <c r="OT72" s="3"/>
      <c r="OV72" s="3"/>
      <c r="OX72" s="3"/>
      <c r="OZ72" s="3"/>
      <c r="PB72" s="3"/>
      <c r="PD72" s="3"/>
      <c r="PF72" s="3"/>
      <c r="PH72" s="3"/>
      <c r="PJ72" s="3"/>
      <c r="PL72" s="3"/>
      <c r="PN72" s="3"/>
      <c r="PP72" s="3"/>
      <c r="PR72" s="3"/>
      <c r="PT72" s="3"/>
      <c r="PV72" s="3"/>
      <c r="PX72" s="3"/>
      <c r="PZ72" s="3"/>
      <c r="QB72" s="130"/>
      <c r="QD72" s="152">
        <v>655</v>
      </c>
      <c r="QE72" s="45">
        <v>0</v>
      </c>
      <c r="QF72" s="152">
        <v>666</v>
      </c>
      <c r="QG72" s="45">
        <v>2</v>
      </c>
      <c r="QH72" s="152">
        <v>686</v>
      </c>
      <c r="QI72" s="45">
        <v>4</v>
      </c>
      <c r="QJ72" s="152">
        <v>708</v>
      </c>
      <c r="QK72" s="45">
        <v>6</v>
      </c>
      <c r="QL72" s="152">
        <v>726</v>
      </c>
      <c r="QM72" s="45">
        <v>8</v>
      </c>
      <c r="QN72" s="152">
        <v>746</v>
      </c>
      <c r="QO72" s="45">
        <v>10</v>
      </c>
      <c r="QP72" s="152">
        <v>763</v>
      </c>
      <c r="QQ72" s="45">
        <v>12</v>
      </c>
      <c r="QR72" s="152">
        <v>782</v>
      </c>
      <c r="QS72" s="45">
        <v>14</v>
      </c>
      <c r="QT72" s="152">
        <v>805</v>
      </c>
      <c r="QU72" s="45">
        <v>16</v>
      </c>
      <c r="QV72" s="152">
        <v>828</v>
      </c>
      <c r="QW72" s="45">
        <v>18</v>
      </c>
      <c r="QX72" s="152">
        <v>848</v>
      </c>
      <c r="QY72" s="45">
        <v>20</v>
      </c>
      <c r="QZ72" s="151">
        <v>141</v>
      </c>
      <c r="RA72" s="45">
        <v>0</v>
      </c>
      <c r="RB72" s="151">
        <v>148</v>
      </c>
      <c r="RC72" s="45">
        <v>1</v>
      </c>
      <c r="RD72" s="151">
        <v>157</v>
      </c>
      <c r="RE72" s="45">
        <v>2</v>
      </c>
      <c r="RF72" s="151">
        <v>167</v>
      </c>
      <c r="RG72" s="45">
        <v>3</v>
      </c>
      <c r="RH72" s="151">
        <v>167</v>
      </c>
      <c r="RI72" s="45">
        <v>4</v>
      </c>
      <c r="RJ72" s="151">
        <v>178</v>
      </c>
      <c r="RK72" s="45">
        <v>5</v>
      </c>
      <c r="RL72" s="151">
        <v>185</v>
      </c>
      <c r="RM72" s="45">
        <v>6</v>
      </c>
      <c r="RN72" s="151">
        <v>198</v>
      </c>
      <c r="RO72" s="45">
        <v>7</v>
      </c>
      <c r="RP72" s="151">
        <v>732</v>
      </c>
      <c r="RQ72" s="174">
        <v>726</v>
      </c>
      <c r="RR72" s="174">
        <v>721</v>
      </c>
      <c r="RS72" s="174">
        <v>723</v>
      </c>
      <c r="RT72" s="174">
        <v>725</v>
      </c>
      <c r="RU72" s="174">
        <v>724</v>
      </c>
      <c r="RV72" s="174">
        <v>727</v>
      </c>
      <c r="RW72" s="174">
        <v>724</v>
      </c>
      <c r="RX72" s="151">
        <v>624</v>
      </c>
      <c r="RY72" s="45">
        <v>0</v>
      </c>
      <c r="RZ72" s="151">
        <v>668</v>
      </c>
      <c r="SA72" s="45">
        <v>1</v>
      </c>
      <c r="SB72" s="151">
        <v>683</v>
      </c>
      <c r="SC72" s="45">
        <v>2</v>
      </c>
      <c r="SD72" s="151">
        <v>720</v>
      </c>
      <c r="SE72" s="45">
        <v>3</v>
      </c>
      <c r="SF72" s="151">
        <v>758</v>
      </c>
      <c r="SG72" s="45">
        <v>4</v>
      </c>
      <c r="SH72" s="151">
        <v>779</v>
      </c>
      <c r="SI72" s="45">
        <v>5</v>
      </c>
      <c r="SJ72" s="151">
        <v>818</v>
      </c>
      <c r="SK72" s="45">
        <v>6</v>
      </c>
      <c r="SL72" s="151"/>
      <c r="SM72" s="45">
        <v>0</v>
      </c>
      <c r="SN72" s="151"/>
      <c r="SO72" s="45">
        <v>1</v>
      </c>
      <c r="SP72" s="151"/>
      <c r="SQ72" s="45">
        <v>2</v>
      </c>
      <c r="SR72" s="151"/>
      <c r="SS72" s="45">
        <v>3</v>
      </c>
      <c r="ST72" s="151"/>
      <c r="SU72" s="45">
        <v>4</v>
      </c>
      <c r="SV72" s="151"/>
      <c r="SW72" s="45">
        <v>5</v>
      </c>
      <c r="SX72" s="151"/>
      <c r="SY72" s="45">
        <v>6</v>
      </c>
      <c r="SZ72" s="151"/>
      <c r="TA72" s="45">
        <v>7</v>
      </c>
      <c r="TB72" s="151"/>
      <c r="TC72" s="2">
        <v>8</v>
      </c>
      <c r="TD72" s="4"/>
    </row>
    <row r="73" spans="1:530" s="5" customFormat="1" x14ac:dyDescent="0.25">
      <c r="A73" s="25" t="s">
        <v>85</v>
      </c>
      <c r="B73" s="56"/>
      <c r="C73" s="38"/>
      <c r="D73" s="38"/>
      <c r="E73" s="36"/>
      <c r="F73" s="36"/>
      <c r="G73" s="36"/>
      <c r="H73" s="36"/>
      <c r="I73" s="36"/>
      <c r="J73" s="36"/>
      <c r="K73" s="41"/>
      <c r="L73" s="41"/>
      <c r="M73" s="41"/>
      <c r="N73" s="41"/>
      <c r="O73" s="41"/>
      <c r="P73" s="41"/>
      <c r="Q73" s="41"/>
      <c r="R73" s="41"/>
      <c r="S73" s="41"/>
      <c r="T73" s="41"/>
      <c r="U73" s="41"/>
      <c r="V73" s="41"/>
      <c r="W73" s="41"/>
      <c r="X73" s="41"/>
      <c r="Y73" s="41"/>
      <c r="Z73" s="46"/>
      <c r="AA73" s="41"/>
      <c r="AB73" s="41"/>
      <c r="AC73" s="41"/>
      <c r="AD73" s="41"/>
      <c r="AH73" s="127"/>
      <c r="AW73" s="41"/>
      <c r="AX73" s="41"/>
      <c r="AY73" s="41"/>
      <c r="AZ73" s="41"/>
      <c r="BA73" s="46"/>
      <c r="BB73" s="46"/>
      <c r="BC73" s="41"/>
      <c r="BD73" s="130"/>
      <c r="BE73" s="126"/>
      <c r="BF73" s="6"/>
      <c r="BG73" s="46"/>
      <c r="BH73" s="6"/>
      <c r="BI73" s="46"/>
      <c r="BJ73" s="127"/>
      <c r="BK73" s="126"/>
      <c r="BL73" s="41"/>
      <c r="BM73" s="41"/>
      <c r="BN73" s="6"/>
      <c r="BO73" s="46"/>
      <c r="BP73" s="6"/>
      <c r="BQ73" s="46"/>
      <c r="BS73" s="46"/>
      <c r="BU73" s="46"/>
      <c r="BV73" s="46"/>
      <c r="BW73" s="46"/>
      <c r="BY73" s="46"/>
      <c r="CA73" s="46"/>
      <c r="CC73" s="46"/>
      <c r="CE73" s="46"/>
      <c r="CF73" s="46"/>
      <c r="CH73" s="46"/>
      <c r="CI73" s="6"/>
      <c r="CJ73" s="46"/>
      <c r="CL73" s="46"/>
      <c r="CN73" s="46"/>
      <c r="CP73" s="46"/>
      <c r="CR73" s="46"/>
      <c r="CT73" s="46"/>
      <c r="CV73" s="46"/>
      <c r="CX73" s="46"/>
      <c r="CZ73" s="46"/>
      <c r="DA73" s="6"/>
      <c r="DB73" s="46"/>
      <c r="DD73" s="46"/>
      <c r="DF73" s="46"/>
      <c r="DH73" s="46"/>
      <c r="DJ73" s="46"/>
      <c r="DL73" s="46"/>
      <c r="DN73" s="46"/>
      <c r="DP73" s="46"/>
      <c r="DR73" s="46"/>
      <c r="DT73" s="46"/>
      <c r="DV73" s="46"/>
      <c r="DX73" s="46"/>
      <c r="DZ73" s="46"/>
      <c r="EB73" s="46"/>
      <c r="ED73" s="46"/>
      <c r="EF73" s="46"/>
      <c r="EH73" s="46"/>
      <c r="EJ73" s="46"/>
      <c r="EL73" s="46"/>
      <c r="EN73" s="46"/>
      <c r="EP73" s="46"/>
      <c r="ER73" s="46"/>
      <c r="ET73" s="46"/>
      <c r="EV73" s="46"/>
      <c r="EX73" s="46"/>
      <c r="EZ73" s="46"/>
      <c r="FB73" s="46"/>
      <c r="FC73" s="6"/>
      <c r="FD73" s="46"/>
      <c r="FE73" s="6"/>
      <c r="FF73" s="46"/>
      <c r="FG73" s="6"/>
      <c r="FH73" s="46"/>
      <c r="FI73" s="6"/>
      <c r="FJ73" s="46"/>
      <c r="FK73" s="6"/>
      <c r="FL73" s="46"/>
      <c r="FM73" s="6"/>
      <c r="FN73" s="46"/>
      <c r="FO73" s="6"/>
      <c r="FP73" s="46"/>
      <c r="FQ73" s="6"/>
      <c r="FR73" s="46"/>
      <c r="FS73" s="6"/>
      <c r="FT73" s="46"/>
      <c r="FU73" s="6"/>
      <c r="FV73" s="46"/>
      <c r="FW73" s="6"/>
      <c r="FX73" s="46"/>
      <c r="FY73" s="6"/>
      <c r="FZ73" s="46"/>
      <c r="GA73" s="6"/>
      <c r="GB73" s="46"/>
      <c r="GC73" s="6"/>
      <c r="GD73" s="46"/>
      <c r="GE73" s="6"/>
      <c r="GF73" s="46"/>
      <c r="GG73" s="6"/>
      <c r="GH73" s="46"/>
      <c r="GI73" s="6"/>
      <c r="GJ73" s="46"/>
      <c r="GK73" s="6"/>
      <c r="GL73" s="46"/>
      <c r="GM73" s="6"/>
      <c r="GN73" s="46"/>
      <c r="GO73" s="6"/>
      <c r="GP73" s="46"/>
      <c r="GQ73" s="6"/>
      <c r="GR73" s="46"/>
      <c r="GS73" s="6"/>
      <c r="GT73" s="46"/>
      <c r="GU73" s="6"/>
      <c r="GV73" s="46"/>
      <c r="GW73" s="6"/>
      <c r="GX73" s="46"/>
      <c r="GY73" s="6"/>
      <c r="GZ73" s="46"/>
      <c r="HA73" s="6"/>
      <c r="HB73" s="46"/>
      <c r="HC73" s="6"/>
      <c r="HD73" s="46"/>
      <c r="HE73" s="6"/>
      <c r="HF73" s="46"/>
      <c r="HG73" s="6"/>
      <c r="HH73" s="46"/>
      <c r="HI73" s="6"/>
      <c r="HJ73" s="46"/>
      <c r="HK73" s="6"/>
      <c r="HL73" s="46"/>
      <c r="HM73" s="6"/>
      <c r="HN73" s="46"/>
      <c r="HO73" s="6"/>
      <c r="HP73" s="46"/>
      <c r="HQ73" s="6"/>
      <c r="HR73" s="46"/>
      <c r="HS73" s="6"/>
      <c r="HT73" s="46"/>
      <c r="HU73" s="6"/>
      <c r="HV73" s="46"/>
      <c r="HW73" s="6"/>
      <c r="HX73" s="46"/>
      <c r="HY73" s="6"/>
      <c r="HZ73" s="46"/>
      <c r="IA73" s="6"/>
      <c r="IB73" s="46"/>
      <c r="IC73" s="6"/>
      <c r="ID73" s="46"/>
      <c r="IE73" s="6"/>
      <c r="IF73" s="46"/>
      <c r="IG73" s="6"/>
      <c r="IH73" s="46"/>
      <c r="II73" s="6"/>
      <c r="IJ73" s="46"/>
      <c r="IK73" s="6"/>
      <c r="IL73" s="46"/>
      <c r="IM73" s="6"/>
      <c r="IN73" s="46"/>
      <c r="IO73" s="6"/>
      <c r="IP73" s="46"/>
      <c r="IQ73" s="6"/>
      <c r="IR73" s="46"/>
      <c r="IS73" s="6"/>
      <c r="IT73" s="46"/>
      <c r="IU73" s="6"/>
      <c r="IV73" s="46"/>
      <c r="IW73" s="6"/>
      <c r="IX73" s="46"/>
      <c r="IY73" s="6"/>
      <c r="IZ73" s="46"/>
      <c r="JA73" s="6"/>
      <c r="JB73" s="46"/>
      <c r="JC73" s="6"/>
      <c r="JD73" s="46"/>
      <c r="JE73" s="6"/>
      <c r="JF73" s="46"/>
      <c r="JG73" s="6"/>
      <c r="JH73" s="46"/>
      <c r="JI73" s="6"/>
      <c r="JJ73" s="46"/>
      <c r="JK73" s="6"/>
      <c r="JL73" s="46"/>
      <c r="JM73" s="6"/>
      <c r="JN73" s="46"/>
      <c r="JO73" s="6"/>
      <c r="JP73" s="46"/>
      <c r="JQ73" s="6"/>
      <c r="JR73" s="46"/>
      <c r="JS73" s="6"/>
      <c r="JT73" s="46"/>
      <c r="JU73" s="6"/>
      <c r="JV73" s="46"/>
      <c r="JW73" s="6"/>
      <c r="JX73" s="46"/>
      <c r="JY73" s="6"/>
      <c r="JZ73" s="46"/>
      <c r="KA73" s="6"/>
      <c r="KB73" s="46"/>
      <c r="KC73" s="6"/>
      <c r="KD73" s="46"/>
      <c r="KE73" s="6"/>
      <c r="KF73" s="46"/>
      <c r="KG73" s="6"/>
      <c r="KH73" s="46"/>
      <c r="KI73" s="6"/>
      <c r="KJ73" s="46"/>
      <c r="KK73" s="6"/>
      <c r="KL73" s="46"/>
      <c r="KM73" s="6"/>
      <c r="KN73" s="46"/>
      <c r="KO73" s="6"/>
      <c r="KP73" s="46"/>
      <c r="KQ73" s="6"/>
      <c r="KR73" s="46"/>
      <c r="KS73" s="6"/>
      <c r="KT73" s="46"/>
      <c r="KU73" s="6"/>
      <c r="KV73" s="46"/>
      <c r="KW73" s="6"/>
      <c r="KX73" s="46"/>
      <c r="KY73" s="6"/>
      <c r="KZ73" s="46"/>
      <c r="LA73" s="6"/>
      <c r="LB73" s="46"/>
      <c r="LC73" s="6"/>
      <c r="LD73" s="46"/>
      <c r="LE73" s="6"/>
      <c r="LF73" s="46"/>
      <c r="LG73" s="6"/>
      <c r="LH73" s="46"/>
      <c r="LI73" s="6"/>
      <c r="LJ73" s="46"/>
      <c r="LK73" s="6"/>
      <c r="LL73" s="46"/>
      <c r="LM73" s="6"/>
      <c r="LN73" s="46"/>
      <c r="LO73" s="6"/>
      <c r="LP73" s="46"/>
      <c r="LQ73" s="6"/>
      <c r="LR73" s="46"/>
      <c r="LS73" s="6"/>
      <c r="LT73" s="46"/>
      <c r="LU73" s="6"/>
      <c r="LV73" s="46"/>
      <c r="LW73" s="6"/>
      <c r="LX73" s="46"/>
      <c r="LY73" s="6"/>
      <c r="LZ73" s="46"/>
      <c r="MA73" s="46"/>
      <c r="MB73" s="41"/>
      <c r="MC73" s="41"/>
      <c r="MD73" s="41"/>
      <c r="ME73" s="41"/>
      <c r="MF73" s="6"/>
      <c r="MG73" s="46"/>
      <c r="MH73" s="6"/>
      <c r="MI73" s="46"/>
      <c r="MJ73" s="6"/>
      <c r="MK73" s="46"/>
      <c r="ML73" s="6"/>
      <c r="MM73" s="46"/>
      <c r="MN73" s="6"/>
      <c r="MO73" s="46"/>
      <c r="MP73" s="6"/>
      <c r="MQ73" s="46"/>
      <c r="MR73" s="6"/>
      <c r="MS73" s="46"/>
      <c r="MT73" s="6"/>
      <c r="MU73" s="46"/>
      <c r="MV73" s="6"/>
      <c r="MW73" s="46"/>
      <c r="MX73" s="6"/>
      <c r="MY73" s="46"/>
      <c r="MZ73" s="6"/>
      <c r="NA73" s="46"/>
      <c r="NB73" s="6"/>
      <c r="NC73" s="46"/>
      <c r="ND73" s="6"/>
      <c r="NE73" s="46"/>
      <c r="NF73" s="6"/>
      <c r="NG73" s="46"/>
      <c r="NH73" s="6"/>
      <c r="NI73" s="46"/>
      <c r="NJ73" s="6"/>
      <c r="NK73" s="46"/>
      <c r="NL73" s="6"/>
      <c r="NM73" s="46"/>
      <c r="NN73" s="6"/>
      <c r="NO73" s="46"/>
      <c r="NP73" s="6"/>
      <c r="NQ73" s="46"/>
      <c r="NR73" s="6"/>
      <c r="NS73" s="46"/>
      <c r="NT73" s="6"/>
      <c r="NU73" s="46"/>
      <c r="NV73" s="6"/>
      <c r="NW73" s="46"/>
      <c r="NX73" s="6"/>
      <c r="NY73" s="46"/>
      <c r="NZ73" s="6"/>
      <c r="OA73" s="46"/>
      <c r="OB73" s="6"/>
      <c r="OC73" s="46"/>
      <c r="OD73" s="6"/>
      <c r="OE73" s="46"/>
      <c r="OF73" s="6"/>
      <c r="OG73" s="46"/>
      <c r="OH73" s="6"/>
      <c r="OI73" s="46"/>
      <c r="OJ73" s="6"/>
      <c r="OK73" s="46"/>
      <c r="OL73" s="6"/>
      <c r="OM73" s="46"/>
      <c r="ON73" s="6"/>
      <c r="OO73" s="46"/>
      <c r="OP73" s="6"/>
      <c r="OQ73" s="46"/>
      <c r="OR73" s="6"/>
      <c r="OS73" s="46"/>
      <c r="OT73" s="6"/>
      <c r="OU73" s="46"/>
      <c r="OV73" s="6"/>
      <c r="OW73" s="46"/>
      <c r="OX73" s="6"/>
      <c r="OY73" s="46"/>
      <c r="OZ73" s="6"/>
      <c r="PA73" s="46"/>
      <c r="PB73" s="6"/>
      <c r="PC73" s="46"/>
      <c r="PD73" s="6"/>
      <c r="PE73" s="46"/>
      <c r="PF73" s="6"/>
      <c r="PG73" s="46"/>
      <c r="PH73" s="6"/>
      <c r="PI73" s="46"/>
      <c r="PJ73" s="6"/>
      <c r="PK73" s="46"/>
      <c r="PL73" s="6"/>
      <c r="PM73" s="46"/>
      <c r="PN73" s="6"/>
      <c r="PO73" s="46"/>
      <c r="PP73" s="6"/>
      <c r="PQ73" s="46"/>
      <c r="PR73" s="6"/>
      <c r="PS73" s="46"/>
      <c r="PT73" s="6"/>
      <c r="PU73" s="46"/>
      <c r="PV73" s="6"/>
      <c r="PW73" s="46"/>
      <c r="PX73" s="6"/>
      <c r="PY73" s="46"/>
      <c r="PZ73" s="6"/>
      <c r="QA73" s="46"/>
      <c r="QB73" s="130"/>
      <c r="QC73" s="126"/>
      <c r="QD73" s="152">
        <v>648</v>
      </c>
      <c r="QE73" s="46">
        <v>0</v>
      </c>
      <c r="QF73" s="152">
        <v>665</v>
      </c>
      <c r="QG73" s="46">
        <v>2</v>
      </c>
      <c r="QH73" s="152">
        <v>685</v>
      </c>
      <c r="QI73" s="46">
        <v>4</v>
      </c>
      <c r="QJ73" s="152">
        <v>706</v>
      </c>
      <c r="QK73" s="46">
        <v>6</v>
      </c>
      <c r="QL73" s="152">
        <v>724</v>
      </c>
      <c r="QM73" s="46">
        <v>8</v>
      </c>
      <c r="QN73" s="152">
        <v>746</v>
      </c>
      <c r="QO73" s="46">
        <v>10</v>
      </c>
      <c r="QP73" s="152">
        <v>762</v>
      </c>
      <c r="QQ73" s="46">
        <v>12</v>
      </c>
      <c r="QR73" s="152">
        <v>783</v>
      </c>
      <c r="QS73" s="46">
        <v>14</v>
      </c>
      <c r="QT73" s="152">
        <v>796</v>
      </c>
      <c r="QU73" s="46">
        <v>16</v>
      </c>
      <c r="QV73" s="152">
        <v>828</v>
      </c>
      <c r="QW73" s="46">
        <v>18</v>
      </c>
      <c r="QX73" s="152">
        <v>841</v>
      </c>
      <c r="QY73" s="46">
        <v>20</v>
      </c>
      <c r="QZ73" s="151">
        <v>143</v>
      </c>
      <c r="RA73" s="46">
        <v>0</v>
      </c>
      <c r="RB73" s="151">
        <v>147</v>
      </c>
      <c r="RC73" s="46">
        <v>1</v>
      </c>
      <c r="RD73" s="151">
        <v>154</v>
      </c>
      <c r="RE73" s="46">
        <v>2</v>
      </c>
      <c r="RF73" s="151">
        <v>162</v>
      </c>
      <c r="RG73" s="46">
        <v>3</v>
      </c>
      <c r="RH73" s="151">
        <v>170</v>
      </c>
      <c r="RI73" s="46">
        <v>4</v>
      </c>
      <c r="RJ73" s="151">
        <v>176</v>
      </c>
      <c r="RK73" s="46">
        <v>5</v>
      </c>
      <c r="RL73" s="151">
        <v>188</v>
      </c>
      <c r="RM73" s="46">
        <v>6</v>
      </c>
      <c r="RN73" s="151">
        <v>199</v>
      </c>
      <c r="RO73" s="46">
        <v>7</v>
      </c>
      <c r="RP73" s="151">
        <v>730</v>
      </c>
      <c r="RQ73" s="174">
        <v>723</v>
      </c>
      <c r="RR73" s="174">
        <v>729</v>
      </c>
      <c r="RS73" s="174">
        <v>727</v>
      </c>
      <c r="RT73" s="174">
        <v>723</v>
      </c>
      <c r="RU73" s="174">
        <v>724</v>
      </c>
      <c r="RV73" s="174">
        <v>727</v>
      </c>
      <c r="RW73" s="174">
        <v>723</v>
      </c>
      <c r="RX73" s="151">
        <v>619</v>
      </c>
      <c r="RY73" s="46">
        <v>0</v>
      </c>
      <c r="RZ73" s="151">
        <v>661</v>
      </c>
      <c r="SA73" s="46">
        <v>1</v>
      </c>
      <c r="SB73" s="151">
        <v>678</v>
      </c>
      <c r="SC73" s="46">
        <v>2</v>
      </c>
      <c r="SD73" s="151">
        <v>719</v>
      </c>
      <c r="SE73" s="46">
        <v>3</v>
      </c>
      <c r="SF73" s="151">
        <v>757</v>
      </c>
      <c r="SG73" s="46">
        <v>4</v>
      </c>
      <c r="SH73" s="151">
        <v>785</v>
      </c>
      <c r="SI73" s="46">
        <v>5</v>
      </c>
      <c r="SJ73" s="151">
        <v>810</v>
      </c>
      <c r="SK73" s="46">
        <v>6</v>
      </c>
      <c r="SL73" s="151"/>
      <c r="SM73" s="46">
        <v>0</v>
      </c>
      <c r="SN73" s="151"/>
      <c r="SO73" s="46">
        <v>1</v>
      </c>
      <c r="SP73" s="151"/>
      <c r="SQ73" s="46">
        <v>2</v>
      </c>
      <c r="SR73" s="151"/>
      <c r="SS73" s="46">
        <v>3</v>
      </c>
      <c r="ST73" s="151"/>
      <c r="SU73" s="46">
        <v>4</v>
      </c>
      <c r="SV73" s="151"/>
      <c r="SW73" s="46">
        <v>5</v>
      </c>
      <c r="SX73" s="151"/>
      <c r="SY73" s="46">
        <v>6</v>
      </c>
      <c r="SZ73" s="151"/>
      <c r="TA73" s="46">
        <v>7</v>
      </c>
      <c r="TB73" s="151"/>
      <c r="TC73" s="5">
        <v>8</v>
      </c>
      <c r="TD73" s="4"/>
      <c r="TE73" s="177"/>
      <c r="TF73" s="177"/>
      <c r="TG73" s="177"/>
      <c r="TH73" s="177"/>
      <c r="TI73" s="177"/>
      <c r="TJ73" s="177"/>
    </row>
    <row r="74" spans="1:530" x14ac:dyDescent="0.25">
      <c r="A74" s="24" t="s">
        <v>86</v>
      </c>
      <c r="B74" s="55"/>
      <c r="C74" s="37"/>
      <c r="D74" s="37"/>
      <c r="E74" s="39"/>
      <c r="F74" s="39"/>
      <c r="G74" s="39"/>
      <c r="H74" s="39"/>
      <c r="I74" s="39"/>
      <c r="J74" s="39"/>
      <c r="BD74" s="130"/>
      <c r="BF74" s="3"/>
      <c r="BH74" s="3"/>
      <c r="BN74" s="3"/>
      <c r="BP74" s="3"/>
      <c r="CI74" s="3"/>
      <c r="DA74" s="3"/>
      <c r="EF74" s="45"/>
      <c r="EH74" s="45"/>
      <c r="EJ74" s="45"/>
      <c r="FC74" s="3"/>
      <c r="FE74" s="3"/>
      <c r="FG74" s="3"/>
      <c r="FI74" s="3"/>
      <c r="FK74" s="3"/>
      <c r="FM74" s="3"/>
      <c r="FO74" s="3"/>
      <c r="FQ74" s="3"/>
      <c r="FS74" s="3"/>
      <c r="FU74" s="3"/>
      <c r="FW74" s="3"/>
      <c r="FY74" s="3"/>
      <c r="GA74" s="3"/>
      <c r="GC74" s="3"/>
      <c r="GE74" s="3"/>
      <c r="GG74" s="3"/>
      <c r="GI74" s="3"/>
      <c r="GK74" s="3"/>
      <c r="GM74" s="3"/>
      <c r="GO74" s="3"/>
      <c r="GQ74" s="3"/>
      <c r="GS74" s="3"/>
      <c r="GU74" s="3"/>
      <c r="GW74" s="3"/>
      <c r="GY74" s="3"/>
      <c r="HA74" s="3"/>
      <c r="HC74" s="3"/>
      <c r="HE74" s="3"/>
      <c r="HG74" s="3"/>
      <c r="HI74" s="3"/>
      <c r="HK74" s="3"/>
      <c r="HM74" s="3"/>
      <c r="HO74" s="3"/>
      <c r="HQ74" s="3"/>
      <c r="HS74" s="3"/>
      <c r="HU74" s="3"/>
      <c r="HW74" s="3"/>
      <c r="HY74" s="3"/>
      <c r="IA74" s="3"/>
      <c r="IC74" s="3"/>
      <c r="IE74" s="3"/>
      <c r="IG74" s="3"/>
      <c r="II74" s="3"/>
      <c r="IK74" s="3"/>
      <c r="IM74" s="3"/>
      <c r="IO74" s="3"/>
      <c r="IQ74" s="3"/>
      <c r="IS74" s="3"/>
      <c r="IU74" s="3"/>
      <c r="IW74" s="3"/>
      <c r="IY74" s="3"/>
      <c r="JA74" s="3"/>
      <c r="JC74" s="3"/>
      <c r="JE74" s="3"/>
      <c r="JG74" s="3"/>
      <c r="JI74" s="3"/>
      <c r="JK74" s="3"/>
      <c r="JM74" s="3"/>
      <c r="JO74" s="3"/>
      <c r="JQ74" s="3"/>
      <c r="JS74" s="3"/>
      <c r="JU74" s="3"/>
      <c r="JW74" s="3"/>
      <c r="JY74" s="3"/>
      <c r="KA74" s="3"/>
      <c r="KC74" s="3"/>
      <c r="KE74" s="3"/>
      <c r="KG74" s="3"/>
      <c r="KI74" s="3"/>
      <c r="KK74" s="3"/>
      <c r="KM74" s="3"/>
      <c r="KO74" s="3"/>
      <c r="KQ74" s="3"/>
      <c r="KS74" s="3"/>
      <c r="KU74" s="3"/>
      <c r="KW74" s="3"/>
      <c r="KY74" s="3"/>
      <c r="LA74" s="3"/>
      <c r="LC74" s="3"/>
      <c r="LE74" s="3"/>
      <c r="LG74" s="3"/>
      <c r="LI74" s="3"/>
      <c r="LK74" s="3"/>
      <c r="LM74" s="3"/>
      <c r="LO74" s="3"/>
      <c r="LQ74" s="3"/>
      <c r="LS74" s="3"/>
      <c r="LU74" s="3"/>
      <c r="LW74" s="3"/>
      <c r="LY74" s="3"/>
      <c r="MF74" s="3"/>
      <c r="MH74" s="3"/>
      <c r="MJ74" s="3"/>
      <c r="ML74" s="3"/>
      <c r="MN74" s="3"/>
      <c r="MP74" s="3"/>
      <c r="MR74" s="3"/>
      <c r="MT74" s="3"/>
      <c r="MV74" s="3"/>
      <c r="MX74" s="3"/>
      <c r="MZ74" s="3"/>
      <c r="NB74" s="3"/>
      <c r="ND74" s="3"/>
      <c r="NF74" s="3"/>
      <c r="NH74" s="3"/>
      <c r="NJ74" s="3"/>
      <c r="NL74" s="3"/>
      <c r="NN74" s="3"/>
      <c r="NP74" s="3"/>
      <c r="NR74" s="3"/>
      <c r="NT74" s="3"/>
      <c r="NV74" s="3"/>
      <c r="NX74" s="3"/>
      <c r="NZ74" s="3"/>
      <c r="OB74" s="3"/>
      <c r="OD74" s="3"/>
      <c r="OF74" s="3"/>
      <c r="OH74" s="3"/>
      <c r="OJ74" s="3"/>
      <c r="OL74" s="3"/>
      <c r="ON74" s="3"/>
      <c r="OP74" s="3"/>
      <c r="OR74" s="3"/>
      <c r="OT74" s="3"/>
      <c r="OV74" s="3"/>
      <c r="OX74" s="3"/>
      <c r="OZ74" s="3"/>
      <c r="PB74" s="3"/>
      <c r="PD74" s="3"/>
      <c r="PF74" s="3"/>
      <c r="PH74" s="3"/>
      <c r="PJ74" s="3"/>
      <c r="PL74" s="3"/>
      <c r="PN74" s="3"/>
      <c r="PP74" s="3"/>
      <c r="PR74" s="3"/>
      <c r="PT74" s="3"/>
      <c r="PV74" s="3"/>
      <c r="PX74" s="3"/>
      <c r="PZ74" s="3"/>
      <c r="QB74" s="130"/>
      <c r="QD74" s="152">
        <v>649</v>
      </c>
      <c r="QE74" s="45">
        <v>0</v>
      </c>
      <c r="QF74" s="152">
        <v>677</v>
      </c>
      <c r="QG74" s="45">
        <v>2</v>
      </c>
      <c r="QH74" s="152">
        <v>689</v>
      </c>
      <c r="QI74" s="45">
        <v>4</v>
      </c>
      <c r="QJ74" s="152">
        <v>707</v>
      </c>
      <c r="QK74" s="45">
        <v>6</v>
      </c>
      <c r="QL74" s="152">
        <v>726</v>
      </c>
      <c r="QM74" s="45">
        <v>8</v>
      </c>
      <c r="QN74" s="152">
        <v>746</v>
      </c>
      <c r="QO74" s="45">
        <v>10</v>
      </c>
      <c r="QP74" s="152">
        <v>763</v>
      </c>
      <c r="QQ74" s="45">
        <v>12</v>
      </c>
      <c r="QR74" s="152">
        <v>782</v>
      </c>
      <c r="QS74" s="45">
        <v>14</v>
      </c>
      <c r="QT74" s="152">
        <v>804</v>
      </c>
      <c r="QU74" s="45">
        <v>16</v>
      </c>
      <c r="QV74" s="152">
        <v>826</v>
      </c>
      <c r="QW74" s="45">
        <v>18</v>
      </c>
      <c r="QX74" s="152">
        <v>845</v>
      </c>
      <c r="QY74" s="45">
        <v>20</v>
      </c>
      <c r="QZ74" s="151">
        <v>143</v>
      </c>
      <c r="RA74" s="45">
        <v>0</v>
      </c>
      <c r="RB74" s="151">
        <v>143</v>
      </c>
      <c r="RC74" s="45">
        <v>1</v>
      </c>
      <c r="RD74" s="151">
        <v>155</v>
      </c>
      <c r="RE74" s="45">
        <v>2</v>
      </c>
      <c r="RF74" s="151">
        <v>158</v>
      </c>
      <c r="RG74" s="45">
        <v>3</v>
      </c>
      <c r="RH74" s="151">
        <v>168</v>
      </c>
      <c r="RI74" s="45">
        <v>4</v>
      </c>
      <c r="RJ74" s="151">
        <v>176</v>
      </c>
      <c r="RK74" s="45">
        <v>5</v>
      </c>
      <c r="RL74" s="151">
        <v>187</v>
      </c>
      <c r="RM74" s="45">
        <v>6</v>
      </c>
      <c r="RN74" s="151">
        <v>199</v>
      </c>
      <c r="RO74" s="45">
        <v>7</v>
      </c>
      <c r="RP74" s="151">
        <v>733</v>
      </c>
      <c r="RQ74" s="174">
        <v>727</v>
      </c>
      <c r="RR74" s="174">
        <v>724</v>
      </c>
      <c r="RS74" s="174">
        <v>721</v>
      </c>
      <c r="RT74" s="174">
        <v>724</v>
      </c>
      <c r="RU74" s="174">
        <v>726</v>
      </c>
      <c r="RV74" s="174">
        <v>724</v>
      </c>
      <c r="RW74" s="174">
        <v>724</v>
      </c>
      <c r="RX74" s="151">
        <v>622</v>
      </c>
      <c r="RY74" s="45">
        <v>0</v>
      </c>
      <c r="RZ74" s="151">
        <v>660</v>
      </c>
      <c r="SA74" s="45">
        <v>1</v>
      </c>
      <c r="SB74" s="151">
        <v>674</v>
      </c>
      <c r="SC74" s="45">
        <v>2</v>
      </c>
      <c r="SD74" s="151">
        <v>721</v>
      </c>
      <c r="SE74" s="45">
        <v>3</v>
      </c>
      <c r="SF74" s="151">
        <v>759</v>
      </c>
      <c r="SG74" s="45">
        <v>4</v>
      </c>
      <c r="SH74" s="151">
        <v>788</v>
      </c>
      <c r="SI74" s="45">
        <v>5</v>
      </c>
      <c r="SJ74" s="151">
        <v>816</v>
      </c>
      <c r="SK74" s="45">
        <v>6</v>
      </c>
      <c r="SL74" s="151"/>
      <c r="SM74" s="45">
        <v>0</v>
      </c>
      <c r="SN74" s="151"/>
      <c r="SO74" s="45">
        <v>1</v>
      </c>
      <c r="SP74" s="151"/>
      <c r="SQ74" s="45">
        <v>2</v>
      </c>
      <c r="SR74" s="151"/>
      <c r="SS74" s="45">
        <v>3</v>
      </c>
      <c r="ST74" s="151"/>
      <c r="SU74" s="45">
        <v>4</v>
      </c>
      <c r="SV74" s="151"/>
      <c r="SW74" s="45">
        <v>5</v>
      </c>
      <c r="SX74" s="151"/>
      <c r="SY74" s="45">
        <v>6</v>
      </c>
      <c r="SZ74" s="151"/>
      <c r="TA74" s="45">
        <v>7</v>
      </c>
      <c r="TB74" s="151"/>
      <c r="TC74" s="2">
        <v>8</v>
      </c>
      <c r="TD74" s="4"/>
    </row>
    <row r="75" spans="1:530" s="5" customFormat="1" x14ac:dyDescent="0.25">
      <c r="A75" s="25" t="s">
        <v>87</v>
      </c>
      <c r="B75" s="56"/>
      <c r="C75" s="38"/>
      <c r="D75" s="38"/>
      <c r="E75" s="36"/>
      <c r="F75" s="36"/>
      <c r="G75" s="36"/>
      <c r="H75" s="36"/>
      <c r="I75" s="36"/>
      <c r="J75" s="36"/>
      <c r="K75" s="41"/>
      <c r="L75" s="41"/>
      <c r="M75" s="41"/>
      <c r="N75" s="41"/>
      <c r="O75" s="41"/>
      <c r="P75" s="41"/>
      <c r="Q75" s="41"/>
      <c r="R75" s="41"/>
      <c r="S75" s="41"/>
      <c r="T75" s="41"/>
      <c r="U75" s="41"/>
      <c r="V75" s="41"/>
      <c r="W75" s="41"/>
      <c r="X75" s="41"/>
      <c r="Y75" s="41"/>
      <c r="Z75" s="46"/>
      <c r="AA75" s="41"/>
      <c r="AB75" s="41"/>
      <c r="AC75" s="41"/>
      <c r="AD75" s="41"/>
      <c r="AH75" s="127"/>
      <c r="AW75" s="41"/>
      <c r="AX75" s="41"/>
      <c r="AY75" s="41"/>
      <c r="AZ75" s="41"/>
      <c r="BA75" s="46"/>
      <c r="BB75" s="46"/>
      <c r="BC75" s="41"/>
      <c r="BD75" s="130"/>
      <c r="BE75" s="126"/>
      <c r="BF75" s="6"/>
      <c r="BG75" s="46"/>
      <c r="BH75" s="6"/>
      <c r="BI75" s="46"/>
      <c r="BJ75" s="127"/>
      <c r="BK75" s="126"/>
      <c r="BL75" s="41"/>
      <c r="BM75" s="41"/>
      <c r="BN75" s="6"/>
      <c r="BO75" s="46"/>
      <c r="BP75" s="6"/>
      <c r="BQ75" s="46"/>
      <c r="BS75" s="46"/>
      <c r="BU75" s="46"/>
      <c r="BV75" s="46"/>
      <c r="BW75" s="46"/>
      <c r="BY75" s="46"/>
      <c r="CA75" s="46"/>
      <c r="CC75" s="46"/>
      <c r="CE75" s="46"/>
      <c r="CF75" s="46"/>
      <c r="CH75" s="46"/>
      <c r="CI75" s="6"/>
      <c r="CJ75" s="46"/>
      <c r="CL75" s="46"/>
      <c r="CN75" s="46"/>
      <c r="CP75" s="46"/>
      <c r="CR75" s="46"/>
      <c r="CT75" s="46"/>
      <c r="CV75" s="46"/>
      <c r="CX75" s="46"/>
      <c r="CZ75" s="46"/>
      <c r="DA75" s="6"/>
      <c r="DB75" s="46"/>
      <c r="DD75" s="46"/>
      <c r="DF75" s="46"/>
      <c r="DH75" s="46"/>
      <c r="DJ75" s="46"/>
      <c r="DL75" s="46"/>
      <c r="DN75" s="46"/>
      <c r="DP75" s="46"/>
      <c r="DR75" s="46"/>
      <c r="DT75" s="46"/>
      <c r="DV75" s="46"/>
      <c r="DX75" s="46"/>
      <c r="DZ75" s="46"/>
      <c r="EB75" s="46"/>
      <c r="ED75" s="46"/>
      <c r="EF75" s="46"/>
      <c r="EH75" s="46"/>
      <c r="EJ75" s="46"/>
      <c r="EL75" s="46"/>
      <c r="EN75" s="46"/>
      <c r="EP75" s="46"/>
      <c r="ER75" s="46"/>
      <c r="ET75" s="46"/>
      <c r="EV75" s="46"/>
      <c r="EX75" s="46"/>
      <c r="EZ75" s="46"/>
      <c r="FB75" s="46"/>
      <c r="FC75" s="6"/>
      <c r="FD75" s="46"/>
      <c r="FE75" s="6"/>
      <c r="FF75" s="46"/>
      <c r="FG75" s="6"/>
      <c r="FH75" s="46"/>
      <c r="FI75" s="6"/>
      <c r="FJ75" s="46"/>
      <c r="FK75" s="6"/>
      <c r="FL75" s="46"/>
      <c r="FM75" s="6"/>
      <c r="FN75" s="46"/>
      <c r="FO75" s="6"/>
      <c r="FP75" s="46"/>
      <c r="FQ75" s="6"/>
      <c r="FR75" s="46"/>
      <c r="FS75" s="6"/>
      <c r="FT75" s="46"/>
      <c r="FU75" s="6"/>
      <c r="FV75" s="46"/>
      <c r="FW75" s="6"/>
      <c r="FX75" s="46"/>
      <c r="FY75" s="6"/>
      <c r="FZ75" s="46"/>
      <c r="GA75" s="6"/>
      <c r="GB75" s="46"/>
      <c r="GC75" s="6"/>
      <c r="GD75" s="46"/>
      <c r="GE75" s="6"/>
      <c r="GF75" s="46"/>
      <c r="GG75" s="6"/>
      <c r="GH75" s="46"/>
      <c r="GI75" s="6"/>
      <c r="GJ75" s="46"/>
      <c r="GK75" s="6"/>
      <c r="GL75" s="46"/>
      <c r="GM75" s="6"/>
      <c r="GN75" s="46"/>
      <c r="GO75" s="6"/>
      <c r="GP75" s="46"/>
      <c r="GQ75" s="6"/>
      <c r="GR75" s="46"/>
      <c r="GS75" s="6"/>
      <c r="GT75" s="46"/>
      <c r="GU75" s="6"/>
      <c r="GV75" s="46"/>
      <c r="GW75" s="6"/>
      <c r="GX75" s="46"/>
      <c r="GY75" s="6"/>
      <c r="GZ75" s="46"/>
      <c r="HA75" s="6"/>
      <c r="HB75" s="46"/>
      <c r="HC75" s="6"/>
      <c r="HD75" s="46"/>
      <c r="HE75" s="6"/>
      <c r="HF75" s="46"/>
      <c r="HG75" s="6"/>
      <c r="HH75" s="46"/>
      <c r="HI75" s="6"/>
      <c r="HJ75" s="46"/>
      <c r="HK75" s="6"/>
      <c r="HL75" s="46"/>
      <c r="HM75" s="6"/>
      <c r="HN75" s="46"/>
      <c r="HO75" s="6"/>
      <c r="HP75" s="46"/>
      <c r="HQ75" s="6"/>
      <c r="HR75" s="46"/>
      <c r="HS75" s="6"/>
      <c r="HT75" s="46"/>
      <c r="HU75" s="6"/>
      <c r="HV75" s="46"/>
      <c r="HW75" s="6"/>
      <c r="HX75" s="46"/>
      <c r="HY75" s="6"/>
      <c r="HZ75" s="46"/>
      <c r="IA75" s="6"/>
      <c r="IB75" s="46"/>
      <c r="IC75" s="6"/>
      <c r="ID75" s="46"/>
      <c r="IE75" s="6"/>
      <c r="IF75" s="46"/>
      <c r="IG75" s="6"/>
      <c r="IH75" s="46"/>
      <c r="II75" s="6"/>
      <c r="IJ75" s="46"/>
      <c r="IK75" s="6"/>
      <c r="IL75" s="46"/>
      <c r="IM75" s="6"/>
      <c r="IN75" s="46"/>
      <c r="IO75" s="6"/>
      <c r="IP75" s="46"/>
      <c r="IQ75" s="6"/>
      <c r="IR75" s="46"/>
      <c r="IS75" s="6"/>
      <c r="IT75" s="46"/>
      <c r="IU75" s="6"/>
      <c r="IV75" s="46"/>
      <c r="IW75" s="6"/>
      <c r="IX75" s="46"/>
      <c r="IY75" s="6"/>
      <c r="IZ75" s="46"/>
      <c r="JA75" s="6"/>
      <c r="JB75" s="46"/>
      <c r="JC75" s="6"/>
      <c r="JD75" s="46"/>
      <c r="JE75" s="6"/>
      <c r="JF75" s="46"/>
      <c r="JG75" s="6"/>
      <c r="JH75" s="46"/>
      <c r="JI75" s="6"/>
      <c r="JJ75" s="46"/>
      <c r="JK75" s="6"/>
      <c r="JL75" s="46"/>
      <c r="JM75" s="6"/>
      <c r="JN75" s="46"/>
      <c r="JO75" s="6"/>
      <c r="JP75" s="46"/>
      <c r="JQ75" s="6"/>
      <c r="JR75" s="46"/>
      <c r="JS75" s="6"/>
      <c r="JT75" s="46"/>
      <c r="JU75" s="6"/>
      <c r="JV75" s="46"/>
      <c r="JW75" s="6"/>
      <c r="JX75" s="46"/>
      <c r="JY75" s="6"/>
      <c r="JZ75" s="46"/>
      <c r="KA75" s="6"/>
      <c r="KB75" s="46"/>
      <c r="KC75" s="6"/>
      <c r="KD75" s="46"/>
      <c r="KE75" s="6"/>
      <c r="KF75" s="46"/>
      <c r="KG75" s="6"/>
      <c r="KH75" s="46"/>
      <c r="KI75" s="6"/>
      <c r="KJ75" s="46"/>
      <c r="KK75" s="6"/>
      <c r="KL75" s="46"/>
      <c r="KM75" s="6"/>
      <c r="KN75" s="46"/>
      <c r="KO75" s="6"/>
      <c r="KP75" s="46"/>
      <c r="KQ75" s="6"/>
      <c r="KR75" s="46"/>
      <c r="KS75" s="6"/>
      <c r="KT75" s="46"/>
      <c r="KU75" s="6"/>
      <c r="KV75" s="46"/>
      <c r="KW75" s="6"/>
      <c r="KX75" s="46"/>
      <c r="KY75" s="6"/>
      <c r="KZ75" s="46"/>
      <c r="LA75" s="6"/>
      <c r="LB75" s="46"/>
      <c r="LC75" s="6"/>
      <c r="LD75" s="46"/>
      <c r="LE75" s="6"/>
      <c r="LF75" s="46"/>
      <c r="LG75" s="6"/>
      <c r="LH75" s="46"/>
      <c r="LI75" s="6"/>
      <c r="LJ75" s="46"/>
      <c r="LK75" s="6"/>
      <c r="LL75" s="46"/>
      <c r="LM75" s="6"/>
      <c r="LN75" s="46"/>
      <c r="LO75" s="6"/>
      <c r="LP75" s="46"/>
      <c r="LQ75" s="6"/>
      <c r="LR75" s="46"/>
      <c r="LS75" s="6"/>
      <c r="LT75" s="46"/>
      <c r="LU75" s="6"/>
      <c r="LV75" s="46"/>
      <c r="LW75" s="6"/>
      <c r="LX75" s="46"/>
      <c r="LY75" s="6"/>
      <c r="LZ75" s="46"/>
      <c r="MA75" s="46"/>
      <c r="MB75" s="41"/>
      <c r="MC75" s="41"/>
      <c r="MD75" s="41"/>
      <c r="ME75" s="41"/>
      <c r="MF75" s="6"/>
      <c r="MG75" s="46"/>
      <c r="MH75" s="6"/>
      <c r="MI75" s="46"/>
      <c r="MJ75" s="6"/>
      <c r="MK75" s="46"/>
      <c r="ML75" s="6"/>
      <c r="MM75" s="46"/>
      <c r="MN75" s="6"/>
      <c r="MO75" s="46"/>
      <c r="MP75" s="6"/>
      <c r="MQ75" s="46"/>
      <c r="MR75" s="6"/>
      <c r="MS75" s="46"/>
      <c r="MT75" s="6"/>
      <c r="MU75" s="46"/>
      <c r="MV75" s="6"/>
      <c r="MW75" s="46"/>
      <c r="MX75" s="6"/>
      <c r="MY75" s="46"/>
      <c r="MZ75" s="6"/>
      <c r="NA75" s="46"/>
      <c r="NB75" s="6"/>
      <c r="NC75" s="46"/>
      <c r="ND75" s="6"/>
      <c r="NE75" s="46"/>
      <c r="NF75" s="6"/>
      <c r="NG75" s="46"/>
      <c r="NH75" s="6"/>
      <c r="NI75" s="46"/>
      <c r="NJ75" s="6"/>
      <c r="NK75" s="46"/>
      <c r="NL75" s="6"/>
      <c r="NM75" s="46"/>
      <c r="NN75" s="6"/>
      <c r="NO75" s="46"/>
      <c r="NP75" s="6"/>
      <c r="NQ75" s="46"/>
      <c r="NR75" s="6"/>
      <c r="NS75" s="46"/>
      <c r="NT75" s="6"/>
      <c r="NU75" s="46"/>
      <c r="NV75" s="6"/>
      <c r="NW75" s="46"/>
      <c r="NX75" s="6"/>
      <c r="NY75" s="46"/>
      <c r="NZ75" s="6"/>
      <c r="OA75" s="46"/>
      <c r="OB75" s="6"/>
      <c r="OC75" s="46"/>
      <c r="OD75" s="6"/>
      <c r="OE75" s="46"/>
      <c r="OF75" s="6"/>
      <c r="OG75" s="46"/>
      <c r="OH75" s="6"/>
      <c r="OI75" s="46"/>
      <c r="OJ75" s="6"/>
      <c r="OK75" s="46"/>
      <c r="OL75" s="6"/>
      <c r="OM75" s="46"/>
      <c r="ON75" s="6"/>
      <c r="OO75" s="46"/>
      <c r="OP75" s="6"/>
      <c r="OQ75" s="46"/>
      <c r="OR75" s="6"/>
      <c r="OS75" s="46"/>
      <c r="OT75" s="6"/>
      <c r="OU75" s="46"/>
      <c r="OV75" s="6"/>
      <c r="OW75" s="46"/>
      <c r="OX75" s="6"/>
      <c r="OY75" s="46"/>
      <c r="OZ75" s="6"/>
      <c r="PA75" s="46"/>
      <c r="PB75" s="6"/>
      <c r="PC75" s="46"/>
      <c r="PD75" s="6"/>
      <c r="PE75" s="46"/>
      <c r="PF75" s="6"/>
      <c r="PG75" s="46"/>
      <c r="PH75" s="6"/>
      <c r="PI75" s="46"/>
      <c r="PJ75" s="6"/>
      <c r="PK75" s="46"/>
      <c r="PL75" s="6"/>
      <c r="PM75" s="46"/>
      <c r="PN75" s="6"/>
      <c r="PO75" s="46"/>
      <c r="PP75" s="6"/>
      <c r="PQ75" s="46"/>
      <c r="PR75" s="6"/>
      <c r="PS75" s="46"/>
      <c r="PT75" s="6"/>
      <c r="PU75" s="46"/>
      <c r="PV75" s="6"/>
      <c r="PW75" s="46"/>
      <c r="PX75" s="6"/>
      <c r="PY75" s="46"/>
      <c r="PZ75" s="6"/>
      <c r="QA75" s="46"/>
      <c r="QB75" s="130"/>
      <c r="QC75" s="126"/>
      <c r="QD75" s="151">
        <v>663</v>
      </c>
      <c r="QE75" s="46">
        <v>0</v>
      </c>
      <c r="QF75" s="151">
        <v>668</v>
      </c>
      <c r="QG75" s="46">
        <v>2</v>
      </c>
      <c r="QH75" s="151">
        <v>688</v>
      </c>
      <c r="QI75" s="46">
        <v>4</v>
      </c>
      <c r="QJ75" s="151">
        <v>705</v>
      </c>
      <c r="QK75" s="46">
        <v>6</v>
      </c>
      <c r="QL75" s="151">
        <v>724</v>
      </c>
      <c r="QM75" s="46">
        <v>8</v>
      </c>
      <c r="QN75" s="151">
        <v>741</v>
      </c>
      <c r="QO75" s="46">
        <v>10</v>
      </c>
      <c r="QP75" s="151">
        <v>761</v>
      </c>
      <c r="QQ75" s="46">
        <v>12</v>
      </c>
      <c r="QR75" s="151">
        <v>781</v>
      </c>
      <c r="QS75" s="46">
        <v>14</v>
      </c>
      <c r="QT75" s="151">
        <v>804</v>
      </c>
      <c r="QU75" s="46">
        <v>16</v>
      </c>
      <c r="QV75" s="151">
        <v>826</v>
      </c>
      <c r="QW75" s="46">
        <v>18</v>
      </c>
      <c r="QX75" s="151">
        <v>847</v>
      </c>
      <c r="QY75" s="46">
        <v>20</v>
      </c>
      <c r="QZ75" s="139">
        <v>141</v>
      </c>
      <c r="RA75" s="46">
        <v>0</v>
      </c>
      <c r="RB75" s="139">
        <v>148</v>
      </c>
      <c r="RC75" s="46">
        <v>1</v>
      </c>
      <c r="RD75" s="139">
        <v>152</v>
      </c>
      <c r="RE75" s="46">
        <v>2</v>
      </c>
      <c r="RF75" s="139">
        <v>160</v>
      </c>
      <c r="RG75" s="46">
        <v>3</v>
      </c>
      <c r="RH75" s="139">
        <v>169</v>
      </c>
      <c r="RI75" s="46">
        <v>4</v>
      </c>
      <c r="RJ75" s="139">
        <v>176</v>
      </c>
      <c r="RK75" s="46">
        <v>5</v>
      </c>
      <c r="RL75" s="139">
        <v>186</v>
      </c>
      <c r="RM75" s="46">
        <v>6</v>
      </c>
      <c r="RN75" s="139">
        <v>197</v>
      </c>
      <c r="RO75" s="46">
        <v>7</v>
      </c>
      <c r="RP75" s="41"/>
      <c r="RQ75" s="138">
        <v>740</v>
      </c>
      <c r="RR75" s="138">
        <v>733</v>
      </c>
      <c r="RS75" s="138">
        <v>736</v>
      </c>
      <c r="RT75" s="138">
        <v>725</v>
      </c>
      <c r="RU75" s="138">
        <v>731</v>
      </c>
      <c r="RV75" s="138">
        <v>732</v>
      </c>
      <c r="RW75" s="138">
        <v>732</v>
      </c>
      <c r="RX75" s="139">
        <v>625</v>
      </c>
      <c r="RY75" s="46">
        <v>0</v>
      </c>
      <c r="RZ75" s="139">
        <v>661</v>
      </c>
      <c r="SA75" s="46">
        <v>1</v>
      </c>
      <c r="SB75" s="139">
        <v>689</v>
      </c>
      <c r="SC75" s="46">
        <v>2</v>
      </c>
      <c r="SD75" s="139">
        <v>702</v>
      </c>
      <c r="SE75" s="46">
        <v>3</v>
      </c>
      <c r="SF75" s="139">
        <v>748</v>
      </c>
      <c r="SG75" s="46">
        <v>4</v>
      </c>
      <c r="SH75" s="139">
        <v>769</v>
      </c>
      <c r="SI75" s="46">
        <v>5</v>
      </c>
      <c r="SJ75" s="139">
        <v>805</v>
      </c>
      <c r="SK75" s="46">
        <v>6</v>
      </c>
      <c r="SL75" s="139"/>
      <c r="SM75" s="46">
        <v>0</v>
      </c>
      <c r="SN75" s="139"/>
      <c r="SO75" s="46">
        <v>1</v>
      </c>
      <c r="SP75" s="139"/>
      <c r="SQ75" s="46">
        <v>2</v>
      </c>
      <c r="SR75" s="139"/>
      <c r="SS75" s="46">
        <v>3</v>
      </c>
      <c r="ST75" s="139"/>
      <c r="SU75" s="46">
        <v>4</v>
      </c>
      <c r="SV75" s="139"/>
      <c r="SW75" s="46">
        <v>5</v>
      </c>
      <c r="SX75" s="139"/>
      <c r="SY75" s="46">
        <v>6</v>
      </c>
      <c r="SZ75" s="139"/>
      <c r="TA75" s="46">
        <v>7</v>
      </c>
      <c r="TB75" s="139"/>
      <c r="TC75" s="5">
        <v>8</v>
      </c>
      <c r="TD75" s="4"/>
      <c r="TE75" s="177"/>
      <c r="TF75" s="177"/>
      <c r="TG75" s="177"/>
      <c r="TH75" s="177"/>
      <c r="TI75" s="177"/>
      <c r="TJ75" s="177"/>
    </row>
    <row r="76" spans="1:530" x14ac:dyDescent="0.25">
      <c r="A76" s="24" t="s">
        <v>88</v>
      </c>
      <c r="B76" s="55"/>
      <c r="C76" s="37"/>
      <c r="D76" s="37"/>
      <c r="E76" s="39"/>
      <c r="F76" s="39"/>
      <c r="G76" s="39"/>
      <c r="H76" s="39"/>
      <c r="I76" s="39"/>
      <c r="J76" s="39"/>
      <c r="BD76" s="130"/>
      <c r="BF76" s="3"/>
      <c r="BH76" s="3"/>
      <c r="BN76" s="3"/>
      <c r="BP76" s="3"/>
      <c r="CI76" s="3"/>
      <c r="DA76" s="3"/>
      <c r="EF76" s="45"/>
      <c r="EH76" s="45"/>
      <c r="EJ76" s="45"/>
      <c r="FC76" s="3"/>
      <c r="FE76" s="3"/>
      <c r="FG76" s="3"/>
      <c r="FI76" s="3"/>
      <c r="FK76" s="3"/>
      <c r="FM76" s="3"/>
      <c r="FO76" s="3"/>
      <c r="FQ76" s="3"/>
      <c r="FS76" s="3"/>
      <c r="FU76" s="3"/>
      <c r="FW76" s="3"/>
      <c r="FY76" s="3"/>
      <c r="GA76" s="3"/>
      <c r="GC76" s="3"/>
      <c r="GE76" s="3"/>
      <c r="GG76" s="3"/>
      <c r="GI76" s="3"/>
      <c r="GK76" s="3"/>
      <c r="GM76" s="3"/>
      <c r="GO76" s="3"/>
      <c r="GQ76" s="3"/>
      <c r="GS76" s="3"/>
      <c r="GU76" s="3"/>
      <c r="GW76" s="3"/>
      <c r="GY76" s="3"/>
      <c r="HA76" s="3"/>
      <c r="HC76" s="3"/>
      <c r="HE76" s="3"/>
      <c r="HG76" s="3"/>
      <c r="HI76" s="3"/>
      <c r="HK76" s="3"/>
      <c r="HM76" s="3"/>
      <c r="HO76" s="3"/>
      <c r="HQ76" s="3"/>
      <c r="HS76" s="3"/>
      <c r="HU76" s="3"/>
      <c r="HW76" s="3"/>
      <c r="HY76" s="3"/>
      <c r="IA76" s="3"/>
      <c r="IC76" s="3"/>
      <c r="IE76" s="3"/>
      <c r="IG76" s="3"/>
      <c r="II76" s="3"/>
      <c r="IK76" s="3"/>
      <c r="IM76" s="3"/>
      <c r="IO76" s="3"/>
      <c r="IQ76" s="3"/>
      <c r="IS76" s="3"/>
      <c r="IU76" s="3"/>
      <c r="IW76" s="3"/>
      <c r="IY76" s="3"/>
      <c r="JA76" s="3"/>
      <c r="JC76" s="3"/>
      <c r="JE76" s="3"/>
      <c r="JG76" s="3"/>
      <c r="JI76" s="3"/>
      <c r="JK76" s="3"/>
      <c r="JM76" s="3"/>
      <c r="JO76" s="3"/>
      <c r="JQ76" s="3"/>
      <c r="JS76" s="3"/>
      <c r="JU76" s="3"/>
      <c r="JW76" s="3"/>
      <c r="JY76" s="3"/>
      <c r="KA76" s="3"/>
      <c r="KC76" s="3"/>
      <c r="KE76" s="3"/>
      <c r="KG76" s="3"/>
      <c r="KI76" s="3"/>
      <c r="KK76" s="3"/>
      <c r="KM76" s="3"/>
      <c r="KO76" s="3"/>
      <c r="KQ76" s="3"/>
      <c r="KS76" s="3"/>
      <c r="KU76" s="3"/>
      <c r="KW76" s="3"/>
      <c r="KY76" s="3"/>
      <c r="LA76" s="3"/>
      <c r="LC76" s="3"/>
      <c r="LE76" s="3"/>
      <c r="LG76" s="3"/>
      <c r="LI76" s="3"/>
      <c r="LK76" s="3"/>
      <c r="LM76" s="3"/>
      <c r="LO76" s="3"/>
      <c r="LQ76" s="3"/>
      <c r="LS76" s="3"/>
      <c r="LU76" s="3"/>
      <c r="LW76" s="3"/>
      <c r="LY76" s="3"/>
      <c r="MF76" s="3"/>
      <c r="MH76" s="3"/>
      <c r="MJ76" s="3"/>
      <c r="ML76" s="3"/>
      <c r="MN76" s="3"/>
      <c r="MP76" s="3"/>
      <c r="MR76" s="3"/>
      <c r="MT76" s="3"/>
      <c r="MV76" s="3"/>
      <c r="MX76" s="3"/>
      <c r="MZ76" s="3"/>
      <c r="NB76" s="3"/>
      <c r="ND76" s="3"/>
      <c r="NF76" s="3"/>
      <c r="NH76" s="3"/>
      <c r="NJ76" s="3"/>
      <c r="NL76" s="3"/>
      <c r="NN76" s="3"/>
      <c r="NP76" s="3"/>
      <c r="NR76" s="3"/>
      <c r="NT76" s="3"/>
      <c r="NV76" s="3"/>
      <c r="NX76" s="3"/>
      <c r="NZ76" s="3"/>
      <c r="OB76" s="3"/>
      <c r="OD76" s="3"/>
      <c r="OF76" s="3"/>
      <c r="OH76" s="3"/>
      <c r="OJ76" s="3"/>
      <c r="OL76" s="3"/>
      <c r="ON76" s="3"/>
      <c r="OP76" s="3"/>
      <c r="OR76" s="3"/>
      <c r="OT76" s="3"/>
      <c r="OV76" s="3"/>
      <c r="OX76" s="3"/>
      <c r="OZ76" s="3"/>
      <c r="PB76" s="3"/>
      <c r="PD76" s="3"/>
      <c r="PF76" s="3"/>
      <c r="PH76" s="3"/>
      <c r="PJ76" s="3"/>
      <c r="PL76" s="3"/>
      <c r="PN76" s="3"/>
      <c r="PP76" s="3"/>
      <c r="PR76" s="3"/>
      <c r="PT76" s="3"/>
      <c r="PV76" s="3"/>
      <c r="PX76" s="3"/>
      <c r="PZ76" s="3"/>
      <c r="QB76" s="130"/>
      <c r="QD76" s="151">
        <v>663</v>
      </c>
      <c r="QE76" s="45">
        <v>0</v>
      </c>
      <c r="QF76" s="151">
        <v>667</v>
      </c>
      <c r="QG76" s="45">
        <v>2</v>
      </c>
      <c r="QH76" s="151">
        <v>688</v>
      </c>
      <c r="QI76" s="45">
        <v>4</v>
      </c>
      <c r="QJ76" s="151">
        <v>707</v>
      </c>
      <c r="QK76" s="45">
        <v>6</v>
      </c>
      <c r="QL76" s="151">
        <v>725</v>
      </c>
      <c r="QM76" s="45">
        <v>8</v>
      </c>
      <c r="QN76" s="151">
        <v>741</v>
      </c>
      <c r="QO76" s="45">
        <v>10</v>
      </c>
      <c r="QP76" s="151">
        <v>760</v>
      </c>
      <c r="QQ76" s="45">
        <v>12</v>
      </c>
      <c r="QR76" s="151">
        <v>778</v>
      </c>
      <c r="QS76" s="45">
        <v>14</v>
      </c>
      <c r="QT76" s="151">
        <v>801</v>
      </c>
      <c r="QU76" s="45">
        <v>16</v>
      </c>
      <c r="QV76" s="151">
        <v>826</v>
      </c>
      <c r="QW76" s="45">
        <v>18</v>
      </c>
      <c r="QX76" s="151">
        <v>847</v>
      </c>
      <c r="QY76" s="45">
        <v>20</v>
      </c>
      <c r="QZ76" s="139">
        <v>141</v>
      </c>
      <c r="RA76" s="45">
        <v>0</v>
      </c>
      <c r="RB76" s="139">
        <v>147</v>
      </c>
      <c r="RC76" s="45">
        <v>1</v>
      </c>
      <c r="RD76" s="139">
        <v>153</v>
      </c>
      <c r="RE76" s="45">
        <v>2</v>
      </c>
      <c r="RF76" s="139">
        <v>162</v>
      </c>
      <c r="RG76" s="45">
        <v>3</v>
      </c>
      <c r="RH76" s="139">
        <v>169</v>
      </c>
      <c r="RI76" s="45">
        <v>4</v>
      </c>
      <c r="RJ76" s="139">
        <v>176</v>
      </c>
      <c r="RK76" s="45">
        <v>5</v>
      </c>
      <c r="RL76" s="139">
        <v>185</v>
      </c>
      <c r="RM76" s="45">
        <v>6</v>
      </c>
      <c r="RN76" s="139">
        <v>199</v>
      </c>
      <c r="RO76" s="45">
        <v>7</v>
      </c>
      <c r="RQ76" s="138">
        <v>735</v>
      </c>
      <c r="RR76" s="138">
        <v>737</v>
      </c>
      <c r="RS76" s="138">
        <v>732</v>
      </c>
      <c r="RT76" s="138">
        <v>735</v>
      </c>
      <c r="RU76" s="138">
        <v>736</v>
      </c>
      <c r="RV76" s="138">
        <v>734</v>
      </c>
      <c r="RW76" s="138">
        <v>735</v>
      </c>
      <c r="RX76" s="139">
        <v>626</v>
      </c>
      <c r="RY76" s="45">
        <v>0</v>
      </c>
      <c r="RZ76" s="139">
        <v>661</v>
      </c>
      <c r="SA76" s="45">
        <v>1</v>
      </c>
      <c r="SB76" s="139">
        <v>673</v>
      </c>
      <c r="SC76" s="45">
        <v>2</v>
      </c>
      <c r="SD76" s="139">
        <v>723</v>
      </c>
      <c r="SE76" s="45">
        <v>3</v>
      </c>
      <c r="SF76" s="139">
        <v>745</v>
      </c>
      <c r="SG76" s="45">
        <v>4</v>
      </c>
      <c r="SH76" s="139">
        <v>770</v>
      </c>
      <c r="SI76" s="45">
        <v>5</v>
      </c>
      <c r="SJ76" s="139">
        <v>810</v>
      </c>
      <c r="SK76" s="45">
        <v>6</v>
      </c>
      <c r="SL76" s="139"/>
      <c r="SM76" s="45">
        <v>0</v>
      </c>
      <c r="SN76" s="139"/>
      <c r="SO76" s="45">
        <v>1</v>
      </c>
      <c r="SP76" s="139"/>
      <c r="SQ76" s="45">
        <v>2</v>
      </c>
      <c r="SR76" s="139"/>
      <c r="SS76" s="45">
        <v>3</v>
      </c>
      <c r="ST76" s="139"/>
      <c r="SU76" s="45">
        <v>4</v>
      </c>
      <c r="SV76" s="139"/>
      <c r="SW76" s="45">
        <v>5</v>
      </c>
      <c r="SX76" s="139"/>
      <c r="SY76" s="45">
        <v>6</v>
      </c>
      <c r="SZ76" s="139"/>
      <c r="TA76" s="45">
        <v>7</v>
      </c>
      <c r="TB76" s="139"/>
      <c r="TC76" s="2">
        <v>8</v>
      </c>
      <c r="TD76" s="4"/>
    </row>
    <row r="77" spans="1:530" s="5" customFormat="1" x14ac:dyDescent="0.25">
      <c r="A77" s="25" t="s">
        <v>89</v>
      </c>
      <c r="B77" s="56"/>
      <c r="C77" s="38"/>
      <c r="D77" s="38"/>
      <c r="E77" s="36"/>
      <c r="F77" s="36"/>
      <c r="G77" s="36"/>
      <c r="H77" s="36"/>
      <c r="I77" s="36"/>
      <c r="J77" s="36"/>
      <c r="K77" s="41"/>
      <c r="L77" s="41"/>
      <c r="M77" s="41"/>
      <c r="N77" s="41"/>
      <c r="O77" s="41"/>
      <c r="P77" s="41"/>
      <c r="Q77" s="41"/>
      <c r="R77" s="41"/>
      <c r="S77" s="41"/>
      <c r="T77" s="41"/>
      <c r="U77" s="41"/>
      <c r="V77" s="41"/>
      <c r="W77" s="41"/>
      <c r="X77" s="41"/>
      <c r="Y77" s="41"/>
      <c r="Z77" s="46"/>
      <c r="AA77" s="41"/>
      <c r="AB77" s="41"/>
      <c r="AC77" s="41"/>
      <c r="AD77" s="41"/>
      <c r="AH77" s="127"/>
      <c r="AW77" s="41"/>
      <c r="AX77" s="41"/>
      <c r="AY77" s="41"/>
      <c r="AZ77" s="41"/>
      <c r="BA77" s="46"/>
      <c r="BB77" s="46"/>
      <c r="BC77" s="41"/>
      <c r="BD77" s="130"/>
      <c r="BE77" s="126"/>
      <c r="BF77" s="6"/>
      <c r="BG77" s="46"/>
      <c r="BH77" s="6"/>
      <c r="BI77" s="46"/>
      <c r="BJ77" s="127"/>
      <c r="BK77" s="126"/>
      <c r="BL77" s="41"/>
      <c r="BM77" s="41"/>
      <c r="BN77" s="6"/>
      <c r="BO77" s="46"/>
      <c r="BP77" s="6"/>
      <c r="BQ77" s="46"/>
      <c r="BS77" s="46"/>
      <c r="BU77" s="46"/>
      <c r="BV77" s="46"/>
      <c r="BW77" s="46"/>
      <c r="BY77" s="46"/>
      <c r="CA77" s="46"/>
      <c r="CC77" s="46"/>
      <c r="CE77" s="46"/>
      <c r="CF77" s="46"/>
      <c r="CH77" s="46"/>
      <c r="CI77" s="6"/>
      <c r="CJ77" s="46"/>
      <c r="CL77" s="46"/>
      <c r="CN77" s="46"/>
      <c r="CP77" s="46"/>
      <c r="CR77" s="46"/>
      <c r="CT77" s="46"/>
      <c r="CV77" s="46"/>
      <c r="CX77" s="46"/>
      <c r="CZ77" s="46"/>
      <c r="DA77" s="6"/>
      <c r="DB77" s="46"/>
      <c r="DD77" s="46"/>
      <c r="DF77" s="46"/>
      <c r="DH77" s="46"/>
      <c r="DJ77" s="46"/>
      <c r="DL77" s="46"/>
      <c r="DN77" s="46"/>
      <c r="DP77" s="46"/>
      <c r="DR77" s="46"/>
      <c r="DT77" s="46"/>
      <c r="DV77" s="46"/>
      <c r="DX77" s="46"/>
      <c r="DZ77" s="46"/>
      <c r="EB77" s="46"/>
      <c r="ED77" s="46"/>
      <c r="EF77" s="46"/>
      <c r="EH77" s="46"/>
      <c r="EJ77" s="46"/>
      <c r="EL77" s="46"/>
      <c r="EN77" s="46"/>
      <c r="EP77" s="46"/>
      <c r="ER77" s="46"/>
      <c r="ET77" s="46"/>
      <c r="EV77" s="46"/>
      <c r="EX77" s="46"/>
      <c r="EZ77" s="46"/>
      <c r="FB77" s="46"/>
      <c r="FC77" s="6"/>
      <c r="FD77" s="46"/>
      <c r="FE77" s="6"/>
      <c r="FF77" s="46"/>
      <c r="FG77" s="6"/>
      <c r="FH77" s="46"/>
      <c r="FI77" s="6"/>
      <c r="FJ77" s="46"/>
      <c r="FK77" s="6"/>
      <c r="FL77" s="46"/>
      <c r="FM77" s="6"/>
      <c r="FN77" s="46"/>
      <c r="FO77" s="6"/>
      <c r="FP77" s="46"/>
      <c r="FQ77" s="6"/>
      <c r="FR77" s="46"/>
      <c r="FS77" s="6"/>
      <c r="FT77" s="46"/>
      <c r="FU77" s="6"/>
      <c r="FV77" s="46"/>
      <c r="FW77" s="6"/>
      <c r="FX77" s="46"/>
      <c r="FY77" s="6"/>
      <c r="FZ77" s="46"/>
      <c r="GA77" s="6"/>
      <c r="GB77" s="46"/>
      <c r="GC77" s="6"/>
      <c r="GD77" s="46"/>
      <c r="GE77" s="6"/>
      <c r="GF77" s="46"/>
      <c r="GG77" s="6"/>
      <c r="GH77" s="46"/>
      <c r="GI77" s="6"/>
      <c r="GJ77" s="46"/>
      <c r="GK77" s="6"/>
      <c r="GL77" s="46"/>
      <c r="GM77" s="6"/>
      <c r="GN77" s="46"/>
      <c r="GO77" s="6"/>
      <c r="GP77" s="46"/>
      <c r="GQ77" s="6"/>
      <c r="GR77" s="46"/>
      <c r="GS77" s="6"/>
      <c r="GT77" s="46"/>
      <c r="GU77" s="6"/>
      <c r="GV77" s="46"/>
      <c r="GW77" s="6"/>
      <c r="GX77" s="46"/>
      <c r="GY77" s="6"/>
      <c r="GZ77" s="46"/>
      <c r="HA77" s="6"/>
      <c r="HB77" s="46"/>
      <c r="HC77" s="6"/>
      <c r="HD77" s="46"/>
      <c r="HE77" s="6"/>
      <c r="HF77" s="46"/>
      <c r="HG77" s="6"/>
      <c r="HH77" s="46"/>
      <c r="HI77" s="6"/>
      <c r="HJ77" s="46"/>
      <c r="HK77" s="6"/>
      <c r="HL77" s="46"/>
      <c r="HM77" s="6"/>
      <c r="HN77" s="46"/>
      <c r="HO77" s="6"/>
      <c r="HP77" s="46"/>
      <c r="HQ77" s="6"/>
      <c r="HR77" s="46"/>
      <c r="HS77" s="6"/>
      <c r="HT77" s="46"/>
      <c r="HU77" s="6"/>
      <c r="HV77" s="46"/>
      <c r="HW77" s="6"/>
      <c r="HX77" s="46"/>
      <c r="HY77" s="6"/>
      <c r="HZ77" s="46"/>
      <c r="IA77" s="6"/>
      <c r="IB77" s="46"/>
      <c r="IC77" s="6"/>
      <c r="ID77" s="46"/>
      <c r="IE77" s="6"/>
      <c r="IF77" s="46"/>
      <c r="IG77" s="6"/>
      <c r="IH77" s="46"/>
      <c r="II77" s="6"/>
      <c r="IJ77" s="46"/>
      <c r="IK77" s="6"/>
      <c r="IL77" s="46"/>
      <c r="IM77" s="6"/>
      <c r="IN77" s="46"/>
      <c r="IO77" s="6"/>
      <c r="IP77" s="46"/>
      <c r="IQ77" s="6"/>
      <c r="IR77" s="46"/>
      <c r="IS77" s="6"/>
      <c r="IT77" s="46"/>
      <c r="IU77" s="6"/>
      <c r="IV77" s="46"/>
      <c r="IW77" s="6"/>
      <c r="IX77" s="46"/>
      <c r="IY77" s="6"/>
      <c r="IZ77" s="46"/>
      <c r="JA77" s="6"/>
      <c r="JB77" s="46"/>
      <c r="JC77" s="6"/>
      <c r="JD77" s="46"/>
      <c r="JE77" s="6"/>
      <c r="JF77" s="46"/>
      <c r="JG77" s="6"/>
      <c r="JH77" s="46"/>
      <c r="JI77" s="6"/>
      <c r="JJ77" s="46"/>
      <c r="JK77" s="6"/>
      <c r="JL77" s="46"/>
      <c r="JM77" s="6"/>
      <c r="JN77" s="46"/>
      <c r="JO77" s="6"/>
      <c r="JP77" s="46"/>
      <c r="JQ77" s="6"/>
      <c r="JR77" s="46"/>
      <c r="JS77" s="6"/>
      <c r="JT77" s="46"/>
      <c r="JU77" s="6"/>
      <c r="JV77" s="46"/>
      <c r="JW77" s="6"/>
      <c r="JX77" s="46"/>
      <c r="JY77" s="6"/>
      <c r="JZ77" s="46"/>
      <c r="KA77" s="6"/>
      <c r="KB77" s="46"/>
      <c r="KC77" s="6"/>
      <c r="KD77" s="46"/>
      <c r="KE77" s="6"/>
      <c r="KF77" s="46"/>
      <c r="KG77" s="6"/>
      <c r="KH77" s="46"/>
      <c r="KI77" s="6"/>
      <c r="KJ77" s="46"/>
      <c r="KK77" s="6"/>
      <c r="KL77" s="46"/>
      <c r="KM77" s="6"/>
      <c r="KN77" s="46"/>
      <c r="KO77" s="6"/>
      <c r="KP77" s="46"/>
      <c r="KQ77" s="6"/>
      <c r="KR77" s="46"/>
      <c r="KS77" s="6"/>
      <c r="KT77" s="46"/>
      <c r="KU77" s="6"/>
      <c r="KV77" s="46"/>
      <c r="KW77" s="6"/>
      <c r="KX77" s="46"/>
      <c r="KY77" s="6"/>
      <c r="KZ77" s="46"/>
      <c r="LA77" s="6"/>
      <c r="LB77" s="46"/>
      <c r="LC77" s="6"/>
      <c r="LD77" s="46"/>
      <c r="LE77" s="6"/>
      <c r="LF77" s="46"/>
      <c r="LG77" s="6"/>
      <c r="LH77" s="46"/>
      <c r="LI77" s="6"/>
      <c r="LJ77" s="46"/>
      <c r="LK77" s="6"/>
      <c r="LL77" s="46"/>
      <c r="LM77" s="6"/>
      <c r="LN77" s="46"/>
      <c r="LO77" s="6"/>
      <c r="LP77" s="46"/>
      <c r="LQ77" s="6"/>
      <c r="LR77" s="46"/>
      <c r="LS77" s="6"/>
      <c r="LT77" s="46"/>
      <c r="LU77" s="6"/>
      <c r="LV77" s="46"/>
      <c r="LW77" s="6"/>
      <c r="LX77" s="46"/>
      <c r="LY77" s="6"/>
      <c r="LZ77" s="46"/>
      <c r="MA77" s="46"/>
      <c r="MB77" s="41"/>
      <c r="MC77" s="41"/>
      <c r="MD77" s="41"/>
      <c r="ME77" s="41"/>
      <c r="MF77" s="6"/>
      <c r="MG77" s="46"/>
      <c r="MH77" s="6"/>
      <c r="MI77" s="46"/>
      <c r="MJ77" s="6"/>
      <c r="MK77" s="46"/>
      <c r="ML77" s="6"/>
      <c r="MM77" s="46"/>
      <c r="MN77" s="6"/>
      <c r="MO77" s="46"/>
      <c r="MP77" s="6"/>
      <c r="MQ77" s="46"/>
      <c r="MR77" s="6"/>
      <c r="MS77" s="46"/>
      <c r="MT77" s="6"/>
      <c r="MU77" s="46"/>
      <c r="MV77" s="6"/>
      <c r="NJ77" s="6"/>
      <c r="NK77" s="46"/>
      <c r="NL77" s="6"/>
      <c r="NM77" s="46"/>
      <c r="NN77" s="6"/>
      <c r="NO77" s="46"/>
      <c r="NP77" s="6"/>
      <c r="NQ77" s="46"/>
      <c r="NR77" s="6"/>
      <c r="NS77" s="46"/>
      <c r="NT77" s="6"/>
      <c r="NU77" s="46"/>
      <c r="NV77" s="6"/>
      <c r="NW77" s="46"/>
      <c r="NX77" s="6"/>
      <c r="NY77" s="46"/>
      <c r="NZ77" s="6"/>
      <c r="OA77" s="46"/>
      <c r="OB77" s="6"/>
      <c r="OC77" s="46"/>
      <c r="OD77" s="6"/>
      <c r="OE77" s="46"/>
      <c r="OF77" s="6"/>
      <c r="OG77" s="46"/>
      <c r="OH77" s="6"/>
      <c r="OI77" s="46"/>
      <c r="OJ77" s="6"/>
      <c r="OK77" s="46"/>
      <c r="OL77" s="6"/>
      <c r="OM77" s="46"/>
      <c r="ON77" s="6"/>
      <c r="OO77" s="46"/>
      <c r="OP77" s="6"/>
      <c r="OQ77" s="46"/>
      <c r="OR77" s="6"/>
      <c r="OS77" s="46"/>
      <c r="OT77" s="6"/>
      <c r="OU77" s="46"/>
      <c r="OV77" s="6"/>
      <c r="OW77" s="46"/>
      <c r="OX77" s="6"/>
      <c r="OY77" s="46"/>
      <c r="OZ77" s="6"/>
      <c r="PA77" s="46"/>
      <c r="PB77" s="6"/>
      <c r="PC77" s="46"/>
      <c r="PD77" s="6"/>
      <c r="PE77" s="46"/>
      <c r="PF77" s="6"/>
      <c r="PG77" s="46"/>
      <c r="PH77" s="6"/>
      <c r="PI77" s="46"/>
      <c r="PJ77" s="6"/>
      <c r="PK77" s="46"/>
      <c r="PL77" s="6"/>
      <c r="PM77" s="46"/>
      <c r="PN77" s="6"/>
      <c r="PO77" s="46"/>
      <c r="PP77" s="6"/>
      <c r="PQ77" s="46"/>
      <c r="PR77" s="6"/>
      <c r="PS77" s="46"/>
      <c r="PT77" s="6"/>
      <c r="PU77" s="46"/>
      <c r="PV77" s="6"/>
      <c r="PW77" s="46"/>
      <c r="PX77" s="6"/>
      <c r="PY77" s="46"/>
      <c r="PZ77" s="6"/>
      <c r="QA77" s="46"/>
      <c r="QB77" s="130"/>
      <c r="QC77" s="126"/>
      <c r="QD77" s="151">
        <v>661</v>
      </c>
      <c r="QE77" s="46">
        <v>0</v>
      </c>
      <c r="QF77" s="151">
        <v>671</v>
      </c>
      <c r="QG77" s="46">
        <v>2</v>
      </c>
      <c r="QH77" s="151">
        <v>690</v>
      </c>
      <c r="QI77" s="46">
        <v>4</v>
      </c>
      <c r="QJ77" s="151">
        <v>707</v>
      </c>
      <c r="QK77" s="46">
        <v>6</v>
      </c>
      <c r="QL77" s="151">
        <v>726</v>
      </c>
      <c r="QM77" s="46">
        <v>8</v>
      </c>
      <c r="QN77" s="151">
        <v>746</v>
      </c>
      <c r="QO77" s="46">
        <v>10</v>
      </c>
      <c r="QP77" s="151">
        <v>759</v>
      </c>
      <c r="QQ77" s="46">
        <v>12</v>
      </c>
      <c r="QR77" s="151">
        <v>783</v>
      </c>
      <c r="QS77" s="46">
        <v>14</v>
      </c>
      <c r="QT77" s="151">
        <v>798</v>
      </c>
      <c r="QU77" s="46">
        <v>16</v>
      </c>
      <c r="QV77" s="151">
        <v>825</v>
      </c>
      <c r="QW77" s="46">
        <v>18</v>
      </c>
      <c r="QX77" s="151">
        <v>848</v>
      </c>
      <c r="QY77" s="46">
        <v>20</v>
      </c>
      <c r="QZ77" s="139">
        <v>141</v>
      </c>
      <c r="RA77" s="46">
        <v>0</v>
      </c>
      <c r="RB77" s="139">
        <v>145</v>
      </c>
      <c r="RC77" s="46">
        <v>1</v>
      </c>
      <c r="RD77" s="139">
        <v>152</v>
      </c>
      <c r="RE77" s="46">
        <v>2</v>
      </c>
      <c r="RF77" s="139">
        <v>158</v>
      </c>
      <c r="RG77" s="46">
        <v>3</v>
      </c>
      <c r="RH77" s="139">
        <v>168</v>
      </c>
      <c r="RI77" s="46">
        <v>4</v>
      </c>
      <c r="RJ77" s="139">
        <v>177</v>
      </c>
      <c r="RK77" s="46">
        <v>5</v>
      </c>
      <c r="RL77" s="139">
        <v>186</v>
      </c>
      <c r="RM77" s="46">
        <v>6</v>
      </c>
      <c r="RN77" s="139">
        <v>198</v>
      </c>
      <c r="RO77" s="46">
        <v>7</v>
      </c>
      <c r="RP77" s="41"/>
      <c r="RQ77" s="138">
        <v>740</v>
      </c>
      <c r="RR77" s="138">
        <v>735</v>
      </c>
      <c r="RS77" s="138">
        <v>735</v>
      </c>
      <c r="RT77" s="138">
        <v>735</v>
      </c>
      <c r="RU77" s="138">
        <v>735</v>
      </c>
      <c r="RV77" s="138">
        <v>736</v>
      </c>
      <c r="RW77" s="138">
        <v>735</v>
      </c>
      <c r="RX77" s="139">
        <v>627</v>
      </c>
      <c r="RY77" s="46">
        <v>0</v>
      </c>
      <c r="RZ77" s="139">
        <v>669</v>
      </c>
      <c r="SA77" s="46">
        <v>1</v>
      </c>
      <c r="SB77" s="139">
        <v>670</v>
      </c>
      <c r="SC77" s="46">
        <v>2</v>
      </c>
      <c r="SD77" s="139">
        <v>724</v>
      </c>
      <c r="SE77" s="46">
        <v>3</v>
      </c>
      <c r="SF77" s="139">
        <v>744</v>
      </c>
      <c r="SG77" s="46">
        <v>4</v>
      </c>
      <c r="SH77" s="139">
        <v>775</v>
      </c>
      <c r="SI77" s="46">
        <v>5</v>
      </c>
      <c r="SJ77" s="139">
        <v>814</v>
      </c>
      <c r="SK77" s="46">
        <v>6</v>
      </c>
      <c r="SL77" s="139"/>
      <c r="SM77" s="46">
        <v>0</v>
      </c>
      <c r="SN77" s="139"/>
      <c r="SO77" s="46">
        <v>1</v>
      </c>
      <c r="SP77" s="139"/>
      <c r="SQ77" s="46">
        <v>2</v>
      </c>
      <c r="SR77" s="139"/>
      <c r="SS77" s="46">
        <v>3</v>
      </c>
      <c r="ST77" s="139"/>
      <c r="SU77" s="46">
        <v>4</v>
      </c>
      <c r="SV77" s="139"/>
      <c r="SW77" s="46">
        <v>5</v>
      </c>
      <c r="SX77" s="139"/>
      <c r="SY77" s="46">
        <v>6</v>
      </c>
      <c r="SZ77" s="139"/>
      <c r="TA77" s="46">
        <v>7</v>
      </c>
      <c r="TB77" s="139"/>
      <c r="TC77" s="5">
        <v>8</v>
      </c>
      <c r="TD77" s="4"/>
      <c r="TE77" s="177"/>
      <c r="TF77" s="177"/>
      <c r="TG77" s="177"/>
      <c r="TH77" s="177"/>
      <c r="TI77" s="177"/>
      <c r="TJ77" s="177"/>
    </row>
    <row r="78" spans="1:530" x14ac:dyDescent="0.25">
      <c r="A78" s="24" t="s">
        <v>90</v>
      </c>
      <c r="B78" s="55"/>
      <c r="C78" s="37"/>
      <c r="D78" s="37"/>
      <c r="E78" s="39"/>
      <c r="F78" s="39"/>
      <c r="G78" s="39"/>
      <c r="H78" s="39"/>
      <c r="I78" s="39"/>
      <c r="J78" s="39"/>
      <c r="BD78" s="130"/>
      <c r="BF78" s="3"/>
      <c r="BH78" s="3"/>
      <c r="BN78" s="3"/>
      <c r="BP78" s="3"/>
      <c r="CI78" s="3"/>
      <c r="DA78" s="3"/>
      <c r="EF78" s="45"/>
      <c r="EH78" s="45"/>
      <c r="EJ78" s="45"/>
      <c r="FC78" s="3"/>
      <c r="FE78" s="3"/>
      <c r="FG78" s="3"/>
      <c r="FI78" s="3"/>
      <c r="FK78" s="3"/>
      <c r="FM78" s="3"/>
      <c r="FO78" s="3"/>
      <c r="FQ78" s="3"/>
      <c r="FS78" s="3"/>
      <c r="FU78" s="3"/>
      <c r="FW78" s="3"/>
      <c r="FY78" s="3"/>
      <c r="GA78" s="3"/>
      <c r="GC78" s="3"/>
      <c r="GE78" s="3"/>
      <c r="GG78" s="3"/>
      <c r="GI78" s="3"/>
      <c r="GK78" s="3"/>
      <c r="GM78" s="3"/>
      <c r="GO78" s="3"/>
      <c r="GQ78" s="3"/>
      <c r="GS78" s="3"/>
      <c r="GU78" s="3"/>
      <c r="GW78" s="3"/>
      <c r="GY78" s="3"/>
      <c r="HA78" s="3"/>
      <c r="HC78" s="3"/>
      <c r="HE78" s="3"/>
      <c r="HG78" s="3"/>
      <c r="HI78" s="3"/>
      <c r="HK78" s="3"/>
      <c r="HM78" s="3"/>
      <c r="HO78" s="3"/>
      <c r="HQ78" s="3"/>
      <c r="HS78" s="3"/>
      <c r="HU78" s="3"/>
      <c r="HW78" s="3"/>
      <c r="HY78" s="3"/>
      <c r="IA78" s="3"/>
      <c r="IC78" s="3"/>
      <c r="IE78" s="3"/>
      <c r="IG78" s="3"/>
      <c r="II78" s="3"/>
      <c r="IK78" s="3"/>
      <c r="IM78" s="3"/>
      <c r="IO78" s="3"/>
      <c r="IQ78" s="3"/>
      <c r="IS78" s="3"/>
      <c r="IU78" s="3"/>
      <c r="IW78" s="3"/>
      <c r="IY78" s="3"/>
      <c r="JA78" s="3"/>
      <c r="JC78" s="3"/>
      <c r="JE78" s="3"/>
      <c r="JG78" s="3"/>
      <c r="JI78" s="3"/>
      <c r="JK78" s="3"/>
      <c r="JM78" s="3"/>
      <c r="JO78" s="3"/>
      <c r="JQ78" s="3"/>
      <c r="JS78" s="3"/>
      <c r="JU78" s="3"/>
      <c r="JW78" s="3"/>
      <c r="JY78" s="3"/>
      <c r="KA78" s="3"/>
      <c r="KC78" s="3"/>
      <c r="KE78" s="3"/>
      <c r="KG78" s="3"/>
      <c r="KI78" s="3"/>
      <c r="KK78" s="3"/>
      <c r="KM78" s="3"/>
      <c r="KO78" s="3"/>
      <c r="KQ78" s="3"/>
      <c r="KS78" s="3"/>
      <c r="KU78" s="3"/>
      <c r="KW78" s="3"/>
      <c r="KY78" s="3"/>
      <c r="LA78" s="3"/>
      <c r="LC78" s="3"/>
      <c r="LE78" s="3"/>
      <c r="LG78" s="3"/>
      <c r="LI78" s="3"/>
      <c r="LK78" s="3"/>
      <c r="LM78" s="3"/>
      <c r="LO78" s="3"/>
      <c r="LQ78" s="3"/>
      <c r="LS78" s="3"/>
      <c r="LU78" s="3"/>
      <c r="LW78" s="3"/>
      <c r="LY78" s="3"/>
      <c r="MF78" s="3"/>
      <c r="MH78" s="3"/>
      <c r="MJ78" s="3"/>
      <c r="ML78" s="3"/>
      <c r="MN78" s="3"/>
      <c r="MP78" s="3"/>
      <c r="MR78" s="3"/>
      <c r="MT78" s="3"/>
      <c r="MV78" s="3"/>
      <c r="NJ78" s="3"/>
      <c r="NL78" s="3"/>
      <c r="NN78" s="3"/>
      <c r="NP78" s="3"/>
      <c r="NR78" s="3"/>
      <c r="NT78" s="3"/>
      <c r="NV78" s="3"/>
      <c r="NX78" s="3"/>
      <c r="NZ78" s="3"/>
      <c r="OB78" s="3"/>
      <c r="OD78" s="3"/>
      <c r="OF78" s="3"/>
      <c r="OH78" s="3"/>
      <c r="OJ78" s="3"/>
      <c r="OL78" s="3"/>
      <c r="ON78" s="3"/>
      <c r="OP78" s="3"/>
      <c r="OR78" s="3"/>
      <c r="OT78" s="3"/>
      <c r="OV78" s="3"/>
      <c r="OX78" s="3"/>
      <c r="OZ78" s="3"/>
      <c r="PB78" s="3"/>
      <c r="PD78" s="3"/>
      <c r="PF78" s="3"/>
      <c r="PH78" s="3"/>
      <c r="PJ78" s="3"/>
      <c r="PL78" s="3"/>
      <c r="PN78" s="3"/>
      <c r="PP78" s="3"/>
      <c r="PR78" s="3"/>
      <c r="PT78" s="3"/>
      <c r="PV78" s="3"/>
      <c r="PX78" s="3"/>
      <c r="PZ78" s="3"/>
      <c r="QB78" s="130"/>
      <c r="QD78" s="151">
        <v>659</v>
      </c>
      <c r="QE78" s="45">
        <v>0</v>
      </c>
      <c r="QF78" s="151">
        <v>671</v>
      </c>
      <c r="QG78" s="45">
        <v>2</v>
      </c>
      <c r="QH78" s="151">
        <v>697</v>
      </c>
      <c r="QI78" s="45">
        <v>4</v>
      </c>
      <c r="QJ78" s="151">
        <v>706</v>
      </c>
      <c r="QK78" s="45">
        <v>6</v>
      </c>
      <c r="QL78" s="151">
        <v>727</v>
      </c>
      <c r="QM78" s="45">
        <v>8</v>
      </c>
      <c r="QN78" s="151">
        <v>741</v>
      </c>
      <c r="QO78" s="45">
        <v>10</v>
      </c>
      <c r="QP78" s="151">
        <v>759</v>
      </c>
      <c r="QQ78" s="45">
        <v>12</v>
      </c>
      <c r="QR78" s="151">
        <v>778</v>
      </c>
      <c r="QS78" s="45">
        <v>14</v>
      </c>
      <c r="QT78" s="151">
        <v>804</v>
      </c>
      <c r="QU78" s="45">
        <v>16</v>
      </c>
      <c r="QV78" s="151">
        <v>825</v>
      </c>
      <c r="QW78" s="45">
        <v>18</v>
      </c>
      <c r="QX78" s="151">
        <v>849</v>
      </c>
      <c r="QY78" s="45">
        <v>20</v>
      </c>
      <c r="QZ78" s="139">
        <v>141</v>
      </c>
      <c r="RA78" s="45">
        <v>0</v>
      </c>
      <c r="RB78" s="139">
        <v>148</v>
      </c>
      <c r="RC78" s="45">
        <v>1</v>
      </c>
      <c r="RD78" s="139">
        <v>153</v>
      </c>
      <c r="RE78" s="45">
        <v>2</v>
      </c>
      <c r="RF78" s="139">
        <v>160</v>
      </c>
      <c r="RG78" s="45">
        <v>3</v>
      </c>
      <c r="RH78" s="139">
        <v>169</v>
      </c>
      <c r="RI78" s="45">
        <v>4</v>
      </c>
      <c r="RJ78" s="139">
        <v>176</v>
      </c>
      <c r="RK78" s="45">
        <v>5</v>
      </c>
      <c r="RL78" s="139">
        <v>186</v>
      </c>
      <c r="RM78" s="45">
        <v>6</v>
      </c>
      <c r="RN78" s="139">
        <v>198</v>
      </c>
      <c r="RO78" s="45">
        <v>7</v>
      </c>
      <c r="RQ78" s="138">
        <v>738</v>
      </c>
      <c r="RR78" s="138">
        <v>735</v>
      </c>
      <c r="RS78" s="138">
        <v>737</v>
      </c>
      <c r="RT78" s="138">
        <v>735</v>
      </c>
      <c r="RU78" s="138">
        <v>735</v>
      </c>
      <c r="RV78" s="138">
        <v>734</v>
      </c>
      <c r="RW78" s="138">
        <v>735</v>
      </c>
      <c r="RX78" s="139">
        <v>626</v>
      </c>
      <c r="RY78" s="45">
        <v>0</v>
      </c>
      <c r="RZ78" s="139">
        <v>665</v>
      </c>
      <c r="SA78" s="45">
        <v>1</v>
      </c>
      <c r="SB78" s="139">
        <v>682</v>
      </c>
      <c r="SC78" s="45">
        <v>2</v>
      </c>
      <c r="SD78" s="139">
        <v>701</v>
      </c>
      <c r="SE78" s="45">
        <v>3</v>
      </c>
      <c r="SF78" s="139">
        <v>745</v>
      </c>
      <c r="SG78" s="45">
        <v>4</v>
      </c>
      <c r="SH78" s="139">
        <v>785</v>
      </c>
      <c r="SI78" s="45">
        <v>5</v>
      </c>
      <c r="SJ78" s="139">
        <v>823</v>
      </c>
      <c r="SK78" s="45">
        <v>6</v>
      </c>
      <c r="SL78" s="139"/>
      <c r="SM78" s="45">
        <v>0</v>
      </c>
      <c r="SN78" s="139"/>
      <c r="SO78" s="45">
        <v>1</v>
      </c>
      <c r="SP78" s="139"/>
      <c r="SQ78" s="45">
        <v>2</v>
      </c>
      <c r="SR78" s="139"/>
      <c r="SS78" s="45">
        <v>3</v>
      </c>
      <c r="ST78" s="139"/>
      <c r="SU78" s="45">
        <v>4</v>
      </c>
      <c r="SV78" s="139"/>
      <c r="SW78" s="45">
        <v>5</v>
      </c>
      <c r="SX78" s="139"/>
      <c r="SY78" s="45">
        <v>6</v>
      </c>
      <c r="SZ78" s="139"/>
      <c r="TA78" s="45">
        <v>7</v>
      </c>
      <c r="TB78" s="139"/>
      <c r="TC78" s="2">
        <v>8</v>
      </c>
      <c r="TD78" s="4"/>
    </row>
    <row r="79" spans="1:530" s="5" customFormat="1" x14ac:dyDescent="0.25">
      <c r="A79" s="23" t="s">
        <v>91</v>
      </c>
      <c r="B79" s="56"/>
      <c r="C79" s="38"/>
      <c r="D79" s="38"/>
      <c r="E79" s="36"/>
      <c r="F79" s="36"/>
      <c r="G79" s="36"/>
      <c r="H79" s="36"/>
      <c r="I79" s="36"/>
      <c r="J79" s="36"/>
      <c r="K79" s="41"/>
      <c r="L79" s="41"/>
      <c r="M79" s="41"/>
      <c r="N79" s="41"/>
      <c r="O79" s="41"/>
      <c r="P79" s="41"/>
      <c r="Q79" s="41"/>
      <c r="R79" s="41"/>
      <c r="S79" s="41"/>
      <c r="T79" s="41"/>
      <c r="U79" s="41"/>
      <c r="V79" s="41"/>
      <c r="W79" s="41"/>
      <c r="X79" s="41"/>
      <c r="Y79" s="41"/>
      <c r="Z79" s="46"/>
      <c r="AA79" s="41"/>
      <c r="AB79" s="41"/>
      <c r="AC79" s="41"/>
      <c r="AD79" s="41"/>
      <c r="AH79" s="127"/>
      <c r="AW79" s="41"/>
      <c r="AX79" s="41"/>
      <c r="AY79" s="41"/>
      <c r="AZ79" s="41"/>
      <c r="BA79" s="46"/>
      <c r="BB79" s="46"/>
      <c r="BC79" s="41"/>
      <c r="BD79" s="130"/>
      <c r="BE79" s="126"/>
      <c r="BF79" s="6"/>
      <c r="BG79" s="46"/>
      <c r="BH79" s="6"/>
      <c r="BI79" s="46"/>
      <c r="BJ79" s="127"/>
      <c r="BK79" s="126"/>
      <c r="BL79" s="41"/>
      <c r="BM79" s="41"/>
      <c r="BN79" s="6"/>
      <c r="BO79" s="46"/>
      <c r="BP79" s="6"/>
      <c r="BQ79" s="46"/>
      <c r="BS79" s="46"/>
      <c r="BU79" s="46"/>
      <c r="BV79" s="46"/>
      <c r="BW79" s="46"/>
      <c r="BY79" s="46"/>
      <c r="CA79" s="46"/>
      <c r="CC79" s="46"/>
      <c r="CE79" s="46"/>
      <c r="CF79" s="46"/>
      <c r="CH79" s="46"/>
      <c r="CI79" s="6"/>
      <c r="CJ79" s="46"/>
      <c r="CL79" s="46"/>
      <c r="CN79" s="46"/>
      <c r="CP79" s="46"/>
      <c r="CR79" s="46"/>
      <c r="CT79" s="46"/>
      <c r="CV79" s="46"/>
      <c r="CX79" s="46"/>
      <c r="CZ79" s="46"/>
      <c r="DA79" s="6"/>
      <c r="DB79" s="46"/>
      <c r="DD79" s="46"/>
      <c r="DF79" s="46"/>
      <c r="DH79" s="46"/>
      <c r="DJ79" s="46"/>
      <c r="DL79" s="46"/>
      <c r="DN79" s="46"/>
      <c r="DP79" s="46"/>
      <c r="DR79" s="46"/>
      <c r="DT79" s="46"/>
      <c r="DV79" s="46"/>
      <c r="DX79" s="46"/>
      <c r="DZ79" s="46"/>
      <c r="EB79" s="46"/>
      <c r="ED79" s="46"/>
      <c r="EF79" s="46"/>
      <c r="EH79" s="46"/>
      <c r="EJ79" s="46"/>
      <c r="EL79" s="46"/>
      <c r="EN79" s="46"/>
      <c r="EP79" s="46"/>
      <c r="ER79" s="46"/>
      <c r="ET79" s="46"/>
      <c r="EV79" s="46"/>
      <c r="EX79" s="46"/>
      <c r="EZ79" s="46"/>
      <c r="FB79" s="46"/>
      <c r="FC79" s="6"/>
      <c r="FD79" s="46"/>
      <c r="FE79" s="6"/>
      <c r="FF79" s="46"/>
      <c r="FG79" s="6"/>
      <c r="FH79" s="46"/>
      <c r="FI79" s="6"/>
      <c r="FJ79" s="46"/>
      <c r="FK79" s="6"/>
      <c r="FL79" s="46"/>
      <c r="FM79" s="6"/>
      <c r="FN79" s="46"/>
      <c r="FO79" s="6"/>
      <c r="FP79" s="46"/>
      <c r="FQ79" s="6"/>
      <c r="FR79" s="46"/>
      <c r="FS79" s="6"/>
      <c r="FT79" s="46"/>
      <c r="FU79" s="6"/>
      <c r="FV79" s="46"/>
      <c r="FW79" s="6"/>
      <c r="FX79" s="46"/>
      <c r="FY79" s="6"/>
      <c r="FZ79" s="46"/>
      <c r="GA79" s="6"/>
      <c r="GB79" s="46"/>
      <c r="GC79" s="6"/>
      <c r="GD79" s="46"/>
      <c r="GE79" s="6"/>
      <c r="GF79" s="46"/>
      <c r="GG79" s="6"/>
      <c r="GH79" s="46"/>
      <c r="GI79" s="6"/>
      <c r="GJ79" s="46"/>
      <c r="GK79" s="6"/>
      <c r="GL79" s="46"/>
      <c r="GM79" s="6"/>
      <c r="GN79" s="46"/>
      <c r="GO79" s="6"/>
      <c r="GP79" s="46"/>
      <c r="GQ79" s="6"/>
      <c r="GR79" s="46"/>
      <c r="GS79" s="6"/>
      <c r="GT79" s="46"/>
      <c r="GU79" s="6"/>
      <c r="GV79" s="46"/>
      <c r="GW79" s="6"/>
      <c r="GX79" s="46"/>
      <c r="GY79" s="6"/>
      <c r="GZ79" s="46"/>
      <c r="HA79" s="6"/>
      <c r="HB79" s="46"/>
      <c r="HC79" s="6"/>
      <c r="HD79" s="46"/>
      <c r="HE79" s="6"/>
      <c r="HF79" s="46"/>
      <c r="HG79" s="6"/>
      <c r="HH79" s="46"/>
      <c r="HI79" s="6"/>
      <c r="HJ79" s="46"/>
      <c r="HK79" s="6"/>
      <c r="HL79" s="46"/>
      <c r="HM79" s="6"/>
      <c r="HN79" s="46"/>
      <c r="HO79" s="6"/>
      <c r="HP79" s="46"/>
      <c r="HQ79" s="6"/>
      <c r="HR79" s="46"/>
      <c r="HS79" s="6"/>
      <c r="HT79" s="46"/>
      <c r="HU79" s="6"/>
      <c r="HV79" s="46"/>
      <c r="HW79" s="6"/>
      <c r="HX79" s="46"/>
      <c r="HY79" s="6"/>
      <c r="HZ79" s="46"/>
      <c r="IA79" s="6"/>
      <c r="IB79" s="46"/>
      <c r="IC79" s="6"/>
      <c r="ID79" s="46"/>
      <c r="IE79" s="6"/>
      <c r="IF79" s="46"/>
      <c r="IG79" s="6"/>
      <c r="IH79" s="46"/>
      <c r="II79" s="6"/>
      <c r="IJ79" s="46"/>
      <c r="IK79" s="6"/>
      <c r="IL79" s="46"/>
      <c r="IM79" s="6"/>
      <c r="IN79" s="46"/>
      <c r="IO79" s="6"/>
      <c r="IP79" s="46"/>
      <c r="IQ79" s="6"/>
      <c r="IR79" s="46"/>
      <c r="IS79" s="6"/>
      <c r="IT79" s="46"/>
      <c r="IU79" s="6"/>
      <c r="IV79" s="46"/>
      <c r="IW79" s="6"/>
      <c r="IX79" s="46"/>
      <c r="IY79" s="6"/>
      <c r="IZ79" s="46"/>
      <c r="JA79" s="6"/>
      <c r="JB79" s="46"/>
      <c r="JC79" s="6"/>
      <c r="JD79" s="46"/>
      <c r="JE79" s="6"/>
      <c r="JF79" s="46"/>
      <c r="JG79" s="6"/>
      <c r="JH79" s="46"/>
      <c r="JI79" s="6"/>
      <c r="JJ79" s="46"/>
      <c r="JK79" s="6"/>
      <c r="JL79" s="46"/>
      <c r="JM79" s="6"/>
      <c r="JN79" s="46"/>
      <c r="JO79" s="6"/>
      <c r="JP79" s="46"/>
      <c r="JQ79" s="6"/>
      <c r="JR79" s="46"/>
      <c r="JS79" s="6"/>
      <c r="JT79" s="46"/>
      <c r="JU79" s="6"/>
      <c r="JV79" s="46"/>
      <c r="JW79" s="6"/>
      <c r="JX79" s="46"/>
      <c r="JY79" s="6"/>
      <c r="JZ79" s="46"/>
      <c r="KA79" s="6"/>
      <c r="KB79" s="46"/>
      <c r="KC79" s="6"/>
      <c r="KD79" s="46"/>
      <c r="KE79" s="6"/>
      <c r="KF79" s="46"/>
      <c r="KG79" s="6"/>
      <c r="KH79" s="46"/>
      <c r="KI79" s="6"/>
      <c r="KJ79" s="46"/>
      <c r="KK79" s="6"/>
      <c r="KL79" s="46"/>
      <c r="KM79" s="6"/>
      <c r="KN79" s="46"/>
      <c r="KO79" s="6"/>
      <c r="KP79" s="46"/>
      <c r="KQ79" s="6"/>
      <c r="KR79" s="46"/>
      <c r="KS79" s="6"/>
      <c r="KT79" s="46"/>
      <c r="KU79" s="6"/>
      <c r="KV79" s="46"/>
      <c r="KW79" s="6"/>
      <c r="KX79" s="46"/>
      <c r="KY79" s="6"/>
      <c r="KZ79" s="46"/>
      <c r="LA79" s="6"/>
      <c r="LB79" s="46"/>
      <c r="LC79" s="6"/>
      <c r="LD79" s="46"/>
      <c r="LE79" s="6"/>
      <c r="LF79" s="46"/>
      <c r="LG79" s="6"/>
      <c r="LH79" s="46"/>
      <c r="LI79" s="6"/>
      <c r="LJ79" s="46"/>
      <c r="LK79" s="6"/>
      <c r="LL79" s="46"/>
      <c r="LM79" s="6"/>
      <c r="LN79" s="46"/>
      <c r="LO79" s="6"/>
      <c r="LP79" s="46"/>
      <c r="LQ79" s="6"/>
      <c r="LR79" s="46"/>
      <c r="LS79" s="6"/>
      <c r="LT79" s="46"/>
      <c r="LU79" s="6"/>
      <c r="LV79" s="46"/>
      <c r="LW79" s="6"/>
      <c r="LX79" s="46"/>
      <c r="LY79" s="6"/>
      <c r="LZ79" s="46"/>
      <c r="MA79" s="46"/>
      <c r="MB79" s="41"/>
      <c r="MC79" s="41"/>
      <c r="MD79" s="41"/>
      <c r="ME79" s="41"/>
      <c r="MF79" s="6"/>
      <c r="MG79" s="46"/>
      <c r="MH79" s="6"/>
      <c r="MI79" s="46"/>
      <c r="MJ79" s="6"/>
      <c r="MK79" s="46"/>
      <c r="ML79" s="6"/>
      <c r="MM79" s="46"/>
      <c r="MN79" s="6"/>
      <c r="MO79" s="46"/>
      <c r="MP79" s="6"/>
      <c r="MQ79" s="46"/>
      <c r="MR79" s="6"/>
      <c r="MS79" s="46"/>
      <c r="MT79" s="6"/>
      <c r="MU79" s="46"/>
      <c r="MV79" s="6"/>
      <c r="NJ79" s="6"/>
      <c r="NK79" s="46"/>
      <c r="NL79" s="6"/>
      <c r="NM79" s="46"/>
      <c r="NN79" s="6"/>
      <c r="NO79" s="46"/>
      <c r="NP79" s="6"/>
      <c r="NQ79" s="46"/>
      <c r="NR79" s="6"/>
      <c r="NS79" s="46"/>
      <c r="NT79" s="6"/>
      <c r="NU79" s="46"/>
      <c r="NV79" s="6"/>
      <c r="NW79" s="46"/>
      <c r="NX79" s="6"/>
      <c r="NY79" s="46"/>
      <c r="NZ79" s="6"/>
      <c r="OA79" s="46"/>
      <c r="OB79" s="6"/>
      <c r="OC79" s="46"/>
      <c r="OD79" s="6"/>
      <c r="OE79" s="46"/>
      <c r="OF79" s="6"/>
      <c r="OG79" s="46"/>
      <c r="OH79" s="6"/>
      <c r="OI79" s="46"/>
      <c r="OJ79" s="6"/>
      <c r="OK79" s="46"/>
      <c r="OL79" s="6"/>
      <c r="OM79" s="46"/>
      <c r="ON79" s="6"/>
      <c r="OO79" s="46"/>
      <c r="OP79" s="6"/>
      <c r="OQ79" s="46"/>
      <c r="OR79" s="6"/>
      <c r="OS79" s="46"/>
      <c r="OT79" s="6"/>
      <c r="OU79" s="46"/>
      <c r="OV79" s="6"/>
      <c r="OW79" s="46"/>
      <c r="OX79" s="6"/>
      <c r="OY79" s="46"/>
      <c r="OZ79" s="6"/>
      <c r="PA79" s="46"/>
      <c r="PB79" s="6"/>
      <c r="PC79" s="46"/>
      <c r="PD79" s="6"/>
      <c r="PE79" s="46"/>
      <c r="PF79" s="6"/>
      <c r="PG79" s="46"/>
      <c r="PH79" s="6"/>
      <c r="PI79" s="46"/>
      <c r="PJ79" s="6"/>
      <c r="PK79" s="46"/>
      <c r="PL79" s="6"/>
      <c r="PM79" s="46"/>
      <c r="PN79" s="6"/>
      <c r="PO79" s="46"/>
      <c r="PP79" s="6"/>
      <c r="PQ79" s="46"/>
      <c r="PR79" s="6"/>
      <c r="PS79" s="46"/>
      <c r="PT79" s="6"/>
      <c r="PU79" s="46"/>
      <c r="PV79" s="6"/>
      <c r="PW79" s="46"/>
      <c r="PX79" s="6"/>
      <c r="PY79" s="46"/>
      <c r="PZ79" s="6"/>
      <c r="QA79" s="46"/>
      <c r="QB79" s="130"/>
      <c r="QC79" s="126"/>
      <c r="QD79" s="151">
        <v>658</v>
      </c>
      <c r="QE79" s="46">
        <v>0</v>
      </c>
      <c r="QF79" s="151">
        <v>666</v>
      </c>
      <c r="QG79" s="46">
        <v>2</v>
      </c>
      <c r="QH79" s="151">
        <v>686</v>
      </c>
      <c r="QI79" s="46">
        <v>4</v>
      </c>
      <c r="QJ79" s="151">
        <v>707</v>
      </c>
      <c r="QK79" s="46">
        <v>6</v>
      </c>
      <c r="QL79" s="151">
        <v>724</v>
      </c>
      <c r="QM79" s="46">
        <v>8</v>
      </c>
      <c r="QN79" s="151">
        <v>742</v>
      </c>
      <c r="QO79" s="46">
        <v>10</v>
      </c>
      <c r="QP79" s="151">
        <v>759</v>
      </c>
      <c r="QQ79" s="46">
        <v>12</v>
      </c>
      <c r="QR79" s="151">
        <v>778</v>
      </c>
      <c r="QS79" s="46">
        <v>14</v>
      </c>
      <c r="QT79" s="151">
        <v>801</v>
      </c>
      <c r="QU79" s="46">
        <v>16</v>
      </c>
      <c r="QV79" s="151">
        <v>827</v>
      </c>
      <c r="QW79" s="46">
        <v>18</v>
      </c>
      <c r="QX79" s="151">
        <v>850</v>
      </c>
      <c r="QY79" s="46">
        <v>20</v>
      </c>
      <c r="QZ79" s="139">
        <v>140</v>
      </c>
      <c r="RA79" s="46">
        <v>0</v>
      </c>
      <c r="RB79" s="139">
        <v>147</v>
      </c>
      <c r="RC79" s="46">
        <v>1</v>
      </c>
      <c r="RD79" s="139">
        <v>153</v>
      </c>
      <c r="RE79" s="46">
        <v>2</v>
      </c>
      <c r="RF79" s="139">
        <v>163</v>
      </c>
      <c r="RG79" s="46">
        <v>3</v>
      </c>
      <c r="RH79" s="139">
        <v>170</v>
      </c>
      <c r="RI79" s="46">
        <v>4</v>
      </c>
      <c r="RJ79" s="139">
        <v>176</v>
      </c>
      <c r="RK79" s="46">
        <v>5</v>
      </c>
      <c r="RL79" s="139">
        <v>187</v>
      </c>
      <c r="RM79" s="46">
        <v>6</v>
      </c>
      <c r="RN79" s="139">
        <v>198</v>
      </c>
      <c r="RO79" s="46">
        <v>7</v>
      </c>
      <c r="RP79" s="41"/>
      <c r="RQ79" s="138">
        <v>735</v>
      </c>
      <c r="RR79" s="138">
        <v>736</v>
      </c>
      <c r="RS79" s="138">
        <v>742</v>
      </c>
      <c r="RT79" s="138">
        <v>730</v>
      </c>
      <c r="RU79" s="138">
        <v>732</v>
      </c>
      <c r="RV79" s="138">
        <v>731</v>
      </c>
      <c r="RW79" s="138">
        <v>735</v>
      </c>
      <c r="RX79" s="139">
        <v>621</v>
      </c>
      <c r="RY79" s="46">
        <v>0</v>
      </c>
      <c r="RZ79" s="139">
        <v>662</v>
      </c>
      <c r="SA79" s="46">
        <v>1</v>
      </c>
      <c r="SB79" s="139">
        <v>674</v>
      </c>
      <c r="SC79" s="46">
        <v>2</v>
      </c>
      <c r="SD79" s="139">
        <v>720</v>
      </c>
      <c r="SE79" s="46">
        <v>3</v>
      </c>
      <c r="SF79" s="139">
        <v>745</v>
      </c>
      <c r="SG79" s="46">
        <v>4</v>
      </c>
      <c r="SH79" s="139">
        <v>769</v>
      </c>
      <c r="SI79" s="46">
        <v>5</v>
      </c>
      <c r="SJ79" s="139">
        <v>805</v>
      </c>
      <c r="SK79" s="46">
        <v>6</v>
      </c>
      <c r="SL79" s="139"/>
      <c r="SM79" s="46">
        <v>0</v>
      </c>
      <c r="SN79" s="139"/>
      <c r="SO79" s="46">
        <v>1</v>
      </c>
      <c r="SP79" s="139"/>
      <c r="SQ79" s="46">
        <v>2</v>
      </c>
      <c r="SR79" s="139"/>
      <c r="SS79" s="46">
        <v>3</v>
      </c>
      <c r="ST79" s="139"/>
      <c r="SU79" s="46">
        <v>4</v>
      </c>
      <c r="SV79" s="139"/>
      <c r="SW79" s="46">
        <v>5</v>
      </c>
      <c r="SX79" s="139"/>
      <c r="SY79" s="46">
        <v>6</v>
      </c>
      <c r="SZ79" s="139"/>
      <c r="TA79" s="46">
        <v>7</v>
      </c>
      <c r="TB79" s="139"/>
      <c r="TC79" s="5">
        <v>8</v>
      </c>
      <c r="TD79" s="4"/>
      <c r="TE79" s="177"/>
      <c r="TF79" s="177"/>
      <c r="TG79" s="177"/>
      <c r="TH79" s="177"/>
      <c r="TI79" s="177"/>
      <c r="TJ79" s="177"/>
    </row>
    <row r="80" spans="1:530" x14ac:dyDescent="0.25">
      <c r="A80" s="24" t="s">
        <v>92</v>
      </c>
      <c r="B80" s="55"/>
      <c r="C80" s="37"/>
      <c r="D80" s="37"/>
      <c r="E80" s="39"/>
      <c r="F80" s="39"/>
      <c r="G80" s="39"/>
      <c r="H80" s="39"/>
      <c r="I80" s="39"/>
      <c r="J80" s="39"/>
      <c r="BD80" s="130"/>
      <c r="BF80" s="3"/>
      <c r="BH80" s="3"/>
      <c r="BN80" s="3"/>
      <c r="BP80" s="3"/>
      <c r="CI80" s="3"/>
      <c r="DA80" s="3"/>
      <c r="EF80" s="45"/>
      <c r="EH80" s="45"/>
      <c r="EJ80" s="45"/>
      <c r="FC80" s="3"/>
      <c r="FE80" s="3"/>
      <c r="FG80" s="3"/>
      <c r="FI80" s="3"/>
      <c r="FK80" s="3"/>
      <c r="FM80" s="3"/>
      <c r="FO80" s="3"/>
      <c r="FQ80" s="3"/>
      <c r="FS80" s="3"/>
      <c r="FU80" s="3"/>
      <c r="FW80" s="3"/>
      <c r="FY80" s="3"/>
      <c r="GA80" s="3"/>
      <c r="GC80" s="3"/>
      <c r="GE80" s="3"/>
      <c r="GG80" s="3"/>
      <c r="GI80" s="3"/>
      <c r="GK80" s="3"/>
      <c r="GM80" s="3"/>
      <c r="GO80" s="3"/>
      <c r="GQ80" s="3"/>
      <c r="GS80" s="3"/>
      <c r="GU80" s="3"/>
      <c r="GW80" s="3"/>
      <c r="GY80" s="3"/>
      <c r="HA80" s="3"/>
      <c r="HC80" s="3"/>
      <c r="HE80" s="3"/>
      <c r="HG80" s="3"/>
      <c r="HI80" s="3"/>
      <c r="HK80" s="3"/>
      <c r="HM80" s="3"/>
      <c r="HO80" s="3"/>
      <c r="HQ80" s="3"/>
      <c r="HS80" s="3"/>
      <c r="HU80" s="3"/>
      <c r="HW80" s="3"/>
      <c r="HY80" s="3"/>
      <c r="IA80" s="3"/>
      <c r="IC80" s="3"/>
      <c r="IE80" s="3"/>
      <c r="IG80" s="3"/>
      <c r="II80" s="3"/>
      <c r="IK80" s="3"/>
      <c r="IM80" s="3"/>
      <c r="IO80" s="3"/>
      <c r="IQ80" s="3"/>
      <c r="IS80" s="3"/>
      <c r="IU80" s="3"/>
      <c r="IW80" s="3"/>
      <c r="IY80" s="3"/>
      <c r="JA80" s="3"/>
      <c r="JC80" s="3"/>
      <c r="JE80" s="3"/>
      <c r="JG80" s="3"/>
      <c r="JI80" s="3"/>
      <c r="JK80" s="3"/>
      <c r="JM80" s="3"/>
      <c r="JO80" s="3"/>
      <c r="JQ80" s="3"/>
      <c r="JS80" s="3"/>
      <c r="JU80" s="3"/>
      <c r="JW80" s="3"/>
      <c r="JY80" s="3"/>
      <c r="KA80" s="3"/>
      <c r="KC80" s="3"/>
      <c r="KE80" s="3"/>
      <c r="KG80" s="3"/>
      <c r="KI80" s="3"/>
      <c r="KK80" s="3"/>
      <c r="KM80" s="3"/>
      <c r="KO80" s="3"/>
      <c r="KQ80" s="3"/>
      <c r="KS80" s="3"/>
      <c r="KU80" s="3"/>
      <c r="KW80" s="3"/>
      <c r="KY80" s="3"/>
      <c r="LA80" s="3"/>
      <c r="LC80" s="3"/>
      <c r="LE80" s="3"/>
      <c r="LG80" s="3"/>
      <c r="LI80" s="3"/>
      <c r="LK80" s="3"/>
      <c r="LM80" s="3"/>
      <c r="LO80" s="3"/>
      <c r="LQ80" s="3"/>
      <c r="LS80" s="3"/>
      <c r="LU80" s="3"/>
      <c r="LW80" s="3"/>
      <c r="LY80" s="3"/>
      <c r="MF80" s="3"/>
      <c r="MH80" s="3"/>
      <c r="MJ80" s="3"/>
      <c r="ML80" s="3"/>
      <c r="MN80" s="3"/>
      <c r="MP80" s="3"/>
      <c r="MR80" s="3"/>
      <c r="MT80" s="3"/>
      <c r="MV80" s="3"/>
      <c r="NJ80" s="3"/>
      <c r="NL80" s="3"/>
      <c r="NN80" s="3"/>
      <c r="NP80" s="3"/>
      <c r="NR80" s="3"/>
      <c r="NT80" s="3"/>
      <c r="NV80" s="3"/>
      <c r="NX80" s="3"/>
      <c r="NZ80" s="3"/>
      <c r="OB80" s="3"/>
      <c r="OD80" s="3"/>
      <c r="OF80" s="3"/>
      <c r="OH80" s="3"/>
      <c r="OJ80" s="3"/>
      <c r="OL80" s="3"/>
      <c r="ON80" s="3"/>
      <c r="OP80" s="3"/>
      <c r="OR80" s="3"/>
      <c r="OT80" s="3"/>
      <c r="OV80" s="3"/>
      <c r="OX80" s="3"/>
      <c r="OZ80" s="3"/>
      <c r="PB80" s="3"/>
      <c r="PD80" s="3"/>
      <c r="PF80" s="3"/>
      <c r="PH80" s="3"/>
      <c r="PJ80" s="3"/>
      <c r="PL80" s="3"/>
      <c r="PN80" s="3"/>
      <c r="PP80" s="3"/>
      <c r="PR80" s="3"/>
      <c r="PT80" s="3"/>
      <c r="PV80" s="3"/>
      <c r="PX80" s="3"/>
      <c r="PZ80" s="3"/>
      <c r="QB80" s="130"/>
      <c r="QD80" s="151">
        <v>658</v>
      </c>
      <c r="QE80" s="45">
        <v>0</v>
      </c>
      <c r="QF80" s="151">
        <v>668</v>
      </c>
      <c r="QG80" s="45">
        <v>2</v>
      </c>
      <c r="QH80" s="151">
        <v>685</v>
      </c>
      <c r="QI80" s="45">
        <v>4</v>
      </c>
      <c r="QJ80" s="151">
        <v>710</v>
      </c>
      <c r="QK80" s="45">
        <v>6</v>
      </c>
      <c r="QL80" s="151">
        <v>729</v>
      </c>
      <c r="QM80" s="45">
        <v>8</v>
      </c>
      <c r="QN80" s="151">
        <v>741</v>
      </c>
      <c r="QO80" s="45">
        <v>10</v>
      </c>
      <c r="QP80" s="151">
        <v>759</v>
      </c>
      <c r="QQ80" s="45">
        <v>12</v>
      </c>
      <c r="QR80" s="151">
        <v>782</v>
      </c>
      <c r="QS80" s="45">
        <v>14</v>
      </c>
      <c r="QT80" s="151">
        <v>798</v>
      </c>
      <c r="QU80" s="45">
        <v>16</v>
      </c>
      <c r="QV80" s="151">
        <v>826</v>
      </c>
      <c r="QW80" s="45">
        <v>18</v>
      </c>
      <c r="QX80" s="151">
        <v>848</v>
      </c>
      <c r="QY80" s="45">
        <v>20</v>
      </c>
      <c r="QZ80" s="140">
        <v>140</v>
      </c>
      <c r="RA80" s="45">
        <v>0</v>
      </c>
      <c r="RB80" s="140">
        <v>148</v>
      </c>
      <c r="RC80" s="45">
        <v>1</v>
      </c>
      <c r="RD80" s="140">
        <v>156</v>
      </c>
      <c r="RE80" s="45">
        <v>2</v>
      </c>
      <c r="RF80" s="140">
        <v>161</v>
      </c>
      <c r="RG80" s="45">
        <v>3</v>
      </c>
      <c r="RH80" s="140">
        <v>168</v>
      </c>
      <c r="RI80" s="45">
        <v>4</v>
      </c>
      <c r="RJ80" s="140">
        <v>176</v>
      </c>
      <c r="RK80" s="45">
        <v>5</v>
      </c>
      <c r="RL80" s="140">
        <v>187</v>
      </c>
      <c r="RM80" s="45">
        <v>6</v>
      </c>
      <c r="RN80" s="140">
        <v>198</v>
      </c>
      <c r="RO80" s="45">
        <v>7</v>
      </c>
      <c r="RQ80" s="138">
        <v>738</v>
      </c>
      <c r="RR80" s="138">
        <v>736</v>
      </c>
      <c r="RS80" s="138">
        <v>735</v>
      </c>
      <c r="RT80" s="138">
        <v>733</v>
      </c>
      <c r="RU80" s="138">
        <v>735</v>
      </c>
      <c r="RV80" s="138">
        <v>735</v>
      </c>
      <c r="RW80" s="138">
        <v>735</v>
      </c>
      <c r="RX80" s="140">
        <v>610</v>
      </c>
      <c r="RY80" s="45">
        <v>0</v>
      </c>
      <c r="RZ80" s="140">
        <v>661</v>
      </c>
      <c r="SA80" s="45">
        <v>1</v>
      </c>
      <c r="SB80" s="140">
        <v>675</v>
      </c>
      <c r="SC80" s="45">
        <v>2</v>
      </c>
      <c r="SD80" s="140">
        <v>723</v>
      </c>
      <c r="SE80" s="45">
        <v>3</v>
      </c>
      <c r="SF80" s="140">
        <v>746</v>
      </c>
      <c r="SG80" s="45">
        <v>4</v>
      </c>
      <c r="SH80" s="140">
        <v>769</v>
      </c>
      <c r="SI80" s="45">
        <v>5</v>
      </c>
      <c r="SJ80" s="140">
        <v>804</v>
      </c>
      <c r="SK80" s="45">
        <v>6</v>
      </c>
      <c r="SL80" s="140"/>
      <c r="SM80" s="45">
        <v>0</v>
      </c>
      <c r="SN80" s="140"/>
      <c r="SO80" s="45">
        <v>1</v>
      </c>
      <c r="SP80" s="140"/>
      <c r="SQ80" s="45">
        <v>2</v>
      </c>
      <c r="SR80" s="140"/>
      <c r="SS80" s="45">
        <v>3</v>
      </c>
      <c r="ST80" s="140"/>
      <c r="SU80" s="45">
        <v>4</v>
      </c>
      <c r="SV80" s="140"/>
      <c r="SW80" s="45">
        <v>5</v>
      </c>
      <c r="SX80" s="140"/>
      <c r="SY80" s="45">
        <v>6</v>
      </c>
      <c r="SZ80" s="140"/>
      <c r="TA80" s="45">
        <v>7</v>
      </c>
      <c r="TB80" s="140"/>
      <c r="TC80" s="2">
        <v>8</v>
      </c>
      <c r="TD80" s="4"/>
    </row>
    <row r="81" spans="1:530" s="5" customFormat="1" x14ac:dyDescent="0.25">
      <c r="A81" s="25" t="s">
        <v>93</v>
      </c>
      <c r="B81" s="56"/>
      <c r="C81" s="38"/>
      <c r="D81" s="38"/>
      <c r="E81" s="36"/>
      <c r="F81" s="36"/>
      <c r="G81" s="36"/>
      <c r="H81" s="36"/>
      <c r="I81" s="36"/>
      <c r="J81" s="36"/>
      <c r="K81" s="41"/>
      <c r="L81" s="41"/>
      <c r="M81" s="41"/>
      <c r="N81" s="41"/>
      <c r="O81" s="41"/>
      <c r="P81" s="41"/>
      <c r="Q81" s="41"/>
      <c r="R81" s="41"/>
      <c r="S81" s="41"/>
      <c r="T81" s="41"/>
      <c r="U81" s="41"/>
      <c r="V81" s="41"/>
      <c r="W81" s="41"/>
      <c r="X81" s="41"/>
      <c r="Y81" s="41"/>
      <c r="Z81" s="46"/>
      <c r="AA81" s="41"/>
      <c r="AB81" s="41"/>
      <c r="AC81" s="41"/>
      <c r="AD81" s="41"/>
      <c r="AH81" s="127"/>
      <c r="AW81" s="41"/>
      <c r="AX81" s="41"/>
      <c r="AY81" s="41"/>
      <c r="AZ81" s="41"/>
      <c r="BA81" s="46"/>
      <c r="BB81" s="46"/>
      <c r="BC81" s="41"/>
      <c r="BD81" s="130"/>
      <c r="BE81" s="126"/>
      <c r="BF81" s="6"/>
      <c r="BG81" s="46"/>
      <c r="BH81" s="6"/>
      <c r="BI81" s="46"/>
      <c r="BJ81" s="127"/>
      <c r="BK81" s="126"/>
      <c r="BL81" s="41"/>
      <c r="BM81" s="41"/>
      <c r="BN81" s="6"/>
      <c r="BO81" s="46"/>
      <c r="BP81" s="6"/>
      <c r="BQ81" s="46"/>
      <c r="BS81" s="46"/>
      <c r="BU81" s="46"/>
      <c r="BV81" s="46"/>
      <c r="BW81" s="46"/>
      <c r="BY81" s="46"/>
      <c r="CA81" s="46"/>
      <c r="CC81" s="46"/>
      <c r="CE81" s="46"/>
      <c r="CF81" s="46"/>
      <c r="CH81" s="46"/>
      <c r="CI81" s="6"/>
      <c r="CJ81" s="46"/>
      <c r="CL81" s="46"/>
      <c r="CN81" s="46"/>
      <c r="CP81" s="46"/>
      <c r="CR81" s="46"/>
      <c r="CT81" s="46"/>
      <c r="CV81" s="46"/>
      <c r="CX81" s="46"/>
      <c r="CZ81" s="46"/>
      <c r="DA81" s="6"/>
      <c r="DB81" s="46"/>
      <c r="DD81" s="46"/>
      <c r="DF81" s="46"/>
      <c r="DH81" s="46"/>
      <c r="DJ81" s="46"/>
      <c r="DL81" s="46"/>
      <c r="DN81" s="46"/>
      <c r="DP81" s="46"/>
      <c r="DR81" s="46"/>
      <c r="DT81" s="46"/>
      <c r="DV81" s="46"/>
      <c r="DX81" s="46"/>
      <c r="DZ81" s="46"/>
      <c r="EB81" s="46"/>
      <c r="ED81" s="46"/>
      <c r="EF81" s="46"/>
      <c r="EH81" s="46"/>
      <c r="EJ81" s="46"/>
      <c r="EL81" s="46"/>
      <c r="EN81" s="46"/>
      <c r="EP81" s="46"/>
      <c r="ER81" s="46"/>
      <c r="ET81" s="46"/>
      <c r="EV81" s="46"/>
      <c r="EX81" s="46"/>
      <c r="EZ81" s="46"/>
      <c r="FB81" s="46"/>
      <c r="FC81" s="6"/>
      <c r="FD81" s="46"/>
      <c r="FE81" s="6"/>
      <c r="FF81" s="46"/>
      <c r="FG81" s="6"/>
      <c r="FH81" s="46"/>
      <c r="FI81" s="6"/>
      <c r="FJ81" s="46"/>
      <c r="FK81" s="6"/>
      <c r="FL81" s="46"/>
      <c r="FM81" s="6"/>
      <c r="FN81" s="46"/>
      <c r="FO81" s="6"/>
      <c r="FP81" s="46"/>
      <c r="FQ81" s="6"/>
      <c r="FR81" s="46"/>
      <c r="FS81" s="6"/>
      <c r="FT81" s="46"/>
      <c r="FU81" s="6"/>
      <c r="FV81" s="46"/>
      <c r="FW81" s="6"/>
      <c r="FX81" s="46"/>
      <c r="FY81" s="6"/>
      <c r="FZ81" s="46"/>
      <c r="GA81" s="6"/>
      <c r="GB81" s="46"/>
      <c r="GC81" s="6"/>
      <c r="GD81" s="46"/>
      <c r="GE81" s="6"/>
      <c r="GF81" s="46"/>
      <c r="GG81" s="6"/>
      <c r="GH81" s="46"/>
      <c r="GI81" s="6"/>
      <c r="GJ81" s="46"/>
      <c r="GK81" s="6"/>
      <c r="GL81" s="46"/>
      <c r="GM81" s="6"/>
      <c r="GN81" s="46"/>
      <c r="GO81" s="6"/>
      <c r="GP81" s="46"/>
      <c r="GQ81" s="6"/>
      <c r="GR81" s="46"/>
      <c r="GS81" s="6"/>
      <c r="GT81" s="46"/>
      <c r="GU81" s="6"/>
      <c r="GV81" s="46"/>
      <c r="GW81" s="6"/>
      <c r="GX81" s="46"/>
      <c r="GY81" s="6"/>
      <c r="GZ81" s="46"/>
      <c r="HA81" s="6"/>
      <c r="HB81" s="46"/>
      <c r="HC81" s="6"/>
      <c r="HD81" s="46"/>
      <c r="HE81" s="6"/>
      <c r="HF81" s="46"/>
      <c r="HG81" s="6"/>
      <c r="HH81" s="46"/>
      <c r="HI81" s="6"/>
      <c r="HJ81" s="46"/>
      <c r="HK81" s="6"/>
      <c r="HL81" s="46"/>
      <c r="HM81" s="6"/>
      <c r="HN81" s="46"/>
      <c r="HO81" s="6"/>
      <c r="HP81" s="46"/>
      <c r="HQ81" s="6"/>
      <c r="HR81" s="46"/>
      <c r="HS81" s="6"/>
      <c r="HT81" s="46"/>
      <c r="HU81" s="6"/>
      <c r="HV81" s="46"/>
      <c r="HW81" s="6"/>
      <c r="HX81" s="46"/>
      <c r="HY81" s="6"/>
      <c r="HZ81" s="46"/>
      <c r="IA81" s="6"/>
      <c r="IB81" s="46"/>
      <c r="IC81" s="6"/>
      <c r="ID81" s="46"/>
      <c r="IE81" s="6"/>
      <c r="IF81" s="46"/>
      <c r="IG81" s="6"/>
      <c r="IH81" s="46"/>
      <c r="II81" s="6"/>
      <c r="IJ81" s="46"/>
      <c r="IK81" s="6"/>
      <c r="IL81" s="46"/>
      <c r="IM81" s="6"/>
      <c r="IN81" s="46"/>
      <c r="IO81" s="6"/>
      <c r="IP81" s="46"/>
      <c r="IQ81" s="6"/>
      <c r="IR81" s="46"/>
      <c r="IS81" s="6"/>
      <c r="IT81" s="46"/>
      <c r="IU81" s="6"/>
      <c r="IV81" s="46"/>
      <c r="IW81" s="6"/>
      <c r="IX81" s="46"/>
      <c r="IY81" s="6"/>
      <c r="IZ81" s="46"/>
      <c r="JA81" s="6"/>
      <c r="JB81" s="46"/>
      <c r="JC81" s="6"/>
      <c r="JD81" s="46"/>
      <c r="JE81" s="6"/>
      <c r="JF81" s="46"/>
      <c r="JG81" s="6"/>
      <c r="JH81" s="46"/>
      <c r="JI81" s="6"/>
      <c r="JJ81" s="46"/>
      <c r="JK81" s="6"/>
      <c r="JL81" s="46"/>
      <c r="JM81" s="6"/>
      <c r="JN81" s="46"/>
      <c r="JO81" s="6"/>
      <c r="JP81" s="46"/>
      <c r="JQ81" s="6"/>
      <c r="JR81" s="46"/>
      <c r="JS81" s="6"/>
      <c r="JT81" s="46"/>
      <c r="JU81" s="6"/>
      <c r="JV81" s="46"/>
      <c r="JW81" s="6"/>
      <c r="JX81" s="46"/>
      <c r="JY81" s="6"/>
      <c r="JZ81" s="46"/>
      <c r="KA81" s="6"/>
      <c r="KB81" s="46"/>
      <c r="KC81" s="6"/>
      <c r="KD81" s="46"/>
      <c r="KE81" s="6"/>
      <c r="KF81" s="46"/>
      <c r="KG81" s="6"/>
      <c r="KH81" s="46"/>
      <c r="KI81" s="6"/>
      <c r="KJ81" s="46"/>
      <c r="KK81" s="6"/>
      <c r="KL81" s="46"/>
      <c r="KM81" s="6"/>
      <c r="KN81" s="46"/>
      <c r="KO81" s="6"/>
      <c r="KP81" s="46"/>
      <c r="KQ81" s="6"/>
      <c r="KR81" s="46"/>
      <c r="KS81" s="6"/>
      <c r="KT81" s="46"/>
      <c r="KU81" s="6"/>
      <c r="KV81" s="46"/>
      <c r="KW81" s="6"/>
      <c r="KX81" s="46"/>
      <c r="KY81" s="6"/>
      <c r="KZ81" s="46"/>
      <c r="LA81" s="6"/>
      <c r="LB81" s="46"/>
      <c r="LC81" s="6"/>
      <c r="LD81" s="46"/>
      <c r="LE81" s="6"/>
      <c r="LF81" s="46"/>
      <c r="LG81" s="6"/>
      <c r="LH81" s="46"/>
      <c r="LI81" s="6"/>
      <c r="LJ81" s="46"/>
      <c r="LK81" s="6"/>
      <c r="LL81" s="46"/>
      <c r="LM81" s="6"/>
      <c r="LN81" s="46"/>
      <c r="LO81" s="6"/>
      <c r="LP81" s="46"/>
      <c r="LQ81" s="6"/>
      <c r="LR81" s="46"/>
      <c r="LS81" s="6"/>
      <c r="LT81" s="46"/>
      <c r="LU81" s="6"/>
      <c r="LV81" s="46"/>
      <c r="LW81" s="6"/>
      <c r="LX81" s="46"/>
      <c r="LY81" s="6"/>
      <c r="LZ81" s="46"/>
      <c r="MA81" s="46"/>
      <c r="MB81" s="41"/>
      <c r="MC81" s="41"/>
      <c r="MD81" s="41"/>
      <c r="ME81" s="41"/>
      <c r="MF81" s="6"/>
      <c r="MG81" s="46"/>
      <c r="MH81" s="6"/>
      <c r="MI81" s="46"/>
      <c r="MJ81" s="6"/>
      <c r="MK81" s="46"/>
      <c r="ML81" s="6"/>
      <c r="MM81" s="46"/>
      <c r="MN81" s="6"/>
      <c r="MO81" s="46"/>
      <c r="MP81" s="6"/>
      <c r="MQ81" s="46"/>
      <c r="MR81" s="6"/>
      <c r="MS81" s="46"/>
      <c r="MT81" s="6"/>
      <c r="MU81" s="46"/>
      <c r="MV81" s="6"/>
      <c r="NJ81" s="6"/>
      <c r="NK81" s="46"/>
      <c r="NL81" s="6"/>
      <c r="NM81" s="46"/>
      <c r="NN81" s="6"/>
      <c r="NO81" s="46"/>
      <c r="NP81" s="6"/>
      <c r="NQ81" s="46"/>
      <c r="NR81" s="6"/>
      <c r="NS81" s="46"/>
      <c r="NT81" s="6"/>
      <c r="NU81" s="46"/>
      <c r="NV81" s="6"/>
      <c r="NW81" s="46"/>
      <c r="NX81" s="6"/>
      <c r="NY81" s="46"/>
      <c r="NZ81" s="6"/>
      <c r="OA81" s="46"/>
      <c r="OB81" s="6"/>
      <c r="OC81" s="46"/>
      <c r="OD81" s="6"/>
      <c r="OE81" s="46"/>
      <c r="OF81" s="6"/>
      <c r="OG81" s="46"/>
      <c r="OH81" s="6"/>
      <c r="OI81" s="46"/>
      <c r="OJ81" s="6"/>
      <c r="OK81" s="46"/>
      <c r="OL81" s="6"/>
      <c r="OM81" s="46"/>
      <c r="ON81" s="6"/>
      <c r="OO81" s="46"/>
      <c r="OP81" s="6"/>
      <c r="OQ81" s="46"/>
      <c r="OR81" s="6"/>
      <c r="OS81" s="46"/>
      <c r="OT81" s="6"/>
      <c r="OU81" s="46"/>
      <c r="OV81" s="6"/>
      <c r="OW81" s="46"/>
      <c r="OX81" s="6"/>
      <c r="OY81" s="46"/>
      <c r="OZ81" s="6"/>
      <c r="PA81" s="46"/>
      <c r="PB81" s="6"/>
      <c r="PC81" s="46"/>
      <c r="PD81" s="6"/>
      <c r="PE81" s="46"/>
      <c r="PF81" s="6"/>
      <c r="PG81" s="46"/>
      <c r="PH81" s="6"/>
      <c r="PI81" s="46"/>
      <c r="PJ81" s="6"/>
      <c r="PK81" s="46"/>
      <c r="PL81" s="6"/>
      <c r="PM81" s="46"/>
      <c r="PN81" s="6"/>
      <c r="PO81" s="46"/>
      <c r="PP81" s="6"/>
      <c r="PQ81" s="46"/>
      <c r="PR81" s="6"/>
      <c r="PS81" s="46"/>
      <c r="PT81" s="6"/>
      <c r="PU81" s="46"/>
      <c r="PV81" s="6"/>
      <c r="PW81" s="46"/>
      <c r="PX81" s="6"/>
      <c r="PY81" s="46"/>
      <c r="PZ81" s="6"/>
      <c r="QA81" s="46"/>
      <c r="QB81" s="130"/>
      <c r="QC81" s="126"/>
      <c r="QD81" s="151">
        <v>660</v>
      </c>
      <c r="QE81" s="46">
        <v>0</v>
      </c>
      <c r="QF81" s="151">
        <v>666</v>
      </c>
      <c r="QG81" s="46">
        <v>2</v>
      </c>
      <c r="QH81" s="151">
        <v>689</v>
      </c>
      <c r="QI81" s="46">
        <v>4</v>
      </c>
      <c r="QJ81" s="151">
        <v>710</v>
      </c>
      <c r="QK81" s="46">
        <v>6</v>
      </c>
      <c r="QL81" s="151">
        <v>724</v>
      </c>
      <c r="QM81" s="46">
        <v>8</v>
      </c>
      <c r="QN81" s="151">
        <v>742</v>
      </c>
      <c r="QO81" s="46">
        <v>10</v>
      </c>
      <c r="QP81" s="151">
        <v>759</v>
      </c>
      <c r="QQ81" s="46">
        <v>12</v>
      </c>
      <c r="QR81" s="151">
        <v>780</v>
      </c>
      <c r="QS81" s="46">
        <v>14</v>
      </c>
      <c r="QT81" s="151">
        <v>801</v>
      </c>
      <c r="QU81" s="46">
        <v>16</v>
      </c>
      <c r="QV81" s="151">
        <v>827</v>
      </c>
      <c r="QW81" s="46">
        <v>18</v>
      </c>
      <c r="QX81" s="151">
        <v>849</v>
      </c>
      <c r="QY81" s="46">
        <v>20</v>
      </c>
      <c r="QZ81" s="140">
        <v>144</v>
      </c>
      <c r="RA81" s="46">
        <v>0</v>
      </c>
      <c r="RB81" s="140">
        <v>149</v>
      </c>
      <c r="RC81" s="46">
        <v>1</v>
      </c>
      <c r="RD81" s="140">
        <v>154</v>
      </c>
      <c r="RE81" s="46">
        <v>2</v>
      </c>
      <c r="RF81" s="140">
        <v>161</v>
      </c>
      <c r="RG81" s="46">
        <v>3</v>
      </c>
      <c r="RH81" s="140">
        <v>167</v>
      </c>
      <c r="RI81" s="46">
        <v>4</v>
      </c>
      <c r="RJ81" s="140">
        <v>174</v>
      </c>
      <c r="RK81" s="46">
        <v>5</v>
      </c>
      <c r="RL81" s="140">
        <v>188</v>
      </c>
      <c r="RM81" s="46">
        <v>6</v>
      </c>
      <c r="RN81" s="140">
        <v>198</v>
      </c>
      <c r="RO81" s="46">
        <v>7</v>
      </c>
      <c r="RP81" s="41"/>
      <c r="RQ81" s="138">
        <v>732</v>
      </c>
      <c r="RR81" s="138">
        <v>741</v>
      </c>
      <c r="RS81" s="138">
        <v>735</v>
      </c>
      <c r="RT81" s="138">
        <v>735</v>
      </c>
      <c r="RU81" s="138">
        <v>737</v>
      </c>
      <c r="RV81" s="138">
        <v>735</v>
      </c>
      <c r="RW81" s="138">
        <v>735</v>
      </c>
      <c r="RX81" s="140">
        <v>610</v>
      </c>
      <c r="RY81" s="46">
        <v>0</v>
      </c>
      <c r="RZ81" s="140">
        <v>661</v>
      </c>
      <c r="SA81" s="46">
        <v>1</v>
      </c>
      <c r="SB81" s="140">
        <v>678</v>
      </c>
      <c r="SC81" s="46">
        <v>2</v>
      </c>
      <c r="SD81" s="140">
        <v>719</v>
      </c>
      <c r="SE81" s="46">
        <v>3</v>
      </c>
      <c r="SF81" s="140">
        <v>747</v>
      </c>
      <c r="SG81" s="46">
        <v>4</v>
      </c>
      <c r="SH81" s="140">
        <v>768</v>
      </c>
      <c r="SI81" s="46">
        <v>5</v>
      </c>
      <c r="SJ81" s="140">
        <v>807</v>
      </c>
      <c r="SK81" s="46">
        <v>6</v>
      </c>
      <c r="SL81" s="140"/>
      <c r="SM81" s="46">
        <v>0</v>
      </c>
      <c r="SN81" s="140"/>
      <c r="SO81" s="46">
        <v>1</v>
      </c>
      <c r="SP81" s="140"/>
      <c r="SQ81" s="46">
        <v>2</v>
      </c>
      <c r="SR81" s="140"/>
      <c r="SS81" s="46">
        <v>3</v>
      </c>
      <c r="ST81" s="140"/>
      <c r="SU81" s="46">
        <v>4</v>
      </c>
      <c r="SV81" s="140"/>
      <c r="SW81" s="46">
        <v>5</v>
      </c>
      <c r="SX81" s="140"/>
      <c r="SY81" s="46">
        <v>6</v>
      </c>
      <c r="SZ81" s="140"/>
      <c r="TA81" s="46">
        <v>7</v>
      </c>
      <c r="TB81" s="140"/>
      <c r="TC81" s="5">
        <v>8</v>
      </c>
      <c r="TD81" s="4"/>
      <c r="TE81" s="177"/>
      <c r="TF81" s="177"/>
      <c r="TG81" s="177"/>
      <c r="TH81" s="177"/>
      <c r="TI81" s="177"/>
      <c r="TJ81" s="177"/>
    </row>
    <row r="82" spans="1:530" x14ac:dyDescent="0.25">
      <c r="A82" s="26" t="s">
        <v>94</v>
      </c>
      <c r="B82" s="55"/>
      <c r="C82" s="37"/>
      <c r="D82" s="37"/>
      <c r="E82" s="39"/>
      <c r="F82" s="39"/>
      <c r="G82" s="39"/>
      <c r="H82" s="39"/>
      <c r="I82" s="39"/>
      <c r="J82" s="39"/>
      <c r="BD82" s="130"/>
      <c r="BF82" s="3"/>
      <c r="BH82" s="3"/>
      <c r="BN82" s="3"/>
      <c r="BP82" s="3"/>
      <c r="CI82" s="3"/>
      <c r="DA82" s="3"/>
      <c r="EF82" s="45"/>
      <c r="EH82" s="45"/>
      <c r="EJ82" s="45"/>
      <c r="FC82" s="3"/>
      <c r="FE82" s="3"/>
      <c r="FG82" s="3"/>
      <c r="FI82" s="3"/>
      <c r="FK82" s="3"/>
      <c r="FM82" s="3"/>
      <c r="FO82" s="3"/>
      <c r="FQ82" s="3"/>
      <c r="FS82" s="3"/>
      <c r="FU82" s="3"/>
      <c r="FW82" s="3"/>
      <c r="FY82" s="3"/>
      <c r="GA82" s="3"/>
      <c r="GC82" s="3"/>
      <c r="GE82" s="3"/>
      <c r="GG82" s="3"/>
      <c r="GI82" s="3"/>
      <c r="GK82" s="3"/>
      <c r="GM82" s="3"/>
      <c r="GO82" s="3"/>
      <c r="GQ82" s="3"/>
      <c r="GS82" s="3"/>
      <c r="GU82" s="3"/>
      <c r="GW82" s="3"/>
      <c r="GY82" s="3"/>
      <c r="HA82" s="3"/>
      <c r="HC82" s="3"/>
      <c r="HE82" s="3"/>
      <c r="HG82" s="3"/>
      <c r="HI82" s="3"/>
      <c r="HK82" s="3"/>
      <c r="HM82" s="3"/>
      <c r="HO82" s="3"/>
      <c r="HQ82" s="3"/>
      <c r="HS82" s="3"/>
      <c r="HU82" s="3"/>
      <c r="HW82" s="3"/>
      <c r="HY82" s="3"/>
      <c r="IA82" s="3"/>
      <c r="IC82" s="3"/>
      <c r="IE82" s="3"/>
      <c r="IG82" s="3"/>
      <c r="II82" s="3"/>
      <c r="IK82" s="3"/>
      <c r="IM82" s="3"/>
      <c r="IO82" s="3"/>
      <c r="IQ82" s="3"/>
      <c r="IS82" s="3"/>
      <c r="IU82" s="3"/>
      <c r="IW82" s="3"/>
      <c r="IY82" s="3"/>
      <c r="JA82" s="3"/>
      <c r="JC82" s="3"/>
      <c r="JE82" s="3"/>
      <c r="JG82" s="3"/>
      <c r="JI82" s="3"/>
      <c r="JK82" s="3"/>
      <c r="JM82" s="3"/>
      <c r="JO82" s="3"/>
      <c r="JQ82" s="3"/>
      <c r="JS82" s="3"/>
      <c r="JU82" s="3"/>
      <c r="JW82" s="3"/>
      <c r="JY82" s="3"/>
      <c r="KA82" s="3"/>
      <c r="KC82" s="3"/>
      <c r="KE82" s="3"/>
      <c r="KG82" s="3"/>
      <c r="KI82" s="3"/>
      <c r="KK82" s="3"/>
      <c r="KM82" s="3"/>
      <c r="KO82" s="3"/>
      <c r="KQ82" s="3"/>
      <c r="KS82" s="3"/>
      <c r="KU82" s="3"/>
      <c r="KW82" s="3"/>
      <c r="KY82" s="3"/>
      <c r="LA82" s="3"/>
      <c r="LC82" s="3"/>
      <c r="LE82" s="3"/>
      <c r="LG82" s="3"/>
      <c r="LI82" s="3"/>
      <c r="LK82" s="3"/>
      <c r="LM82" s="3"/>
      <c r="LO82" s="3"/>
      <c r="LQ82" s="3"/>
      <c r="LS82" s="3"/>
      <c r="LU82" s="3"/>
      <c r="LW82" s="3"/>
      <c r="LY82" s="3"/>
      <c r="MF82" s="3"/>
      <c r="MH82" s="3"/>
      <c r="MJ82" s="3"/>
      <c r="ML82" s="3"/>
      <c r="MN82" s="3"/>
      <c r="MP82" s="3"/>
      <c r="MR82" s="3"/>
      <c r="MT82" s="3"/>
      <c r="MV82" s="3"/>
      <c r="NJ82" s="3"/>
      <c r="NL82" s="3"/>
      <c r="NN82" s="3"/>
      <c r="NP82" s="3"/>
      <c r="NR82" s="3"/>
      <c r="NT82" s="3"/>
      <c r="NV82" s="3"/>
      <c r="NX82" s="3"/>
      <c r="NZ82" s="3"/>
      <c r="OB82" s="3"/>
      <c r="OD82" s="3"/>
      <c r="OF82" s="3"/>
      <c r="OH82" s="3"/>
      <c r="OJ82" s="3"/>
      <c r="OL82" s="3"/>
      <c r="ON82" s="3"/>
      <c r="OP82" s="3"/>
      <c r="OR82" s="3"/>
      <c r="OT82" s="3"/>
      <c r="OV82" s="3"/>
      <c r="OX82" s="3"/>
      <c r="OZ82" s="3"/>
      <c r="PB82" s="3"/>
      <c r="PD82" s="3"/>
      <c r="PF82" s="3"/>
      <c r="PH82" s="3"/>
      <c r="PJ82" s="3"/>
      <c r="PL82" s="3"/>
      <c r="PN82" s="3"/>
      <c r="PP82" s="3"/>
      <c r="PR82" s="3"/>
      <c r="PT82" s="3"/>
      <c r="PV82" s="3"/>
      <c r="PX82" s="3"/>
      <c r="PZ82" s="3"/>
      <c r="QB82" s="130"/>
      <c r="QD82" s="151">
        <v>658</v>
      </c>
      <c r="QE82" s="45">
        <v>0</v>
      </c>
      <c r="QF82" s="151">
        <v>668</v>
      </c>
      <c r="QG82" s="45">
        <v>2</v>
      </c>
      <c r="QH82" s="151">
        <v>687</v>
      </c>
      <c r="QI82" s="45">
        <v>4</v>
      </c>
      <c r="QJ82" s="151">
        <v>706</v>
      </c>
      <c r="QK82" s="45">
        <v>6</v>
      </c>
      <c r="QL82" s="151">
        <v>724</v>
      </c>
      <c r="QM82" s="45">
        <v>8</v>
      </c>
      <c r="QN82" s="151">
        <v>741</v>
      </c>
      <c r="QO82" s="45">
        <v>10</v>
      </c>
      <c r="QP82" s="151">
        <v>758</v>
      </c>
      <c r="QQ82" s="45">
        <v>12</v>
      </c>
      <c r="QR82" s="151">
        <v>775</v>
      </c>
      <c r="QS82" s="45">
        <v>14</v>
      </c>
      <c r="QT82" s="151">
        <v>802</v>
      </c>
      <c r="QU82" s="45">
        <v>16</v>
      </c>
      <c r="QV82" s="151">
        <v>827</v>
      </c>
      <c r="QW82" s="45">
        <v>18</v>
      </c>
      <c r="QX82" s="151">
        <v>849</v>
      </c>
      <c r="QY82" s="45">
        <v>20</v>
      </c>
      <c r="QZ82" s="140">
        <v>142</v>
      </c>
      <c r="RA82" s="45">
        <v>0</v>
      </c>
      <c r="RB82" s="140">
        <v>149</v>
      </c>
      <c r="RC82" s="45">
        <v>1</v>
      </c>
      <c r="RD82" s="140">
        <v>154</v>
      </c>
      <c r="RE82" s="45">
        <v>2</v>
      </c>
      <c r="RF82" s="140">
        <v>160</v>
      </c>
      <c r="RG82" s="45">
        <v>3</v>
      </c>
      <c r="RH82" s="140">
        <v>169</v>
      </c>
      <c r="RI82" s="45">
        <v>4</v>
      </c>
      <c r="RJ82" s="140">
        <v>176</v>
      </c>
      <c r="RK82" s="45">
        <v>5</v>
      </c>
      <c r="RL82" s="140">
        <v>185</v>
      </c>
      <c r="RM82" s="45">
        <v>6</v>
      </c>
      <c r="RN82" s="140">
        <v>197</v>
      </c>
      <c r="RO82" s="45">
        <v>7</v>
      </c>
      <c r="RQ82" s="138">
        <v>741</v>
      </c>
      <c r="RR82" s="138">
        <v>735</v>
      </c>
      <c r="RS82" s="138">
        <v>735</v>
      </c>
      <c r="RT82" s="138">
        <v>735</v>
      </c>
      <c r="RU82" s="138">
        <v>736</v>
      </c>
      <c r="RV82" s="138">
        <v>735</v>
      </c>
      <c r="RW82" s="138">
        <v>733</v>
      </c>
      <c r="RX82" s="140">
        <v>613</v>
      </c>
      <c r="RY82" s="45">
        <v>0</v>
      </c>
      <c r="RZ82" s="140">
        <v>666</v>
      </c>
      <c r="SA82" s="45">
        <v>1</v>
      </c>
      <c r="SB82" s="140">
        <v>669</v>
      </c>
      <c r="SC82" s="45">
        <v>2</v>
      </c>
      <c r="SD82" s="140">
        <v>724</v>
      </c>
      <c r="SE82" s="45">
        <v>3</v>
      </c>
      <c r="SF82" s="140">
        <v>755</v>
      </c>
      <c r="SG82" s="45">
        <v>4</v>
      </c>
      <c r="SH82" s="140">
        <v>775</v>
      </c>
      <c r="SI82" s="45">
        <v>5</v>
      </c>
      <c r="SJ82" s="140">
        <v>809</v>
      </c>
      <c r="SK82" s="45">
        <v>6</v>
      </c>
      <c r="SL82" s="140"/>
      <c r="SM82" s="45">
        <v>0</v>
      </c>
      <c r="SN82" s="140"/>
      <c r="SO82" s="45">
        <v>1</v>
      </c>
      <c r="SP82" s="140"/>
      <c r="SQ82" s="45">
        <v>2</v>
      </c>
      <c r="SR82" s="140"/>
      <c r="SS82" s="45">
        <v>3</v>
      </c>
      <c r="ST82" s="140"/>
      <c r="SU82" s="45">
        <v>4</v>
      </c>
      <c r="SV82" s="140"/>
      <c r="SW82" s="45">
        <v>5</v>
      </c>
      <c r="SX82" s="140"/>
      <c r="SY82" s="45">
        <v>6</v>
      </c>
      <c r="SZ82" s="140"/>
      <c r="TA82" s="45">
        <v>7</v>
      </c>
      <c r="TB82" s="140"/>
      <c r="TC82" s="2">
        <v>8</v>
      </c>
      <c r="TD82" s="4"/>
    </row>
    <row r="83" spans="1:530" s="5" customFormat="1" x14ac:dyDescent="0.25">
      <c r="A83" s="25" t="s">
        <v>95</v>
      </c>
      <c r="B83" s="56"/>
      <c r="C83" s="38"/>
      <c r="D83" s="38"/>
      <c r="E83" s="36"/>
      <c r="F83" s="36"/>
      <c r="G83" s="36"/>
      <c r="H83" s="36"/>
      <c r="I83" s="36"/>
      <c r="J83" s="36"/>
      <c r="K83" s="41"/>
      <c r="L83" s="41"/>
      <c r="M83" s="41"/>
      <c r="N83" s="41"/>
      <c r="O83" s="41"/>
      <c r="P83" s="41"/>
      <c r="Q83" s="41"/>
      <c r="R83" s="41"/>
      <c r="S83" s="41"/>
      <c r="T83" s="41"/>
      <c r="U83" s="41"/>
      <c r="V83" s="41"/>
      <c r="W83" s="41"/>
      <c r="X83" s="41"/>
      <c r="Y83" s="41"/>
      <c r="Z83" s="46"/>
      <c r="AA83" s="41"/>
      <c r="AB83" s="41"/>
      <c r="AC83" s="41"/>
      <c r="AD83" s="41"/>
      <c r="AH83" s="127"/>
      <c r="AW83" s="41"/>
      <c r="AX83" s="41"/>
      <c r="AY83" s="41"/>
      <c r="AZ83" s="41"/>
      <c r="BA83" s="46"/>
      <c r="BB83" s="46"/>
      <c r="BC83" s="41"/>
      <c r="BD83" s="130"/>
      <c r="BE83" s="126"/>
      <c r="BF83" s="6"/>
      <c r="BG83" s="46"/>
      <c r="BH83" s="6"/>
      <c r="BI83" s="46"/>
      <c r="BJ83" s="127"/>
      <c r="BK83" s="126"/>
      <c r="BL83" s="41"/>
      <c r="BM83" s="41"/>
      <c r="BN83" s="6"/>
      <c r="BO83" s="46"/>
      <c r="BP83" s="6"/>
      <c r="BQ83" s="46"/>
      <c r="BS83" s="46"/>
      <c r="BU83" s="46"/>
      <c r="BV83" s="46"/>
      <c r="BW83" s="46"/>
      <c r="BY83" s="46"/>
      <c r="CA83" s="46"/>
      <c r="CC83" s="46"/>
      <c r="CE83" s="46"/>
      <c r="CF83" s="46"/>
      <c r="CH83" s="46"/>
      <c r="CI83" s="6"/>
      <c r="CJ83" s="46"/>
      <c r="CL83" s="46"/>
      <c r="CN83" s="46"/>
      <c r="CP83" s="46"/>
      <c r="CR83" s="46"/>
      <c r="CT83" s="46"/>
      <c r="CV83" s="46"/>
      <c r="CX83" s="46"/>
      <c r="CZ83" s="46"/>
      <c r="DA83" s="6"/>
      <c r="DB83" s="46"/>
      <c r="DD83" s="46"/>
      <c r="DF83" s="46"/>
      <c r="DH83" s="46"/>
      <c r="DJ83" s="46"/>
      <c r="DL83" s="46"/>
      <c r="DN83" s="46"/>
      <c r="DP83" s="46"/>
      <c r="DR83" s="46"/>
      <c r="DT83" s="46"/>
      <c r="DV83" s="46"/>
      <c r="DX83" s="46"/>
      <c r="DZ83" s="46"/>
      <c r="EB83" s="46"/>
      <c r="ED83" s="46"/>
      <c r="EF83" s="46"/>
      <c r="EH83" s="46"/>
      <c r="EJ83" s="46"/>
      <c r="EL83" s="46"/>
      <c r="EN83" s="46"/>
      <c r="EP83" s="46"/>
      <c r="ER83" s="46"/>
      <c r="ET83" s="46"/>
      <c r="EV83" s="46"/>
      <c r="EX83" s="46"/>
      <c r="EZ83" s="46"/>
      <c r="FB83" s="46"/>
      <c r="FC83" s="6"/>
      <c r="FD83" s="46"/>
      <c r="FE83" s="6"/>
      <c r="FF83" s="46"/>
      <c r="FG83" s="6"/>
      <c r="FH83" s="46"/>
      <c r="FI83" s="6"/>
      <c r="FJ83" s="46"/>
      <c r="FK83" s="6"/>
      <c r="FL83" s="46"/>
      <c r="FM83" s="6"/>
      <c r="FN83" s="46"/>
      <c r="FO83" s="6"/>
      <c r="FP83" s="46"/>
      <c r="FQ83" s="6"/>
      <c r="FR83" s="46"/>
      <c r="FS83" s="6"/>
      <c r="FT83" s="46"/>
      <c r="FU83" s="6"/>
      <c r="FV83" s="46"/>
      <c r="FW83" s="6"/>
      <c r="FX83" s="46"/>
      <c r="FY83" s="6"/>
      <c r="FZ83" s="46"/>
      <c r="GA83" s="6"/>
      <c r="GB83" s="46"/>
      <c r="GC83" s="6"/>
      <c r="GD83" s="46"/>
      <c r="GE83" s="6"/>
      <c r="GF83" s="46"/>
      <c r="GG83" s="6"/>
      <c r="GH83" s="46"/>
      <c r="GI83" s="6"/>
      <c r="GJ83" s="46"/>
      <c r="GK83" s="6"/>
      <c r="GL83" s="46"/>
      <c r="GM83" s="6"/>
      <c r="GN83" s="46"/>
      <c r="GO83" s="6"/>
      <c r="GP83" s="46"/>
      <c r="GQ83" s="6"/>
      <c r="GR83" s="46"/>
      <c r="GS83" s="6"/>
      <c r="GT83" s="46"/>
      <c r="GU83" s="6"/>
      <c r="GV83" s="46"/>
      <c r="GW83" s="6"/>
      <c r="GX83" s="46"/>
      <c r="GY83" s="6"/>
      <c r="GZ83" s="46"/>
      <c r="HA83" s="6"/>
      <c r="HB83" s="46"/>
      <c r="HC83" s="6"/>
      <c r="HD83" s="46"/>
      <c r="HE83" s="6"/>
      <c r="HF83" s="46"/>
      <c r="HG83" s="6"/>
      <c r="HH83" s="46"/>
      <c r="HI83" s="6"/>
      <c r="HJ83" s="46"/>
      <c r="HK83" s="6"/>
      <c r="HL83" s="46"/>
      <c r="HM83" s="6"/>
      <c r="HN83" s="46"/>
      <c r="HO83" s="6"/>
      <c r="HP83" s="46"/>
      <c r="HQ83" s="6"/>
      <c r="HR83" s="46"/>
      <c r="HS83" s="6"/>
      <c r="HT83" s="46"/>
      <c r="HU83" s="6"/>
      <c r="HV83" s="46"/>
      <c r="HW83" s="6"/>
      <c r="HX83" s="46"/>
      <c r="HY83" s="6"/>
      <c r="HZ83" s="46"/>
      <c r="IA83" s="6"/>
      <c r="IB83" s="46"/>
      <c r="IC83" s="6"/>
      <c r="ID83" s="46"/>
      <c r="IE83" s="6"/>
      <c r="IF83" s="46"/>
      <c r="IG83" s="6"/>
      <c r="IH83" s="46"/>
      <c r="II83" s="6"/>
      <c r="IJ83" s="46"/>
      <c r="IK83" s="6"/>
      <c r="IL83" s="46"/>
      <c r="IM83" s="6"/>
      <c r="IN83" s="46"/>
      <c r="IO83" s="6"/>
      <c r="IP83" s="46"/>
      <c r="IQ83" s="6"/>
      <c r="IR83" s="46"/>
      <c r="IS83" s="6"/>
      <c r="IT83" s="46"/>
      <c r="IU83" s="6"/>
      <c r="IV83" s="46"/>
      <c r="IW83" s="6"/>
      <c r="IX83" s="46"/>
      <c r="IY83" s="6"/>
      <c r="IZ83" s="46"/>
      <c r="JA83" s="6"/>
      <c r="JB83" s="46"/>
      <c r="JC83" s="6"/>
      <c r="JD83" s="46"/>
      <c r="JE83" s="6"/>
      <c r="JF83" s="46"/>
      <c r="JG83" s="6"/>
      <c r="JH83" s="46"/>
      <c r="JI83" s="6"/>
      <c r="JJ83" s="46"/>
      <c r="JK83" s="6"/>
      <c r="JL83" s="46"/>
      <c r="JM83" s="6"/>
      <c r="JN83" s="46"/>
      <c r="JO83" s="6"/>
      <c r="JP83" s="46"/>
      <c r="JQ83" s="6"/>
      <c r="JR83" s="46"/>
      <c r="JS83" s="6"/>
      <c r="JT83" s="46"/>
      <c r="JU83" s="6"/>
      <c r="JV83" s="46"/>
      <c r="JW83" s="6"/>
      <c r="JX83" s="46"/>
      <c r="JY83" s="6"/>
      <c r="JZ83" s="46"/>
      <c r="KA83" s="6"/>
      <c r="KB83" s="46"/>
      <c r="KC83" s="6"/>
      <c r="KD83" s="46"/>
      <c r="KE83" s="6"/>
      <c r="KF83" s="46"/>
      <c r="KG83" s="6"/>
      <c r="KH83" s="46"/>
      <c r="KI83" s="6"/>
      <c r="KJ83" s="46"/>
      <c r="KK83" s="6"/>
      <c r="KL83" s="46"/>
      <c r="KM83" s="6"/>
      <c r="KN83" s="46"/>
      <c r="KO83" s="6"/>
      <c r="KP83" s="46"/>
      <c r="KQ83" s="6"/>
      <c r="KR83" s="46"/>
      <c r="KS83" s="6"/>
      <c r="KT83" s="46"/>
      <c r="KU83" s="6"/>
      <c r="KV83" s="46"/>
      <c r="KW83" s="6"/>
      <c r="KX83" s="46"/>
      <c r="KY83" s="6"/>
      <c r="KZ83" s="46"/>
      <c r="LA83" s="6"/>
      <c r="LB83" s="46"/>
      <c r="LC83" s="6"/>
      <c r="LD83" s="46"/>
      <c r="LE83" s="6"/>
      <c r="LF83" s="46"/>
      <c r="LG83" s="6"/>
      <c r="LH83" s="46"/>
      <c r="LI83" s="6"/>
      <c r="LJ83" s="46"/>
      <c r="LK83" s="6"/>
      <c r="LL83" s="46"/>
      <c r="LM83" s="6"/>
      <c r="LN83" s="46"/>
      <c r="LO83" s="6"/>
      <c r="LP83" s="46"/>
      <c r="LQ83" s="6"/>
      <c r="LR83" s="46"/>
      <c r="LS83" s="6"/>
      <c r="LT83" s="46"/>
      <c r="LU83" s="6"/>
      <c r="LV83" s="46"/>
      <c r="LW83" s="6"/>
      <c r="LX83" s="46"/>
      <c r="LY83" s="6"/>
      <c r="LZ83" s="46"/>
      <c r="MA83" s="46"/>
      <c r="MB83" s="41"/>
      <c r="MC83" s="41"/>
      <c r="MD83" s="41"/>
      <c r="ME83" s="41"/>
      <c r="MF83" s="6"/>
      <c r="MG83" s="46"/>
      <c r="MH83" s="6"/>
      <c r="MI83" s="46"/>
      <c r="MJ83" s="6"/>
      <c r="MK83" s="46"/>
      <c r="ML83" s="6"/>
      <c r="MM83" s="46"/>
      <c r="MN83" s="6"/>
      <c r="MO83" s="46"/>
      <c r="MP83" s="6"/>
      <c r="MQ83" s="46"/>
      <c r="MR83" s="6"/>
      <c r="MS83" s="46"/>
      <c r="MT83" s="6"/>
      <c r="MU83" s="46"/>
      <c r="MV83" s="6"/>
      <c r="NJ83" s="6"/>
      <c r="NK83" s="46"/>
      <c r="NL83" s="6"/>
      <c r="NM83" s="46"/>
      <c r="NN83" s="6"/>
      <c r="NO83" s="46"/>
      <c r="NP83" s="6"/>
      <c r="NQ83" s="46"/>
      <c r="NR83" s="6"/>
      <c r="NS83" s="46"/>
      <c r="NT83" s="6"/>
      <c r="NU83" s="46"/>
      <c r="NV83" s="6"/>
      <c r="NW83" s="46"/>
      <c r="NX83" s="6"/>
      <c r="NY83" s="46"/>
      <c r="NZ83" s="6"/>
      <c r="OA83" s="46"/>
      <c r="OB83" s="6"/>
      <c r="OC83" s="46"/>
      <c r="OD83" s="6"/>
      <c r="OE83" s="46"/>
      <c r="OF83" s="6"/>
      <c r="OG83" s="46"/>
      <c r="OH83" s="6"/>
      <c r="OI83" s="46"/>
      <c r="OJ83" s="6"/>
      <c r="OK83" s="46"/>
      <c r="OL83" s="6"/>
      <c r="OM83" s="46"/>
      <c r="ON83" s="6"/>
      <c r="OO83" s="46"/>
      <c r="OP83" s="6"/>
      <c r="OQ83" s="46"/>
      <c r="OR83" s="6"/>
      <c r="OS83" s="46"/>
      <c r="OT83" s="6"/>
      <c r="OU83" s="46"/>
      <c r="OV83" s="6"/>
      <c r="OW83" s="46"/>
      <c r="OX83" s="6"/>
      <c r="OY83" s="46"/>
      <c r="OZ83" s="6"/>
      <c r="PA83" s="46"/>
      <c r="PB83" s="6"/>
      <c r="PC83" s="46"/>
      <c r="PD83" s="6"/>
      <c r="PE83" s="46"/>
      <c r="PF83" s="6"/>
      <c r="PG83" s="46"/>
      <c r="PH83" s="6"/>
      <c r="PI83" s="46"/>
      <c r="PJ83" s="6"/>
      <c r="PK83" s="46"/>
      <c r="PL83" s="6"/>
      <c r="PM83" s="46"/>
      <c r="PN83" s="6"/>
      <c r="PO83" s="46"/>
      <c r="PP83" s="6"/>
      <c r="PQ83" s="46"/>
      <c r="PR83" s="6"/>
      <c r="PS83" s="46"/>
      <c r="PT83" s="6"/>
      <c r="PU83" s="46"/>
      <c r="PV83" s="6"/>
      <c r="PW83" s="46"/>
      <c r="PX83" s="6"/>
      <c r="PY83" s="46"/>
      <c r="PZ83" s="6"/>
      <c r="QA83" s="46"/>
      <c r="QB83" s="130"/>
      <c r="QC83" s="126"/>
      <c r="QD83" s="151">
        <v>658</v>
      </c>
      <c r="QE83" s="46">
        <v>0</v>
      </c>
      <c r="QF83" s="151">
        <v>666</v>
      </c>
      <c r="QG83" s="46">
        <v>2</v>
      </c>
      <c r="QH83" s="151">
        <v>688</v>
      </c>
      <c r="QI83" s="46">
        <v>4</v>
      </c>
      <c r="QJ83" s="151">
        <v>707</v>
      </c>
      <c r="QK83" s="46">
        <v>6</v>
      </c>
      <c r="QL83" s="151">
        <v>726</v>
      </c>
      <c r="QM83" s="46">
        <v>8</v>
      </c>
      <c r="QN83" s="151">
        <v>741</v>
      </c>
      <c r="QO83" s="46">
        <v>10</v>
      </c>
      <c r="QP83" s="151">
        <v>759</v>
      </c>
      <c r="QQ83" s="46">
        <v>12</v>
      </c>
      <c r="QR83" s="151">
        <v>781</v>
      </c>
      <c r="QS83" s="46">
        <v>14</v>
      </c>
      <c r="QT83" s="151">
        <v>800</v>
      </c>
      <c r="QU83" s="46">
        <v>16</v>
      </c>
      <c r="QV83" s="151">
        <v>826</v>
      </c>
      <c r="QW83" s="46">
        <v>18</v>
      </c>
      <c r="QX83" s="151">
        <v>847</v>
      </c>
      <c r="QY83" s="46">
        <v>20</v>
      </c>
      <c r="QZ83" s="140">
        <v>140</v>
      </c>
      <c r="RA83" s="46">
        <v>0</v>
      </c>
      <c r="RB83" s="140">
        <v>149</v>
      </c>
      <c r="RC83" s="46">
        <v>1</v>
      </c>
      <c r="RD83" s="140">
        <v>155</v>
      </c>
      <c r="RE83" s="46">
        <v>2</v>
      </c>
      <c r="RF83" s="140">
        <v>160</v>
      </c>
      <c r="RG83" s="46">
        <v>3</v>
      </c>
      <c r="RH83" s="140">
        <v>168</v>
      </c>
      <c r="RI83" s="46">
        <v>4</v>
      </c>
      <c r="RJ83" s="140">
        <v>176</v>
      </c>
      <c r="RK83" s="46">
        <v>5</v>
      </c>
      <c r="RL83" s="140">
        <v>185</v>
      </c>
      <c r="RM83" s="46">
        <v>6</v>
      </c>
      <c r="RN83" s="140">
        <v>197</v>
      </c>
      <c r="RO83" s="46">
        <v>7</v>
      </c>
      <c r="RP83" s="41"/>
      <c r="RQ83" s="138">
        <v>735</v>
      </c>
      <c r="RR83" s="138">
        <v>732</v>
      </c>
      <c r="RS83" s="138">
        <v>735</v>
      </c>
      <c r="RT83" s="138">
        <v>735</v>
      </c>
      <c r="RU83" s="138">
        <v>738</v>
      </c>
      <c r="RV83" s="138">
        <v>735</v>
      </c>
      <c r="RW83" s="138">
        <v>736</v>
      </c>
      <c r="RX83" s="140">
        <v>610</v>
      </c>
      <c r="RY83" s="46">
        <v>0</v>
      </c>
      <c r="RZ83" s="140">
        <v>657</v>
      </c>
      <c r="SA83" s="46">
        <v>1</v>
      </c>
      <c r="SB83" s="140">
        <v>693</v>
      </c>
      <c r="SC83" s="46">
        <v>2</v>
      </c>
      <c r="SD83" s="140">
        <v>724</v>
      </c>
      <c r="SE83" s="46">
        <v>3</v>
      </c>
      <c r="SF83" s="140">
        <v>759</v>
      </c>
      <c r="SG83" s="46">
        <v>4</v>
      </c>
      <c r="SH83" s="140">
        <v>776</v>
      </c>
      <c r="SI83" s="46">
        <v>5</v>
      </c>
      <c r="SJ83" s="140">
        <v>815</v>
      </c>
      <c r="SK83" s="46">
        <v>6</v>
      </c>
      <c r="SL83" s="140"/>
      <c r="SM83" s="46">
        <v>0</v>
      </c>
      <c r="SN83" s="140"/>
      <c r="SO83" s="46">
        <v>1</v>
      </c>
      <c r="SP83" s="140"/>
      <c r="SQ83" s="46">
        <v>2</v>
      </c>
      <c r="SR83" s="140"/>
      <c r="SS83" s="46">
        <v>3</v>
      </c>
      <c r="ST83" s="140"/>
      <c r="SU83" s="46">
        <v>4</v>
      </c>
      <c r="SV83" s="140"/>
      <c r="SW83" s="46">
        <v>5</v>
      </c>
      <c r="SX83" s="140"/>
      <c r="SY83" s="46">
        <v>6</v>
      </c>
      <c r="SZ83" s="140"/>
      <c r="TA83" s="46">
        <v>7</v>
      </c>
      <c r="TB83" s="140"/>
      <c r="TC83" s="5">
        <v>8</v>
      </c>
      <c r="TD83" s="4"/>
      <c r="TE83" s="177"/>
      <c r="TF83" s="177"/>
      <c r="TG83" s="177"/>
      <c r="TH83" s="177"/>
      <c r="TI83" s="177"/>
      <c r="TJ83" s="177"/>
    </row>
    <row r="84" spans="1:530" x14ac:dyDescent="0.25">
      <c r="A84" s="24" t="s">
        <v>96</v>
      </c>
      <c r="B84" s="55"/>
      <c r="C84" s="37"/>
      <c r="D84" s="37"/>
      <c r="E84" s="39"/>
      <c r="F84" s="39"/>
      <c r="G84" s="39"/>
      <c r="H84" s="39"/>
      <c r="I84" s="39"/>
      <c r="J84" s="39"/>
      <c r="BD84" s="130"/>
      <c r="BF84" s="3"/>
      <c r="BH84" s="3"/>
      <c r="BN84" s="3"/>
      <c r="BP84" s="3"/>
      <c r="CI84" s="3"/>
      <c r="DA84" s="3"/>
      <c r="EF84" s="45"/>
      <c r="EH84" s="45"/>
      <c r="EJ84" s="45"/>
      <c r="FC84" s="3"/>
      <c r="FE84" s="3"/>
      <c r="FG84" s="3"/>
      <c r="FI84" s="3"/>
      <c r="FK84" s="3"/>
      <c r="FM84" s="3"/>
      <c r="FO84" s="3"/>
      <c r="FQ84" s="3"/>
      <c r="FS84" s="3"/>
      <c r="FU84" s="3"/>
      <c r="FW84" s="3"/>
      <c r="FY84" s="3"/>
      <c r="GA84" s="3"/>
      <c r="GC84" s="3"/>
      <c r="GE84" s="3"/>
      <c r="GG84" s="3"/>
      <c r="GI84" s="3"/>
      <c r="GK84" s="3"/>
      <c r="GM84" s="3"/>
      <c r="GO84" s="3"/>
      <c r="GQ84" s="3"/>
      <c r="GS84" s="3"/>
      <c r="GU84" s="3"/>
      <c r="GW84" s="3"/>
      <c r="GY84" s="3"/>
      <c r="HA84" s="3"/>
      <c r="HC84" s="3"/>
      <c r="HE84" s="3"/>
      <c r="HG84" s="3"/>
      <c r="HI84" s="3"/>
      <c r="HK84" s="3"/>
      <c r="HM84" s="3"/>
      <c r="HO84" s="3"/>
      <c r="HQ84" s="3"/>
      <c r="HS84" s="3"/>
      <c r="HU84" s="3"/>
      <c r="HW84" s="3"/>
      <c r="HY84" s="3"/>
      <c r="IA84" s="3"/>
      <c r="IC84" s="3"/>
      <c r="IE84" s="3"/>
      <c r="IG84" s="3"/>
      <c r="II84" s="3"/>
      <c r="IK84" s="3"/>
      <c r="IM84" s="3"/>
      <c r="IO84" s="3"/>
      <c r="IQ84" s="3"/>
      <c r="IS84" s="3"/>
      <c r="IU84" s="3"/>
      <c r="IW84" s="3"/>
      <c r="IY84" s="3"/>
      <c r="JA84" s="3"/>
      <c r="JC84" s="3"/>
      <c r="JE84" s="3"/>
      <c r="JG84" s="3"/>
      <c r="JI84" s="3"/>
      <c r="JK84" s="3"/>
      <c r="JM84" s="3"/>
      <c r="JO84" s="3"/>
      <c r="JQ84" s="3"/>
      <c r="JS84" s="3"/>
      <c r="JU84" s="3"/>
      <c r="JW84" s="3"/>
      <c r="JY84" s="3"/>
      <c r="KA84" s="3"/>
      <c r="KC84" s="3"/>
      <c r="KE84" s="3"/>
      <c r="KG84" s="3"/>
      <c r="KI84" s="3"/>
      <c r="KK84" s="3"/>
      <c r="KM84" s="3"/>
      <c r="KO84" s="3"/>
      <c r="KQ84" s="3"/>
      <c r="KS84" s="3"/>
      <c r="KU84" s="3"/>
      <c r="KW84" s="3"/>
      <c r="KY84" s="3"/>
      <c r="LA84" s="3"/>
      <c r="LC84" s="3"/>
      <c r="LE84" s="3"/>
      <c r="LG84" s="3"/>
      <c r="LI84" s="3"/>
      <c r="LK84" s="3"/>
      <c r="LM84" s="3"/>
      <c r="LO84" s="3"/>
      <c r="LQ84" s="3"/>
      <c r="LS84" s="3"/>
      <c r="LU84" s="3"/>
      <c r="LW84" s="3"/>
      <c r="LY84" s="3"/>
      <c r="MF84" s="3"/>
      <c r="MH84" s="3"/>
      <c r="MJ84" s="3"/>
      <c r="ML84" s="3"/>
      <c r="MN84" s="3"/>
      <c r="MP84" s="3"/>
      <c r="MR84" s="3"/>
      <c r="MT84" s="3"/>
      <c r="MV84" s="3"/>
      <c r="MX84" s="3"/>
      <c r="MZ84" s="3"/>
      <c r="NB84" s="3"/>
      <c r="ND84" s="3"/>
      <c r="NF84" s="3"/>
      <c r="NH84" s="3"/>
      <c r="NJ84" s="3"/>
      <c r="NL84" s="3"/>
      <c r="NN84" s="3"/>
      <c r="NP84" s="3"/>
      <c r="NR84" s="3"/>
      <c r="NT84" s="3"/>
      <c r="NV84" s="3"/>
      <c r="NX84" s="3"/>
      <c r="NZ84" s="3"/>
      <c r="OB84" s="3"/>
      <c r="OD84" s="3"/>
      <c r="OF84" s="3"/>
      <c r="OH84" s="3"/>
      <c r="OJ84" s="3"/>
      <c r="OL84" s="3"/>
      <c r="ON84" s="3"/>
      <c r="OP84" s="3"/>
      <c r="OR84" s="3"/>
      <c r="OT84" s="3"/>
      <c r="OV84" s="3"/>
      <c r="OX84" s="3"/>
      <c r="OZ84" s="3"/>
      <c r="PB84" s="3"/>
      <c r="PD84" s="3"/>
      <c r="PF84" s="3"/>
      <c r="PH84" s="3"/>
      <c r="PJ84" s="3"/>
      <c r="PL84" s="3"/>
      <c r="PN84" s="3"/>
      <c r="PP84" s="3"/>
      <c r="PR84" s="3"/>
      <c r="PT84" s="3"/>
      <c r="PV84" s="3"/>
      <c r="PX84" s="3"/>
      <c r="PZ84" s="3"/>
      <c r="QB84" s="130"/>
      <c r="QD84" s="151">
        <v>658</v>
      </c>
      <c r="QE84" s="45">
        <v>0</v>
      </c>
      <c r="QF84" s="151">
        <v>668</v>
      </c>
      <c r="QG84" s="45">
        <v>2</v>
      </c>
      <c r="QH84" s="151">
        <v>687</v>
      </c>
      <c r="QI84" s="45">
        <v>4</v>
      </c>
      <c r="QJ84" s="151">
        <v>706</v>
      </c>
      <c r="QK84" s="45">
        <v>6</v>
      </c>
      <c r="QL84" s="151">
        <v>729</v>
      </c>
      <c r="QM84" s="45">
        <v>8</v>
      </c>
      <c r="QN84" s="151">
        <v>744</v>
      </c>
      <c r="QO84" s="45">
        <v>10</v>
      </c>
      <c r="QP84" s="151">
        <v>760</v>
      </c>
      <c r="QQ84" s="45">
        <v>12</v>
      </c>
      <c r="QR84" s="151">
        <v>779</v>
      </c>
      <c r="QS84" s="45">
        <v>14</v>
      </c>
      <c r="QT84" s="151">
        <v>801</v>
      </c>
      <c r="QU84" s="45">
        <v>16</v>
      </c>
      <c r="QV84" s="151">
        <v>828</v>
      </c>
      <c r="QW84" s="45">
        <v>18</v>
      </c>
      <c r="QX84" s="151">
        <v>847</v>
      </c>
      <c r="QY84" s="45">
        <v>20</v>
      </c>
      <c r="QZ84" s="140">
        <v>145</v>
      </c>
      <c r="RA84" s="45">
        <v>0</v>
      </c>
      <c r="RB84" s="140">
        <v>148</v>
      </c>
      <c r="RC84" s="45">
        <v>1</v>
      </c>
      <c r="RD84" s="140">
        <v>154</v>
      </c>
      <c r="RE84" s="45">
        <v>2</v>
      </c>
      <c r="RF84" s="140">
        <v>161</v>
      </c>
      <c r="RG84" s="45">
        <v>3</v>
      </c>
      <c r="RH84" s="140">
        <v>168</v>
      </c>
      <c r="RI84" s="45">
        <v>4</v>
      </c>
      <c r="RJ84" s="140">
        <v>176</v>
      </c>
      <c r="RK84" s="45">
        <v>5</v>
      </c>
      <c r="RL84" s="140">
        <v>185</v>
      </c>
      <c r="RM84" s="45">
        <v>6</v>
      </c>
      <c r="RN84" s="140">
        <v>197</v>
      </c>
      <c r="RO84" s="45">
        <v>7</v>
      </c>
      <c r="RQ84" s="138">
        <v>735</v>
      </c>
      <c r="RR84" s="138">
        <v>735</v>
      </c>
      <c r="RS84" s="138">
        <v>735</v>
      </c>
      <c r="RT84" s="138">
        <v>736</v>
      </c>
      <c r="RU84" s="138">
        <v>735</v>
      </c>
      <c r="RV84" s="138">
        <v>735</v>
      </c>
      <c r="RW84" s="138">
        <v>735</v>
      </c>
      <c r="RX84" s="140">
        <v>611</v>
      </c>
      <c r="RY84" s="45">
        <v>0</v>
      </c>
      <c r="RZ84" s="140">
        <v>666</v>
      </c>
      <c r="SA84" s="45">
        <v>1</v>
      </c>
      <c r="SB84" s="140">
        <v>674</v>
      </c>
      <c r="SC84" s="45">
        <v>2</v>
      </c>
      <c r="SD84" s="140">
        <v>720</v>
      </c>
      <c r="SE84" s="45">
        <v>3</v>
      </c>
      <c r="SF84" s="140">
        <v>759</v>
      </c>
      <c r="SG84" s="45">
        <v>4</v>
      </c>
      <c r="SH84" s="140">
        <v>779</v>
      </c>
      <c r="SI84" s="45">
        <v>5</v>
      </c>
      <c r="SJ84" s="140">
        <v>814</v>
      </c>
      <c r="SK84" s="45">
        <v>6</v>
      </c>
      <c r="SL84" s="140"/>
      <c r="SM84" s="45">
        <v>0</v>
      </c>
      <c r="SN84" s="140"/>
      <c r="SO84" s="45">
        <v>1</v>
      </c>
      <c r="SP84" s="140"/>
      <c r="SQ84" s="45">
        <v>2</v>
      </c>
      <c r="SR84" s="140"/>
      <c r="SS84" s="45">
        <v>3</v>
      </c>
      <c r="ST84" s="140"/>
      <c r="SU84" s="45">
        <v>4</v>
      </c>
      <c r="SV84" s="140"/>
      <c r="SW84" s="45">
        <v>5</v>
      </c>
      <c r="SX84" s="140"/>
      <c r="SY84" s="45">
        <v>6</v>
      </c>
      <c r="SZ84" s="140"/>
      <c r="TA84" s="45">
        <v>7</v>
      </c>
      <c r="TB84" s="140"/>
      <c r="TC84" s="2">
        <v>8</v>
      </c>
      <c r="TD84" s="4"/>
    </row>
    <row r="85" spans="1:530" s="5" customFormat="1" x14ac:dyDescent="0.25">
      <c r="A85" s="25" t="s">
        <v>97</v>
      </c>
      <c r="B85" s="56"/>
      <c r="C85" s="38"/>
      <c r="D85" s="38"/>
      <c r="E85" s="36"/>
      <c r="F85" s="36"/>
      <c r="G85" s="36"/>
      <c r="H85" s="36"/>
      <c r="I85" s="36"/>
      <c r="J85" s="36"/>
      <c r="K85" s="41"/>
      <c r="L85" s="41"/>
      <c r="M85" s="41"/>
      <c r="N85" s="41"/>
      <c r="O85" s="41"/>
      <c r="P85" s="41"/>
      <c r="Q85" s="41"/>
      <c r="R85" s="41"/>
      <c r="S85" s="41"/>
      <c r="T85" s="41"/>
      <c r="U85" s="41"/>
      <c r="V85" s="41"/>
      <c r="W85" s="41"/>
      <c r="X85" s="41"/>
      <c r="Y85" s="41"/>
      <c r="Z85" s="46"/>
      <c r="AA85" s="41"/>
      <c r="AB85" s="41"/>
      <c r="AC85" s="41"/>
      <c r="AD85" s="41"/>
      <c r="AH85" s="127"/>
      <c r="AW85" s="41"/>
      <c r="AX85" s="41"/>
      <c r="AY85" s="41"/>
      <c r="AZ85" s="41"/>
      <c r="BA85" s="46"/>
      <c r="BB85" s="46"/>
      <c r="BC85" s="41"/>
      <c r="BD85" s="130"/>
      <c r="BE85" s="126"/>
      <c r="BF85" s="6"/>
      <c r="BG85" s="46"/>
      <c r="BH85" s="6"/>
      <c r="BI85" s="46"/>
      <c r="BJ85" s="127"/>
      <c r="BK85" s="126"/>
      <c r="BL85" s="41"/>
      <c r="BM85" s="41"/>
      <c r="BN85" s="6"/>
      <c r="BO85" s="46"/>
      <c r="BP85" s="6"/>
      <c r="BQ85" s="46"/>
      <c r="BS85" s="46"/>
      <c r="BU85" s="46"/>
      <c r="BV85" s="46"/>
      <c r="BW85" s="46"/>
      <c r="BY85" s="46"/>
      <c r="CA85" s="46"/>
      <c r="CC85" s="46"/>
      <c r="CE85" s="46"/>
      <c r="CF85" s="46"/>
      <c r="CH85" s="46"/>
      <c r="CI85" s="6"/>
      <c r="CJ85" s="46"/>
      <c r="CL85" s="46"/>
      <c r="CN85" s="46"/>
      <c r="CP85" s="46"/>
      <c r="CR85" s="46"/>
      <c r="CT85" s="46"/>
      <c r="CV85" s="46"/>
      <c r="CX85" s="46"/>
      <c r="CZ85" s="46"/>
      <c r="DA85" s="6"/>
      <c r="DB85" s="46"/>
      <c r="DD85" s="46"/>
      <c r="DF85" s="46"/>
      <c r="DH85" s="46"/>
      <c r="DJ85" s="46"/>
      <c r="DL85" s="46"/>
      <c r="DN85" s="46"/>
      <c r="DP85" s="46"/>
      <c r="DR85" s="46"/>
      <c r="DT85" s="46"/>
      <c r="DV85" s="46"/>
      <c r="DX85" s="46"/>
      <c r="DZ85" s="46"/>
      <c r="EB85" s="46"/>
      <c r="ED85" s="46"/>
      <c r="EF85" s="46"/>
      <c r="EH85" s="46"/>
      <c r="EJ85" s="46"/>
      <c r="EL85" s="46"/>
      <c r="EN85" s="46"/>
      <c r="EP85" s="46"/>
      <c r="ER85" s="46"/>
      <c r="ET85" s="46"/>
      <c r="EV85" s="46"/>
      <c r="EX85" s="46"/>
      <c r="EZ85" s="46"/>
      <c r="FB85" s="46"/>
      <c r="FC85" s="6"/>
      <c r="FD85" s="46"/>
      <c r="FE85" s="6"/>
      <c r="FF85" s="46"/>
      <c r="FG85" s="6"/>
      <c r="FH85" s="46"/>
      <c r="FI85" s="6"/>
      <c r="FJ85" s="46"/>
      <c r="FK85" s="6"/>
      <c r="FL85" s="46"/>
      <c r="FM85" s="6"/>
      <c r="FN85" s="46"/>
      <c r="FO85" s="6"/>
      <c r="FP85" s="46"/>
      <c r="FQ85" s="6"/>
      <c r="FR85" s="46"/>
      <c r="FS85" s="6"/>
      <c r="FT85" s="46"/>
      <c r="FU85" s="6"/>
      <c r="FV85" s="46"/>
      <c r="FW85" s="6"/>
      <c r="FX85" s="46"/>
      <c r="FY85" s="6"/>
      <c r="FZ85" s="46"/>
      <c r="GA85" s="6"/>
      <c r="GB85" s="46"/>
      <c r="GC85" s="6"/>
      <c r="GD85" s="46"/>
      <c r="GE85" s="6"/>
      <c r="GF85" s="46"/>
      <c r="GG85" s="6"/>
      <c r="GH85" s="46"/>
      <c r="GI85" s="6"/>
      <c r="GJ85" s="46"/>
      <c r="GK85" s="6"/>
      <c r="GL85" s="46"/>
      <c r="GM85" s="6"/>
      <c r="GN85" s="46"/>
      <c r="GO85" s="6"/>
      <c r="GP85" s="46"/>
      <c r="GQ85" s="6"/>
      <c r="GR85" s="46"/>
      <c r="GS85" s="6"/>
      <c r="GT85" s="46"/>
      <c r="GU85" s="6"/>
      <c r="GV85" s="46"/>
      <c r="GW85" s="6"/>
      <c r="GX85" s="46"/>
      <c r="GY85" s="6"/>
      <c r="GZ85" s="46"/>
      <c r="HA85" s="6"/>
      <c r="HB85" s="46"/>
      <c r="HC85" s="6"/>
      <c r="HD85" s="46"/>
      <c r="HE85" s="6"/>
      <c r="HF85" s="46"/>
      <c r="HG85" s="6"/>
      <c r="HH85" s="46"/>
      <c r="HI85" s="6"/>
      <c r="HJ85" s="46"/>
      <c r="HK85" s="6"/>
      <c r="HL85" s="46"/>
      <c r="HM85" s="6"/>
      <c r="HN85" s="46"/>
      <c r="HO85" s="6"/>
      <c r="HP85" s="46"/>
      <c r="HQ85" s="6"/>
      <c r="HR85" s="46"/>
      <c r="HS85" s="6"/>
      <c r="HT85" s="46"/>
      <c r="HU85" s="6"/>
      <c r="HV85" s="46"/>
      <c r="HW85" s="6"/>
      <c r="HX85" s="46"/>
      <c r="HY85" s="6"/>
      <c r="HZ85" s="46"/>
      <c r="IA85" s="6"/>
      <c r="IB85" s="46"/>
      <c r="IC85" s="6"/>
      <c r="ID85" s="46"/>
      <c r="IE85" s="6"/>
      <c r="IF85" s="46"/>
      <c r="IG85" s="6"/>
      <c r="IH85" s="46"/>
      <c r="II85" s="6"/>
      <c r="IJ85" s="46"/>
      <c r="IK85" s="6"/>
      <c r="IL85" s="46"/>
      <c r="IM85" s="6"/>
      <c r="IN85" s="46"/>
      <c r="IO85" s="6"/>
      <c r="IP85" s="46"/>
      <c r="IQ85" s="6"/>
      <c r="IR85" s="46"/>
      <c r="IS85" s="6"/>
      <c r="IT85" s="46"/>
      <c r="IU85" s="6"/>
      <c r="IV85" s="46"/>
      <c r="IW85" s="6"/>
      <c r="IX85" s="46"/>
      <c r="IY85" s="6"/>
      <c r="IZ85" s="46"/>
      <c r="JA85" s="6"/>
      <c r="JB85" s="46"/>
      <c r="JC85" s="6"/>
      <c r="JD85" s="46"/>
      <c r="JE85" s="6"/>
      <c r="JF85" s="46"/>
      <c r="JG85" s="6"/>
      <c r="JH85" s="46"/>
      <c r="JI85" s="6"/>
      <c r="JJ85" s="46"/>
      <c r="JK85" s="6"/>
      <c r="JL85" s="46"/>
      <c r="JM85" s="6"/>
      <c r="JN85" s="46"/>
      <c r="JO85" s="6"/>
      <c r="JP85" s="46"/>
      <c r="JQ85" s="6"/>
      <c r="JR85" s="46"/>
      <c r="JS85" s="6"/>
      <c r="JT85" s="46"/>
      <c r="JU85" s="6"/>
      <c r="JV85" s="46"/>
      <c r="JW85" s="6"/>
      <c r="JX85" s="46"/>
      <c r="JY85" s="6"/>
      <c r="JZ85" s="46"/>
      <c r="KA85" s="6"/>
      <c r="KB85" s="46"/>
      <c r="KC85" s="6"/>
      <c r="KD85" s="46"/>
      <c r="KE85" s="6"/>
      <c r="KF85" s="46"/>
      <c r="KG85" s="6"/>
      <c r="KH85" s="46"/>
      <c r="KI85" s="6"/>
      <c r="KJ85" s="46"/>
      <c r="KK85" s="6"/>
      <c r="KL85" s="46"/>
      <c r="KM85" s="6"/>
      <c r="KN85" s="46"/>
      <c r="KO85" s="6"/>
      <c r="KP85" s="46"/>
      <c r="KQ85" s="6"/>
      <c r="KR85" s="46"/>
      <c r="KS85" s="6"/>
      <c r="KT85" s="46"/>
      <c r="KU85" s="6"/>
      <c r="KV85" s="46"/>
      <c r="KW85" s="6"/>
      <c r="KX85" s="46"/>
      <c r="KY85" s="6"/>
      <c r="KZ85" s="46"/>
      <c r="LA85" s="6"/>
      <c r="LB85" s="46"/>
      <c r="LC85" s="6"/>
      <c r="LD85" s="46"/>
      <c r="LE85" s="6"/>
      <c r="LF85" s="46"/>
      <c r="LG85" s="6"/>
      <c r="LH85" s="46"/>
      <c r="LI85" s="6"/>
      <c r="LJ85" s="46"/>
      <c r="LK85" s="6"/>
      <c r="LL85" s="46"/>
      <c r="LM85" s="6"/>
      <c r="LN85" s="46"/>
      <c r="LO85" s="6"/>
      <c r="LP85" s="46"/>
      <c r="LQ85" s="6"/>
      <c r="LR85" s="46"/>
      <c r="LS85" s="6"/>
      <c r="LT85" s="46"/>
      <c r="LU85" s="6"/>
      <c r="LV85" s="46"/>
      <c r="LW85" s="6"/>
      <c r="LX85" s="46"/>
      <c r="LY85" s="6"/>
      <c r="LZ85" s="46"/>
      <c r="MA85" s="46"/>
      <c r="MB85" s="41"/>
      <c r="MC85" s="41"/>
      <c r="MD85" s="41"/>
      <c r="ME85" s="41"/>
      <c r="MF85" s="6"/>
      <c r="MG85" s="46"/>
      <c r="MH85" s="6"/>
      <c r="MI85" s="46"/>
      <c r="MJ85" s="6"/>
      <c r="MK85" s="46"/>
      <c r="ML85" s="6"/>
      <c r="MM85" s="46"/>
      <c r="MN85" s="6"/>
      <c r="MO85" s="46"/>
      <c r="MP85" s="6"/>
      <c r="MQ85" s="46"/>
      <c r="MR85" s="6"/>
      <c r="MS85" s="46"/>
      <c r="MT85" s="6"/>
      <c r="MU85" s="46"/>
      <c r="MV85" s="6"/>
      <c r="MW85" s="46"/>
      <c r="MX85" s="6"/>
      <c r="MY85" s="46"/>
      <c r="MZ85" s="6"/>
      <c r="NA85" s="46"/>
      <c r="NB85" s="6"/>
      <c r="NC85" s="46"/>
      <c r="ND85" s="6"/>
      <c r="NE85" s="46"/>
      <c r="NF85" s="6"/>
      <c r="NG85" s="46"/>
      <c r="NH85" s="6"/>
      <c r="NI85" s="46"/>
      <c r="NJ85" s="6"/>
      <c r="NK85" s="46"/>
      <c r="NL85" s="6"/>
      <c r="NM85" s="46"/>
      <c r="NN85" s="6"/>
      <c r="NO85" s="46"/>
      <c r="NP85" s="6"/>
      <c r="NQ85" s="46"/>
      <c r="NR85" s="6"/>
      <c r="NS85" s="46"/>
      <c r="NT85" s="6"/>
      <c r="NU85" s="46"/>
      <c r="NV85" s="6"/>
      <c r="NW85" s="46"/>
      <c r="NX85" s="6"/>
      <c r="NY85" s="46"/>
      <c r="NZ85" s="6"/>
      <c r="OA85" s="46"/>
      <c r="OB85" s="6"/>
      <c r="OC85" s="46"/>
      <c r="OD85" s="6"/>
      <c r="OE85" s="46"/>
      <c r="OF85" s="6"/>
      <c r="OG85" s="46"/>
      <c r="OH85" s="6"/>
      <c r="OI85" s="46"/>
      <c r="OJ85" s="6"/>
      <c r="OK85" s="46"/>
      <c r="OL85" s="6"/>
      <c r="OM85" s="46"/>
      <c r="ON85" s="6"/>
      <c r="OO85" s="46"/>
      <c r="OP85" s="6"/>
      <c r="OQ85" s="46"/>
      <c r="OR85" s="6"/>
      <c r="OS85" s="46"/>
      <c r="OT85" s="6"/>
      <c r="OU85" s="46"/>
      <c r="OV85" s="6"/>
      <c r="OW85" s="46"/>
      <c r="OX85" s="6"/>
      <c r="OY85" s="46"/>
      <c r="OZ85" s="6"/>
      <c r="PA85" s="46"/>
      <c r="PB85" s="6"/>
      <c r="PC85" s="46"/>
      <c r="PD85" s="6"/>
      <c r="PE85" s="46"/>
      <c r="PF85" s="6"/>
      <c r="PG85" s="46"/>
      <c r="PH85" s="6"/>
      <c r="PI85" s="46"/>
      <c r="PJ85" s="6"/>
      <c r="PK85" s="46"/>
      <c r="PL85" s="6"/>
      <c r="PM85" s="46"/>
      <c r="PN85" s="6"/>
      <c r="PO85" s="46"/>
      <c r="PP85" s="6"/>
      <c r="PQ85" s="46"/>
      <c r="PR85" s="6"/>
      <c r="PS85" s="46"/>
      <c r="PT85" s="6"/>
      <c r="PU85" s="46"/>
      <c r="PV85" s="6"/>
      <c r="PW85" s="46"/>
      <c r="PX85" s="6"/>
      <c r="PY85" s="46"/>
      <c r="PZ85" s="6"/>
      <c r="QA85" s="46"/>
      <c r="QB85" s="130"/>
      <c r="QC85" s="126"/>
      <c r="QD85" s="139">
        <v>658</v>
      </c>
      <c r="QE85" s="46">
        <v>0</v>
      </c>
      <c r="QF85" s="139">
        <v>660</v>
      </c>
      <c r="QG85" s="46">
        <v>2</v>
      </c>
      <c r="QH85" s="139">
        <v>688</v>
      </c>
      <c r="QI85" s="46">
        <v>4</v>
      </c>
      <c r="QJ85" s="139">
        <v>706</v>
      </c>
      <c r="QK85" s="46">
        <v>6</v>
      </c>
      <c r="QL85" s="139">
        <v>724</v>
      </c>
      <c r="QM85" s="46">
        <v>8</v>
      </c>
      <c r="QN85" s="139">
        <v>752</v>
      </c>
      <c r="QO85" s="46">
        <v>10</v>
      </c>
      <c r="QP85" s="139">
        <v>763</v>
      </c>
      <c r="QQ85" s="46">
        <v>12</v>
      </c>
      <c r="QR85" s="139">
        <v>785</v>
      </c>
      <c r="QS85" s="46">
        <v>14</v>
      </c>
      <c r="QT85" s="139">
        <v>804</v>
      </c>
      <c r="QU85" s="46">
        <v>16</v>
      </c>
      <c r="QV85" s="139">
        <v>828</v>
      </c>
      <c r="QW85" s="46">
        <v>18</v>
      </c>
      <c r="QX85" s="139">
        <v>848</v>
      </c>
      <c r="QY85" s="46">
        <v>20</v>
      </c>
      <c r="QZ85" s="139"/>
      <c r="RA85" s="46"/>
      <c r="RB85" s="139"/>
      <c r="RC85" s="46"/>
      <c r="RD85" s="139"/>
      <c r="RE85" s="46"/>
      <c r="RF85" s="139"/>
      <c r="RG85" s="46"/>
      <c r="RH85" s="139"/>
      <c r="RI85" s="46"/>
      <c r="RJ85" s="139"/>
      <c r="RK85" s="46"/>
      <c r="RL85" s="139"/>
      <c r="RM85" s="46"/>
      <c r="RN85" s="139"/>
      <c r="RO85" s="46"/>
      <c r="RP85" s="41"/>
      <c r="RQ85" s="139">
        <v>715</v>
      </c>
      <c r="RR85" s="139">
        <v>710</v>
      </c>
      <c r="RS85" s="139">
        <v>710</v>
      </c>
      <c r="RT85" s="139">
        <v>709</v>
      </c>
      <c r="RU85" s="139">
        <v>707</v>
      </c>
      <c r="RV85" s="139">
        <v>708</v>
      </c>
      <c r="RW85" s="139">
        <v>710</v>
      </c>
      <c r="RX85" s="152">
        <v>613</v>
      </c>
      <c r="RY85" s="46">
        <v>0</v>
      </c>
      <c r="RZ85" s="152">
        <v>641</v>
      </c>
      <c r="SA85" s="46">
        <v>1</v>
      </c>
      <c r="SB85" s="152">
        <v>656</v>
      </c>
      <c r="SC85" s="46">
        <v>2</v>
      </c>
      <c r="SD85" s="152">
        <v>695</v>
      </c>
      <c r="SE85" s="46">
        <v>3</v>
      </c>
      <c r="SF85" s="152">
        <v>719</v>
      </c>
      <c r="SG85" s="46">
        <v>4</v>
      </c>
      <c r="SH85" s="152">
        <v>750</v>
      </c>
      <c r="SI85" s="46">
        <v>5</v>
      </c>
      <c r="SJ85" s="152">
        <v>801</v>
      </c>
      <c r="SK85" s="46">
        <v>6</v>
      </c>
      <c r="SL85" s="152"/>
      <c r="SM85" s="46">
        <v>0</v>
      </c>
      <c r="SN85" s="152"/>
      <c r="SO85" s="46">
        <v>1</v>
      </c>
      <c r="SP85" s="152"/>
      <c r="SQ85" s="46">
        <v>2</v>
      </c>
      <c r="SR85" s="152"/>
      <c r="SS85" s="46">
        <v>3</v>
      </c>
      <c r="ST85" s="152"/>
      <c r="SU85" s="46">
        <v>4</v>
      </c>
      <c r="SV85" s="152"/>
      <c r="SW85" s="46">
        <v>5</v>
      </c>
      <c r="SX85" s="152"/>
      <c r="SY85" s="46">
        <v>6</v>
      </c>
      <c r="SZ85" s="152"/>
      <c r="TA85" s="46">
        <v>7</v>
      </c>
      <c r="TB85" s="152"/>
      <c r="TC85" s="5">
        <v>8</v>
      </c>
      <c r="TD85" s="4"/>
      <c r="TE85" s="177"/>
      <c r="TF85" s="177"/>
      <c r="TG85" s="177"/>
      <c r="TH85" s="177"/>
      <c r="TI85" s="177"/>
      <c r="TJ85" s="177"/>
    </row>
    <row r="86" spans="1:530" x14ac:dyDescent="0.25">
      <c r="A86" s="24" t="s">
        <v>98</v>
      </c>
      <c r="B86" s="55"/>
      <c r="C86" s="37"/>
      <c r="D86" s="37"/>
      <c r="E86" s="39"/>
      <c r="F86" s="39"/>
      <c r="G86" s="39"/>
      <c r="H86" s="39"/>
      <c r="I86" s="39"/>
      <c r="J86" s="39"/>
      <c r="BD86" s="130"/>
      <c r="BF86" s="3"/>
      <c r="BH86" s="3"/>
      <c r="BN86" s="3"/>
      <c r="BP86" s="3"/>
      <c r="CI86" s="3"/>
      <c r="DA86" s="3"/>
      <c r="EF86" s="45"/>
      <c r="EH86" s="45"/>
      <c r="EJ86" s="45"/>
      <c r="FC86" s="3"/>
      <c r="FE86" s="3"/>
      <c r="FG86" s="3"/>
      <c r="FI86" s="3"/>
      <c r="FK86" s="3"/>
      <c r="FM86" s="3"/>
      <c r="FO86" s="3"/>
      <c r="FQ86" s="3"/>
      <c r="FS86" s="3"/>
      <c r="FU86" s="3"/>
      <c r="FW86" s="3"/>
      <c r="FY86" s="3"/>
      <c r="GA86" s="3"/>
      <c r="GC86" s="3"/>
      <c r="GE86" s="3"/>
      <c r="GG86" s="3"/>
      <c r="GI86" s="3"/>
      <c r="GK86" s="3"/>
      <c r="GM86" s="3"/>
      <c r="GO86" s="3"/>
      <c r="GQ86" s="3"/>
      <c r="GS86" s="3"/>
      <c r="GU86" s="3"/>
      <c r="GW86" s="3"/>
      <c r="GY86" s="3"/>
      <c r="HA86" s="3"/>
      <c r="HC86" s="3"/>
      <c r="HE86" s="3"/>
      <c r="HG86" s="3"/>
      <c r="HI86" s="3"/>
      <c r="HK86" s="3"/>
      <c r="HM86" s="3"/>
      <c r="HO86" s="3"/>
      <c r="HQ86" s="3"/>
      <c r="HS86" s="3"/>
      <c r="HU86" s="3"/>
      <c r="HW86" s="3"/>
      <c r="HY86" s="3"/>
      <c r="IA86" s="3"/>
      <c r="IC86" s="3"/>
      <c r="IE86" s="3"/>
      <c r="IG86" s="3"/>
      <c r="II86" s="3"/>
      <c r="IK86" s="3"/>
      <c r="IM86" s="3"/>
      <c r="IO86" s="3"/>
      <c r="IQ86" s="3"/>
      <c r="IS86" s="3"/>
      <c r="IU86" s="3"/>
      <c r="IW86" s="3"/>
      <c r="IY86" s="3"/>
      <c r="JA86" s="3"/>
      <c r="JC86" s="3"/>
      <c r="JE86" s="3"/>
      <c r="JG86" s="3"/>
      <c r="JI86" s="3"/>
      <c r="JK86" s="3"/>
      <c r="JM86" s="3"/>
      <c r="JO86" s="3"/>
      <c r="JQ86" s="3"/>
      <c r="JS86" s="3"/>
      <c r="JU86" s="3"/>
      <c r="JW86" s="3"/>
      <c r="JY86" s="3"/>
      <c r="KA86" s="3"/>
      <c r="KC86" s="3"/>
      <c r="KE86" s="3"/>
      <c r="KG86" s="3"/>
      <c r="KI86" s="3"/>
      <c r="KK86" s="3"/>
      <c r="KM86" s="3"/>
      <c r="KO86" s="3"/>
      <c r="KQ86" s="3"/>
      <c r="KS86" s="3"/>
      <c r="KU86" s="3"/>
      <c r="KW86" s="3"/>
      <c r="KY86" s="3"/>
      <c r="LA86" s="3"/>
      <c r="LC86" s="3"/>
      <c r="LE86" s="3"/>
      <c r="LG86" s="3"/>
      <c r="LI86" s="3"/>
      <c r="LK86" s="3"/>
      <c r="LM86" s="3"/>
      <c r="LO86" s="3"/>
      <c r="LQ86" s="3"/>
      <c r="LS86" s="3"/>
      <c r="LU86" s="3"/>
      <c r="LW86" s="3"/>
      <c r="LY86" s="3"/>
      <c r="MF86" s="3"/>
      <c r="MH86" s="3"/>
      <c r="MJ86" s="3"/>
      <c r="ML86" s="3"/>
      <c r="MN86" s="3"/>
      <c r="MP86" s="3"/>
      <c r="MR86" s="3"/>
      <c r="MT86" s="3"/>
      <c r="MV86" s="3"/>
      <c r="MX86" s="3"/>
      <c r="MZ86" s="3"/>
      <c r="NB86" s="3"/>
      <c r="ND86" s="3"/>
      <c r="NF86" s="3"/>
      <c r="NH86" s="3"/>
      <c r="NJ86" s="3"/>
      <c r="NL86" s="3"/>
      <c r="NN86" s="3"/>
      <c r="NP86" s="3"/>
      <c r="NR86" s="3"/>
      <c r="NT86" s="3"/>
      <c r="NV86" s="3"/>
      <c r="NX86" s="3"/>
      <c r="NZ86" s="3"/>
      <c r="OB86" s="3"/>
      <c r="OD86" s="3"/>
      <c r="OF86" s="3"/>
      <c r="OH86" s="3"/>
      <c r="OJ86" s="3"/>
      <c r="OL86" s="3"/>
      <c r="ON86" s="3"/>
      <c r="OP86" s="3"/>
      <c r="OR86" s="3"/>
      <c r="OT86" s="3"/>
      <c r="OV86" s="3"/>
      <c r="OX86" s="3"/>
      <c r="OZ86" s="3"/>
      <c r="PB86" s="3"/>
      <c r="PD86" s="3"/>
      <c r="PF86" s="3"/>
      <c r="PH86" s="3"/>
      <c r="PJ86" s="3"/>
      <c r="PL86" s="3"/>
      <c r="PN86" s="3"/>
      <c r="PP86" s="3"/>
      <c r="PR86" s="3"/>
      <c r="PT86" s="3"/>
      <c r="PV86" s="3"/>
      <c r="PX86" s="3"/>
      <c r="PZ86" s="3"/>
      <c r="QB86" s="130"/>
      <c r="QD86" s="139">
        <v>656</v>
      </c>
      <c r="QE86" s="45">
        <v>0</v>
      </c>
      <c r="QF86" s="139">
        <v>661</v>
      </c>
      <c r="QG86" s="45">
        <v>2</v>
      </c>
      <c r="QH86" s="139">
        <v>687</v>
      </c>
      <c r="QI86" s="45">
        <v>4</v>
      </c>
      <c r="QJ86" s="139">
        <v>710</v>
      </c>
      <c r="QK86" s="45">
        <v>6</v>
      </c>
      <c r="QL86" s="139">
        <v>723</v>
      </c>
      <c r="QM86" s="45">
        <v>8</v>
      </c>
      <c r="QN86" s="139">
        <v>747</v>
      </c>
      <c r="QO86" s="45">
        <v>10</v>
      </c>
      <c r="QP86" s="139">
        <v>760</v>
      </c>
      <c r="QQ86" s="45">
        <v>12</v>
      </c>
      <c r="QR86" s="139">
        <v>781</v>
      </c>
      <c r="QS86" s="45">
        <v>14</v>
      </c>
      <c r="QT86" s="139">
        <v>803</v>
      </c>
      <c r="QU86" s="45">
        <v>16</v>
      </c>
      <c r="QV86" s="139">
        <v>828</v>
      </c>
      <c r="QW86" s="45">
        <v>18</v>
      </c>
      <c r="QX86" s="139">
        <v>852</v>
      </c>
      <c r="QY86" s="45">
        <v>20</v>
      </c>
      <c r="QZ86" s="139"/>
      <c r="RB86" s="139"/>
      <c r="RD86" s="139"/>
      <c r="RF86" s="139"/>
      <c r="RH86" s="139"/>
      <c r="RJ86" s="139"/>
      <c r="RL86" s="139"/>
      <c r="RN86" s="139"/>
      <c r="RQ86" s="139">
        <v>711</v>
      </c>
      <c r="RR86" s="139">
        <v>710</v>
      </c>
      <c r="RS86" s="139">
        <v>710</v>
      </c>
      <c r="RT86" s="139">
        <v>710</v>
      </c>
      <c r="RU86" s="139">
        <v>709</v>
      </c>
      <c r="RV86" s="139">
        <v>710</v>
      </c>
      <c r="RW86" s="139">
        <v>709</v>
      </c>
      <c r="RX86" s="152">
        <v>610</v>
      </c>
      <c r="RY86" s="45">
        <v>0</v>
      </c>
      <c r="RZ86" s="152">
        <v>658</v>
      </c>
      <c r="SA86" s="45">
        <v>1</v>
      </c>
      <c r="SB86" s="152">
        <v>651</v>
      </c>
      <c r="SC86" s="45">
        <v>2</v>
      </c>
      <c r="SD86" s="152">
        <v>702</v>
      </c>
      <c r="SE86" s="45">
        <v>3</v>
      </c>
      <c r="SF86" s="152">
        <v>715</v>
      </c>
      <c r="SG86" s="45">
        <v>4</v>
      </c>
      <c r="SH86" s="152">
        <v>751</v>
      </c>
      <c r="SI86" s="45">
        <v>5</v>
      </c>
      <c r="SJ86" s="152">
        <v>802</v>
      </c>
      <c r="SK86" s="45">
        <v>6</v>
      </c>
      <c r="SL86" s="152"/>
      <c r="SM86" s="45">
        <v>0</v>
      </c>
      <c r="SN86" s="152"/>
      <c r="SO86" s="45">
        <v>1</v>
      </c>
      <c r="SP86" s="152"/>
      <c r="SQ86" s="45">
        <v>2</v>
      </c>
      <c r="SR86" s="152"/>
      <c r="SS86" s="45">
        <v>3</v>
      </c>
      <c r="ST86" s="152"/>
      <c r="SU86" s="45">
        <v>4</v>
      </c>
      <c r="SV86" s="152"/>
      <c r="SW86" s="45">
        <v>5</v>
      </c>
      <c r="SX86" s="152"/>
      <c r="SY86" s="45">
        <v>6</v>
      </c>
      <c r="SZ86" s="152"/>
      <c r="TA86" s="45">
        <v>7</v>
      </c>
      <c r="TB86" s="152"/>
      <c r="TC86" s="2">
        <v>8</v>
      </c>
      <c r="TD86" s="4"/>
    </row>
    <row r="87" spans="1:530" s="5" customFormat="1" x14ac:dyDescent="0.25">
      <c r="A87" s="25" t="s">
        <v>99</v>
      </c>
      <c r="B87" s="56"/>
      <c r="C87" s="38"/>
      <c r="D87" s="38"/>
      <c r="E87" s="36"/>
      <c r="F87" s="36"/>
      <c r="G87" s="36"/>
      <c r="H87" s="36"/>
      <c r="I87" s="36"/>
      <c r="J87" s="36"/>
      <c r="K87" s="41"/>
      <c r="L87" s="41"/>
      <c r="M87" s="41"/>
      <c r="N87" s="41"/>
      <c r="O87" s="41"/>
      <c r="P87" s="41"/>
      <c r="Q87" s="41"/>
      <c r="R87" s="41"/>
      <c r="S87" s="41"/>
      <c r="T87" s="41"/>
      <c r="U87" s="41"/>
      <c r="V87" s="41"/>
      <c r="W87" s="41"/>
      <c r="X87" s="41"/>
      <c r="Y87" s="41"/>
      <c r="Z87" s="46"/>
      <c r="AA87" s="41"/>
      <c r="AB87" s="41"/>
      <c r="AC87" s="41"/>
      <c r="AD87" s="41"/>
      <c r="AH87" s="127"/>
      <c r="AW87" s="41"/>
      <c r="AX87" s="41"/>
      <c r="AY87" s="41"/>
      <c r="AZ87" s="41"/>
      <c r="BA87" s="46"/>
      <c r="BB87" s="46"/>
      <c r="BC87" s="41"/>
      <c r="BD87" s="130"/>
      <c r="BE87" s="126"/>
      <c r="BF87" s="6"/>
      <c r="BG87" s="46"/>
      <c r="BH87" s="6"/>
      <c r="BI87" s="46"/>
      <c r="BJ87" s="127"/>
      <c r="BK87" s="126"/>
      <c r="BL87" s="41"/>
      <c r="BM87" s="41"/>
      <c r="BN87" s="6"/>
      <c r="BO87" s="46"/>
      <c r="BP87" s="6"/>
      <c r="BQ87" s="46"/>
      <c r="BS87" s="46"/>
      <c r="BU87" s="46"/>
      <c r="BV87" s="46"/>
      <c r="BW87" s="46"/>
      <c r="BY87" s="46"/>
      <c r="CA87" s="46"/>
      <c r="CC87" s="46"/>
      <c r="CE87" s="46"/>
      <c r="CF87" s="46"/>
      <c r="CH87" s="46"/>
      <c r="CI87" s="6"/>
      <c r="CJ87" s="46"/>
      <c r="CL87" s="46"/>
      <c r="CN87" s="46"/>
      <c r="CP87" s="46"/>
      <c r="CR87" s="46"/>
      <c r="CT87" s="46"/>
      <c r="CV87" s="46"/>
      <c r="CX87" s="46"/>
      <c r="CZ87" s="46"/>
      <c r="DA87" s="6"/>
      <c r="DB87" s="46"/>
      <c r="DD87" s="46"/>
      <c r="DF87" s="46"/>
      <c r="DH87" s="46"/>
      <c r="DJ87" s="46"/>
      <c r="DL87" s="46"/>
      <c r="DN87" s="46"/>
      <c r="DP87" s="46"/>
      <c r="DR87" s="46"/>
      <c r="DT87" s="46"/>
      <c r="DV87" s="46"/>
      <c r="DX87" s="46"/>
      <c r="DZ87" s="46"/>
      <c r="EB87" s="46"/>
      <c r="ED87" s="46"/>
      <c r="EF87" s="46"/>
      <c r="EH87" s="46"/>
      <c r="EJ87" s="46"/>
      <c r="EL87" s="46"/>
      <c r="EN87" s="46"/>
      <c r="EP87" s="46"/>
      <c r="ER87" s="46"/>
      <c r="ET87" s="46"/>
      <c r="EV87" s="46"/>
      <c r="EX87" s="46"/>
      <c r="EZ87" s="46"/>
      <c r="FB87" s="46"/>
      <c r="FC87" s="6"/>
      <c r="FD87" s="46"/>
      <c r="FE87" s="6"/>
      <c r="FF87" s="46"/>
      <c r="FG87" s="6"/>
      <c r="FH87" s="46"/>
      <c r="FI87" s="6"/>
      <c r="FJ87" s="46"/>
      <c r="FK87" s="6"/>
      <c r="FL87" s="46"/>
      <c r="FM87" s="6"/>
      <c r="FN87" s="46"/>
      <c r="FO87" s="6"/>
      <c r="FP87" s="46"/>
      <c r="FQ87" s="6"/>
      <c r="FR87" s="46"/>
      <c r="FS87" s="6"/>
      <c r="FT87" s="46"/>
      <c r="FU87" s="6"/>
      <c r="FV87" s="46"/>
      <c r="FW87" s="6"/>
      <c r="FX87" s="46"/>
      <c r="FY87" s="6"/>
      <c r="FZ87" s="46"/>
      <c r="GA87" s="6"/>
      <c r="GB87" s="46"/>
      <c r="GC87" s="6"/>
      <c r="GD87" s="46"/>
      <c r="GE87" s="6"/>
      <c r="GF87" s="46"/>
      <c r="GG87" s="6"/>
      <c r="GH87" s="46"/>
      <c r="GI87" s="6"/>
      <c r="GJ87" s="46"/>
      <c r="GK87" s="6"/>
      <c r="GL87" s="46"/>
      <c r="GM87" s="6"/>
      <c r="GN87" s="46"/>
      <c r="GO87" s="6"/>
      <c r="GP87" s="46"/>
      <c r="GQ87" s="6"/>
      <c r="GR87" s="46"/>
      <c r="GS87" s="6"/>
      <c r="GT87" s="46"/>
      <c r="GU87" s="6"/>
      <c r="GV87" s="46"/>
      <c r="GW87" s="6"/>
      <c r="GX87" s="46"/>
      <c r="GY87" s="6"/>
      <c r="GZ87" s="46"/>
      <c r="HA87" s="6"/>
      <c r="HB87" s="46"/>
      <c r="HC87" s="6"/>
      <c r="HD87" s="46"/>
      <c r="HE87" s="6"/>
      <c r="HF87" s="46"/>
      <c r="HG87" s="6"/>
      <c r="HH87" s="46"/>
      <c r="HI87" s="6"/>
      <c r="HJ87" s="46"/>
      <c r="HK87" s="6"/>
      <c r="HL87" s="46"/>
      <c r="HM87" s="6"/>
      <c r="HN87" s="46"/>
      <c r="HO87" s="6"/>
      <c r="HP87" s="46"/>
      <c r="HQ87" s="6"/>
      <c r="HR87" s="46"/>
      <c r="HS87" s="6"/>
      <c r="HT87" s="46"/>
      <c r="HU87" s="6"/>
      <c r="HV87" s="46"/>
      <c r="HW87" s="6"/>
      <c r="HX87" s="46"/>
      <c r="HY87" s="6"/>
      <c r="HZ87" s="46"/>
      <c r="IA87" s="6"/>
      <c r="IB87" s="46"/>
      <c r="IC87" s="6"/>
      <c r="ID87" s="46"/>
      <c r="IE87" s="6"/>
      <c r="IF87" s="46"/>
      <c r="IG87" s="6"/>
      <c r="IH87" s="46"/>
      <c r="II87" s="6"/>
      <c r="IJ87" s="46"/>
      <c r="IK87" s="6"/>
      <c r="IL87" s="46"/>
      <c r="IM87" s="6"/>
      <c r="IN87" s="46"/>
      <c r="IO87" s="6"/>
      <c r="IP87" s="46"/>
      <c r="IQ87" s="6"/>
      <c r="IR87" s="46"/>
      <c r="IS87" s="6"/>
      <c r="IT87" s="46"/>
      <c r="IU87" s="6"/>
      <c r="IV87" s="46"/>
      <c r="IW87" s="6"/>
      <c r="IX87" s="46"/>
      <c r="IY87" s="6"/>
      <c r="IZ87" s="46"/>
      <c r="JA87" s="6"/>
      <c r="JB87" s="46"/>
      <c r="JC87" s="6"/>
      <c r="JD87" s="46"/>
      <c r="JE87" s="6"/>
      <c r="JF87" s="46"/>
      <c r="JG87" s="6"/>
      <c r="JH87" s="46"/>
      <c r="JI87" s="6"/>
      <c r="JJ87" s="46"/>
      <c r="JK87" s="6"/>
      <c r="JL87" s="46"/>
      <c r="JM87" s="6"/>
      <c r="JN87" s="46"/>
      <c r="JO87" s="6"/>
      <c r="JP87" s="46"/>
      <c r="JQ87" s="6"/>
      <c r="JR87" s="46"/>
      <c r="JS87" s="6"/>
      <c r="JT87" s="46"/>
      <c r="JU87" s="6"/>
      <c r="JV87" s="46"/>
      <c r="JW87" s="6"/>
      <c r="JX87" s="46"/>
      <c r="JY87" s="6"/>
      <c r="JZ87" s="46"/>
      <c r="KA87" s="6"/>
      <c r="KB87" s="46"/>
      <c r="KC87" s="6"/>
      <c r="KD87" s="46"/>
      <c r="KE87" s="6"/>
      <c r="KF87" s="46"/>
      <c r="KG87" s="6"/>
      <c r="KH87" s="46"/>
      <c r="KI87" s="6"/>
      <c r="KJ87" s="46"/>
      <c r="KK87" s="6"/>
      <c r="KL87" s="46"/>
      <c r="KM87" s="6"/>
      <c r="KN87" s="46"/>
      <c r="KO87" s="6"/>
      <c r="KP87" s="46"/>
      <c r="KQ87" s="6"/>
      <c r="KR87" s="46"/>
      <c r="KS87" s="6"/>
      <c r="KT87" s="46"/>
      <c r="KU87" s="6"/>
      <c r="KV87" s="46"/>
      <c r="KW87" s="6"/>
      <c r="KX87" s="46"/>
      <c r="KY87" s="6"/>
      <c r="KZ87" s="46"/>
      <c r="LA87" s="6"/>
      <c r="LB87" s="46"/>
      <c r="LC87" s="6"/>
      <c r="LD87" s="46"/>
      <c r="LE87" s="6"/>
      <c r="LF87" s="46"/>
      <c r="LG87" s="6"/>
      <c r="LH87" s="46"/>
      <c r="LI87" s="6"/>
      <c r="LJ87" s="46"/>
      <c r="LK87" s="6"/>
      <c r="LL87" s="46"/>
      <c r="LM87" s="6"/>
      <c r="LN87" s="46"/>
      <c r="LO87" s="6"/>
      <c r="LP87" s="46"/>
      <c r="LQ87" s="6"/>
      <c r="LR87" s="46"/>
      <c r="LS87" s="6"/>
      <c r="LT87" s="46"/>
      <c r="LU87" s="6"/>
      <c r="LV87" s="46"/>
      <c r="LW87" s="6"/>
      <c r="LX87" s="46"/>
      <c r="LY87" s="6"/>
      <c r="LZ87" s="46"/>
      <c r="MA87" s="46"/>
      <c r="MB87" s="41"/>
      <c r="MC87" s="41"/>
      <c r="MD87" s="41"/>
      <c r="ME87" s="41"/>
      <c r="MF87" s="6"/>
      <c r="MG87" s="46"/>
      <c r="MH87" s="6"/>
      <c r="MI87" s="46"/>
      <c r="MJ87" s="6"/>
      <c r="MK87" s="46"/>
      <c r="ML87" s="6"/>
      <c r="MM87" s="46"/>
      <c r="MN87" s="6"/>
      <c r="MO87" s="46"/>
      <c r="MP87" s="6"/>
      <c r="MQ87" s="46"/>
      <c r="MR87" s="6"/>
      <c r="MS87" s="46"/>
      <c r="MT87" s="6"/>
      <c r="MU87" s="46"/>
      <c r="MV87" s="6"/>
      <c r="MW87" s="46"/>
      <c r="MX87" s="6"/>
      <c r="MY87" s="46"/>
      <c r="MZ87" s="6"/>
      <c r="NA87" s="46"/>
      <c r="NB87" s="6"/>
      <c r="NC87" s="46"/>
      <c r="ND87" s="6"/>
      <c r="NE87" s="46"/>
      <c r="NF87" s="6"/>
      <c r="NG87" s="46"/>
      <c r="NH87" s="6"/>
      <c r="NI87" s="46"/>
      <c r="NJ87" s="6"/>
      <c r="NK87" s="46"/>
      <c r="NL87" s="6"/>
      <c r="NM87" s="46"/>
      <c r="NN87" s="6"/>
      <c r="NO87" s="46"/>
      <c r="NP87" s="6"/>
      <c r="NQ87" s="46"/>
      <c r="NR87" s="6"/>
      <c r="NS87" s="46"/>
      <c r="NT87" s="6"/>
      <c r="NU87" s="46"/>
      <c r="NV87" s="6"/>
      <c r="NW87" s="46"/>
      <c r="NX87" s="6"/>
      <c r="NY87" s="46"/>
      <c r="NZ87" s="6"/>
      <c r="OA87" s="46"/>
      <c r="OB87" s="6"/>
      <c r="OC87" s="46"/>
      <c r="OD87" s="6"/>
      <c r="OE87" s="46"/>
      <c r="OF87" s="6"/>
      <c r="OG87" s="46"/>
      <c r="OH87" s="6"/>
      <c r="OI87" s="46"/>
      <c r="OJ87" s="6"/>
      <c r="OK87" s="46"/>
      <c r="OL87" s="6"/>
      <c r="OM87" s="46"/>
      <c r="ON87" s="6"/>
      <c r="OO87" s="46"/>
      <c r="OP87" s="6"/>
      <c r="OQ87" s="46"/>
      <c r="OR87" s="6"/>
      <c r="OS87" s="46"/>
      <c r="OT87" s="6"/>
      <c r="OU87" s="46"/>
      <c r="OV87" s="6"/>
      <c r="OW87" s="46"/>
      <c r="OX87" s="6"/>
      <c r="OY87" s="46"/>
      <c r="OZ87" s="6"/>
      <c r="PA87" s="46"/>
      <c r="PB87" s="6"/>
      <c r="PC87" s="46"/>
      <c r="PD87" s="6"/>
      <c r="PE87" s="46"/>
      <c r="PF87" s="6"/>
      <c r="PG87" s="46"/>
      <c r="PH87" s="6"/>
      <c r="PI87" s="46"/>
      <c r="PJ87" s="6"/>
      <c r="PK87" s="46"/>
      <c r="PL87" s="6"/>
      <c r="PM87" s="46"/>
      <c r="PN87" s="6"/>
      <c r="PO87" s="46"/>
      <c r="PP87" s="6"/>
      <c r="PQ87" s="46"/>
      <c r="PR87" s="6"/>
      <c r="PS87" s="46"/>
      <c r="PT87" s="6"/>
      <c r="PU87" s="46"/>
      <c r="PV87" s="6"/>
      <c r="PW87" s="46"/>
      <c r="PX87" s="6"/>
      <c r="PY87" s="46"/>
      <c r="PZ87" s="6"/>
      <c r="QA87" s="46"/>
      <c r="QB87" s="130"/>
      <c r="QC87" s="126"/>
      <c r="QD87" s="139">
        <v>658</v>
      </c>
      <c r="QE87" s="46">
        <v>0</v>
      </c>
      <c r="QF87" s="139">
        <v>661</v>
      </c>
      <c r="QG87" s="46">
        <v>2</v>
      </c>
      <c r="QH87" s="139">
        <v>685</v>
      </c>
      <c r="QI87" s="46">
        <v>4</v>
      </c>
      <c r="QJ87" s="139">
        <v>708</v>
      </c>
      <c r="QK87" s="46">
        <v>6</v>
      </c>
      <c r="QL87" s="139">
        <v>726</v>
      </c>
      <c r="QM87" s="46">
        <v>8</v>
      </c>
      <c r="QN87" s="139">
        <v>746</v>
      </c>
      <c r="QO87" s="46">
        <v>10</v>
      </c>
      <c r="QP87" s="139">
        <v>762</v>
      </c>
      <c r="QQ87" s="46">
        <v>12</v>
      </c>
      <c r="QR87" s="139">
        <v>781</v>
      </c>
      <c r="QS87" s="46">
        <v>14</v>
      </c>
      <c r="QT87" s="139">
        <v>803</v>
      </c>
      <c r="QU87" s="46">
        <v>16</v>
      </c>
      <c r="QV87" s="139">
        <v>828</v>
      </c>
      <c r="QW87" s="46">
        <v>18</v>
      </c>
      <c r="QX87" s="139">
        <v>847</v>
      </c>
      <c r="QY87" s="46">
        <v>20</v>
      </c>
      <c r="QZ87" s="139"/>
      <c r="RA87" s="46"/>
      <c r="RB87" s="139"/>
      <c r="RC87" s="46"/>
      <c r="RD87" s="139"/>
      <c r="RE87" s="46"/>
      <c r="RF87" s="139"/>
      <c r="RG87" s="46"/>
      <c r="RH87" s="139"/>
      <c r="RI87" s="46"/>
      <c r="RJ87" s="139"/>
      <c r="RK87" s="46"/>
      <c r="RL87" s="139"/>
      <c r="RM87" s="46"/>
      <c r="RN87" s="139"/>
      <c r="RO87" s="46"/>
      <c r="RP87" s="41"/>
      <c r="RQ87" s="139">
        <v>709</v>
      </c>
      <c r="RR87" s="139">
        <v>710</v>
      </c>
      <c r="RS87" s="139">
        <v>710</v>
      </c>
      <c r="RT87" s="139">
        <v>708</v>
      </c>
      <c r="RU87" s="139">
        <v>710</v>
      </c>
      <c r="RV87" s="139">
        <v>709</v>
      </c>
      <c r="RW87" s="139">
        <v>709</v>
      </c>
      <c r="RX87" s="152">
        <v>599</v>
      </c>
      <c r="RY87" s="46">
        <v>0</v>
      </c>
      <c r="RZ87" s="152">
        <v>642</v>
      </c>
      <c r="SA87" s="46">
        <v>1</v>
      </c>
      <c r="SB87" s="152">
        <v>651</v>
      </c>
      <c r="SC87" s="46">
        <v>2</v>
      </c>
      <c r="SD87" s="152">
        <v>703</v>
      </c>
      <c r="SE87" s="46">
        <v>3</v>
      </c>
      <c r="SF87" s="152">
        <v>714</v>
      </c>
      <c r="SG87" s="46">
        <v>4</v>
      </c>
      <c r="SH87" s="152">
        <v>759</v>
      </c>
      <c r="SI87" s="46">
        <v>5</v>
      </c>
      <c r="SJ87" s="152">
        <v>803</v>
      </c>
      <c r="SK87" s="46">
        <v>6</v>
      </c>
      <c r="SL87" s="152"/>
      <c r="SM87" s="46">
        <v>0</v>
      </c>
      <c r="SN87" s="152"/>
      <c r="SO87" s="46">
        <v>1</v>
      </c>
      <c r="SP87" s="152"/>
      <c r="SQ87" s="46">
        <v>2</v>
      </c>
      <c r="SR87" s="152"/>
      <c r="SS87" s="46">
        <v>3</v>
      </c>
      <c r="ST87" s="152"/>
      <c r="SU87" s="46">
        <v>4</v>
      </c>
      <c r="SV87" s="152"/>
      <c r="SW87" s="46">
        <v>5</v>
      </c>
      <c r="SX87" s="152"/>
      <c r="SY87" s="46">
        <v>6</v>
      </c>
      <c r="SZ87" s="152"/>
      <c r="TA87" s="46">
        <v>7</v>
      </c>
      <c r="TB87" s="152"/>
      <c r="TC87" s="5">
        <v>8</v>
      </c>
      <c r="TD87" s="4"/>
      <c r="TE87" s="177"/>
      <c r="TF87" s="177"/>
      <c r="TG87" s="177"/>
      <c r="TH87" s="177"/>
      <c r="TI87" s="177"/>
      <c r="TJ87" s="177"/>
    </row>
    <row r="88" spans="1:530" x14ac:dyDescent="0.25">
      <c r="A88" s="24" t="s">
        <v>100</v>
      </c>
      <c r="B88" s="55"/>
      <c r="C88" s="37"/>
      <c r="D88" s="37"/>
      <c r="E88" s="39"/>
      <c r="F88" s="39"/>
      <c r="G88" s="39"/>
      <c r="H88" s="39"/>
      <c r="I88" s="39"/>
      <c r="J88" s="39"/>
      <c r="BD88" s="130"/>
      <c r="BF88" s="3"/>
      <c r="BH88" s="3"/>
      <c r="BN88" s="3"/>
      <c r="BP88" s="3"/>
      <c r="CI88" s="3"/>
      <c r="DA88" s="3"/>
      <c r="EF88" s="45"/>
      <c r="EH88" s="45"/>
      <c r="EJ88" s="45"/>
      <c r="FC88" s="3"/>
      <c r="FE88" s="3"/>
      <c r="FG88" s="3"/>
      <c r="FI88" s="3"/>
      <c r="FK88" s="3"/>
      <c r="FM88" s="3"/>
      <c r="FO88" s="3"/>
      <c r="FQ88" s="3"/>
      <c r="FS88" s="3"/>
      <c r="FU88" s="3"/>
      <c r="FW88" s="3"/>
      <c r="FY88" s="3"/>
      <c r="GA88" s="3"/>
      <c r="GC88" s="3"/>
      <c r="GE88" s="3"/>
      <c r="GG88" s="3"/>
      <c r="GI88" s="3"/>
      <c r="GK88" s="3"/>
      <c r="GM88" s="3"/>
      <c r="GO88" s="3"/>
      <c r="GQ88" s="3"/>
      <c r="GS88" s="3"/>
      <c r="GU88" s="3"/>
      <c r="GW88" s="3"/>
      <c r="GY88" s="3"/>
      <c r="HA88" s="3"/>
      <c r="HC88" s="3"/>
      <c r="HE88" s="3"/>
      <c r="HG88" s="3"/>
      <c r="HI88" s="3"/>
      <c r="HK88" s="3"/>
      <c r="HM88" s="3"/>
      <c r="HO88" s="3"/>
      <c r="HQ88" s="3"/>
      <c r="HS88" s="3"/>
      <c r="HU88" s="3"/>
      <c r="HW88" s="3"/>
      <c r="HY88" s="3"/>
      <c r="IA88" s="3"/>
      <c r="IC88" s="3"/>
      <c r="IE88" s="3"/>
      <c r="IG88" s="3"/>
      <c r="II88" s="3"/>
      <c r="IK88" s="3"/>
      <c r="IM88" s="3"/>
      <c r="IO88" s="3"/>
      <c r="IQ88" s="3"/>
      <c r="IS88" s="3"/>
      <c r="IU88" s="3"/>
      <c r="IW88" s="3"/>
      <c r="IY88" s="3"/>
      <c r="JA88" s="3"/>
      <c r="JC88" s="3"/>
      <c r="JE88" s="3"/>
      <c r="JG88" s="3"/>
      <c r="JI88" s="3"/>
      <c r="JK88" s="3"/>
      <c r="JM88" s="3"/>
      <c r="JO88" s="3"/>
      <c r="JQ88" s="3"/>
      <c r="JS88" s="3"/>
      <c r="JU88" s="3"/>
      <c r="JW88" s="3"/>
      <c r="JY88" s="3"/>
      <c r="KA88" s="3"/>
      <c r="KC88" s="3"/>
      <c r="KE88" s="3"/>
      <c r="KG88" s="3"/>
      <c r="KI88" s="3"/>
      <c r="KK88" s="3"/>
      <c r="KM88" s="3"/>
      <c r="KO88" s="3"/>
      <c r="KQ88" s="3"/>
      <c r="KS88" s="3"/>
      <c r="KU88" s="3"/>
      <c r="KW88" s="3"/>
      <c r="KY88" s="3"/>
      <c r="LA88" s="3"/>
      <c r="LC88" s="3"/>
      <c r="LE88" s="3"/>
      <c r="LG88" s="3"/>
      <c r="LI88" s="3"/>
      <c r="LK88" s="3"/>
      <c r="LM88" s="3"/>
      <c r="LO88" s="3"/>
      <c r="LQ88" s="3"/>
      <c r="LS88" s="3"/>
      <c r="LU88" s="3"/>
      <c r="LW88" s="3"/>
      <c r="LY88" s="3"/>
      <c r="MF88" s="3"/>
      <c r="MH88" s="3"/>
      <c r="MJ88" s="3"/>
      <c r="ML88" s="3"/>
      <c r="MN88" s="3"/>
      <c r="MP88" s="3"/>
      <c r="MR88" s="3"/>
      <c r="MT88" s="3"/>
      <c r="MV88" s="3"/>
      <c r="MX88" s="3"/>
      <c r="MZ88" s="3"/>
      <c r="NB88" s="3"/>
      <c r="ND88" s="3"/>
      <c r="NF88" s="3"/>
      <c r="NH88" s="3"/>
      <c r="NJ88" s="3"/>
      <c r="NL88" s="3"/>
      <c r="NN88" s="3"/>
      <c r="NP88" s="3"/>
      <c r="NR88" s="3"/>
      <c r="NT88" s="3"/>
      <c r="NV88" s="3"/>
      <c r="NX88" s="3"/>
      <c r="NZ88" s="3"/>
      <c r="OB88" s="3"/>
      <c r="OD88" s="3"/>
      <c r="OF88" s="3"/>
      <c r="OH88" s="3"/>
      <c r="OJ88" s="3"/>
      <c r="OL88" s="3"/>
      <c r="ON88" s="3"/>
      <c r="OP88" s="3"/>
      <c r="OR88" s="3"/>
      <c r="OT88" s="3"/>
      <c r="OV88" s="3"/>
      <c r="OX88" s="3"/>
      <c r="OZ88" s="3"/>
      <c r="PB88" s="3"/>
      <c r="PD88" s="3"/>
      <c r="PF88" s="3"/>
      <c r="PH88" s="3"/>
      <c r="PJ88" s="3"/>
      <c r="PL88" s="3"/>
      <c r="PN88" s="3"/>
      <c r="PP88" s="3"/>
      <c r="PR88" s="3"/>
      <c r="PT88" s="3"/>
      <c r="PV88" s="3"/>
      <c r="PX88" s="3"/>
      <c r="PZ88" s="3"/>
      <c r="QB88" s="130"/>
      <c r="QD88" s="139">
        <v>658</v>
      </c>
      <c r="QE88" s="45">
        <v>0</v>
      </c>
      <c r="QF88" s="139">
        <v>662</v>
      </c>
      <c r="QG88" s="45">
        <v>2</v>
      </c>
      <c r="QH88" s="139">
        <v>686</v>
      </c>
      <c r="QI88" s="45">
        <v>4</v>
      </c>
      <c r="QJ88" s="139">
        <v>710</v>
      </c>
      <c r="QK88" s="45">
        <v>6</v>
      </c>
      <c r="QL88" s="139">
        <v>730</v>
      </c>
      <c r="QM88" s="45">
        <v>8</v>
      </c>
      <c r="QN88" s="139">
        <v>746</v>
      </c>
      <c r="QO88" s="45">
        <v>10</v>
      </c>
      <c r="QP88" s="139">
        <v>763</v>
      </c>
      <c r="QQ88" s="45">
        <v>12</v>
      </c>
      <c r="QR88" s="139">
        <v>781</v>
      </c>
      <c r="QS88" s="45">
        <v>14</v>
      </c>
      <c r="QT88" s="139">
        <v>804</v>
      </c>
      <c r="QU88" s="45">
        <v>16</v>
      </c>
      <c r="QV88" s="139">
        <v>827</v>
      </c>
      <c r="QW88" s="45">
        <v>18</v>
      </c>
      <c r="QX88" s="139">
        <v>849</v>
      </c>
      <c r="QY88" s="45">
        <v>20</v>
      </c>
      <c r="QZ88" s="139"/>
      <c r="RB88" s="139"/>
      <c r="RD88" s="139"/>
      <c r="RF88" s="139"/>
      <c r="RH88" s="139"/>
      <c r="RJ88" s="139"/>
      <c r="RL88" s="139"/>
      <c r="RN88" s="139"/>
      <c r="RQ88" s="139">
        <v>706</v>
      </c>
      <c r="RR88" s="139">
        <v>711</v>
      </c>
      <c r="RS88" s="139">
        <v>708</v>
      </c>
      <c r="RT88" s="139">
        <v>708</v>
      </c>
      <c r="RU88" s="139">
        <v>710</v>
      </c>
      <c r="RV88" s="139">
        <v>711</v>
      </c>
      <c r="RW88" s="139">
        <v>707</v>
      </c>
      <c r="RX88" s="152">
        <v>585</v>
      </c>
      <c r="RY88" s="45">
        <v>0</v>
      </c>
      <c r="RZ88" s="152">
        <v>653</v>
      </c>
      <c r="SA88" s="45">
        <v>1</v>
      </c>
      <c r="SB88" s="152">
        <v>704</v>
      </c>
      <c r="SC88" s="45">
        <v>2</v>
      </c>
      <c r="SD88" s="152">
        <v>702</v>
      </c>
      <c r="SE88" s="45">
        <v>3</v>
      </c>
      <c r="SF88" s="152">
        <v>716</v>
      </c>
      <c r="SG88" s="45">
        <v>4</v>
      </c>
      <c r="SH88" s="152">
        <v>757</v>
      </c>
      <c r="SI88" s="45">
        <v>5</v>
      </c>
      <c r="SJ88" s="152">
        <v>799</v>
      </c>
      <c r="SK88" s="45">
        <v>6</v>
      </c>
      <c r="SL88" s="152"/>
      <c r="SM88" s="45">
        <v>0</v>
      </c>
      <c r="SN88" s="152"/>
      <c r="SO88" s="45">
        <v>1</v>
      </c>
      <c r="SP88" s="152"/>
      <c r="SQ88" s="45">
        <v>2</v>
      </c>
      <c r="SR88" s="152"/>
      <c r="SS88" s="45">
        <v>3</v>
      </c>
      <c r="ST88" s="152"/>
      <c r="SU88" s="45">
        <v>4</v>
      </c>
      <c r="SV88" s="152"/>
      <c r="SW88" s="45">
        <v>5</v>
      </c>
      <c r="SX88" s="152"/>
      <c r="SY88" s="45">
        <v>6</v>
      </c>
      <c r="SZ88" s="152"/>
      <c r="TA88" s="45">
        <v>7</v>
      </c>
      <c r="TB88" s="152"/>
      <c r="TC88" s="2">
        <v>8</v>
      </c>
      <c r="TD88" s="4"/>
    </row>
    <row r="89" spans="1:530" s="5" customFormat="1" x14ac:dyDescent="0.25">
      <c r="A89" s="25" t="s">
        <v>101</v>
      </c>
      <c r="B89" s="56"/>
      <c r="C89" s="38"/>
      <c r="D89" s="38"/>
      <c r="E89" s="36"/>
      <c r="F89" s="36"/>
      <c r="G89" s="36"/>
      <c r="H89" s="36"/>
      <c r="I89" s="36"/>
      <c r="J89" s="36"/>
      <c r="K89" s="41"/>
      <c r="L89" s="41"/>
      <c r="M89" s="41"/>
      <c r="N89" s="41"/>
      <c r="O89" s="41"/>
      <c r="P89" s="41"/>
      <c r="Q89" s="41"/>
      <c r="R89" s="41"/>
      <c r="S89" s="41"/>
      <c r="T89" s="41"/>
      <c r="U89" s="41"/>
      <c r="V89" s="41"/>
      <c r="W89" s="41"/>
      <c r="X89" s="41"/>
      <c r="Y89" s="41"/>
      <c r="Z89" s="46"/>
      <c r="AA89" s="41"/>
      <c r="AB89" s="41"/>
      <c r="AC89" s="41"/>
      <c r="AD89" s="41"/>
      <c r="AH89" s="127"/>
      <c r="AW89" s="41"/>
      <c r="AX89" s="41"/>
      <c r="AY89" s="41"/>
      <c r="AZ89" s="41"/>
      <c r="BA89" s="46"/>
      <c r="BB89" s="46"/>
      <c r="BC89" s="41"/>
      <c r="BD89" s="130"/>
      <c r="BE89" s="126"/>
      <c r="BF89" s="6"/>
      <c r="BG89" s="46"/>
      <c r="BH89" s="6"/>
      <c r="BI89" s="46"/>
      <c r="BJ89" s="127"/>
      <c r="BK89" s="126"/>
      <c r="BL89" s="41"/>
      <c r="BM89" s="41"/>
      <c r="BN89" s="6"/>
      <c r="BO89" s="46"/>
      <c r="BP89" s="6"/>
      <c r="BQ89" s="46"/>
      <c r="BS89" s="46"/>
      <c r="BU89" s="46"/>
      <c r="BV89" s="46"/>
      <c r="BW89" s="46"/>
      <c r="BY89" s="46"/>
      <c r="CA89" s="46"/>
      <c r="CC89" s="46"/>
      <c r="CE89" s="46"/>
      <c r="CF89" s="46"/>
      <c r="CH89" s="46"/>
      <c r="CI89" s="6"/>
      <c r="CJ89" s="46"/>
      <c r="CL89" s="46"/>
      <c r="CN89" s="46"/>
      <c r="CP89" s="46"/>
      <c r="CR89" s="46"/>
      <c r="CT89" s="46"/>
      <c r="CV89" s="46"/>
      <c r="CX89" s="46"/>
      <c r="CZ89" s="46"/>
      <c r="DA89" s="6"/>
      <c r="DB89" s="46"/>
      <c r="DD89" s="46"/>
      <c r="DF89" s="46"/>
      <c r="DH89" s="46"/>
      <c r="DJ89" s="46"/>
      <c r="DL89" s="46"/>
      <c r="DN89" s="46"/>
      <c r="DP89" s="46"/>
      <c r="DR89" s="46"/>
      <c r="DT89" s="46"/>
      <c r="DV89" s="46"/>
      <c r="DX89" s="46"/>
      <c r="DZ89" s="46"/>
      <c r="EB89" s="46"/>
      <c r="ED89" s="46"/>
      <c r="EF89" s="46"/>
      <c r="EH89" s="46"/>
      <c r="EJ89" s="46"/>
      <c r="EL89" s="46"/>
      <c r="EN89" s="46"/>
      <c r="EP89" s="46"/>
      <c r="ER89" s="46"/>
      <c r="ET89" s="46"/>
      <c r="EV89" s="46"/>
      <c r="EX89" s="46"/>
      <c r="EZ89" s="46"/>
      <c r="FB89" s="46"/>
      <c r="FC89" s="6"/>
      <c r="FD89" s="46"/>
      <c r="FE89" s="6"/>
      <c r="FF89" s="46"/>
      <c r="FG89" s="6"/>
      <c r="FH89" s="46"/>
      <c r="FI89" s="6"/>
      <c r="FJ89" s="46"/>
      <c r="FK89" s="6"/>
      <c r="FL89" s="46"/>
      <c r="FM89" s="6"/>
      <c r="FN89" s="46"/>
      <c r="FO89" s="6"/>
      <c r="FP89" s="46"/>
      <c r="FQ89" s="6"/>
      <c r="FR89" s="46"/>
      <c r="FS89" s="6"/>
      <c r="FT89" s="46"/>
      <c r="FU89" s="6"/>
      <c r="FV89" s="46"/>
      <c r="FW89" s="6"/>
      <c r="FX89" s="46"/>
      <c r="FY89" s="6"/>
      <c r="FZ89" s="46"/>
      <c r="GA89" s="6"/>
      <c r="GB89" s="46"/>
      <c r="GC89" s="6"/>
      <c r="GD89" s="46"/>
      <c r="GE89" s="6"/>
      <c r="GF89" s="46"/>
      <c r="GG89" s="6"/>
      <c r="GH89" s="46"/>
      <c r="GI89" s="6"/>
      <c r="GJ89" s="46"/>
      <c r="GK89" s="6"/>
      <c r="GL89" s="46"/>
      <c r="GM89" s="6"/>
      <c r="GN89" s="46"/>
      <c r="GO89" s="6"/>
      <c r="GP89" s="46"/>
      <c r="GQ89" s="6"/>
      <c r="GR89" s="46"/>
      <c r="GS89" s="6"/>
      <c r="GT89" s="46"/>
      <c r="GU89" s="6"/>
      <c r="GV89" s="46"/>
      <c r="GW89" s="6"/>
      <c r="GX89" s="46"/>
      <c r="GY89" s="6"/>
      <c r="GZ89" s="46"/>
      <c r="HA89" s="6"/>
      <c r="HB89" s="46"/>
      <c r="HC89" s="6"/>
      <c r="HD89" s="46"/>
      <c r="HE89" s="6"/>
      <c r="HF89" s="46"/>
      <c r="HG89" s="6"/>
      <c r="HH89" s="46"/>
      <c r="HI89" s="6"/>
      <c r="HJ89" s="46"/>
      <c r="HK89" s="6"/>
      <c r="HL89" s="46"/>
      <c r="HM89" s="6"/>
      <c r="HN89" s="46"/>
      <c r="HO89" s="6"/>
      <c r="HP89" s="46"/>
      <c r="HQ89" s="6"/>
      <c r="HR89" s="46"/>
      <c r="HS89" s="6"/>
      <c r="HT89" s="46"/>
      <c r="HU89" s="6"/>
      <c r="HV89" s="46"/>
      <c r="HW89" s="6"/>
      <c r="HX89" s="46"/>
      <c r="HY89" s="6"/>
      <c r="HZ89" s="46"/>
      <c r="IA89" s="6"/>
      <c r="IB89" s="46"/>
      <c r="IC89" s="6"/>
      <c r="ID89" s="46"/>
      <c r="IE89" s="6"/>
      <c r="IF89" s="46"/>
      <c r="IG89" s="6"/>
      <c r="IH89" s="46"/>
      <c r="II89" s="6"/>
      <c r="IJ89" s="46"/>
      <c r="IK89" s="6"/>
      <c r="IL89" s="46"/>
      <c r="IM89" s="6"/>
      <c r="IN89" s="46"/>
      <c r="IO89" s="6"/>
      <c r="IP89" s="46"/>
      <c r="IQ89" s="6"/>
      <c r="IR89" s="46"/>
      <c r="IS89" s="6"/>
      <c r="IT89" s="46"/>
      <c r="IU89" s="6"/>
      <c r="IV89" s="46"/>
      <c r="IW89" s="6"/>
      <c r="IX89" s="46"/>
      <c r="IY89" s="6"/>
      <c r="IZ89" s="46"/>
      <c r="JA89" s="6"/>
      <c r="JB89" s="46"/>
      <c r="JC89" s="6"/>
      <c r="JD89" s="46"/>
      <c r="JE89" s="6"/>
      <c r="JF89" s="46"/>
      <c r="JG89" s="6"/>
      <c r="JH89" s="46"/>
      <c r="JI89" s="6"/>
      <c r="JJ89" s="46"/>
      <c r="JK89" s="6"/>
      <c r="JL89" s="46"/>
      <c r="JM89" s="6"/>
      <c r="JN89" s="46"/>
      <c r="JO89" s="6"/>
      <c r="JP89" s="46"/>
      <c r="JQ89" s="6"/>
      <c r="JR89" s="46"/>
      <c r="JS89" s="6"/>
      <c r="JT89" s="46"/>
      <c r="JU89" s="6"/>
      <c r="JV89" s="46"/>
      <c r="JW89" s="6"/>
      <c r="JX89" s="46"/>
      <c r="JY89" s="6"/>
      <c r="JZ89" s="46"/>
      <c r="KA89" s="6"/>
      <c r="KB89" s="46"/>
      <c r="KC89" s="6"/>
      <c r="KD89" s="46"/>
      <c r="KE89" s="6"/>
      <c r="KF89" s="46"/>
      <c r="KG89" s="6"/>
      <c r="KH89" s="46"/>
      <c r="KI89" s="6"/>
      <c r="KJ89" s="46"/>
      <c r="KK89" s="6"/>
      <c r="KL89" s="46"/>
      <c r="KM89" s="6"/>
      <c r="KN89" s="46"/>
      <c r="KO89" s="6"/>
      <c r="KP89" s="46"/>
      <c r="KQ89" s="6"/>
      <c r="KR89" s="46"/>
      <c r="KS89" s="6"/>
      <c r="KT89" s="46"/>
      <c r="KU89" s="6"/>
      <c r="KV89" s="46"/>
      <c r="KW89" s="6"/>
      <c r="KX89" s="46"/>
      <c r="KY89" s="6"/>
      <c r="KZ89" s="46"/>
      <c r="LA89" s="6"/>
      <c r="LB89" s="46"/>
      <c r="LC89" s="6"/>
      <c r="LD89" s="46"/>
      <c r="LE89" s="6"/>
      <c r="LF89" s="46"/>
      <c r="LG89" s="6"/>
      <c r="LH89" s="46"/>
      <c r="LI89" s="6"/>
      <c r="LJ89" s="46"/>
      <c r="LK89" s="6"/>
      <c r="LL89" s="46"/>
      <c r="LM89" s="6"/>
      <c r="LN89" s="46"/>
      <c r="LO89" s="6"/>
      <c r="LP89" s="46"/>
      <c r="LQ89" s="6"/>
      <c r="LR89" s="46"/>
      <c r="LS89" s="6"/>
      <c r="LT89" s="46"/>
      <c r="LU89" s="6"/>
      <c r="LV89" s="46"/>
      <c r="LW89" s="6"/>
      <c r="LX89" s="46"/>
      <c r="LY89" s="6"/>
      <c r="LZ89" s="46"/>
      <c r="MA89" s="46"/>
      <c r="MB89" s="41"/>
      <c r="MC89" s="41"/>
      <c r="MD89" s="41"/>
      <c r="ME89" s="41"/>
      <c r="MF89" s="6"/>
      <c r="MG89" s="46"/>
      <c r="MH89" s="6"/>
      <c r="MI89" s="46"/>
      <c r="MJ89" s="6"/>
      <c r="MK89" s="46"/>
      <c r="ML89" s="6"/>
      <c r="MM89" s="46"/>
      <c r="MN89" s="6"/>
      <c r="MO89" s="46"/>
      <c r="MP89" s="6"/>
      <c r="MQ89" s="46"/>
      <c r="MR89" s="6"/>
      <c r="MS89" s="46"/>
      <c r="MT89" s="6"/>
      <c r="MU89" s="46"/>
      <c r="MV89" s="6"/>
      <c r="MW89" s="46"/>
      <c r="MX89" s="6"/>
      <c r="MY89" s="46"/>
      <c r="MZ89" s="6"/>
      <c r="NA89" s="46"/>
      <c r="NB89" s="6"/>
      <c r="NC89" s="46"/>
      <c r="ND89" s="6"/>
      <c r="NE89" s="46"/>
      <c r="NF89" s="6"/>
      <c r="NG89" s="46"/>
      <c r="NH89" s="6"/>
      <c r="NI89" s="46"/>
      <c r="NJ89" s="6"/>
      <c r="NK89" s="46"/>
      <c r="NL89" s="6"/>
      <c r="NM89" s="46"/>
      <c r="NN89" s="6"/>
      <c r="NO89" s="46"/>
      <c r="NP89" s="6"/>
      <c r="NQ89" s="46"/>
      <c r="NR89" s="6"/>
      <c r="NS89" s="46"/>
      <c r="NT89" s="6"/>
      <c r="NU89" s="46"/>
      <c r="NV89" s="6"/>
      <c r="NW89" s="46"/>
      <c r="NX89" s="6"/>
      <c r="NY89" s="46"/>
      <c r="NZ89" s="6"/>
      <c r="OA89" s="46"/>
      <c r="OB89" s="6"/>
      <c r="OC89" s="46"/>
      <c r="OD89" s="6"/>
      <c r="OE89" s="46"/>
      <c r="OF89" s="6"/>
      <c r="OG89" s="46"/>
      <c r="OH89" s="6"/>
      <c r="OI89" s="46"/>
      <c r="OJ89" s="6"/>
      <c r="OK89" s="46"/>
      <c r="OL89" s="6"/>
      <c r="OM89" s="46"/>
      <c r="ON89" s="6"/>
      <c r="OO89" s="46"/>
      <c r="OP89" s="6"/>
      <c r="OQ89" s="46"/>
      <c r="OR89" s="6"/>
      <c r="OS89" s="46"/>
      <c r="OT89" s="6"/>
      <c r="OU89" s="46"/>
      <c r="OV89" s="6"/>
      <c r="OW89" s="46"/>
      <c r="OX89" s="6"/>
      <c r="OY89" s="46"/>
      <c r="OZ89" s="6"/>
      <c r="PA89" s="46"/>
      <c r="PB89" s="6"/>
      <c r="PC89" s="46"/>
      <c r="PD89" s="6"/>
      <c r="PE89" s="46"/>
      <c r="PF89" s="6"/>
      <c r="PG89" s="46"/>
      <c r="PH89" s="6"/>
      <c r="PI89" s="46"/>
      <c r="PJ89" s="6"/>
      <c r="PK89" s="46"/>
      <c r="PL89" s="6"/>
      <c r="PM89" s="46"/>
      <c r="PN89" s="6"/>
      <c r="PO89" s="46"/>
      <c r="PP89" s="6"/>
      <c r="PQ89" s="46"/>
      <c r="PR89" s="6"/>
      <c r="PS89" s="46"/>
      <c r="PT89" s="6"/>
      <c r="PU89" s="46"/>
      <c r="PV89" s="6"/>
      <c r="PW89" s="46"/>
      <c r="PX89" s="6"/>
      <c r="PY89" s="46"/>
      <c r="PZ89" s="6"/>
      <c r="QA89" s="46"/>
      <c r="QB89" s="130"/>
      <c r="QC89" s="126"/>
      <c r="QD89" s="139">
        <v>653</v>
      </c>
      <c r="QE89" s="46">
        <v>0</v>
      </c>
      <c r="QF89" s="139">
        <v>658</v>
      </c>
      <c r="QG89" s="46">
        <v>2</v>
      </c>
      <c r="QH89" s="139">
        <v>686</v>
      </c>
      <c r="QI89" s="46">
        <v>4</v>
      </c>
      <c r="QJ89" s="139">
        <v>706</v>
      </c>
      <c r="QK89" s="46">
        <v>6</v>
      </c>
      <c r="QL89" s="139">
        <v>720</v>
      </c>
      <c r="QM89" s="46">
        <v>8</v>
      </c>
      <c r="QN89" s="139">
        <v>746</v>
      </c>
      <c r="QO89" s="46">
        <v>10</v>
      </c>
      <c r="QP89" s="139">
        <v>759</v>
      </c>
      <c r="QQ89" s="46">
        <v>12</v>
      </c>
      <c r="QR89" s="139">
        <v>782</v>
      </c>
      <c r="QS89" s="46">
        <v>14</v>
      </c>
      <c r="QT89" s="139">
        <v>803</v>
      </c>
      <c r="QU89" s="46">
        <v>16</v>
      </c>
      <c r="QV89" s="139">
        <v>828</v>
      </c>
      <c r="QW89" s="46">
        <v>18</v>
      </c>
      <c r="QX89" s="139">
        <v>848</v>
      </c>
      <c r="QY89" s="46">
        <v>20</v>
      </c>
      <c r="QZ89" s="139"/>
      <c r="RA89" s="46"/>
      <c r="RB89" s="139"/>
      <c r="RC89" s="46"/>
      <c r="RD89" s="139"/>
      <c r="RE89" s="46"/>
      <c r="RF89" s="139"/>
      <c r="RG89" s="46"/>
      <c r="RH89" s="139"/>
      <c r="RI89" s="46"/>
      <c r="RJ89" s="139"/>
      <c r="RK89" s="46"/>
      <c r="RL89" s="139"/>
      <c r="RM89" s="46"/>
      <c r="RN89" s="139"/>
      <c r="RO89" s="46"/>
      <c r="RP89" s="41"/>
      <c r="RQ89" s="139">
        <v>710</v>
      </c>
      <c r="RR89" s="139">
        <v>709</v>
      </c>
      <c r="RS89" s="139">
        <v>708</v>
      </c>
      <c r="RT89" s="139">
        <v>710</v>
      </c>
      <c r="RU89" s="139">
        <v>712</v>
      </c>
      <c r="RV89" s="139">
        <v>709</v>
      </c>
      <c r="RW89" s="139">
        <v>711</v>
      </c>
      <c r="RX89" s="152">
        <v>605</v>
      </c>
      <c r="RY89" s="46">
        <v>0</v>
      </c>
      <c r="RZ89" s="152">
        <v>684</v>
      </c>
      <c r="SA89" s="46">
        <v>1</v>
      </c>
      <c r="SB89" s="152">
        <v>702</v>
      </c>
      <c r="SC89" s="46">
        <v>2</v>
      </c>
      <c r="SD89" s="152">
        <v>692</v>
      </c>
      <c r="SE89" s="46">
        <v>3</v>
      </c>
      <c r="SF89" s="152">
        <v>715</v>
      </c>
      <c r="SG89" s="46">
        <v>4</v>
      </c>
      <c r="SH89" s="152">
        <v>755</v>
      </c>
      <c r="SI89" s="46">
        <v>5</v>
      </c>
      <c r="SJ89" s="152">
        <v>799</v>
      </c>
      <c r="SK89" s="46">
        <v>6</v>
      </c>
      <c r="SL89" s="152"/>
      <c r="SM89" s="46">
        <v>0</v>
      </c>
      <c r="SN89" s="152"/>
      <c r="SO89" s="46">
        <v>1</v>
      </c>
      <c r="SP89" s="152"/>
      <c r="SQ89" s="46">
        <v>2</v>
      </c>
      <c r="SR89" s="152"/>
      <c r="SS89" s="46">
        <v>3</v>
      </c>
      <c r="ST89" s="152"/>
      <c r="SU89" s="46">
        <v>4</v>
      </c>
      <c r="SV89" s="152"/>
      <c r="SW89" s="46">
        <v>5</v>
      </c>
      <c r="SX89" s="152"/>
      <c r="SY89" s="46">
        <v>6</v>
      </c>
      <c r="SZ89" s="152"/>
      <c r="TA89" s="46">
        <v>7</v>
      </c>
      <c r="TB89" s="152"/>
      <c r="TC89" s="5">
        <v>8</v>
      </c>
      <c r="TD89" s="4"/>
      <c r="TE89" s="177"/>
      <c r="TF89" s="177"/>
      <c r="TG89" s="177"/>
      <c r="TH89" s="177"/>
      <c r="TI89" s="177"/>
      <c r="TJ89" s="177"/>
    </row>
    <row r="90" spans="1:530" x14ac:dyDescent="0.25">
      <c r="A90" s="24" t="s">
        <v>102</v>
      </c>
      <c r="B90" s="55"/>
      <c r="C90" s="37"/>
      <c r="D90" s="37"/>
      <c r="E90" s="39"/>
      <c r="F90" s="39"/>
      <c r="G90" s="39"/>
      <c r="H90" s="39"/>
      <c r="I90" s="39"/>
      <c r="J90" s="39"/>
      <c r="BD90" s="130"/>
      <c r="BF90" s="3"/>
      <c r="BH90" s="3"/>
      <c r="BN90" s="3"/>
      <c r="BP90" s="3"/>
      <c r="CI90" s="3"/>
      <c r="DA90" s="3"/>
      <c r="DS90" s="3"/>
      <c r="DU90" s="3"/>
      <c r="DW90" s="3"/>
      <c r="DY90" s="3"/>
      <c r="EA90" s="3"/>
      <c r="EC90" s="3"/>
      <c r="EM90" s="3"/>
      <c r="EO90" s="3"/>
      <c r="EQ90" s="3"/>
      <c r="ES90" s="3"/>
      <c r="EU90" s="3"/>
      <c r="EW90" s="3"/>
      <c r="EY90" s="3"/>
      <c r="FA90" s="3"/>
      <c r="FC90" s="3"/>
      <c r="FE90" s="3"/>
      <c r="FG90" s="3"/>
      <c r="FI90" s="3"/>
      <c r="FK90" s="3"/>
      <c r="FM90" s="3"/>
      <c r="FO90" s="3"/>
      <c r="FQ90" s="3"/>
      <c r="FS90" s="3"/>
      <c r="FU90" s="3"/>
      <c r="FW90" s="3"/>
      <c r="FY90" s="3"/>
      <c r="GA90" s="3"/>
      <c r="GC90" s="3"/>
      <c r="GE90" s="3"/>
      <c r="GG90" s="3"/>
      <c r="GI90" s="3"/>
      <c r="GK90" s="3"/>
      <c r="GM90" s="3"/>
      <c r="GO90" s="3"/>
      <c r="GQ90" s="3"/>
      <c r="GS90" s="3"/>
      <c r="GU90" s="3"/>
      <c r="GW90" s="3"/>
      <c r="GY90" s="3"/>
      <c r="HA90" s="3"/>
      <c r="HC90" s="3"/>
      <c r="HE90" s="3"/>
      <c r="HG90" s="3"/>
      <c r="HI90" s="3"/>
      <c r="HK90" s="3"/>
      <c r="HM90" s="3"/>
      <c r="HO90" s="3"/>
      <c r="HQ90" s="3"/>
      <c r="HS90" s="3"/>
      <c r="HU90" s="3"/>
      <c r="HW90" s="3"/>
      <c r="HY90" s="3"/>
      <c r="IA90" s="3"/>
      <c r="IC90" s="3"/>
      <c r="IE90" s="3"/>
      <c r="IG90" s="3"/>
      <c r="II90" s="3"/>
      <c r="IK90" s="3"/>
      <c r="IM90" s="3"/>
      <c r="IO90" s="3"/>
      <c r="IQ90" s="3"/>
      <c r="IS90" s="3"/>
      <c r="IU90" s="3"/>
      <c r="IW90" s="3"/>
      <c r="IY90" s="3"/>
      <c r="JA90" s="3"/>
      <c r="JC90" s="3"/>
      <c r="JE90" s="3"/>
      <c r="JG90" s="3"/>
      <c r="JI90" s="3"/>
      <c r="JK90" s="3"/>
      <c r="JM90" s="3"/>
      <c r="JO90" s="3"/>
      <c r="JQ90" s="3"/>
      <c r="JS90" s="3"/>
      <c r="JU90" s="3"/>
      <c r="JW90" s="3"/>
      <c r="JY90" s="3"/>
      <c r="KA90" s="3"/>
      <c r="KC90" s="3"/>
      <c r="KE90" s="3"/>
      <c r="KG90" s="3"/>
      <c r="KI90" s="3"/>
      <c r="KK90" s="3"/>
      <c r="KM90" s="3"/>
      <c r="KO90" s="3"/>
      <c r="KQ90" s="3"/>
      <c r="KS90" s="3"/>
      <c r="KU90" s="3"/>
      <c r="KW90" s="3"/>
      <c r="KY90" s="3"/>
      <c r="LA90" s="3"/>
      <c r="LC90" s="3"/>
      <c r="LE90" s="3"/>
      <c r="LG90" s="3"/>
      <c r="LI90" s="3"/>
      <c r="LK90" s="3"/>
      <c r="LM90" s="3"/>
      <c r="LO90" s="3"/>
      <c r="LQ90" s="3"/>
      <c r="LS90" s="3"/>
      <c r="LU90" s="3"/>
      <c r="LW90" s="3"/>
      <c r="LY90" s="3"/>
      <c r="MF90" s="3"/>
      <c r="MH90" s="3"/>
      <c r="MJ90" s="3"/>
      <c r="ML90" s="3"/>
      <c r="MN90" s="3"/>
      <c r="MP90" s="3"/>
      <c r="MR90" s="3"/>
      <c r="MT90" s="3"/>
      <c r="MV90" s="3"/>
      <c r="MX90" s="3"/>
      <c r="MZ90" s="3"/>
      <c r="NB90" s="3"/>
      <c r="ND90" s="3"/>
      <c r="NF90" s="3"/>
      <c r="NH90" s="3"/>
      <c r="NJ90" s="3"/>
      <c r="NL90" s="3"/>
      <c r="NN90" s="3"/>
      <c r="NP90" s="3"/>
      <c r="NR90" s="3"/>
      <c r="NT90" s="3"/>
      <c r="NV90" s="3"/>
      <c r="NX90" s="3"/>
      <c r="NZ90" s="3"/>
      <c r="OB90" s="3"/>
      <c r="OD90" s="3"/>
      <c r="OF90" s="3"/>
      <c r="OH90" s="3"/>
      <c r="OJ90" s="3"/>
      <c r="OL90" s="3"/>
      <c r="ON90" s="3"/>
      <c r="OP90" s="3"/>
      <c r="OR90" s="3"/>
      <c r="OT90" s="3"/>
      <c r="OV90" s="3"/>
      <c r="OX90" s="3"/>
      <c r="OZ90" s="3"/>
      <c r="PB90" s="3"/>
      <c r="PD90" s="3"/>
      <c r="PF90" s="3"/>
      <c r="PH90" s="3"/>
      <c r="PJ90" s="3"/>
      <c r="PL90" s="3"/>
      <c r="PN90" s="3"/>
      <c r="PP90" s="3"/>
      <c r="PR90" s="3"/>
      <c r="PT90" s="3"/>
      <c r="PV90" s="3"/>
      <c r="PX90" s="3"/>
      <c r="PZ90" s="3"/>
      <c r="QB90" s="130"/>
      <c r="QD90" s="139">
        <v>656</v>
      </c>
      <c r="QE90" s="45">
        <v>0</v>
      </c>
      <c r="QF90" s="139">
        <v>663</v>
      </c>
      <c r="QG90" s="45">
        <v>2</v>
      </c>
      <c r="QH90" s="139">
        <v>685</v>
      </c>
      <c r="QI90" s="45">
        <v>4</v>
      </c>
      <c r="QJ90" s="139">
        <v>706</v>
      </c>
      <c r="QK90" s="45">
        <v>6</v>
      </c>
      <c r="QL90" s="139">
        <v>724</v>
      </c>
      <c r="QM90" s="45">
        <v>8</v>
      </c>
      <c r="QN90" s="139">
        <v>743</v>
      </c>
      <c r="QO90" s="45">
        <v>10</v>
      </c>
      <c r="QP90" s="139">
        <v>759</v>
      </c>
      <c r="QQ90" s="45">
        <v>12</v>
      </c>
      <c r="QR90" s="139">
        <v>782</v>
      </c>
      <c r="QS90" s="45">
        <v>14</v>
      </c>
      <c r="QT90" s="139">
        <v>802</v>
      </c>
      <c r="QU90" s="45">
        <v>16</v>
      </c>
      <c r="QV90" s="139">
        <v>828</v>
      </c>
      <c r="QW90" s="45">
        <v>18</v>
      </c>
      <c r="QX90" s="139">
        <v>850</v>
      </c>
      <c r="QY90" s="45">
        <v>20</v>
      </c>
      <c r="QZ90" s="139"/>
      <c r="RB90" s="139"/>
      <c r="RD90" s="139"/>
      <c r="RF90" s="139"/>
      <c r="RH90" s="139"/>
      <c r="RJ90" s="139"/>
      <c r="RL90" s="139"/>
      <c r="RN90" s="139"/>
      <c r="RQ90" s="139">
        <v>713</v>
      </c>
      <c r="RR90" s="139">
        <v>708</v>
      </c>
      <c r="RS90" s="139">
        <v>706</v>
      </c>
      <c r="RT90" s="139">
        <v>710</v>
      </c>
      <c r="RU90" s="139">
        <v>709</v>
      </c>
      <c r="RV90" s="139">
        <v>709</v>
      </c>
      <c r="RW90" s="139">
        <v>708</v>
      </c>
      <c r="RX90" s="151">
        <v>605</v>
      </c>
      <c r="RY90" s="45">
        <v>0</v>
      </c>
      <c r="RZ90" s="151">
        <v>652</v>
      </c>
      <c r="SA90" s="45">
        <v>1</v>
      </c>
      <c r="SB90" s="151">
        <v>682</v>
      </c>
      <c r="SC90" s="45">
        <v>2</v>
      </c>
      <c r="SD90" s="151">
        <v>705</v>
      </c>
      <c r="SE90" s="45">
        <v>3</v>
      </c>
      <c r="SF90" s="151">
        <v>714</v>
      </c>
      <c r="SG90" s="45">
        <v>4</v>
      </c>
      <c r="SH90" s="151">
        <v>754</v>
      </c>
      <c r="SI90" s="45">
        <v>5</v>
      </c>
      <c r="SJ90" s="151">
        <v>800</v>
      </c>
      <c r="SK90" s="45">
        <v>6</v>
      </c>
      <c r="SL90" s="151"/>
      <c r="SM90" s="45">
        <v>0</v>
      </c>
      <c r="SN90" s="151"/>
      <c r="SO90" s="45">
        <v>1</v>
      </c>
      <c r="SP90" s="151"/>
      <c r="SQ90" s="45">
        <v>2</v>
      </c>
      <c r="SR90" s="151"/>
      <c r="SS90" s="45">
        <v>3</v>
      </c>
      <c r="ST90" s="151"/>
      <c r="SU90" s="45">
        <v>4</v>
      </c>
      <c r="SV90" s="151"/>
      <c r="SW90" s="45">
        <v>5</v>
      </c>
      <c r="SX90" s="151"/>
      <c r="SY90" s="45">
        <v>6</v>
      </c>
      <c r="SZ90" s="151"/>
      <c r="TA90" s="45">
        <v>7</v>
      </c>
      <c r="TB90" s="151"/>
      <c r="TC90" s="2">
        <v>8</v>
      </c>
      <c r="TD90" s="4"/>
    </row>
    <row r="91" spans="1:530" s="5" customFormat="1" x14ac:dyDescent="0.25">
      <c r="A91" s="25" t="s">
        <v>103</v>
      </c>
      <c r="B91" s="56"/>
      <c r="C91" s="38"/>
      <c r="D91" s="38"/>
      <c r="E91" s="36"/>
      <c r="F91" s="36"/>
      <c r="G91" s="36"/>
      <c r="H91" s="36"/>
      <c r="I91" s="36"/>
      <c r="J91" s="36"/>
      <c r="K91" s="41"/>
      <c r="L91" s="41"/>
      <c r="M91" s="41"/>
      <c r="N91" s="41"/>
      <c r="O91" s="41"/>
      <c r="P91" s="41"/>
      <c r="Q91" s="41"/>
      <c r="R91" s="41"/>
      <c r="S91" s="41"/>
      <c r="T91" s="41"/>
      <c r="U91" s="41"/>
      <c r="V91" s="41"/>
      <c r="W91" s="41"/>
      <c r="X91" s="41"/>
      <c r="Y91" s="41"/>
      <c r="Z91" s="46"/>
      <c r="AA91" s="41"/>
      <c r="AB91" s="41"/>
      <c r="AC91" s="41"/>
      <c r="AD91" s="41"/>
      <c r="AH91" s="127"/>
      <c r="AW91" s="41"/>
      <c r="AX91" s="41"/>
      <c r="AY91" s="41"/>
      <c r="AZ91" s="41"/>
      <c r="BA91" s="46"/>
      <c r="BB91" s="46"/>
      <c r="BC91" s="41"/>
      <c r="BD91" s="130"/>
      <c r="BE91" s="126"/>
      <c r="BF91" s="6"/>
      <c r="BG91" s="46"/>
      <c r="BH91" s="6"/>
      <c r="BI91" s="46"/>
      <c r="BJ91" s="127"/>
      <c r="BK91" s="126"/>
      <c r="BL91" s="41"/>
      <c r="BM91" s="41"/>
      <c r="BN91" s="6"/>
      <c r="BO91" s="46"/>
      <c r="BP91" s="6"/>
      <c r="BQ91" s="46"/>
      <c r="BS91" s="46"/>
      <c r="BU91" s="46"/>
      <c r="BV91" s="46"/>
      <c r="BW91" s="46"/>
      <c r="BY91" s="46"/>
      <c r="CA91" s="46"/>
      <c r="CC91" s="46"/>
      <c r="CE91" s="46"/>
      <c r="CF91" s="46"/>
      <c r="CH91" s="46"/>
      <c r="CI91" s="6"/>
      <c r="CJ91" s="46"/>
      <c r="CL91" s="46"/>
      <c r="CN91" s="46"/>
      <c r="CP91" s="46"/>
      <c r="CR91" s="46"/>
      <c r="CT91" s="46"/>
      <c r="CV91" s="46"/>
      <c r="CX91" s="46"/>
      <c r="CZ91" s="46"/>
      <c r="DA91" s="6"/>
      <c r="DB91" s="46"/>
      <c r="DD91" s="46"/>
      <c r="DF91" s="46"/>
      <c r="DH91" s="46"/>
      <c r="DJ91" s="46"/>
      <c r="DL91" s="46"/>
      <c r="DN91" s="46"/>
      <c r="DP91" s="46"/>
      <c r="DR91" s="46"/>
      <c r="DS91" s="6"/>
      <c r="DT91" s="46"/>
      <c r="DU91" s="6"/>
      <c r="DV91" s="46"/>
      <c r="DW91" s="6"/>
      <c r="DX91" s="46"/>
      <c r="DY91" s="6"/>
      <c r="DZ91" s="46"/>
      <c r="EA91" s="6"/>
      <c r="EB91" s="46"/>
      <c r="EC91" s="6"/>
      <c r="ED91" s="46"/>
      <c r="EM91" s="6"/>
      <c r="EN91" s="46"/>
      <c r="EO91" s="6"/>
      <c r="EP91" s="46"/>
      <c r="EQ91" s="6"/>
      <c r="ER91" s="46"/>
      <c r="ES91" s="6"/>
      <c r="ET91" s="46"/>
      <c r="EU91" s="6"/>
      <c r="EV91" s="46"/>
      <c r="EW91" s="6"/>
      <c r="EX91" s="46"/>
      <c r="EY91" s="6"/>
      <c r="EZ91" s="46"/>
      <c r="FA91" s="6"/>
      <c r="FB91" s="46"/>
      <c r="FC91" s="6"/>
      <c r="FD91" s="46"/>
      <c r="FE91" s="6"/>
      <c r="FF91" s="46"/>
      <c r="FG91" s="6"/>
      <c r="FH91" s="46"/>
      <c r="FI91" s="6"/>
      <c r="FJ91" s="46"/>
      <c r="FK91" s="6"/>
      <c r="FL91" s="46"/>
      <c r="FM91" s="6"/>
      <c r="FN91" s="46"/>
      <c r="FO91" s="6"/>
      <c r="FP91" s="46"/>
      <c r="FQ91" s="6"/>
      <c r="FR91" s="46"/>
      <c r="FS91" s="6"/>
      <c r="FT91" s="46"/>
      <c r="FU91" s="6"/>
      <c r="FV91" s="46"/>
      <c r="FW91" s="6"/>
      <c r="FX91" s="46"/>
      <c r="FY91" s="6"/>
      <c r="FZ91" s="46"/>
      <c r="GA91" s="6"/>
      <c r="GB91" s="46"/>
      <c r="GC91" s="6"/>
      <c r="GD91" s="46"/>
      <c r="GE91" s="6"/>
      <c r="GF91" s="46"/>
      <c r="GG91" s="6"/>
      <c r="GH91" s="46"/>
      <c r="GI91" s="6"/>
      <c r="GJ91" s="46"/>
      <c r="GK91" s="6"/>
      <c r="GL91" s="46"/>
      <c r="GM91" s="6"/>
      <c r="GN91" s="46"/>
      <c r="GO91" s="6"/>
      <c r="GP91" s="46"/>
      <c r="GQ91" s="6"/>
      <c r="GR91" s="46"/>
      <c r="GS91" s="6"/>
      <c r="GT91" s="46"/>
      <c r="GU91" s="6"/>
      <c r="GV91" s="46"/>
      <c r="GW91" s="6"/>
      <c r="GX91" s="46"/>
      <c r="GY91" s="6"/>
      <c r="GZ91" s="46"/>
      <c r="HA91" s="6"/>
      <c r="HB91" s="46"/>
      <c r="HC91" s="6"/>
      <c r="HD91" s="46"/>
      <c r="HE91" s="6"/>
      <c r="HF91" s="46"/>
      <c r="HG91" s="6"/>
      <c r="HH91" s="46"/>
      <c r="HI91" s="6"/>
      <c r="HJ91" s="46"/>
      <c r="HK91" s="6"/>
      <c r="HL91" s="46"/>
      <c r="HM91" s="6"/>
      <c r="HN91" s="46"/>
      <c r="HO91" s="6"/>
      <c r="HP91" s="46"/>
      <c r="HQ91" s="6"/>
      <c r="HR91" s="46"/>
      <c r="HS91" s="6"/>
      <c r="HT91" s="46"/>
      <c r="HU91" s="6"/>
      <c r="HV91" s="46"/>
      <c r="HW91" s="6"/>
      <c r="HX91" s="46"/>
      <c r="HY91" s="6"/>
      <c r="HZ91" s="46"/>
      <c r="IA91" s="6"/>
      <c r="IB91" s="46"/>
      <c r="IC91" s="6"/>
      <c r="ID91" s="46"/>
      <c r="IE91" s="6"/>
      <c r="IF91" s="46"/>
      <c r="IG91" s="6"/>
      <c r="IH91" s="46"/>
      <c r="II91" s="6"/>
      <c r="IJ91" s="46"/>
      <c r="IK91" s="6"/>
      <c r="IL91" s="46"/>
      <c r="IM91" s="6"/>
      <c r="IN91" s="46"/>
      <c r="IO91" s="6"/>
      <c r="IP91" s="46"/>
      <c r="IQ91" s="6"/>
      <c r="IR91" s="46"/>
      <c r="IS91" s="6"/>
      <c r="IT91" s="46"/>
      <c r="IU91" s="6"/>
      <c r="IV91" s="46"/>
      <c r="IW91" s="6"/>
      <c r="IX91" s="46"/>
      <c r="IY91" s="6"/>
      <c r="IZ91" s="46"/>
      <c r="JA91" s="6"/>
      <c r="JB91" s="46"/>
      <c r="JC91" s="6"/>
      <c r="JD91" s="46"/>
      <c r="JE91" s="6"/>
      <c r="JF91" s="46"/>
      <c r="JG91" s="6"/>
      <c r="JH91" s="46"/>
      <c r="JI91" s="6"/>
      <c r="JJ91" s="46"/>
      <c r="JK91" s="6"/>
      <c r="JL91" s="46"/>
      <c r="JM91" s="6"/>
      <c r="JN91" s="46"/>
      <c r="JO91" s="6"/>
      <c r="JP91" s="46"/>
      <c r="JQ91" s="6"/>
      <c r="JR91" s="46"/>
      <c r="JS91" s="6"/>
      <c r="JT91" s="46"/>
      <c r="JU91" s="6"/>
      <c r="JV91" s="46"/>
      <c r="JW91" s="6"/>
      <c r="JX91" s="46"/>
      <c r="JY91" s="6"/>
      <c r="JZ91" s="46"/>
      <c r="KA91" s="6"/>
      <c r="KB91" s="46"/>
      <c r="KC91" s="6"/>
      <c r="KD91" s="46"/>
      <c r="KE91" s="6"/>
      <c r="KF91" s="46"/>
      <c r="KG91" s="6"/>
      <c r="KH91" s="46"/>
      <c r="KI91" s="6"/>
      <c r="KJ91" s="46"/>
      <c r="KK91" s="6"/>
      <c r="KL91" s="46"/>
      <c r="KM91" s="6"/>
      <c r="KN91" s="46"/>
      <c r="KO91" s="6"/>
      <c r="KP91" s="46"/>
      <c r="KQ91" s="6"/>
      <c r="KR91" s="46"/>
      <c r="KS91" s="6"/>
      <c r="KT91" s="46"/>
      <c r="KU91" s="6"/>
      <c r="KV91" s="46"/>
      <c r="KW91" s="6"/>
      <c r="KX91" s="46"/>
      <c r="KY91" s="6"/>
      <c r="KZ91" s="46"/>
      <c r="LA91" s="6"/>
      <c r="LB91" s="46"/>
      <c r="LC91" s="6"/>
      <c r="LD91" s="46"/>
      <c r="LE91" s="6"/>
      <c r="LF91" s="46"/>
      <c r="LG91" s="6"/>
      <c r="LH91" s="46"/>
      <c r="LI91" s="6"/>
      <c r="LJ91" s="46"/>
      <c r="LK91" s="6"/>
      <c r="LL91" s="46"/>
      <c r="LM91" s="6"/>
      <c r="LN91" s="46"/>
      <c r="LO91" s="6"/>
      <c r="LP91" s="46"/>
      <c r="LQ91" s="6"/>
      <c r="LR91" s="46"/>
      <c r="LS91" s="6"/>
      <c r="LT91" s="46"/>
      <c r="LU91" s="6"/>
      <c r="LV91" s="46"/>
      <c r="LW91" s="6"/>
      <c r="LX91" s="46"/>
      <c r="LY91" s="6"/>
      <c r="LZ91" s="46"/>
      <c r="MA91" s="46"/>
      <c r="MB91" s="41"/>
      <c r="MC91" s="41"/>
      <c r="MD91" s="41"/>
      <c r="ME91" s="41"/>
      <c r="MF91" s="6"/>
      <c r="MG91" s="46"/>
      <c r="MH91" s="6"/>
      <c r="MI91" s="46"/>
      <c r="MJ91" s="6"/>
      <c r="MK91" s="46"/>
      <c r="ML91" s="6"/>
      <c r="MM91" s="46"/>
      <c r="MN91" s="6"/>
      <c r="MO91" s="46"/>
      <c r="MP91" s="6"/>
      <c r="MQ91" s="46"/>
      <c r="MR91" s="6"/>
      <c r="MS91" s="46"/>
      <c r="MT91" s="6"/>
      <c r="MU91" s="46"/>
      <c r="MV91" s="6"/>
      <c r="MW91" s="46"/>
      <c r="MX91" s="6"/>
      <c r="MY91" s="46"/>
      <c r="MZ91" s="6"/>
      <c r="NA91" s="46"/>
      <c r="NB91" s="6"/>
      <c r="NC91" s="46"/>
      <c r="ND91" s="6"/>
      <c r="NE91" s="46"/>
      <c r="NF91" s="6"/>
      <c r="NG91" s="46"/>
      <c r="NH91" s="6"/>
      <c r="NI91" s="46"/>
      <c r="NJ91" s="6"/>
      <c r="NK91" s="46"/>
      <c r="NL91" s="6"/>
      <c r="NM91" s="46"/>
      <c r="NN91" s="6"/>
      <c r="NO91" s="46"/>
      <c r="NP91" s="6"/>
      <c r="NQ91" s="46"/>
      <c r="NR91" s="6"/>
      <c r="NS91" s="46"/>
      <c r="NT91" s="6"/>
      <c r="NU91" s="46"/>
      <c r="NV91" s="6"/>
      <c r="NW91" s="46"/>
      <c r="NX91" s="6"/>
      <c r="NY91" s="46"/>
      <c r="NZ91" s="6"/>
      <c r="OA91" s="46"/>
      <c r="OB91" s="6"/>
      <c r="OC91" s="46"/>
      <c r="OD91" s="6"/>
      <c r="OE91" s="46"/>
      <c r="OF91" s="6"/>
      <c r="OG91" s="46"/>
      <c r="OH91" s="6"/>
      <c r="OI91" s="46"/>
      <c r="OJ91" s="6"/>
      <c r="OK91" s="46"/>
      <c r="OL91" s="6"/>
      <c r="OM91" s="46"/>
      <c r="ON91" s="6"/>
      <c r="OO91" s="46"/>
      <c r="OP91" s="6"/>
      <c r="OQ91" s="46"/>
      <c r="OR91" s="6"/>
      <c r="OS91" s="46"/>
      <c r="OT91" s="6"/>
      <c r="OU91" s="46"/>
      <c r="OV91" s="6"/>
      <c r="OW91" s="46"/>
      <c r="OX91" s="6"/>
      <c r="OY91" s="46"/>
      <c r="OZ91" s="6"/>
      <c r="PA91" s="46"/>
      <c r="PB91" s="6"/>
      <c r="PC91" s="46"/>
      <c r="PD91" s="6"/>
      <c r="PE91" s="46"/>
      <c r="PF91" s="6"/>
      <c r="PG91" s="46"/>
      <c r="PH91" s="6"/>
      <c r="PI91" s="46"/>
      <c r="PJ91" s="6"/>
      <c r="PK91" s="46"/>
      <c r="PL91" s="6"/>
      <c r="PM91" s="46"/>
      <c r="PN91" s="6"/>
      <c r="PO91" s="46"/>
      <c r="PP91" s="6"/>
      <c r="PQ91" s="46"/>
      <c r="PR91" s="6"/>
      <c r="PS91" s="46"/>
      <c r="PT91" s="6"/>
      <c r="PU91" s="46"/>
      <c r="PV91" s="6"/>
      <c r="PW91" s="46"/>
      <c r="PX91" s="6"/>
      <c r="PY91" s="46"/>
      <c r="PZ91" s="6"/>
      <c r="QA91" s="46"/>
      <c r="QB91" s="130"/>
      <c r="QC91" s="126"/>
      <c r="QD91" s="139">
        <v>657</v>
      </c>
      <c r="QE91" s="46">
        <v>0</v>
      </c>
      <c r="QF91" s="139">
        <v>657</v>
      </c>
      <c r="QG91" s="46">
        <v>2</v>
      </c>
      <c r="QH91" s="139">
        <v>685</v>
      </c>
      <c r="QI91" s="46">
        <v>4</v>
      </c>
      <c r="QJ91" s="139">
        <v>703</v>
      </c>
      <c r="QK91" s="46">
        <v>6</v>
      </c>
      <c r="QL91" s="139">
        <v>724</v>
      </c>
      <c r="QM91" s="46">
        <v>8</v>
      </c>
      <c r="QN91" s="139">
        <v>745</v>
      </c>
      <c r="QO91" s="46">
        <v>10</v>
      </c>
      <c r="QP91" s="139">
        <v>762</v>
      </c>
      <c r="QQ91" s="46">
        <v>12</v>
      </c>
      <c r="QR91" s="139">
        <v>779</v>
      </c>
      <c r="QS91" s="46">
        <v>14</v>
      </c>
      <c r="QT91" s="139">
        <v>803</v>
      </c>
      <c r="QU91" s="46">
        <v>16</v>
      </c>
      <c r="QV91" s="139">
        <v>829</v>
      </c>
      <c r="QW91" s="46">
        <v>18</v>
      </c>
      <c r="QX91" s="139">
        <v>848</v>
      </c>
      <c r="QY91" s="46">
        <v>20</v>
      </c>
      <c r="QZ91" s="139"/>
      <c r="RA91" s="46"/>
      <c r="RB91" s="139"/>
      <c r="RC91" s="46"/>
      <c r="RD91" s="139"/>
      <c r="RE91" s="46"/>
      <c r="RF91" s="139"/>
      <c r="RG91" s="46"/>
      <c r="RH91" s="139"/>
      <c r="RI91" s="46"/>
      <c r="RJ91" s="139"/>
      <c r="RK91" s="46"/>
      <c r="RL91" s="139"/>
      <c r="RM91" s="46"/>
      <c r="RN91" s="139"/>
      <c r="RO91" s="46"/>
      <c r="RP91" s="41"/>
      <c r="RQ91" s="139">
        <v>711</v>
      </c>
      <c r="RR91" s="139">
        <v>708</v>
      </c>
      <c r="RS91" s="139">
        <v>708</v>
      </c>
      <c r="RT91" s="139">
        <v>708</v>
      </c>
      <c r="RU91" s="139">
        <v>709</v>
      </c>
      <c r="RV91" s="139">
        <v>712</v>
      </c>
      <c r="RW91" s="139">
        <v>709</v>
      </c>
      <c r="RX91" s="151">
        <v>607</v>
      </c>
      <c r="RY91" s="46">
        <v>0</v>
      </c>
      <c r="RZ91" s="151">
        <v>648</v>
      </c>
      <c r="SA91" s="46">
        <v>1</v>
      </c>
      <c r="SB91" s="151">
        <v>668</v>
      </c>
      <c r="SC91" s="46">
        <v>2</v>
      </c>
      <c r="SD91" s="151">
        <v>685</v>
      </c>
      <c r="SE91" s="46">
        <v>3</v>
      </c>
      <c r="SF91" s="151">
        <v>713</v>
      </c>
      <c r="SG91" s="46">
        <v>4</v>
      </c>
      <c r="SH91" s="151">
        <v>754</v>
      </c>
      <c r="SI91" s="46">
        <v>5</v>
      </c>
      <c r="SJ91" s="151">
        <v>801</v>
      </c>
      <c r="SK91" s="46">
        <v>6</v>
      </c>
      <c r="SL91" s="151"/>
      <c r="SM91" s="46">
        <v>0</v>
      </c>
      <c r="SN91" s="151"/>
      <c r="SO91" s="46">
        <v>1</v>
      </c>
      <c r="SP91" s="151"/>
      <c r="SQ91" s="46">
        <v>2</v>
      </c>
      <c r="SR91" s="151"/>
      <c r="SS91" s="46">
        <v>3</v>
      </c>
      <c r="ST91" s="151"/>
      <c r="SU91" s="46">
        <v>4</v>
      </c>
      <c r="SV91" s="151"/>
      <c r="SW91" s="46">
        <v>5</v>
      </c>
      <c r="SX91" s="151"/>
      <c r="SY91" s="46">
        <v>6</v>
      </c>
      <c r="SZ91" s="151"/>
      <c r="TA91" s="46">
        <v>7</v>
      </c>
      <c r="TB91" s="151"/>
      <c r="TC91" s="5">
        <v>8</v>
      </c>
      <c r="TD91" s="4"/>
      <c r="TE91" s="177"/>
      <c r="TF91" s="177"/>
      <c r="TG91" s="177"/>
      <c r="TH91" s="177"/>
      <c r="TI91" s="177"/>
      <c r="TJ91" s="177"/>
    </row>
    <row r="92" spans="1:530" x14ac:dyDescent="0.25">
      <c r="A92" s="24" t="s">
        <v>104</v>
      </c>
      <c r="B92" s="55"/>
      <c r="C92" s="37"/>
      <c r="D92" s="37"/>
      <c r="E92" s="39"/>
      <c r="F92" s="39"/>
      <c r="G92" s="39"/>
      <c r="H92" s="39"/>
      <c r="I92" s="39"/>
      <c r="J92" s="39"/>
      <c r="BD92" s="130"/>
      <c r="BF92" s="3"/>
      <c r="BH92" s="3"/>
      <c r="BN92" s="3"/>
      <c r="BP92" s="3"/>
      <c r="CI92" s="3"/>
      <c r="DA92" s="3"/>
      <c r="DS92" s="3"/>
      <c r="DU92" s="3"/>
      <c r="DW92" s="3"/>
      <c r="DY92" s="3"/>
      <c r="EA92" s="3"/>
      <c r="EC92" s="3"/>
      <c r="EK92" s="3"/>
      <c r="EM92" s="3"/>
      <c r="EO92" s="3"/>
      <c r="EQ92" s="3"/>
      <c r="ES92" s="3"/>
      <c r="EU92" s="3"/>
      <c r="EW92" s="3"/>
      <c r="EY92" s="3"/>
      <c r="FA92" s="3"/>
      <c r="FC92" s="3"/>
      <c r="FE92" s="3"/>
      <c r="FG92" s="3"/>
      <c r="FI92" s="3"/>
      <c r="FK92" s="3"/>
      <c r="FM92" s="3"/>
      <c r="FO92" s="3"/>
      <c r="FQ92" s="3"/>
      <c r="FS92" s="3"/>
      <c r="FU92" s="3"/>
      <c r="FW92" s="3"/>
      <c r="FY92" s="3"/>
      <c r="GA92" s="3"/>
      <c r="GC92" s="3"/>
      <c r="GE92" s="3"/>
      <c r="GG92" s="3"/>
      <c r="GI92" s="3"/>
      <c r="GK92" s="3"/>
      <c r="GM92" s="3"/>
      <c r="GO92" s="3"/>
      <c r="GQ92" s="3"/>
      <c r="GS92" s="3"/>
      <c r="GU92" s="3"/>
      <c r="GW92" s="3"/>
      <c r="GY92" s="3"/>
      <c r="HA92" s="3"/>
      <c r="HC92" s="3"/>
      <c r="HE92" s="3"/>
      <c r="HG92" s="3"/>
      <c r="HI92" s="3"/>
      <c r="HK92" s="3"/>
      <c r="HM92" s="3"/>
      <c r="HO92" s="3"/>
      <c r="HQ92" s="3"/>
      <c r="HS92" s="3"/>
      <c r="HU92" s="3"/>
      <c r="HW92" s="3"/>
      <c r="HY92" s="3"/>
      <c r="IA92" s="3"/>
      <c r="IC92" s="3"/>
      <c r="IE92" s="3"/>
      <c r="IG92" s="3"/>
      <c r="II92" s="3"/>
      <c r="IK92" s="3"/>
      <c r="IM92" s="3"/>
      <c r="IO92" s="3"/>
      <c r="IQ92" s="3"/>
      <c r="IS92" s="3"/>
      <c r="IU92" s="3"/>
      <c r="IW92" s="3"/>
      <c r="IY92" s="3"/>
      <c r="JA92" s="3"/>
      <c r="JC92" s="3"/>
      <c r="JE92" s="3"/>
      <c r="JG92" s="3"/>
      <c r="JI92" s="3"/>
      <c r="JK92" s="3"/>
      <c r="JM92" s="3"/>
      <c r="JO92" s="3"/>
      <c r="JQ92" s="3"/>
      <c r="JS92" s="3"/>
      <c r="JU92" s="3"/>
      <c r="JW92" s="3"/>
      <c r="JY92" s="3"/>
      <c r="KA92" s="3"/>
      <c r="KC92" s="3"/>
      <c r="KE92" s="3"/>
      <c r="KG92" s="3"/>
      <c r="KI92" s="3"/>
      <c r="KK92" s="3"/>
      <c r="KM92" s="3"/>
      <c r="KO92" s="3"/>
      <c r="KQ92" s="3"/>
      <c r="KS92" s="3"/>
      <c r="KU92" s="3"/>
      <c r="KW92" s="3"/>
      <c r="KY92" s="3"/>
      <c r="LA92" s="3"/>
      <c r="LC92" s="3"/>
      <c r="LE92" s="3"/>
      <c r="LG92" s="3"/>
      <c r="LI92" s="3"/>
      <c r="LK92" s="3"/>
      <c r="LM92" s="3"/>
      <c r="LO92" s="3"/>
      <c r="LQ92" s="3"/>
      <c r="LS92" s="3"/>
      <c r="LU92" s="3"/>
      <c r="LW92" s="3"/>
      <c r="LY92" s="3"/>
      <c r="MF92" s="3"/>
      <c r="MH92" s="3"/>
      <c r="MJ92" s="3"/>
      <c r="ML92" s="3"/>
      <c r="MN92" s="3"/>
      <c r="MP92" s="3"/>
      <c r="MR92" s="3"/>
      <c r="MT92" s="3"/>
      <c r="MV92" s="3"/>
      <c r="MX92" s="3"/>
      <c r="MZ92" s="3"/>
      <c r="NB92" s="3"/>
      <c r="ND92" s="3"/>
      <c r="NF92" s="3"/>
      <c r="NH92" s="3"/>
      <c r="NJ92" s="3"/>
      <c r="NL92" s="3"/>
      <c r="NN92" s="3"/>
      <c r="NP92" s="3"/>
      <c r="NR92" s="3"/>
      <c r="NT92" s="3"/>
      <c r="NV92" s="3"/>
      <c r="NX92" s="3"/>
      <c r="NZ92" s="3"/>
      <c r="OB92" s="3"/>
      <c r="OD92" s="3"/>
      <c r="OF92" s="3"/>
      <c r="OH92" s="3"/>
      <c r="OJ92" s="3"/>
      <c r="OL92" s="3"/>
      <c r="ON92" s="3"/>
      <c r="OP92" s="3"/>
      <c r="OR92" s="3"/>
      <c r="OT92" s="3"/>
      <c r="OV92" s="3"/>
      <c r="OX92" s="3"/>
      <c r="OZ92" s="3"/>
      <c r="PB92" s="3"/>
      <c r="PD92" s="3"/>
      <c r="PF92" s="3"/>
      <c r="PH92" s="3"/>
      <c r="PJ92" s="3"/>
      <c r="PL92" s="3"/>
      <c r="PN92" s="3"/>
      <c r="PP92" s="3"/>
      <c r="PR92" s="3"/>
      <c r="PT92" s="3"/>
      <c r="PV92" s="3"/>
      <c r="PX92" s="3"/>
      <c r="PZ92" s="3"/>
      <c r="QB92" s="130"/>
      <c r="QD92" s="139">
        <v>655</v>
      </c>
      <c r="QE92" s="45">
        <v>0</v>
      </c>
      <c r="QF92" s="139">
        <v>662</v>
      </c>
      <c r="QG92" s="45">
        <v>2</v>
      </c>
      <c r="QH92" s="139">
        <v>686</v>
      </c>
      <c r="QI92" s="45">
        <v>4</v>
      </c>
      <c r="QJ92" s="139">
        <v>705</v>
      </c>
      <c r="QK92" s="45">
        <v>6</v>
      </c>
      <c r="QL92" s="139">
        <v>725</v>
      </c>
      <c r="QM92" s="45">
        <v>8</v>
      </c>
      <c r="QN92" s="139">
        <v>742</v>
      </c>
      <c r="QO92" s="45">
        <v>10</v>
      </c>
      <c r="QP92" s="139">
        <v>762</v>
      </c>
      <c r="QQ92" s="45">
        <v>12</v>
      </c>
      <c r="QR92" s="139">
        <v>782</v>
      </c>
      <c r="QS92" s="45">
        <v>14</v>
      </c>
      <c r="QT92" s="139">
        <v>801</v>
      </c>
      <c r="QU92" s="45">
        <v>16</v>
      </c>
      <c r="QV92" s="139">
        <v>828</v>
      </c>
      <c r="QW92" s="45">
        <v>18</v>
      </c>
      <c r="QX92" s="139">
        <v>848</v>
      </c>
      <c r="QY92" s="45">
        <v>20</v>
      </c>
      <c r="QZ92" s="139"/>
      <c r="RB92" s="139"/>
      <c r="RD92" s="139"/>
      <c r="RF92" s="139"/>
      <c r="RH92" s="139"/>
      <c r="RJ92" s="139"/>
      <c r="RL92" s="139"/>
      <c r="RN92" s="139"/>
      <c r="RQ92" s="139">
        <v>711</v>
      </c>
      <c r="RR92" s="139">
        <v>707</v>
      </c>
      <c r="RS92" s="139">
        <v>710</v>
      </c>
      <c r="RT92" s="139">
        <v>712</v>
      </c>
      <c r="RU92" s="139">
        <v>710</v>
      </c>
      <c r="RV92" s="139">
        <v>706</v>
      </c>
      <c r="RW92" s="139">
        <v>708</v>
      </c>
      <c r="RX92" s="151">
        <v>609</v>
      </c>
      <c r="RY92" s="45">
        <v>0</v>
      </c>
      <c r="RZ92" s="151">
        <v>653</v>
      </c>
      <c r="SA92" s="45">
        <v>1</v>
      </c>
      <c r="SB92" s="151">
        <v>705</v>
      </c>
      <c r="SC92" s="45">
        <v>2</v>
      </c>
      <c r="SD92" s="151">
        <v>694</v>
      </c>
      <c r="SE92" s="45">
        <v>3</v>
      </c>
      <c r="SF92" s="151">
        <v>712</v>
      </c>
      <c r="SG92" s="45">
        <v>4</v>
      </c>
      <c r="SH92" s="151">
        <v>753</v>
      </c>
      <c r="SI92" s="45">
        <v>5</v>
      </c>
      <c r="SJ92" s="151">
        <v>806</v>
      </c>
      <c r="SK92" s="45">
        <v>6</v>
      </c>
      <c r="SL92" s="151"/>
      <c r="SM92" s="45">
        <v>0</v>
      </c>
      <c r="SN92" s="151"/>
      <c r="SO92" s="45">
        <v>1</v>
      </c>
      <c r="SP92" s="151"/>
      <c r="SQ92" s="45">
        <v>2</v>
      </c>
      <c r="SR92" s="151"/>
      <c r="SS92" s="45">
        <v>3</v>
      </c>
      <c r="ST92" s="151"/>
      <c r="SU92" s="45">
        <v>4</v>
      </c>
      <c r="SV92" s="151"/>
      <c r="SW92" s="45">
        <v>5</v>
      </c>
      <c r="SX92" s="151"/>
      <c r="SY92" s="45">
        <v>6</v>
      </c>
      <c r="SZ92" s="151"/>
      <c r="TA92" s="45">
        <v>7</v>
      </c>
      <c r="TB92" s="151"/>
      <c r="TC92" s="2">
        <v>8</v>
      </c>
      <c r="TD92" s="4"/>
    </row>
    <row r="93" spans="1:530" s="5" customFormat="1" x14ac:dyDescent="0.25">
      <c r="A93" s="25" t="s">
        <v>105</v>
      </c>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5"/>
      <c r="IV93" s="25"/>
      <c r="IW93" s="25"/>
      <c r="IX93" s="25"/>
      <c r="IY93" s="25"/>
      <c r="IZ93" s="25"/>
      <c r="JA93" s="25"/>
      <c r="JB93" s="25"/>
      <c r="JC93" s="25"/>
      <c r="JD93" s="25"/>
      <c r="JE93" s="25"/>
      <c r="JF93" s="25"/>
      <c r="JG93" s="25"/>
      <c r="JH93" s="25"/>
      <c r="JI93" s="25"/>
      <c r="JJ93" s="25"/>
      <c r="JK93" s="25"/>
      <c r="JL93" s="25"/>
      <c r="JM93" s="25"/>
      <c r="JN93" s="25"/>
      <c r="JO93" s="25"/>
      <c r="JP93" s="25"/>
      <c r="JQ93" s="25"/>
      <c r="JR93" s="25"/>
      <c r="JS93" s="25"/>
      <c r="JT93" s="25"/>
      <c r="JU93" s="25"/>
      <c r="JV93" s="25"/>
      <c r="JW93" s="25"/>
      <c r="JX93" s="25"/>
      <c r="JY93" s="25"/>
      <c r="JZ93" s="25"/>
      <c r="KA93" s="25"/>
      <c r="KB93" s="25"/>
      <c r="KC93" s="25"/>
      <c r="KD93" s="25"/>
      <c r="KE93" s="25"/>
      <c r="KF93" s="25"/>
      <c r="KG93" s="25"/>
      <c r="KH93" s="25"/>
      <c r="KI93" s="25"/>
      <c r="KJ93" s="25"/>
      <c r="KK93" s="25"/>
      <c r="KL93" s="25"/>
      <c r="KM93" s="25"/>
      <c r="KN93" s="25"/>
      <c r="KO93" s="25"/>
      <c r="KP93" s="25"/>
      <c r="KQ93" s="25"/>
      <c r="KR93" s="25"/>
      <c r="KS93" s="25"/>
      <c r="KT93" s="25"/>
      <c r="KU93" s="25"/>
      <c r="KV93" s="25"/>
      <c r="KW93" s="25"/>
      <c r="KX93" s="25"/>
      <c r="KY93" s="25"/>
      <c r="KZ93" s="25"/>
      <c r="LA93" s="25"/>
      <c r="LB93" s="25"/>
      <c r="LC93" s="25"/>
      <c r="LD93" s="25"/>
      <c r="LE93" s="25"/>
      <c r="LF93" s="25"/>
      <c r="LG93" s="25"/>
      <c r="LH93" s="25"/>
      <c r="LI93" s="25"/>
      <c r="LJ93" s="25"/>
      <c r="LK93" s="25"/>
      <c r="LL93" s="25"/>
      <c r="LM93" s="25"/>
      <c r="LN93" s="25"/>
      <c r="LO93" s="25"/>
      <c r="LP93" s="25"/>
      <c r="LQ93" s="25"/>
      <c r="LR93" s="25"/>
      <c r="LS93" s="25"/>
      <c r="LT93" s="25"/>
      <c r="LU93" s="25"/>
      <c r="LV93" s="25"/>
      <c r="LW93" s="25"/>
      <c r="LX93" s="25"/>
      <c r="LY93" s="25"/>
      <c r="LZ93" s="25"/>
      <c r="MA93" s="25"/>
      <c r="MB93" s="25"/>
      <c r="MC93" s="25"/>
      <c r="MD93" s="25"/>
      <c r="ME93" s="25"/>
      <c r="MF93" s="25"/>
      <c r="MG93" s="25"/>
      <c r="MH93" s="25"/>
      <c r="MI93" s="25"/>
      <c r="MJ93" s="25"/>
      <c r="MK93" s="25"/>
      <c r="ML93" s="25"/>
      <c r="MM93" s="25"/>
      <c r="MN93" s="25"/>
      <c r="MO93" s="25"/>
      <c r="MP93" s="25"/>
      <c r="MQ93" s="25"/>
      <c r="MR93" s="25"/>
      <c r="MS93" s="25"/>
      <c r="MT93" s="25"/>
      <c r="MU93" s="25"/>
      <c r="MV93" s="25"/>
      <c r="MW93" s="25"/>
      <c r="MX93" s="25"/>
      <c r="MY93" s="25"/>
      <c r="MZ93" s="25"/>
      <c r="NA93" s="25"/>
      <c r="NB93" s="25"/>
      <c r="NC93" s="25"/>
      <c r="ND93" s="25"/>
      <c r="NE93" s="25"/>
      <c r="NF93" s="25"/>
      <c r="NG93" s="25"/>
      <c r="NH93" s="25"/>
      <c r="NI93" s="25"/>
      <c r="NJ93" s="25"/>
      <c r="NK93" s="25"/>
      <c r="NL93" s="25"/>
      <c r="NM93" s="25"/>
      <c r="NN93" s="25"/>
      <c r="NO93" s="25"/>
      <c r="NP93" s="25"/>
      <c r="NQ93" s="25"/>
      <c r="NR93" s="25"/>
      <c r="NS93" s="25"/>
      <c r="NT93" s="25"/>
      <c r="NU93" s="25"/>
      <c r="NV93" s="25"/>
      <c r="NW93" s="25"/>
      <c r="NX93" s="25"/>
      <c r="NY93" s="25"/>
      <c r="NZ93" s="25"/>
      <c r="OA93" s="25"/>
      <c r="OB93" s="25"/>
      <c r="OC93" s="25"/>
      <c r="OD93" s="25"/>
      <c r="OE93" s="25"/>
      <c r="OF93" s="25"/>
      <c r="OG93" s="25"/>
      <c r="OH93" s="25"/>
      <c r="OI93" s="25"/>
      <c r="OJ93" s="25"/>
      <c r="OK93" s="25"/>
      <c r="OL93" s="25"/>
      <c r="OM93" s="25"/>
      <c r="ON93" s="25"/>
      <c r="OO93" s="25"/>
      <c r="OP93" s="25"/>
      <c r="OQ93" s="25"/>
      <c r="OR93" s="25"/>
      <c r="OS93" s="25"/>
      <c r="OT93" s="25"/>
      <c r="OU93" s="25"/>
      <c r="OV93" s="25"/>
      <c r="OW93" s="25"/>
      <c r="OX93" s="25"/>
      <c r="OY93" s="25"/>
      <c r="OZ93" s="25"/>
      <c r="PA93" s="25"/>
      <c r="PB93" s="25"/>
      <c r="PC93" s="25"/>
      <c r="PD93" s="25"/>
      <c r="PE93" s="25"/>
      <c r="PF93" s="25"/>
      <c r="PG93" s="25"/>
      <c r="PH93" s="25"/>
      <c r="PI93" s="25"/>
      <c r="PJ93" s="25"/>
      <c r="PK93" s="25"/>
      <c r="PL93" s="25"/>
      <c r="PM93" s="25"/>
      <c r="PN93" s="25"/>
      <c r="PO93" s="25"/>
      <c r="PP93" s="25"/>
      <c r="PQ93" s="25"/>
      <c r="PR93" s="25"/>
      <c r="PS93" s="25"/>
      <c r="PT93" s="25"/>
      <c r="PU93" s="25"/>
      <c r="PV93" s="25"/>
      <c r="PW93" s="25"/>
      <c r="PX93" s="25"/>
      <c r="PY93" s="25"/>
      <c r="PZ93" s="25"/>
      <c r="QA93" s="46"/>
      <c r="QB93" s="130"/>
      <c r="QC93" s="126"/>
      <c r="QD93" s="139">
        <v>657</v>
      </c>
      <c r="QE93" s="46">
        <v>0</v>
      </c>
      <c r="QF93" s="139">
        <v>661</v>
      </c>
      <c r="QG93" s="46">
        <v>2</v>
      </c>
      <c r="QH93" s="139">
        <v>686</v>
      </c>
      <c r="QI93" s="46">
        <v>4</v>
      </c>
      <c r="QJ93" s="139">
        <v>706</v>
      </c>
      <c r="QK93" s="46">
        <v>6</v>
      </c>
      <c r="QL93" s="139">
        <v>723</v>
      </c>
      <c r="QM93" s="46">
        <v>8</v>
      </c>
      <c r="QN93" s="139">
        <v>745</v>
      </c>
      <c r="QO93" s="46">
        <v>10</v>
      </c>
      <c r="QP93" s="139">
        <v>760</v>
      </c>
      <c r="QQ93" s="46">
        <v>12</v>
      </c>
      <c r="QR93" s="139">
        <v>783</v>
      </c>
      <c r="QS93" s="46">
        <v>14</v>
      </c>
      <c r="QT93" s="139">
        <v>804</v>
      </c>
      <c r="QU93" s="46">
        <v>16</v>
      </c>
      <c r="QV93" s="139">
        <v>824</v>
      </c>
      <c r="QW93" s="46">
        <v>18</v>
      </c>
      <c r="QX93" s="139">
        <v>849</v>
      </c>
      <c r="QY93" s="46">
        <v>20</v>
      </c>
      <c r="QZ93" s="139"/>
      <c r="RA93" s="46"/>
      <c r="RB93" s="139"/>
      <c r="RC93" s="46"/>
      <c r="RD93" s="139"/>
      <c r="RE93" s="46"/>
      <c r="RF93" s="139"/>
      <c r="RG93" s="46"/>
      <c r="RH93" s="139"/>
      <c r="RI93" s="46"/>
      <c r="RJ93" s="139"/>
      <c r="RK93" s="46"/>
      <c r="RL93" s="139"/>
      <c r="RM93" s="46"/>
      <c r="RN93" s="139"/>
      <c r="RO93" s="46"/>
      <c r="RP93" s="25"/>
      <c r="RQ93" s="139">
        <v>709</v>
      </c>
      <c r="RR93" s="139">
        <v>707</v>
      </c>
      <c r="RS93" s="139">
        <v>709</v>
      </c>
      <c r="RT93" s="139">
        <v>730</v>
      </c>
      <c r="RU93" s="139">
        <v>709</v>
      </c>
      <c r="RV93" s="139">
        <v>708</v>
      </c>
      <c r="RW93" s="139">
        <v>708</v>
      </c>
      <c r="RX93" s="151">
        <v>610</v>
      </c>
      <c r="RY93" s="46">
        <v>0</v>
      </c>
      <c r="RZ93" s="151">
        <v>650</v>
      </c>
      <c r="SA93" s="46">
        <v>1</v>
      </c>
      <c r="SB93" s="151">
        <v>702</v>
      </c>
      <c r="SC93" s="46">
        <v>2</v>
      </c>
      <c r="SD93" s="151">
        <v>723</v>
      </c>
      <c r="SE93" s="46">
        <v>3</v>
      </c>
      <c r="SF93" s="151">
        <v>714</v>
      </c>
      <c r="SG93" s="46">
        <v>4</v>
      </c>
      <c r="SH93" s="151">
        <v>754</v>
      </c>
      <c r="SI93" s="46">
        <v>5</v>
      </c>
      <c r="SJ93" s="151">
        <v>807</v>
      </c>
      <c r="SK93" s="46">
        <v>6</v>
      </c>
      <c r="SL93" s="151"/>
      <c r="SM93" s="46">
        <v>0</v>
      </c>
      <c r="SN93" s="151"/>
      <c r="SO93" s="46">
        <v>1</v>
      </c>
      <c r="SP93" s="151"/>
      <c r="SQ93" s="46">
        <v>2</v>
      </c>
      <c r="SR93" s="151"/>
      <c r="SS93" s="46">
        <v>3</v>
      </c>
      <c r="ST93" s="151"/>
      <c r="SU93" s="46">
        <v>4</v>
      </c>
      <c r="SV93" s="151"/>
      <c r="SW93" s="46">
        <v>5</v>
      </c>
      <c r="SX93" s="151"/>
      <c r="SY93" s="46">
        <v>6</v>
      </c>
      <c r="SZ93" s="151"/>
      <c r="TA93" s="46">
        <v>7</v>
      </c>
      <c r="TB93" s="151"/>
      <c r="TC93" s="5">
        <v>8</v>
      </c>
      <c r="TD93" s="204"/>
      <c r="TE93" s="177"/>
      <c r="TF93" s="204"/>
      <c r="TG93" s="204"/>
      <c r="TH93" s="204"/>
      <c r="TI93" s="204"/>
      <c r="TJ93" s="204"/>
    </row>
    <row r="94" spans="1:530" x14ac:dyDescent="0.25">
      <c r="A94" s="24" t="s">
        <v>106</v>
      </c>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c r="LF94" s="24"/>
      <c r="LG94" s="24"/>
      <c r="LH94" s="24"/>
      <c r="LI94" s="24"/>
      <c r="LJ94" s="24"/>
      <c r="LK94" s="24"/>
      <c r="LL94" s="24"/>
      <c r="LM94" s="24"/>
      <c r="LN94" s="24"/>
      <c r="LO94" s="24"/>
      <c r="LP94" s="24"/>
      <c r="LQ94" s="24"/>
      <c r="LR94" s="24"/>
      <c r="LS94" s="24"/>
      <c r="LT94" s="24"/>
      <c r="LU94" s="24"/>
      <c r="LV94" s="24"/>
      <c r="LW94" s="24"/>
      <c r="LX94" s="24"/>
      <c r="LY94" s="24"/>
      <c r="LZ94" s="24"/>
      <c r="MA94" s="24"/>
      <c r="MB94" s="24"/>
      <c r="MC94" s="24"/>
      <c r="MD94" s="24"/>
      <c r="ME94" s="24"/>
      <c r="MF94" s="24"/>
      <c r="MG94" s="24"/>
      <c r="MH94" s="24"/>
      <c r="MI94" s="24"/>
      <c r="MJ94" s="24"/>
      <c r="MK94" s="24"/>
      <c r="ML94" s="24"/>
      <c r="MM94" s="24"/>
      <c r="MN94" s="24"/>
      <c r="MO94" s="24"/>
      <c r="MP94" s="24"/>
      <c r="MQ94" s="24"/>
      <c r="MR94" s="24"/>
      <c r="MS94" s="24"/>
      <c r="MT94" s="24"/>
      <c r="MU94" s="24"/>
      <c r="MV94" s="24"/>
      <c r="MW94" s="24"/>
      <c r="MX94" s="24"/>
      <c r="MY94" s="24"/>
      <c r="MZ94" s="24"/>
      <c r="NA94" s="24"/>
      <c r="NB94" s="24"/>
      <c r="NC94" s="24"/>
      <c r="ND94" s="24"/>
      <c r="NE94" s="24"/>
      <c r="NF94" s="24"/>
      <c r="NG94" s="24"/>
      <c r="NH94" s="24"/>
      <c r="NI94" s="24"/>
      <c r="NJ94" s="24"/>
      <c r="NK94" s="24"/>
      <c r="NL94" s="24"/>
      <c r="NM94" s="24"/>
      <c r="NN94" s="24"/>
      <c r="NO94" s="24"/>
      <c r="NP94" s="24"/>
      <c r="NQ94" s="24"/>
      <c r="NR94" s="24"/>
      <c r="NS94" s="24"/>
      <c r="NT94" s="24"/>
      <c r="NU94" s="24"/>
      <c r="NV94" s="24"/>
      <c r="NW94" s="24"/>
      <c r="NX94" s="24"/>
      <c r="NY94" s="24"/>
      <c r="NZ94" s="24"/>
      <c r="OA94" s="24"/>
      <c r="OB94" s="24"/>
      <c r="OC94" s="24"/>
      <c r="OD94" s="24"/>
      <c r="OE94" s="24"/>
      <c r="OF94" s="24"/>
      <c r="OG94" s="24"/>
      <c r="OH94" s="24"/>
      <c r="OI94" s="24"/>
      <c r="OJ94" s="24"/>
      <c r="OK94" s="24"/>
      <c r="OL94" s="24"/>
      <c r="OM94" s="24"/>
      <c r="ON94" s="24"/>
      <c r="OO94" s="24"/>
      <c r="OP94" s="24"/>
      <c r="OQ94" s="24"/>
      <c r="OR94" s="24"/>
      <c r="OS94" s="24"/>
      <c r="OT94" s="24"/>
      <c r="OU94" s="24"/>
      <c r="OV94" s="24"/>
      <c r="OW94" s="24"/>
      <c r="OX94" s="24"/>
      <c r="OY94" s="24"/>
      <c r="OZ94" s="24"/>
      <c r="PA94" s="24"/>
      <c r="PB94" s="24"/>
      <c r="PC94" s="24"/>
      <c r="PD94" s="24"/>
      <c r="PE94" s="24"/>
      <c r="PF94" s="24"/>
      <c r="PG94" s="24"/>
      <c r="PH94" s="24"/>
      <c r="PI94" s="24"/>
      <c r="PJ94" s="24"/>
      <c r="PK94" s="24"/>
      <c r="PL94" s="24"/>
      <c r="PM94" s="24"/>
      <c r="PN94" s="24"/>
      <c r="PO94" s="24"/>
      <c r="PP94" s="24"/>
      <c r="PQ94" s="24"/>
      <c r="PR94" s="24"/>
      <c r="PS94" s="24"/>
      <c r="PT94" s="24"/>
      <c r="PU94" s="24"/>
      <c r="PV94" s="24"/>
      <c r="PW94" s="24"/>
      <c r="PX94" s="24"/>
      <c r="PY94" s="24"/>
      <c r="PZ94" s="24"/>
      <c r="QB94" s="130"/>
      <c r="QD94" s="139">
        <v>658</v>
      </c>
      <c r="QE94" s="45">
        <v>0</v>
      </c>
      <c r="QF94" s="139">
        <v>661</v>
      </c>
      <c r="QG94" s="45">
        <v>2</v>
      </c>
      <c r="QH94" s="139">
        <v>685</v>
      </c>
      <c r="QI94" s="45">
        <v>4</v>
      </c>
      <c r="QJ94" s="139">
        <v>708</v>
      </c>
      <c r="QK94" s="45">
        <v>6</v>
      </c>
      <c r="QL94" s="139">
        <v>722</v>
      </c>
      <c r="QM94" s="45">
        <v>8</v>
      </c>
      <c r="QN94" s="139">
        <v>746</v>
      </c>
      <c r="QO94" s="45">
        <v>10</v>
      </c>
      <c r="QP94" s="139">
        <v>761</v>
      </c>
      <c r="QQ94" s="45">
        <v>12</v>
      </c>
      <c r="QR94" s="139">
        <v>779</v>
      </c>
      <c r="QS94" s="45">
        <v>14</v>
      </c>
      <c r="QT94" s="139">
        <v>801</v>
      </c>
      <c r="QU94" s="45">
        <v>16</v>
      </c>
      <c r="QV94" s="139">
        <v>827</v>
      </c>
      <c r="QW94" s="45">
        <v>18</v>
      </c>
      <c r="QX94" s="139">
        <v>847</v>
      </c>
      <c r="QY94" s="45">
        <v>20</v>
      </c>
      <c r="QZ94" s="139"/>
      <c r="RB94" s="139"/>
      <c r="RD94" s="139"/>
      <c r="RF94" s="139"/>
      <c r="RH94" s="139"/>
      <c r="RJ94" s="139"/>
      <c r="RL94" s="139"/>
      <c r="RN94" s="139"/>
      <c r="RP94" s="24"/>
      <c r="RQ94" s="139">
        <v>710</v>
      </c>
      <c r="RR94" s="139">
        <v>720</v>
      </c>
      <c r="RS94" s="139">
        <v>708</v>
      </c>
      <c r="RT94" s="139">
        <v>708</v>
      </c>
      <c r="RU94" s="139">
        <v>710</v>
      </c>
      <c r="RV94" s="139">
        <v>710</v>
      </c>
      <c r="RW94" s="139">
        <v>707</v>
      </c>
      <c r="RX94" s="151">
        <v>610</v>
      </c>
      <c r="RY94" s="45">
        <v>0</v>
      </c>
      <c r="RZ94" s="151">
        <v>641</v>
      </c>
      <c r="SA94" s="45">
        <v>1</v>
      </c>
      <c r="SB94" s="151">
        <v>673</v>
      </c>
      <c r="SC94" s="45">
        <v>2</v>
      </c>
      <c r="SD94" s="151">
        <v>720</v>
      </c>
      <c r="SE94" s="45">
        <v>3</v>
      </c>
      <c r="SF94" s="151">
        <v>719</v>
      </c>
      <c r="SG94" s="45">
        <v>4</v>
      </c>
      <c r="SH94" s="151">
        <v>753</v>
      </c>
      <c r="SI94" s="45">
        <v>5</v>
      </c>
      <c r="SJ94" s="151">
        <v>799</v>
      </c>
      <c r="SK94" s="45">
        <v>6</v>
      </c>
      <c r="SL94" s="151"/>
      <c r="SM94" s="45">
        <v>0</v>
      </c>
      <c r="SN94" s="151"/>
      <c r="SO94" s="45">
        <v>1</v>
      </c>
      <c r="SP94" s="151"/>
      <c r="SQ94" s="45">
        <v>2</v>
      </c>
      <c r="SR94" s="151"/>
      <c r="SS94" s="45">
        <v>3</v>
      </c>
      <c r="ST94" s="151"/>
      <c r="SU94" s="45">
        <v>4</v>
      </c>
      <c r="SV94" s="151"/>
      <c r="SW94" s="45">
        <v>5</v>
      </c>
      <c r="SX94" s="151"/>
      <c r="SY94" s="45">
        <v>6</v>
      </c>
      <c r="SZ94" s="151"/>
      <c r="TA94" s="45">
        <v>7</v>
      </c>
      <c r="TB94" s="151"/>
      <c r="TC94" s="2">
        <v>8</v>
      </c>
      <c r="TD94" s="204"/>
      <c r="TF94" s="204"/>
      <c r="TG94" s="204"/>
      <c r="TH94" s="204"/>
      <c r="TI94" s="204"/>
      <c r="TJ94" s="204"/>
    </row>
    <row r="95" spans="1:530" x14ac:dyDescent="0.25">
      <c r="A95" s="25" t="s">
        <v>334</v>
      </c>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c r="FT95" s="25"/>
      <c r="FU95" s="25"/>
      <c r="FV95" s="25"/>
      <c r="FW95" s="25"/>
      <c r="FX95" s="25"/>
      <c r="FY95" s="25"/>
      <c r="FZ95" s="25"/>
      <c r="GA95" s="25"/>
      <c r="GB95" s="25"/>
      <c r="GC95" s="25"/>
      <c r="GD95" s="25"/>
      <c r="GE95" s="25"/>
      <c r="GF95" s="25"/>
      <c r="GG95" s="25"/>
      <c r="GH95" s="25"/>
      <c r="GI95" s="25"/>
      <c r="GJ95" s="25"/>
      <c r="GK95" s="25"/>
      <c r="GL95" s="25"/>
      <c r="GM95" s="25"/>
      <c r="GN95" s="25"/>
      <c r="GO95" s="25"/>
      <c r="GP95" s="25"/>
      <c r="GQ95" s="25"/>
      <c r="GR95" s="25"/>
      <c r="GS95" s="25"/>
      <c r="GT95" s="25"/>
      <c r="GU95" s="25"/>
      <c r="GV95" s="25"/>
      <c r="GW95" s="25"/>
      <c r="GX95" s="25"/>
      <c r="GY95" s="25"/>
      <c r="GZ95" s="25"/>
      <c r="HA95" s="25"/>
      <c r="HB95" s="25"/>
      <c r="HC95" s="25"/>
      <c r="HD95" s="25"/>
      <c r="HE95" s="25"/>
      <c r="HF95" s="25"/>
      <c r="HG95" s="25"/>
      <c r="HH95" s="25"/>
      <c r="HI95" s="25"/>
      <c r="HJ95" s="25"/>
      <c r="HK95" s="25"/>
      <c r="HL95" s="25"/>
      <c r="HM95" s="25"/>
      <c r="HN95" s="25"/>
      <c r="HO95" s="25"/>
      <c r="HP95" s="25"/>
      <c r="HQ95" s="25"/>
      <c r="HR95" s="25"/>
      <c r="HS95" s="25"/>
      <c r="HT95" s="25"/>
      <c r="HU95" s="25"/>
      <c r="HV95" s="25"/>
      <c r="HW95" s="25"/>
      <c r="HX95" s="25"/>
      <c r="HY95" s="25"/>
      <c r="HZ95" s="25"/>
      <c r="IA95" s="25"/>
      <c r="IB95" s="25"/>
      <c r="IC95" s="25"/>
      <c r="ID95" s="25"/>
      <c r="IE95" s="25"/>
      <c r="IF95" s="25"/>
      <c r="IG95" s="25"/>
      <c r="IH95" s="25"/>
      <c r="II95" s="25"/>
      <c r="IJ95" s="25"/>
      <c r="IK95" s="25"/>
      <c r="IL95" s="25"/>
      <c r="IM95" s="25"/>
      <c r="IN95" s="25"/>
      <c r="IO95" s="25"/>
      <c r="IP95" s="25"/>
      <c r="IQ95" s="25"/>
      <c r="IR95" s="25"/>
      <c r="IS95" s="25"/>
      <c r="IT95" s="25"/>
      <c r="IU95" s="25"/>
      <c r="IV95" s="25"/>
      <c r="IW95" s="25"/>
      <c r="IX95" s="25"/>
      <c r="IY95" s="25"/>
      <c r="IZ95" s="25"/>
      <c r="JA95" s="25"/>
      <c r="JB95" s="25"/>
      <c r="JC95" s="25"/>
      <c r="JD95" s="25"/>
      <c r="JE95" s="25"/>
      <c r="JF95" s="25"/>
      <c r="JG95" s="25"/>
      <c r="JH95" s="25"/>
      <c r="JI95" s="25"/>
      <c r="JJ95" s="25"/>
      <c r="JK95" s="25"/>
      <c r="JL95" s="25"/>
      <c r="JM95" s="25"/>
      <c r="JN95" s="25"/>
      <c r="JO95" s="25"/>
      <c r="JP95" s="25"/>
      <c r="JQ95" s="25"/>
      <c r="JR95" s="25"/>
      <c r="JS95" s="25"/>
      <c r="JT95" s="25"/>
      <c r="JU95" s="25"/>
      <c r="JV95" s="25"/>
      <c r="JW95" s="25"/>
      <c r="JX95" s="25"/>
      <c r="JY95" s="25"/>
      <c r="JZ95" s="25"/>
      <c r="KA95" s="25"/>
      <c r="KB95" s="25"/>
      <c r="KC95" s="25"/>
      <c r="KD95" s="25"/>
      <c r="KE95" s="25"/>
      <c r="KF95" s="25"/>
      <c r="KG95" s="25"/>
      <c r="KH95" s="25"/>
      <c r="KI95" s="25"/>
      <c r="KJ95" s="25"/>
      <c r="KK95" s="25"/>
      <c r="KL95" s="25"/>
      <c r="KM95" s="25"/>
      <c r="KN95" s="25"/>
      <c r="KO95" s="25"/>
      <c r="KP95" s="25"/>
      <c r="KQ95" s="25"/>
      <c r="KR95" s="25"/>
      <c r="KS95" s="25"/>
      <c r="KT95" s="25"/>
      <c r="KU95" s="25"/>
      <c r="KV95" s="25"/>
      <c r="KW95" s="25"/>
      <c r="KX95" s="25"/>
      <c r="KY95" s="25"/>
      <c r="KZ95" s="25"/>
      <c r="LA95" s="25"/>
      <c r="LB95" s="25"/>
      <c r="LC95" s="25"/>
      <c r="LD95" s="25"/>
      <c r="LE95" s="25"/>
      <c r="LF95" s="25"/>
      <c r="LG95" s="25"/>
      <c r="LH95" s="25"/>
      <c r="LI95" s="25"/>
      <c r="LJ95" s="25"/>
      <c r="LK95" s="25"/>
      <c r="LL95" s="25"/>
      <c r="LM95" s="25"/>
      <c r="LN95" s="25"/>
      <c r="LO95" s="25"/>
      <c r="LP95" s="25"/>
      <c r="LQ95" s="25"/>
      <c r="LR95" s="25"/>
      <c r="LS95" s="25"/>
      <c r="LT95" s="25"/>
      <c r="LU95" s="25"/>
      <c r="LV95" s="25"/>
      <c r="LW95" s="25"/>
      <c r="LX95" s="25"/>
      <c r="LY95" s="25"/>
      <c r="LZ95" s="25"/>
      <c r="MA95" s="25"/>
      <c r="MB95" s="25"/>
      <c r="MC95" s="25"/>
      <c r="MD95" s="25"/>
      <c r="ME95" s="25"/>
      <c r="MF95" s="25"/>
      <c r="MG95" s="25"/>
      <c r="MH95" s="25"/>
      <c r="MI95" s="25"/>
      <c r="MJ95" s="25"/>
      <c r="MK95" s="25"/>
      <c r="ML95" s="25"/>
      <c r="MM95" s="25"/>
      <c r="MN95" s="25"/>
      <c r="MO95" s="25"/>
      <c r="MP95" s="25"/>
      <c r="MQ95" s="25"/>
      <c r="MR95" s="25"/>
      <c r="MS95" s="25"/>
      <c r="MT95" s="25"/>
      <c r="MU95" s="25"/>
      <c r="MV95" s="25"/>
      <c r="MW95" s="25"/>
      <c r="MX95" s="25"/>
      <c r="MY95" s="25"/>
      <c r="MZ95" s="25"/>
      <c r="NA95" s="25"/>
      <c r="NB95" s="25"/>
      <c r="NC95" s="25"/>
      <c r="ND95" s="25"/>
      <c r="NE95" s="25"/>
      <c r="NF95" s="25"/>
      <c r="NG95" s="25"/>
      <c r="NH95" s="25"/>
      <c r="NI95" s="25"/>
      <c r="NJ95" s="25"/>
      <c r="NK95" s="25"/>
      <c r="NL95" s="25"/>
      <c r="NM95" s="25"/>
      <c r="NN95" s="25"/>
      <c r="NO95" s="25"/>
      <c r="NP95" s="25"/>
      <c r="NQ95" s="25"/>
      <c r="NR95" s="25"/>
      <c r="NS95" s="25"/>
      <c r="NT95" s="25"/>
      <c r="NU95" s="25"/>
      <c r="NV95" s="25"/>
      <c r="NW95" s="25"/>
      <c r="NX95" s="25"/>
      <c r="NY95" s="25"/>
      <c r="NZ95" s="25"/>
      <c r="OA95" s="25"/>
      <c r="OB95" s="25"/>
      <c r="OC95" s="25"/>
      <c r="OD95" s="25"/>
      <c r="OE95" s="25"/>
      <c r="OF95" s="25"/>
      <c r="OG95" s="25"/>
      <c r="OH95" s="25"/>
      <c r="OI95" s="25"/>
      <c r="OJ95" s="25"/>
      <c r="OK95" s="25"/>
      <c r="OL95" s="25"/>
      <c r="OM95" s="25"/>
      <c r="ON95" s="25"/>
      <c r="OO95" s="25"/>
      <c r="OP95" s="25"/>
      <c r="OQ95" s="25"/>
      <c r="OR95" s="25"/>
      <c r="OS95" s="25"/>
      <c r="OT95" s="25"/>
      <c r="OU95" s="25"/>
      <c r="OV95" s="25"/>
      <c r="OW95" s="25"/>
      <c r="OX95" s="25"/>
      <c r="OY95" s="25"/>
      <c r="OZ95" s="25"/>
      <c r="PA95" s="25"/>
      <c r="PB95" s="25"/>
      <c r="PC95" s="25"/>
      <c r="PD95" s="25"/>
      <c r="PE95" s="25"/>
      <c r="PF95" s="25"/>
      <c r="PG95" s="25"/>
      <c r="PH95" s="25"/>
      <c r="PI95" s="25"/>
      <c r="PJ95" s="25"/>
      <c r="PK95" s="25"/>
      <c r="PL95" s="25"/>
      <c r="PM95" s="25"/>
      <c r="PN95" s="25"/>
      <c r="PO95" s="25"/>
      <c r="PP95" s="25"/>
      <c r="PQ95" s="25"/>
      <c r="PR95" s="25"/>
      <c r="PS95" s="25"/>
      <c r="PT95" s="25"/>
      <c r="PU95" s="25"/>
      <c r="PV95" s="25"/>
      <c r="PW95" s="25"/>
      <c r="PX95" s="25"/>
      <c r="PY95" s="25"/>
      <c r="PZ95" s="25"/>
      <c r="QD95" s="140">
        <v>643</v>
      </c>
      <c r="QE95" s="46">
        <v>0</v>
      </c>
      <c r="QF95" s="140">
        <v>665</v>
      </c>
      <c r="QG95" s="46">
        <v>2</v>
      </c>
      <c r="QH95" s="140">
        <v>676</v>
      </c>
      <c r="QI95" s="46">
        <v>4</v>
      </c>
      <c r="QJ95" s="140">
        <v>693</v>
      </c>
      <c r="QK95" s="46">
        <v>6</v>
      </c>
      <c r="QL95" s="140">
        <v>716</v>
      </c>
      <c r="QM95" s="46">
        <v>8</v>
      </c>
      <c r="QN95" s="140">
        <v>738</v>
      </c>
      <c r="QO95" s="46">
        <v>10</v>
      </c>
      <c r="QP95" s="140">
        <v>759</v>
      </c>
      <c r="QQ95" s="46">
        <v>12</v>
      </c>
      <c r="QR95" s="140">
        <v>779</v>
      </c>
      <c r="QS95" s="46">
        <v>14</v>
      </c>
      <c r="QT95" s="140">
        <v>801</v>
      </c>
      <c r="QU95" s="46">
        <v>16</v>
      </c>
      <c r="QV95" s="140">
        <v>823</v>
      </c>
      <c r="QW95" s="46">
        <v>18</v>
      </c>
      <c r="QX95" s="140">
        <v>846</v>
      </c>
      <c r="QY95" s="46">
        <v>20</v>
      </c>
      <c r="QZ95" s="140"/>
      <c r="RA95" s="46"/>
      <c r="RB95" s="140"/>
      <c r="RC95" s="46"/>
      <c r="RD95" s="140"/>
      <c r="RE95" s="46"/>
      <c r="RF95" s="140"/>
      <c r="RG95" s="46"/>
      <c r="RH95" s="140"/>
      <c r="RI95" s="46"/>
      <c r="RJ95" s="140"/>
      <c r="RK95" s="46"/>
      <c r="RL95" s="140"/>
      <c r="RM95" s="46"/>
      <c r="RN95" s="140"/>
      <c r="RO95" s="46"/>
      <c r="RP95" s="25"/>
      <c r="RQ95" s="140">
        <v>735</v>
      </c>
      <c r="RR95" s="140">
        <v>729</v>
      </c>
      <c r="RS95" s="140">
        <v>729</v>
      </c>
      <c r="RT95" s="140">
        <v>729</v>
      </c>
      <c r="RU95" s="140">
        <v>728</v>
      </c>
      <c r="RV95" s="140">
        <v>729</v>
      </c>
      <c r="RW95" s="140">
        <v>729</v>
      </c>
      <c r="RX95" s="139">
        <v>610</v>
      </c>
      <c r="RY95" s="46">
        <v>0</v>
      </c>
      <c r="RZ95" s="139">
        <v>686</v>
      </c>
      <c r="SA95" s="46">
        <v>1</v>
      </c>
      <c r="SB95" s="139">
        <v>620</v>
      </c>
      <c r="SC95" s="46">
        <v>2</v>
      </c>
      <c r="SD95" s="139">
        <v>678</v>
      </c>
      <c r="SE95" s="46">
        <v>3</v>
      </c>
      <c r="SF95" s="139">
        <v>700</v>
      </c>
      <c r="SG95" s="46">
        <v>4</v>
      </c>
      <c r="SH95" s="139">
        <v>755</v>
      </c>
      <c r="SI95" s="46">
        <v>5</v>
      </c>
      <c r="SJ95" s="139">
        <v>801</v>
      </c>
      <c r="SK95" s="46">
        <v>6</v>
      </c>
      <c r="SL95" s="139"/>
      <c r="SM95" s="46">
        <v>0</v>
      </c>
      <c r="SN95" s="139"/>
      <c r="SO95" s="46">
        <v>1</v>
      </c>
      <c r="SP95" s="139"/>
      <c r="SQ95" s="46">
        <v>2</v>
      </c>
      <c r="SR95" s="139"/>
      <c r="SS95" s="46">
        <v>3</v>
      </c>
      <c r="ST95" s="139"/>
      <c r="SU95" s="46">
        <v>4</v>
      </c>
      <c r="SV95" s="139"/>
      <c r="SW95" s="46">
        <v>5</v>
      </c>
      <c r="SX95" s="139"/>
      <c r="SY95" s="46">
        <v>6</v>
      </c>
      <c r="SZ95" s="139"/>
      <c r="TA95" s="46">
        <v>7</v>
      </c>
      <c r="TB95" s="139"/>
      <c r="TC95" s="5">
        <v>8</v>
      </c>
      <c r="TD95" s="204"/>
      <c r="TF95" s="204"/>
      <c r="TG95" s="204"/>
      <c r="TH95" s="204"/>
      <c r="TI95" s="204"/>
      <c r="TJ95" s="204"/>
    </row>
    <row r="96" spans="1:530" x14ac:dyDescent="0.25">
      <c r="A96" s="24" t="s">
        <v>335</v>
      </c>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c r="LC96" s="24"/>
      <c r="LD96" s="24"/>
      <c r="LE96" s="24"/>
      <c r="LF96" s="24"/>
      <c r="LG96" s="24"/>
      <c r="LH96" s="24"/>
      <c r="LI96" s="24"/>
      <c r="LJ96" s="24"/>
      <c r="LK96" s="24"/>
      <c r="LL96" s="24"/>
      <c r="LM96" s="24"/>
      <c r="LN96" s="24"/>
      <c r="LO96" s="24"/>
      <c r="LP96" s="24"/>
      <c r="LQ96" s="24"/>
      <c r="LR96" s="24"/>
      <c r="LS96" s="24"/>
      <c r="LT96" s="24"/>
      <c r="LU96" s="24"/>
      <c r="LV96" s="24"/>
      <c r="LW96" s="24"/>
      <c r="LX96" s="24"/>
      <c r="LY96" s="24"/>
      <c r="LZ96" s="24"/>
      <c r="MA96" s="24"/>
      <c r="MB96" s="24"/>
      <c r="MC96" s="24"/>
      <c r="MD96" s="24"/>
      <c r="ME96" s="24"/>
      <c r="MF96" s="24"/>
      <c r="MG96" s="24"/>
      <c r="MH96" s="24"/>
      <c r="MI96" s="24"/>
      <c r="MJ96" s="24"/>
      <c r="MK96" s="24"/>
      <c r="ML96" s="24"/>
      <c r="MM96" s="24"/>
      <c r="MN96" s="24"/>
      <c r="MO96" s="24"/>
      <c r="MP96" s="24"/>
      <c r="MQ96" s="24"/>
      <c r="MR96" s="24"/>
      <c r="MS96" s="24"/>
      <c r="MT96" s="24"/>
      <c r="MU96" s="24"/>
      <c r="MV96" s="24"/>
      <c r="MW96" s="24"/>
      <c r="MX96" s="24"/>
      <c r="MY96" s="24"/>
      <c r="MZ96" s="24"/>
      <c r="NA96" s="24"/>
      <c r="NB96" s="24"/>
      <c r="NC96" s="24"/>
      <c r="ND96" s="24"/>
      <c r="NE96" s="24"/>
      <c r="NF96" s="24"/>
      <c r="NG96" s="24"/>
      <c r="NH96" s="24"/>
      <c r="NI96" s="24"/>
      <c r="NJ96" s="24"/>
      <c r="NK96" s="24"/>
      <c r="NL96" s="24"/>
      <c r="NM96" s="24"/>
      <c r="NN96" s="24"/>
      <c r="NO96" s="24"/>
      <c r="NP96" s="24"/>
      <c r="NQ96" s="24"/>
      <c r="NR96" s="24"/>
      <c r="NS96" s="24"/>
      <c r="NT96" s="24"/>
      <c r="NU96" s="24"/>
      <c r="NV96" s="24"/>
      <c r="NW96" s="24"/>
      <c r="NX96" s="24"/>
      <c r="NY96" s="24"/>
      <c r="NZ96" s="24"/>
      <c r="OA96" s="24"/>
      <c r="OB96" s="24"/>
      <c r="OC96" s="24"/>
      <c r="OD96" s="24"/>
      <c r="OE96" s="24"/>
      <c r="OF96" s="24"/>
      <c r="OG96" s="24"/>
      <c r="OH96" s="24"/>
      <c r="OI96" s="24"/>
      <c r="OJ96" s="24"/>
      <c r="OK96" s="24"/>
      <c r="OL96" s="24"/>
      <c r="OM96" s="24"/>
      <c r="ON96" s="24"/>
      <c r="OO96" s="24"/>
      <c r="OP96" s="24"/>
      <c r="OQ96" s="24"/>
      <c r="OR96" s="24"/>
      <c r="OS96" s="24"/>
      <c r="OT96" s="24"/>
      <c r="OU96" s="24"/>
      <c r="OV96" s="24"/>
      <c r="OW96" s="24"/>
      <c r="OX96" s="24"/>
      <c r="OY96" s="24"/>
      <c r="OZ96" s="24"/>
      <c r="PA96" s="24"/>
      <c r="PB96" s="24"/>
      <c r="PC96" s="24"/>
      <c r="PD96" s="24"/>
      <c r="PE96" s="24"/>
      <c r="PF96" s="24"/>
      <c r="PG96" s="24"/>
      <c r="PH96" s="24"/>
      <c r="PI96" s="24"/>
      <c r="PJ96" s="24"/>
      <c r="PK96" s="24"/>
      <c r="PL96" s="24"/>
      <c r="PM96" s="24"/>
      <c r="PN96" s="24"/>
      <c r="PO96" s="24"/>
      <c r="PP96" s="24"/>
      <c r="PQ96" s="24"/>
      <c r="PR96" s="24"/>
      <c r="PS96" s="24"/>
      <c r="PT96" s="24"/>
      <c r="PU96" s="24"/>
      <c r="PV96" s="24"/>
      <c r="PW96" s="24"/>
      <c r="PX96" s="24"/>
      <c r="PY96" s="24"/>
      <c r="PZ96" s="24"/>
      <c r="QD96" s="140">
        <v>642</v>
      </c>
      <c r="QE96" s="45">
        <v>0</v>
      </c>
      <c r="QF96" s="140">
        <v>661</v>
      </c>
      <c r="QG96" s="45">
        <v>2</v>
      </c>
      <c r="QH96" s="140">
        <v>674</v>
      </c>
      <c r="QI96" s="45">
        <v>4</v>
      </c>
      <c r="QJ96" s="140">
        <v>691</v>
      </c>
      <c r="QK96" s="45">
        <v>6</v>
      </c>
      <c r="QL96" s="140">
        <v>718</v>
      </c>
      <c r="QM96" s="45">
        <v>8</v>
      </c>
      <c r="QN96" s="140">
        <v>734</v>
      </c>
      <c r="QO96" s="45">
        <v>10</v>
      </c>
      <c r="QP96" s="140">
        <v>759</v>
      </c>
      <c r="QQ96" s="45">
        <v>12</v>
      </c>
      <c r="QR96" s="140">
        <v>778</v>
      </c>
      <c r="QS96" s="45">
        <v>14</v>
      </c>
      <c r="QT96" s="140">
        <v>800</v>
      </c>
      <c r="QU96" s="45">
        <v>16</v>
      </c>
      <c r="QV96" s="140">
        <v>821</v>
      </c>
      <c r="QW96" s="45">
        <v>18</v>
      </c>
      <c r="QX96" s="140">
        <v>842</v>
      </c>
      <c r="QY96" s="45">
        <v>20</v>
      </c>
      <c r="QZ96" s="140"/>
      <c r="RB96" s="140"/>
      <c r="RD96" s="140"/>
      <c r="RF96" s="140"/>
      <c r="RH96" s="140"/>
      <c r="RJ96" s="140"/>
      <c r="RL96" s="140"/>
      <c r="RN96" s="140"/>
      <c r="RP96" s="24"/>
      <c r="RQ96" s="140">
        <v>730</v>
      </c>
      <c r="RR96" s="140">
        <v>723</v>
      </c>
      <c r="RS96" s="140">
        <v>727</v>
      </c>
      <c r="RT96" s="140">
        <v>729</v>
      </c>
      <c r="RU96" s="140">
        <v>729</v>
      </c>
      <c r="RV96" s="140">
        <v>730</v>
      </c>
      <c r="RW96" s="140">
        <v>726</v>
      </c>
      <c r="RX96" s="139">
        <v>600</v>
      </c>
      <c r="RY96" s="45">
        <v>0</v>
      </c>
      <c r="RZ96" s="139">
        <v>649</v>
      </c>
      <c r="SA96" s="45">
        <v>1</v>
      </c>
      <c r="SB96" s="139">
        <v>617</v>
      </c>
      <c r="SC96" s="45">
        <v>2</v>
      </c>
      <c r="SD96" s="139">
        <v>729</v>
      </c>
      <c r="SE96" s="45">
        <v>3</v>
      </c>
      <c r="SF96" s="139">
        <v>701</v>
      </c>
      <c r="SG96" s="45">
        <v>4</v>
      </c>
      <c r="SH96" s="139">
        <v>755</v>
      </c>
      <c r="SI96" s="45">
        <v>5</v>
      </c>
      <c r="SJ96" s="139">
        <v>802</v>
      </c>
      <c r="SK96" s="45">
        <v>6</v>
      </c>
      <c r="SL96" s="139"/>
      <c r="SM96" s="45">
        <v>0</v>
      </c>
      <c r="SN96" s="139"/>
      <c r="SO96" s="45">
        <v>1</v>
      </c>
      <c r="SP96" s="139"/>
      <c r="SQ96" s="45">
        <v>2</v>
      </c>
      <c r="SR96" s="139"/>
      <c r="SS96" s="45">
        <v>3</v>
      </c>
      <c r="ST96" s="139"/>
      <c r="SU96" s="45">
        <v>4</v>
      </c>
      <c r="SV96" s="139"/>
      <c r="SW96" s="45">
        <v>5</v>
      </c>
      <c r="SX96" s="139"/>
      <c r="SY96" s="45">
        <v>6</v>
      </c>
      <c r="SZ96" s="139"/>
      <c r="TA96" s="45">
        <v>7</v>
      </c>
      <c r="TB96" s="139"/>
      <c r="TC96" s="2">
        <v>8</v>
      </c>
      <c r="TD96" s="204"/>
      <c r="TF96" s="204"/>
      <c r="TG96" s="204"/>
      <c r="TH96" s="204"/>
      <c r="TI96" s="204"/>
      <c r="TJ96" s="204"/>
    </row>
    <row r="97" spans="1:530" x14ac:dyDescent="0.25">
      <c r="A97" s="25" t="s">
        <v>336</v>
      </c>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c r="HM97" s="25"/>
      <c r="HN97" s="25"/>
      <c r="HO97" s="25"/>
      <c r="HP97" s="25"/>
      <c r="HQ97" s="25"/>
      <c r="HR97" s="25"/>
      <c r="HS97" s="25"/>
      <c r="HT97" s="25"/>
      <c r="HU97" s="25"/>
      <c r="HV97" s="25"/>
      <c r="HW97" s="25"/>
      <c r="HX97" s="25"/>
      <c r="HY97" s="25"/>
      <c r="HZ97" s="25"/>
      <c r="IA97" s="25"/>
      <c r="IB97" s="25"/>
      <c r="IC97" s="25"/>
      <c r="ID97" s="25"/>
      <c r="IE97" s="25"/>
      <c r="IF97" s="25"/>
      <c r="IG97" s="25"/>
      <c r="IH97" s="25"/>
      <c r="II97" s="25"/>
      <c r="IJ97" s="25"/>
      <c r="IK97" s="25"/>
      <c r="IL97" s="25"/>
      <c r="IM97" s="25"/>
      <c r="IN97" s="25"/>
      <c r="IO97" s="25"/>
      <c r="IP97" s="25"/>
      <c r="IQ97" s="25"/>
      <c r="IR97" s="25"/>
      <c r="IS97" s="25"/>
      <c r="IT97" s="25"/>
      <c r="IU97" s="25"/>
      <c r="IV97" s="25"/>
      <c r="IW97" s="25"/>
      <c r="IX97" s="25"/>
      <c r="IY97" s="25"/>
      <c r="IZ97" s="25"/>
      <c r="JA97" s="25"/>
      <c r="JB97" s="25"/>
      <c r="JC97" s="25"/>
      <c r="JD97" s="25"/>
      <c r="JE97" s="25"/>
      <c r="JF97" s="25"/>
      <c r="JG97" s="25"/>
      <c r="JH97" s="25"/>
      <c r="JI97" s="25"/>
      <c r="JJ97" s="25"/>
      <c r="JK97" s="25"/>
      <c r="JL97" s="25"/>
      <c r="JM97" s="25"/>
      <c r="JN97" s="25"/>
      <c r="JO97" s="25"/>
      <c r="JP97" s="25"/>
      <c r="JQ97" s="25"/>
      <c r="JR97" s="25"/>
      <c r="JS97" s="25"/>
      <c r="JT97" s="25"/>
      <c r="JU97" s="25"/>
      <c r="JV97" s="25"/>
      <c r="JW97" s="25"/>
      <c r="JX97" s="25"/>
      <c r="JY97" s="25"/>
      <c r="JZ97" s="25"/>
      <c r="KA97" s="25"/>
      <c r="KB97" s="25"/>
      <c r="KC97" s="25"/>
      <c r="KD97" s="25"/>
      <c r="KE97" s="25"/>
      <c r="KF97" s="25"/>
      <c r="KG97" s="25"/>
      <c r="KH97" s="25"/>
      <c r="KI97" s="25"/>
      <c r="KJ97" s="25"/>
      <c r="KK97" s="25"/>
      <c r="KL97" s="25"/>
      <c r="KM97" s="25"/>
      <c r="KN97" s="25"/>
      <c r="KO97" s="25"/>
      <c r="KP97" s="25"/>
      <c r="KQ97" s="25"/>
      <c r="KR97" s="25"/>
      <c r="KS97" s="25"/>
      <c r="KT97" s="25"/>
      <c r="KU97" s="25"/>
      <c r="KV97" s="25"/>
      <c r="KW97" s="25"/>
      <c r="KX97" s="25"/>
      <c r="KY97" s="25"/>
      <c r="KZ97" s="25"/>
      <c r="LA97" s="25"/>
      <c r="LB97" s="25"/>
      <c r="LC97" s="25"/>
      <c r="LD97" s="25"/>
      <c r="LE97" s="25"/>
      <c r="LF97" s="25"/>
      <c r="LG97" s="25"/>
      <c r="LH97" s="25"/>
      <c r="LI97" s="25"/>
      <c r="LJ97" s="25"/>
      <c r="LK97" s="25"/>
      <c r="LL97" s="25"/>
      <c r="LM97" s="25"/>
      <c r="LN97" s="25"/>
      <c r="LO97" s="25"/>
      <c r="LP97" s="25"/>
      <c r="LQ97" s="25"/>
      <c r="LR97" s="25"/>
      <c r="LS97" s="25"/>
      <c r="LT97" s="25"/>
      <c r="LU97" s="25"/>
      <c r="LV97" s="25"/>
      <c r="LW97" s="25"/>
      <c r="LX97" s="25"/>
      <c r="LY97" s="25"/>
      <c r="LZ97" s="25"/>
      <c r="MA97" s="25"/>
      <c r="MB97" s="25"/>
      <c r="MC97" s="25"/>
      <c r="MD97" s="25"/>
      <c r="ME97" s="25"/>
      <c r="MF97" s="25"/>
      <c r="MG97" s="25"/>
      <c r="MH97" s="25"/>
      <c r="MI97" s="25"/>
      <c r="MJ97" s="25"/>
      <c r="MK97" s="25"/>
      <c r="ML97" s="25"/>
      <c r="MM97" s="25"/>
      <c r="MN97" s="25"/>
      <c r="MO97" s="25"/>
      <c r="MP97" s="25"/>
      <c r="MQ97" s="25"/>
      <c r="MR97" s="25"/>
      <c r="MS97" s="25"/>
      <c r="MT97" s="25"/>
      <c r="MU97" s="25"/>
      <c r="MV97" s="25"/>
      <c r="MW97" s="25"/>
      <c r="MX97" s="25"/>
      <c r="MY97" s="25"/>
      <c r="MZ97" s="25"/>
      <c r="NA97" s="25"/>
      <c r="NB97" s="25"/>
      <c r="NC97" s="25"/>
      <c r="ND97" s="25"/>
      <c r="NE97" s="25"/>
      <c r="NF97" s="25"/>
      <c r="NG97" s="25"/>
      <c r="NH97" s="25"/>
      <c r="NI97" s="25"/>
      <c r="NJ97" s="25"/>
      <c r="NK97" s="25"/>
      <c r="NL97" s="25"/>
      <c r="NM97" s="25"/>
      <c r="NN97" s="25"/>
      <c r="NO97" s="25"/>
      <c r="NP97" s="25"/>
      <c r="NQ97" s="25"/>
      <c r="NR97" s="25"/>
      <c r="NS97" s="25"/>
      <c r="NT97" s="25"/>
      <c r="NU97" s="25"/>
      <c r="NV97" s="25"/>
      <c r="NW97" s="25"/>
      <c r="NX97" s="25"/>
      <c r="NY97" s="25"/>
      <c r="NZ97" s="25"/>
      <c r="OA97" s="25"/>
      <c r="OB97" s="25"/>
      <c r="OC97" s="25"/>
      <c r="OD97" s="25"/>
      <c r="OE97" s="25"/>
      <c r="OF97" s="25"/>
      <c r="OG97" s="25"/>
      <c r="OH97" s="25"/>
      <c r="OI97" s="25"/>
      <c r="OJ97" s="25"/>
      <c r="OK97" s="25"/>
      <c r="OL97" s="25"/>
      <c r="OM97" s="25"/>
      <c r="ON97" s="25"/>
      <c r="OO97" s="25"/>
      <c r="OP97" s="25"/>
      <c r="OQ97" s="25"/>
      <c r="OR97" s="25"/>
      <c r="OS97" s="25"/>
      <c r="OT97" s="25"/>
      <c r="OU97" s="25"/>
      <c r="OV97" s="25"/>
      <c r="OW97" s="25"/>
      <c r="OX97" s="25"/>
      <c r="OY97" s="25"/>
      <c r="OZ97" s="25"/>
      <c r="PA97" s="25"/>
      <c r="PB97" s="25"/>
      <c r="PC97" s="25"/>
      <c r="PD97" s="25"/>
      <c r="PE97" s="25"/>
      <c r="PF97" s="25"/>
      <c r="PG97" s="25"/>
      <c r="PH97" s="25"/>
      <c r="PI97" s="25"/>
      <c r="PJ97" s="25"/>
      <c r="PK97" s="25"/>
      <c r="PL97" s="25"/>
      <c r="PM97" s="25"/>
      <c r="PN97" s="25"/>
      <c r="PO97" s="25"/>
      <c r="PP97" s="25"/>
      <c r="PQ97" s="25"/>
      <c r="PR97" s="25"/>
      <c r="PS97" s="25"/>
      <c r="PT97" s="25"/>
      <c r="PU97" s="25"/>
      <c r="PV97" s="25"/>
      <c r="PW97" s="25"/>
      <c r="PX97" s="25"/>
      <c r="PY97" s="25"/>
      <c r="PZ97" s="25"/>
      <c r="QD97" s="140">
        <v>641</v>
      </c>
      <c r="QE97" s="46">
        <v>0</v>
      </c>
      <c r="QF97" s="140">
        <v>658</v>
      </c>
      <c r="QG97" s="46">
        <v>2</v>
      </c>
      <c r="QH97" s="140">
        <v>676</v>
      </c>
      <c r="QI97" s="46">
        <v>4</v>
      </c>
      <c r="QJ97" s="140">
        <v>694</v>
      </c>
      <c r="QK97" s="46">
        <v>6</v>
      </c>
      <c r="QL97" s="140">
        <v>714</v>
      </c>
      <c r="QM97" s="46">
        <v>8</v>
      </c>
      <c r="QN97" s="140">
        <v>736</v>
      </c>
      <c r="QO97" s="46">
        <v>10</v>
      </c>
      <c r="QP97" s="140">
        <v>754</v>
      </c>
      <c r="QQ97" s="46">
        <v>12</v>
      </c>
      <c r="QR97" s="140">
        <v>778</v>
      </c>
      <c r="QS97" s="46">
        <v>14</v>
      </c>
      <c r="QT97" s="140">
        <v>801</v>
      </c>
      <c r="QU97" s="46">
        <v>16</v>
      </c>
      <c r="QV97" s="140">
        <v>824</v>
      </c>
      <c r="QW97" s="46">
        <v>18</v>
      </c>
      <c r="QX97" s="140">
        <v>843</v>
      </c>
      <c r="QY97" s="46">
        <v>20</v>
      </c>
      <c r="QZ97" s="140"/>
      <c r="RA97" s="46"/>
      <c r="RB97" s="140"/>
      <c r="RC97" s="46"/>
      <c r="RD97" s="140"/>
      <c r="RE97" s="46"/>
      <c r="RF97" s="140"/>
      <c r="RG97" s="46"/>
      <c r="RH97" s="140"/>
      <c r="RI97" s="46"/>
      <c r="RJ97" s="140"/>
      <c r="RK97" s="46"/>
      <c r="RL97" s="140"/>
      <c r="RM97" s="46"/>
      <c r="RN97" s="140"/>
      <c r="RO97" s="46"/>
      <c r="RP97" s="25"/>
      <c r="RQ97" s="140">
        <v>728</v>
      </c>
      <c r="RR97" s="140">
        <v>729</v>
      </c>
      <c r="RS97" s="140">
        <v>729</v>
      </c>
      <c r="RT97" s="140">
        <v>729</v>
      </c>
      <c r="RU97" s="140">
        <v>731</v>
      </c>
      <c r="RV97" s="140">
        <v>729</v>
      </c>
      <c r="RW97" s="140">
        <v>729</v>
      </c>
      <c r="RX97" s="139">
        <v>610</v>
      </c>
      <c r="RY97" s="46">
        <v>0</v>
      </c>
      <c r="RZ97" s="139">
        <v>650</v>
      </c>
      <c r="SA97" s="46">
        <v>1</v>
      </c>
      <c r="SB97" s="139">
        <v>669</v>
      </c>
      <c r="SC97" s="46">
        <v>2</v>
      </c>
      <c r="SD97" s="139">
        <v>738</v>
      </c>
      <c r="SE97" s="46">
        <v>3</v>
      </c>
      <c r="SF97" s="139">
        <v>704</v>
      </c>
      <c r="SG97" s="46">
        <v>4</v>
      </c>
      <c r="SH97" s="139">
        <v>756</v>
      </c>
      <c r="SI97" s="46">
        <v>5</v>
      </c>
      <c r="SJ97" s="139">
        <v>803</v>
      </c>
      <c r="SK97" s="46">
        <v>6</v>
      </c>
      <c r="SL97" s="139"/>
      <c r="SM97" s="46">
        <v>0</v>
      </c>
      <c r="SN97" s="139"/>
      <c r="SO97" s="46">
        <v>1</v>
      </c>
      <c r="SP97" s="139"/>
      <c r="SQ97" s="46">
        <v>2</v>
      </c>
      <c r="SR97" s="139"/>
      <c r="SS97" s="46">
        <v>3</v>
      </c>
      <c r="ST97" s="139"/>
      <c r="SU97" s="46">
        <v>4</v>
      </c>
      <c r="SV97" s="139"/>
      <c r="SW97" s="46">
        <v>5</v>
      </c>
      <c r="SX97" s="139"/>
      <c r="SY97" s="46">
        <v>6</v>
      </c>
      <c r="SZ97" s="139"/>
      <c r="TA97" s="46">
        <v>7</v>
      </c>
      <c r="TB97" s="139"/>
      <c r="TC97" s="5">
        <v>8</v>
      </c>
      <c r="TD97" s="204"/>
      <c r="TF97" s="204"/>
      <c r="TG97" s="204"/>
      <c r="TH97" s="204"/>
      <c r="TI97" s="204"/>
      <c r="TJ97" s="204"/>
    </row>
    <row r="98" spans="1:530" x14ac:dyDescent="0.25">
      <c r="A98" s="24" t="s">
        <v>337</v>
      </c>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24"/>
      <c r="FZ98" s="24"/>
      <c r="GA98" s="24"/>
      <c r="GB98" s="24"/>
      <c r="GC98" s="24"/>
      <c r="GD98" s="24"/>
      <c r="GE98" s="24"/>
      <c r="GF98" s="24"/>
      <c r="GG98" s="24"/>
      <c r="GH98" s="24"/>
      <c r="GI98" s="24"/>
      <c r="GJ98" s="24"/>
      <c r="GK98" s="24"/>
      <c r="GL98" s="24"/>
      <c r="GM98" s="24"/>
      <c r="GN98" s="24"/>
      <c r="GO98" s="24"/>
      <c r="GP98" s="24"/>
      <c r="GQ98" s="24"/>
      <c r="GR98" s="24"/>
      <c r="GS98" s="24"/>
      <c r="GT98" s="24"/>
      <c r="GU98" s="24"/>
      <c r="GV98" s="24"/>
      <c r="GW98" s="24"/>
      <c r="GX98" s="24"/>
      <c r="GY98" s="24"/>
      <c r="GZ98" s="24"/>
      <c r="HA98" s="24"/>
      <c r="HB98" s="24"/>
      <c r="HC98" s="24"/>
      <c r="HD98" s="24"/>
      <c r="HE98" s="24"/>
      <c r="HF98" s="24"/>
      <c r="HG98" s="24"/>
      <c r="HH98" s="24"/>
      <c r="HI98" s="24"/>
      <c r="HJ98" s="24"/>
      <c r="HK98" s="24"/>
      <c r="HL98" s="24"/>
      <c r="HM98" s="24"/>
      <c r="HN98" s="24"/>
      <c r="HO98" s="24"/>
      <c r="HP98" s="24"/>
      <c r="HQ98" s="24"/>
      <c r="HR98" s="24"/>
      <c r="HS98" s="24"/>
      <c r="HT98" s="24"/>
      <c r="HU98" s="24"/>
      <c r="HV98" s="24"/>
      <c r="HW98" s="24"/>
      <c r="HX98" s="24"/>
      <c r="HY98" s="24"/>
      <c r="HZ98" s="24"/>
      <c r="IA98" s="24"/>
      <c r="IB98" s="24"/>
      <c r="IC98" s="24"/>
      <c r="ID98" s="24"/>
      <c r="IE98" s="24"/>
      <c r="IF98" s="24"/>
      <c r="IG98" s="24"/>
      <c r="IH98" s="24"/>
      <c r="II98" s="24"/>
      <c r="IJ98" s="24"/>
      <c r="IK98" s="24"/>
      <c r="IL98" s="24"/>
      <c r="IM98" s="24"/>
      <c r="IN98" s="24"/>
      <c r="IO98" s="24"/>
      <c r="IP98" s="24"/>
      <c r="IQ98" s="24"/>
      <c r="IR98" s="24"/>
      <c r="IS98" s="24"/>
      <c r="IT98" s="24"/>
      <c r="IU98" s="24"/>
      <c r="IV98" s="24"/>
      <c r="IW98" s="24"/>
      <c r="IX98" s="24"/>
      <c r="IY98" s="24"/>
      <c r="IZ98" s="24"/>
      <c r="JA98" s="24"/>
      <c r="JB98" s="24"/>
      <c r="JC98" s="24"/>
      <c r="JD98" s="24"/>
      <c r="JE98" s="24"/>
      <c r="JF98" s="24"/>
      <c r="JG98" s="24"/>
      <c r="JH98" s="24"/>
      <c r="JI98" s="24"/>
      <c r="JJ98" s="24"/>
      <c r="JK98" s="24"/>
      <c r="JL98" s="24"/>
      <c r="JM98" s="24"/>
      <c r="JN98" s="24"/>
      <c r="JO98" s="24"/>
      <c r="JP98" s="24"/>
      <c r="JQ98" s="24"/>
      <c r="JR98" s="24"/>
      <c r="JS98" s="24"/>
      <c r="JT98" s="24"/>
      <c r="JU98" s="24"/>
      <c r="JV98" s="24"/>
      <c r="JW98" s="24"/>
      <c r="JX98" s="24"/>
      <c r="JY98" s="24"/>
      <c r="JZ98" s="24"/>
      <c r="KA98" s="24"/>
      <c r="KB98" s="24"/>
      <c r="KC98" s="24"/>
      <c r="KD98" s="24"/>
      <c r="KE98" s="24"/>
      <c r="KF98" s="24"/>
      <c r="KG98" s="24"/>
      <c r="KH98" s="24"/>
      <c r="KI98" s="24"/>
      <c r="KJ98" s="24"/>
      <c r="KK98" s="24"/>
      <c r="KL98" s="24"/>
      <c r="KM98" s="24"/>
      <c r="KN98" s="24"/>
      <c r="KO98" s="24"/>
      <c r="KP98" s="24"/>
      <c r="KQ98" s="24"/>
      <c r="KR98" s="24"/>
      <c r="KS98" s="24"/>
      <c r="KT98" s="24"/>
      <c r="KU98" s="24"/>
      <c r="KV98" s="24"/>
      <c r="KW98" s="24"/>
      <c r="KX98" s="24"/>
      <c r="KY98" s="24"/>
      <c r="KZ98" s="24"/>
      <c r="LA98" s="24"/>
      <c r="LB98" s="24"/>
      <c r="LC98" s="24"/>
      <c r="LD98" s="24"/>
      <c r="LE98" s="24"/>
      <c r="LF98" s="24"/>
      <c r="LG98" s="24"/>
      <c r="LH98" s="24"/>
      <c r="LI98" s="24"/>
      <c r="LJ98" s="24"/>
      <c r="LK98" s="24"/>
      <c r="LL98" s="24"/>
      <c r="LM98" s="24"/>
      <c r="LN98" s="24"/>
      <c r="LO98" s="24"/>
      <c r="LP98" s="24"/>
      <c r="LQ98" s="24"/>
      <c r="LR98" s="24"/>
      <c r="LS98" s="24"/>
      <c r="LT98" s="24"/>
      <c r="LU98" s="24"/>
      <c r="LV98" s="24"/>
      <c r="LW98" s="24"/>
      <c r="LX98" s="24"/>
      <c r="LY98" s="24"/>
      <c r="LZ98" s="24"/>
      <c r="MA98" s="24"/>
      <c r="MB98" s="24"/>
      <c r="MC98" s="24"/>
      <c r="MD98" s="24"/>
      <c r="ME98" s="24"/>
      <c r="MF98" s="24"/>
      <c r="MG98" s="24"/>
      <c r="MH98" s="24"/>
      <c r="MI98" s="24"/>
      <c r="MJ98" s="24"/>
      <c r="MK98" s="24"/>
      <c r="ML98" s="24"/>
      <c r="MM98" s="24"/>
      <c r="MN98" s="24"/>
      <c r="MO98" s="24"/>
      <c r="MP98" s="24"/>
      <c r="MQ98" s="24"/>
      <c r="MR98" s="24"/>
      <c r="MS98" s="24"/>
      <c r="MT98" s="24"/>
      <c r="MU98" s="24"/>
      <c r="MV98" s="24"/>
      <c r="MW98" s="24"/>
      <c r="MX98" s="24"/>
      <c r="MY98" s="24"/>
      <c r="MZ98" s="24"/>
      <c r="NA98" s="24"/>
      <c r="NB98" s="24"/>
      <c r="NC98" s="24"/>
      <c r="ND98" s="24"/>
      <c r="NE98" s="24"/>
      <c r="NF98" s="24"/>
      <c r="NG98" s="24"/>
      <c r="NH98" s="24"/>
      <c r="NI98" s="24"/>
      <c r="NJ98" s="24"/>
      <c r="NK98" s="24"/>
      <c r="NL98" s="24"/>
      <c r="NM98" s="24"/>
      <c r="NN98" s="24"/>
      <c r="NO98" s="24"/>
      <c r="NP98" s="24"/>
      <c r="NQ98" s="24"/>
      <c r="NR98" s="24"/>
      <c r="NS98" s="24"/>
      <c r="NT98" s="24"/>
      <c r="NU98" s="24"/>
      <c r="NV98" s="24"/>
      <c r="NW98" s="24"/>
      <c r="NX98" s="24"/>
      <c r="NY98" s="24"/>
      <c r="NZ98" s="24"/>
      <c r="OA98" s="24"/>
      <c r="OB98" s="24"/>
      <c r="OC98" s="24"/>
      <c r="OD98" s="24"/>
      <c r="OE98" s="24"/>
      <c r="OF98" s="24"/>
      <c r="OG98" s="24"/>
      <c r="OH98" s="24"/>
      <c r="OI98" s="24"/>
      <c r="OJ98" s="24"/>
      <c r="OK98" s="24"/>
      <c r="OL98" s="24"/>
      <c r="OM98" s="24"/>
      <c r="ON98" s="24"/>
      <c r="OO98" s="24"/>
      <c r="OP98" s="24"/>
      <c r="OQ98" s="24"/>
      <c r="OR98" s="24"/>
      <c r="OS98" s="24"/>
      <c r="OT98" s="24"/>
      <c r="OU98" s="24"/>
      <c r="OV98" s="24"/>
      <c r="OW98" s="24"/>
      <c r="OX98" s="24"/>
      <c r="OY98" s="24"/>
      <c r="OZ98" s="24"/>
      <c r="PA98" s="24"/>
      <c r="PB98" s="24"/>
      <c r="PC98" s="24"/>
      <c r="PD98" s="24"/>
      <c r="PE98" s="24"/>
      <c r="PF98" s="24"/>
      <c r="PG98" s="24"/>
      <c r="PH98" s="24"/>
      <c r="PI98" s="24"/>
      <c r="PJ98" s="24"/>
      <c r="PK98" s="24"/>
      <c r="PL98" s="24"/>
      <c r="PM98" s="24"/>
      <c r="PN98" s="24"/>
      <c r="PO98" s="24"/>
      <c r="PP98" s="24"/>
      <c r="PQ98" s="24"/>
      <c r="PR98" s="24"/>
      <c r="PS98" s="24"/>
      <c r="PT98" s="24"/>
      <c r="PU98" s="24"/>
      <c r="PV98" s="24"/>
      <c r="PW98" s="24"/>
      <c r="PX98" s="24"/>
      <c r="PY98" s="24"/>
      <c r="PZ98" s="24"/>
      <c r="QD98" s="140">
        <v>650</v>
      </c>
      <c r="QE98" s="45">
        <v>0</v>
      </c>
      <c r="QF98" s="140">
        <v>658</v>
      </c>
      <c r="QG98" s="45">
        <v>2</v>
      </c>
      <c r="QH98" s="140">
        <v>678</v>
      </c>
      <c r="QI98" s="45">
        <v>4</v>
      </c>
      <c r="QJ98" s="140">
        <v>695</v>
      </c>
      <c r="QK98" s="45">
        <v>6</v>
      </c>
      <c r="QL98" s="140">
        <v>719</v>
      </c>
      <c r="QM98" s="45">
        <v>8</v>
      </c>
      <c r="QN98" s="140">
        <v>736</v>
      </c>
      <c r="QO98" s="45">
        <v>10</v>
      </c>
      <c r="QP98" s="140">
        <v>756</v>
      </c>
      <c r="QQ98" s="45">
        <v>12</v>
      </c>
      <c r="QR98" s="140">
        <v>778</v>
      </c>
      <c r="QS98" s="45">
        <v>14</v>
      </c>
      <c r="QT98" s="140">
        <v>803</v>
      </c>
      <c r="QU98" s="45">
        <v>16</v>
      </c>
      <c r="QV98" s="140">
        <v>824</v>
      </c>
      <c r="QW98" s="45">
        <v>18</v>
      </c>
      <c r="QX98" s="140">
        <v>843</v>
      </c>
      <c r="QY98" s="45">
        <v>20</v>
      </c>
      <c r="QZ98" s="140"/>
      <c r="RB98" s="140"/>
      <c r="RD98" s="140"/>
      <c r="RF98" s="140"/>
      <c r="RH98" s="140"/>
      <c r="RJ98" s="140"/>
      <c r="RL98" s="140"/>
      <c r="RN98" s="140"/>
      <c r="RP98" s="24"/>
      <c r="RQ98" s="140">
        <v>729</v>
      </c>
      <c r="RR98" s="140">
        <v>727</v>
      </c>
      <c r="RS98" s="140">
        <v>729</v>
      </c>
      <c r="RT98" s="140">
        <v>728</v>
      </c>
      <c r="RU98" s="140">
        <v>730</v>
      </c>
      <c r="RV98" s="140">
        <v>728</v>
      </c>
      <c r="RW98" s="140">
        <v>729</v>
      </c>
      <c r="RX98" s="139">
        <v>610</v>
      </c>
      <c r="RY98" s="45">
        <v>0</v>
      </c>
      <c r="RZ98" s="139">
        <v>651</v>
      </c>
      <c r="SA98" s="45">
        <v>1</v>
      </c>
      <c r="SB98" s="139">
        <v>651</v>
      </c>
      <c r="SC98" s="45">
        <v>2</v>
      </c>
      <c r="SD98" s="139">
        <v>682</v>
      </c>
      <c r="SE98" s="45">
        <v>3</v>
      </c>
      <c r="SF98" s="139">
        <v>712</v>
      </c>
      <c r="SG98" s="45">
        <v>4</v>
      </c>
      <c r="SH98" s="139">
        <v>759</v>
      </c>
      <c r="SI98" s="45">
        <v>5</v>
      </c>
      <c r="SJ98" s="139">
        <v>802</v>
      </c>
      <c r="SK98" s="45">
        <v>6</v>
      </c>
      <c r="SL98" s="139"/>
      <c r="SM98" s="45">
        <v>0</v>
      </c>
      <c r="SN98" s="139"/>
      <c r="SO98" s="45">
        <v>1</v>
      </c>
      <c r="SP98" s="139"/>
      <c r="SQ98" s="45">
        <v>2</v>
      </c>
      <c r="SR98" s="139"/>
      <c r="SS98" s="45">
        <v>3</v>
      </c>
      <c r="ST98" s="139"/>
      <c r="SU98" s="45">
        <v>4</v>
      </c>
      <c r="SV98" s="139"/>
      <c r="SW98" s="45">
        <v>5</v>
      </c>
      <c r="SX98" s="139"/>
      <c r="SY98" s="45">
        <v>6</v>
      </c>
      <c r="SZ98" s="139"/>
      <c r="TA98" s="45">
        <v>7</v>
      </c>
      <c r="TB98" s="139"/>
      <c r="TC98" s="2">
        <v>8</v>
      </c>
      <c r="TD98" s="204"/>
      <c r="TF98" s="204"/>
      <c r="TG98" s="204"/>
      <c r="TH98" s="204"/>
      <c r="TI98" s="204"/>
      <c r="TJ98" s="204"/>
    </row>
    <row r="99" spans="1:530" x14ac:dyDescent="0.25">
      <c r="A99" s="25" t="s">
        <v>338</v>
      </c>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D99" s="140">
        <v>641</v>
      </c>
      <c r="QE99" s="46">
        <v>0</v>
      </c>
      <c r="QF99" s="140">
        <v>657</v>
      </c>
      <c r="QG99" s="46">
        <v>2</v>
      </c>
      <c r="QH99" s="140">
        <v>674</v>
      </c>
      <c r="QI99" s="46">
        <v>4</v>
      </c>
      <c r="QJ99" s="140">
        <v>693</v>
      </c>
      <c r="QK99" s="46">
        <v>6</v>
      </c>
      <c r="QL99" s="140">
        <v>714</v>
      </c>
      <c r="QM99" s="46">
        <v>8</v>
      </c>
      <c r="QN99" s="140">
        <v>734</v>
      </c>
      <c r="QO99" s="46">
        <v>10</v>
      </c>
      <c r="QP99" s="140">
        <v>756</v>
      </c>
      <c r="QQ99" s="46">
        <v>12</v>
      </c>
      <c r="QR99" s="140">
        <v>777</v>
      </c>
      <c r="QS99" s="46">
        <v>14</v>
      </c>
      <c r="QT99" s="140">
        <v>798</v>
      </c>
      <c r="QU99" s="46">
        <v>16</v>
      </c>
      <c r="QV99" s="140">
        <v>824</v>
      </c>
      <c r="QW99" s="46">
        <v>18</v>
      </c>
      <c r="QX99" s="140">
        <v>844</v>
      </c>
      <c r="QY99" s="46">
        <v>20</v>
      </c>
      <c r="QZ99" s="140"/>
      <c r="RA99" s="46"/>
      <c r="RB99" s="140"/>
      <c r="RC99" s="46"/>
      <c r="RD99" s="140"/>
      <c r="RE99" s="46"/>
      <c r="RF99" s="140"/>
      <c r="RG99" s="46"/>
      <c r="RH99" s="140"/>
      <c r="RI99" s="46"/>
      <c r="RJ99" s="140"/>
      <c r="RK99" s="46"/>
      <c r="RL99" s="140"/>
      <c r="RM99" s="46"/>
      <c r="RN99" s="140"/>
      <c r="RO99" s="46"/>
      <c r="RP99" s="25"/>
      <c r="RQ99" s="140">
        <v>729</v>
      </c>
      <c r="RR99" s="140">
        <v>729</v>
      </c>
      <c r="RS99" s="140">
        <v>729</v>
      </c>
      <c r="RT99" s="140">
        <v>728</v>
      </c>
      <c r="RU99" s="140">
        <v>729</v>
      </c>
      <c r="RV99" s="140">
        <v>728</v>
      </c>
      <c r="RW99" s="140">
        <v>728</v>
      </c>
      <c r="RX99" s="139">
        <v>607</v>
      </c>
      <c r="RY99" s="46">
        <v>0</v>
      </c>
      <c r="RZ99" s="139">
        <v>635</v>
      </c>
      <c r="SA99" s="46">
        <v>1</v>
      </c>
      <c r="SB99" s="139">
        <v>685</v>
      </c>
      <c r="SC99" s="46">
        <v>2</v>
      </c>
      <c r="SD99" s="139">
        <v>761</v>
      </c>
      <c r="SE99" s="46">
        <v>3</v>
      </c>
      <c r="SF99" s="139">
        <v>715</v>
      </c>
      <c r="SG99" s="46">
        <v>4</v>
      </c>
      <c r="SH99" s="139">
        <v>761</v>
      </c>
      <c r="SI99" s="46">
        <v>5</v>
      </c>
      <c r="SJ99" s="139">
        <v>799</v>
      </c>
      <c r="SK99" s="46">
        <v>6</v>
      </c>
      <c r="SL99" s="139"/>
      <c r="SM99" s="46">
        <v>0</v>
      </c>
      <c r="SN99" s="139"/>
      <c r="SO99" s="46">
        <v>1</v>
      </c>
      <c r="SP99" s="139"/>
      <c r="SQ99" s="46">
        <v>2</v>
      </c>
      <c r="SR99" s="139"/>
      <c r="SS99" s="46">
        <v>3</v>
      </c>
      <c r="ST99" s="139"/>
      <c r="SU99" s="46">
        <v>4</v>
      </c>
      <c r="SV99" s="139"/>
      <c r="SW99" s="46">
        <v>5</v>
      </c>
      <c r="SX99" s="139"/>
      <c r="SY99" s="46">
        <v>6</v>
      </c>
      <c r="SZ99" s="139"/>
      <c r="TA99" s="46">
        <v>7</v>
      </c>
      <c r="TB99" s="139"/>
      <c r="TC99" s="5">
        <v>8</v>
      </c>
      <c r="TD99" s="204"/>
      <c r="TF99" s="204"/>
      <c r="TG99" s="204"/>
      <c r="TH99" s="204"/>
      <c r="TI99" s="204"/>
      <c r="TJ99" s="204"/>
    </row>
    <row r="100" spans="1:530" x14ac:dyDescent="0.25">
      <c r="A100" s="24" t="s">
        <v>339</v>
      </c>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24"/>
      <c r="FZ100" s="24"/>
      <c r="GA100" s="24"/>
      <c r="GB100" s="24"/>
      <c r="GC100" s="24"/>
      <c r="GD100" s="24"/>
      <c r="GE100" s="24"/>
      <c r="GF100" s="24"/>
      <c r="GG100" s="24"/>
      <c r="GH100" s="24"/>
      <c r="GI100" s="24"/>
      <c r="GJ100" s="24"/>
      <c r="GK100" s="24"/>
      <c r="GL100" s="24"/>
      <c r="GM100" s="24"/>
      <c r="GN100" s="24"/>
      <c r="GO100" s="24"/>
      <c r="GP100" s="24"/>
      <c r="GQ100" s="24"/>
      <c r="GR100" s="24"/>
      <c r="GS100" s="24"/>
      <c r="GT100" s="24"/>
      <c r="GU100" s="24"/>
      <c r="GV100" s="24"/>
      <c r="GW100" s="24"/>
      <c r="GX100" s="24"/>
      <c r="GY100" s="24"/>
      <c r="GZ100" s="24"/>
      <c r="HA100" s="24"/>
      <c r="HB100" s="24"/>
      <c r="HC100" s="24"/>
      <c r="HD100" s="24"/>
      <c r="HE100" s="24"/>
      <c r="HF100" s="24"/>
      <c r="HG100" s="24"/>
      <c r="HH100" s="24"/>
      <c r="HI100" s="24"/>
      <c r="HJ100" s="24"/>
      <c r="HK100" s="24"/>
      <c r="HL100" s="24"/>
      <c r="HM100" s="24"/>
      <c r="HN100" s="24"/>
      <c r="HO100" s="24"/>
      <c r="HP100" s="24"/>
      <c r="HQ100" s="24"/>
      <c r="HR100" s="24"/>
      <c r="HS100" s="24"/>
      <c r="HT100" s="24"/>
      <c r="HU100" s="24"/>
      <c r="HV100" s="24"/>
      <c r="HW100" s="24"/>
      <c r="HX100" s="24"/>
      <c r="HY100" s="24"/>
      <c r="HZ100" s="24"/>
      <c r="IA100" s="24"/>
      <c r="IB100" s="24"/>
      <c r="IC100" s="24"/>
      <c r="ID100" s="24"/>
      <c r="IE100" s="24"/>
      <c r="IF100" s="24"/>
      <c r="IG100" s="24"/>
      <c r="IH100" s="24"/>
      <c r="II100" s="24"/>
      <c r="IJ100" s="24"/>
      <c r="IK100" s="24"/>
      <c r="IL100" s="24"/>
      <c r="IM100" s="24"/>
      <c r="IN100" s="24"/>
      <c r="IO100" s="24"/>
      <c r="IP100" s="24"/>
      <c r="IQ100" s="24"/>
      <c r="IR100" s="24"/>
      <c r="IS100" s="24"/>
      <c r="IT100" s="24"/>
      <c r="IU100" s="24"/>
      <c r="IV100" s="24"/>
      <c r="IW100" s="24"/>
      <c r="IX100" s="24"/>
      <c r="IY100" s="24"/>
      <c r="IZ100" s="24"/>
      <c r="JA100" s="24"/>
      <c r="JB100" s="24"/>
      <c r="JC100" s="24"/>
      <c r="JD100" s="24"/>
      <c r="JE100" s="24"/>
      <c r="JF100" s="24"/>
      <c r="JG100" s="24"/>
      <c r="JH100" s="24"/>
      <c r="JI100" s="24"/>
      <c r="JJ100" s="24"/>
      <c r="JK100" s="24"/>
      <c r="JL100" s="24"/>
      <c r="JM100" s="24"/>
      <c r="JN100" s="24"/>
      <c r="JO100" s="24"/>
      <c r="JP100" s="24"/>
      <c r="JQ100" s="24"/>
      <c r="JR100" s="24"/>
      <c r="JS100" s="24"/>
      <c r="JT100" s="24"/>
      <c r="JU100" s="24"/>
      <c r="JV100" s="24"/>
      <c r="JW100" s="24"/>
      <c r="JX100" s="24"/>
      <c r="JY100" s="24"/>
      <c r="JZ100" s="24"/>
      <c r="KA100" s="24"/>
      <c r="KB100" s="24"/>
      <c r="KC100" s="24"/>
      <c r="KD100" s="24"/>
      <c r="KE100" s="24"/>
      <c r="KF100" s="24"/>
      <c r="KG100" s="24"/>
      <c r="KH100" s="24"/>
      <c r="KI100" s="24"/>
      <c r="KJ100" s="24"/>
      <c r="KK100" s="24"/>
      <c r="KL100" s="24"/>
      <c r="KM100" s="24"/>
      <c r="KN100" s="24"/>
      <c r="KO100" s="24"/>
      <c r="KP100" s="24"/>
      <c r="KQ100" s="24"/>
      <c r="KR100" s="24"/>
      <c r="KS100" s="24"/>
      <c r="KT100" s="24"/>
      <c r="KU100" s="24"/>
      <c r="KV100" s="24"/>
      <c r="KW100" s="24"/>
      <c r="KX100" s="24"/>
      <c r="KY100" s="24"/>
      <c r="KZ100" s="24"/>
      <c r="LA100" s="24"/>
      <c r="LB100" s="24"/>
      <c r="LC100" s="24"/>
      <c r="LD100" s="24"/>
      <c r="LE100" s="24"/>
      <c r="LF100" s="24"/>
      <c r="LG100" s="24"/>
      <c r="LH100" s="24"/>
      <c r="LI100" s="24"/>
      <c r="LJ100" s="24"/>
      <c r="LK100" s="24"/>
      <c r="LL100" s="24"/>
      <c r="LM100" s="24"/>
      <c r="LN100" s="24"/>
      <c r="LO100" s="24"/>
      <c r="LP100" s="24"/>
      <c r="LQ100" s="24"/>
      <c r="LR100" s="24"/>
      <c r="LS100" s="24"/>
      <c r="LT100" s="24"/>
      <c r="LU100" s="24"/>
      <c r="LV100" s="24"/>
      <c r="LW100" s="24"/>
      <c r="LX100" s="24"/>
      <c r="LY100" s="24"/>
      <c r="LZ100" s="24"/>
      <c r="MA100" s="24"/>
      <c r="MB100" s="24"/>
      <c r="MC100" s="24"/>
      <c r="MD100" s="24"/>
      <c r="ME100" s="24"/>
      <c r="MF100" s="24"/>
      <c r="MG100" s="24"/>
      <c r="MH100" s="24"/>
      <c r="MI100" s="24"/>
      <c r="MJ100" s="24"/>
      <c r="MK100" s="24"/>
      <c r="ML100" s="24"/>
      <c r="MM100" s="24"/>
      <c r="MN100" s="24"/>
      <c r="MO100" s="24"/>
      <c r="MP100" s="24"/>
      <c r="MQ100" s="24"/>
      <c r="MR100" s="24"/>
      <c r="MS100" s="24"/>
      <c r="MT100" s="24"/>
      <c r="MU100" s="24"/>
      <c r="MV100" s="24"/>
      <c r="MW100" s="24"/>
      <c r="MX100" s="24"/>
      <c r="MY100" s="24"/>
      <c r="MZ100" s="24"/>
      <c r="NA100" s="24"/>
      <c r="NB100" s="24"/>
      <c r="NC100" s="24"/>
      <c r="ND100" s="24"/>
      <c r="NE100" s="24"/>
      <c r="NF100" s="24"/>
      <c r="NG100" s="24"/>
      <c r="NH100" s="24"/>
      <c r="NI100" s="24"/>
      <c r="NJ100" s="24"/>
      <c r="NK100" s="24"/>
      <c r="NL100" s="24"/>
      <c r="NM100" s="24"/>
      <c r="NN100" s="24"/>
      <c r="NO100" s="24"/>
      <c r="NP100" s="24"/>
      <c r="NQ100" s="24"/>
      <c r="NR100" s="24"/>
      <c r="NS100" s="24"/>
      <c r="NT100" s="24"/>
      <c r="NU100" s="24"/>
      <c r="NV100" s="24"/>
      <c r="NW100" s="24"/>
      <c r="NX100" s="24"/>
      <c r="NY100" s="24"/>
      <c r="NZ100" s="24"/>
      <c r="OA100" s="24"/>
      <c r="OB100" s="24"/>
      <c r="OC100" s="24"/>
      <c r="OD100" s="24"/>
      <c r="OE100" s="24"/>
      <c r="OF100" s="24"/>
      <c r="OG100" s="24"/>
      <c r="OH100" s="24"/>
      <c r="OI100" s="24"/>
      <c r="OJ100" s="24"/>
      <c r="OK100" s="24"/>
      <c r="OL100" s="24"/>
      <c r="OM100" s="24"/>
      <c r="ON100" s="24"/>
      <c r="OO100" s="24"/>
      <c r="OP100" s="24"/>
      <c r="OQ100" s="24"/>
      <c r="OR100" s="24"/>
      <c r="OS100" s="24"/>
      <c r="OT100" s="24"/>
      <c r="OU100" s="24"/>
      <c r="OV100" s="24"/>
      <c r="OW100" s="24"/>
      <c r="OX100" s="24"/>
      <c r="OY100" s="24"/>
      <c r="OZ100" s="24"/>
      <c r="PA100" s="24"/>
      <c r="PB100" s="24"/>
      <c r="PC100" s="24"/>
      <c r="PD100" s="24"/>
      <c r="PE100" s="24"/>
      <c r="PF100" s="24"/>
      <c r="PG100" s="24"/>
      <c r="PH100" s="24"/>
      <c r="PI100" s="24"/>
      <c r="PJ100" s="24"/>
      <c r="PK100" s="24"/>
      <c r="PL100" s="24"/>
      <c r="PM100" s="24"/>
      <c r="PN100" s="24"/>
      <c r="PO100" s="24"/>
      <c r="PP100" s="24"/>
      <c r="PQ100" s="24"/>
      <c r="PR100" s="24"/>
      <c r="PS100" s="24"/>
      <c r="PT100" s="24"/>
      <c r="PU100" s="24"/>
      <c r="PV100" s="24"/>
      <c r="PW100" s="24"/>
      <c r="PX100" s="24"/>
      <c r="PY100" s="24"/>
      <c r="PZ100" s="24"/>
      <c r="QD100" s="140">
        <v>643</v>
      </c>
      <c r="QE100" s="45">
        <v>0</v>
      </c>
      <c r="QF100" s="140">
        <v>665</v>
      </c>
      <c r="QG100" s="45">
        <v>2</v>
      </c>
      <c r="QH100" s="140">
        <v>674</v>
      </c>
      <c r="QI100" s="45">
        <v>4</v>
      </c>
      <c r="QJ100" s="140">
        <v>693</v>
      </c>
      <c r="QK100" s="45">
        <v>6</v>
      </c>
      <c r="QL100" s="140">
        <v>716</v>
      </c>
      <c r="QM100" s="45">
        <v>8</v>
      </c>
      <c r="QN100" s="140">
        <v>738</v>
      </c>
      <c r="QO100" s="45">
        <v>10</v>
      </c>
      <c r="QP100" s="140">
        <v>757</v>
      </c>
      <c r="QQ100" s="45">
        <v>12</v>
      </c>
      <c r="QR100" s="140">
        <v>779</v>
      </c>
      <c r="QS100" s="45">
        <v>14</v>
      </c>
      <c r="QT100" s="140">
        <v>801</v>
      </c>
      <c r="QU100" s="45">
        <v>16</v>
      </c>
      <c r="QV100" s="140">
        <v>823</v>
      </c>
      <c r="QW100" s="45">
        <v>18</v>
      </c>
      <c r="QX100" s="140">
        <v>846</v>
      </c>
      <c r="QY100" s="45">
        <v>20</v>
      </c>
      <c r="QZ100" s="140"/>
      <c r="RB100" s="140"/>
      <c r="RD100" s="140"/>
      <c r="RF100" s="140"/>
      <c r="RH100" s="140"/>
      <c r="RJ100" s="140"/>
      <c r="RL100" s="140"/>
      <c r="RN100" s="140"/>
      <c r="RP100" s="24"/>
      <c r="RQ100" s="140">
        <v>729</v>
      </c>
      <c r="RR100" s="140">
        <v>729</v>
      </c>
      <c r="RS100" s="140">
        <v>729</v>
      </c>
      <c r="RT100" s="140">
        <v>728</v>
      </c>
      <c r="RU100" s="140">
        <v>732</v>
      </c>
      <c r="RV100" s="140">
        <v>729</v>
      </c>
      <c r="RW100" s="140">
        <v>727</v>
      </c>
      <c r="RX100" s="140">
        <v>605</v>
      </c>
      <c r="RY100" s="45">
        <v>0</v>
      </c>
      <c r="RZ100" s="140">
        <v>624</v>
      </c>
      <c r="SA100" s="45">
        <v>1</v>
      </c>
      <c r="SB100" s="140">
        <v>684</v>
      </c>
      <c r="SC100" s="45">
        <v>2</v>
      </c>
      <c r="SD100" s="140">
        <v>715</v>
      </c>
      <c r="SE100" s="45">
        <v>3</v>
      </c>
      <c r="SF100" s="140">
        <v>750</v>
      </c>
      <c r="SG100" s="45">
        <v>4</v>
      </c>
      <c r="SH100" s="140">
        <v>781</v>
      </c>
      <c r="SI100" s="45">
        <v>5</v>
      </c>
      <c r="SJ100" s="140">
        <v>815</v>
      </c>
      <c r="SK100" s="45">
        <v>6</v>
      </c>
      <c r="SL100" s="140"/>
      <c r="SM100" s="45">
        <v>0</v>
      </c>
      <c r="SN100" s="140"/>
      <c r="SO100" s="45">
        <v>1</v>
      </c>
      <c r="SP100" s="140"/>
      <c r="SQ100" s="45">
        <v>2</v>
      </c>
      <c r="SR100" s="140"/>
      <c r="SS100" s="45">
        <v>3</v>
      </c>
      <c r="ST100" s="140"/>
      <c r="SU100" s="45">
        <v>4</v>
      </c>
      <c r="SV100" s="140"/>
      <c r="SW100" s="45">
        <v>5</v>
      </c>
      <c r="SX100" s="140"/>
      <c r="SY100" s="45">
        <v>6</v>
      </c>
      <c r="SZ100" s="140"/>
      <c r="TA100" s="45">
        <v>7</v>
      </c>
      <c r="TB100" s="140"/>
      <c r="TC100" s="2">
        <v>8</v>
      </c>
      <c r="TD100" s="204"/>
      <c r="TF100" s="204"/>
      <c r="TG100" s="204"/>
      <c r="TH100" s="204"/>
      <c r="TI100" s="204"/>
      <c r="TJ100" s="204"/>
    </row>
    <row r="101" spans="1:530" x14ac:dyDescent="0.25">
      <c r="A101" s="25" t="s">
        <v>340</v>
      </c>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c r="IW101" s="25"/>
      <c r="IX101" s="25"/>
      <c r="IY101" s="25"/>
      <c r="IZ101" s="25"/>
      <c r="JA101" s="25"/>
      <c r="JB101" s="25"/>
      <c r="JC101" s="25"/>
      <c r="JD101" s="25"/>
      <c r="JE101" s="25"/>
      <c r="JF101" s="25"/>
      <c r="JG101" s="25"/>
      <c r="JH101" s="25"/>
      <c r="JI101" s="25"/>
      <c r="JJ101" s="25"/>
      <c r="JK101" s="25"/>
      <c r="JL101" s="25"/>
      <c r="JM101" s="25"/>
      <c r="JN101" s="25"/>
      <c r="JO101" s="25"/>
      <c r="JP101" s="25"/>
      <c r="JQ101" s="25"/>
      <c r="JR101" s="25"/>
      <c r="JS101" s="25"/>
      <c r="JT101" s="25"/>
      <c r="JU101" s="25"/>
      <c r="JV101" s="25"/>
      <c r="JW101" s="25"/>
      <c r="JX101" s="25"/>
      <c r="JY101" s="25"/>
      <c r="JZ101" s="25"/>
      <c r="KA101" s="25"/>
      <c r="KB101" s="25"/>
      <c r="KC101" s="25"/>
      <c r="KD101" s="25"/>
      <c r="KE101" s="25"/>
      <c r="KF101" s="25"/>
      <c r="KG101" s="25"/>
      <c r="KH101" s="25"/>
      <c r="KI101" s="25"/>
      <c r="KJ101" s="25"/>
      <c r="KK101" s="25"/>
      <c r="KL101" s="25"/>
      <c r="KM101" s="25"/>
      <c r="KN101" s="25"/>
      <c r="KO101" s="25"/>
      <c r="KP101" s="25"/>
      <c r="KQ101" s="25"/>
      <c r="KR101" s="25"/>
      <c r="KS101" s="25"/>
      <c r="KT101" s="25"/>
      <c r="KU101" s="25"/>
      <c r="KV101" s="25"/>
      <c r="KW101" s="25"/>
      <c r="KX101" s="25"/>
      <c r="KY101" s="25"/>
      <c r="KZ101" s="25"/>
      <c r="LA101" s="25"/>
      <c r="LB101" s="25"/>
      <c r="LC101" s="25"/>
      <c r="LD101" s="25"/>
      <c r="LE101" s="25"/>
      <c r="LF101" s="25"/>
      <c r="LG101" s="25"/>
      <c r="LH101" s="25"/>
      <c r="LI101" s="25"/>
      <c r="LJ101" s="25"/>
      <c r="LK101" s="25"/>
      <c r="LL101" s="25"/>
      <c r="LM101" s="25"/>
      <c r="LN101" s="25"/>
      <c r="LO101" s="25"/>
      <c r="LP101" s="25"/>
      <c r="LQ101" s="25"/>
      <c r="LR101" s="25"/>
      <c r="LS101" s="25"/>
      <c r="LT101" s="25"/>
      <c r="LU101" s="25"/>
      <c r="LV101" s="25"/>
      <c r="LW101" s="25"/>
      <c r="LX101" s="25"/>
      <c r="LY101" s="25"/>
      <c r="LZ101" s="25"/>
      <c r="MA101" s="25"/>
      <c r="MB101" s="25"/>
      <c r="MC101" s="25"/>
      <c r="MD101" s="25"/>
      <c r="ME101" s="25"/>
      <c r="MF101" s="25"/>
      <c r="MG101" s="25"/>
      <c r="MH101" s="25"/>
      <c r="MI101" s="25"/>
      <c r="MJ101" s="25"/>
      <c r="MK101" s="25"/>
      <c r="ML101" s="25"/>
      <c r="MM101" s="25"/>
      <c r="MN101" s="25"/>
      <c r="MO101" s="25"/>
      <c r="MP101" s="25"/>
      <c r="MQ101" s="25"/>
      <c r="MR101" s="25"/>
      <c r="MS101" s="25"/>
      <c r="MT101" s="25"/>
      <c r="MU101" s="25"/>
      <c r="MV101" s="25"/>
      <c r="MW101" s="25"/>
      <c r="MX101" s="25"/>
      <c r="MY101" s="25"/>
      <c r="MZ101" s="25"/>
      <c r="NA101" s="25"/>
      <c r="NB101" s="25"/>
      <c r="NC101" s="25"/>
      <c r="ND101" s="25"/>
      <c r="NE101" s="25"/>
      <c r="NF101" s="25"/>
      <c r="NG101" s="25"/>
      <c r="NH101" s="25"/>
      <c r="NI101" s="25"/>
      <c r="NJ101" s="25"/>
      <c r="NK101" s="25"/>
      <c r="NL101" s="25"/>
      <c r="NM101" s="25"/>
      <c r="NN101" s="25"/>
      <c r="NO101" s="25"/>
      <c r="NP101" s="25"/>
      <c r="NQ101" s="25"/>
      <c r="NR101" s="25"/>
      <c r="NS101" s="25"/>
      <c r="NT101" s="25"/>
      <c r="NU101" s="25"/>
      <c r="NV101" s="25"/>
      <c r="NW101" s="25"/>
      <c r="NX101" s="25"/>
      <c r="NY101" s="25"/>
      <c r="NZ101" s="25"/>
      <c r="OA101" s="25"/>
      <c r="OB101" s="25"/>
      <c r="OC101" s="25"/>
      <c r="OD101" s="25"/>
      <c r="OE101" s="25"/>
      <c r="OF101" s="25"/>
      <c r="OG101" s="25"/>
      <c r="OH101" s="25"/>
      <c r="OI101" s="25"/>
      <c r="OJ101" s="25"/>
      <c r="OK101" s="25"/>
      <c r="OL101" s="25"/>
      <c r="OM101" s="25"/>
      <c r="ON101" s="25"/>
      <c r="OO101" s="25"/>
      <c r="OP101" s="25"/>
      <c r="OQ101" s="25"/>
      <c r="OR101" s="25"/>
      <c r="OS101" s="25"/>
      <c r="OT101" s="25"/>
      <c r="OU101" s="25"/>
      <c r="OV101" s="25"/>
      <c r="OW101" s="25"/>
      <c r="OX101" s="25"/>
      <c r="OY101" s="25"/>
      <c r="OZ101" s="25"/>
      <c r="PA101" s="25"/>
      <c r="PB101" s="25"/>
      <c r="PC101" s="25"/>
      <c r="PD101" s="25"/>
      <c r="PE101" s="25"/>
      <c r="PF101" s="25"/>
      <c r="PG101" s="25"/>
      <c r="PH101" s="25"/>
      <c r="PI101" s="25"/>
      <c r="PJ101" s="25"/>
      <c r="PK101" s="25"/>
      <c r="PL101" s="25"/>
      <c r="PM101" s="25"/>
      <c r="PN101" s="25"/>
      <c r="PO101" s="25"/>
      <c r="PP101" s="25"/>
      <c r="PQ101" s="25"/>
      <c r="PR101" s="25"/>
      <c r="PS101" s="25"/>
      <c r="PT101" s="25"/>
      <c r="PU101" s="25"/>
      <c r="PV101" s="25"/>
      <c r="PW101" s="25"/>
      <c r="PX101" s="25"/>
      <c r="PY101" s="25"/>
      <c r="PZ101" s="25"/>
      <c r="QD101" s="140">
        <v>642</v>
      </c>
      <c r="QE101" s="46">
        <v>0</v>
      </c>
      <c r="QF101" s="140">
        <v>661</v>
      </c>
      <c r="QG101" s="46">
        <v>2</v>
      </c>
      <c r="QH101" s="140">
        <v>678</v>
      </c>
      <c r="QI101" s="46">
        <v>4</v>
      </c>
      <c r="QJ101" s="140">
        <v>691</v>
      </c>
      <c r="QK101" s="46">
        <v>6</v>
      </c>
      <c r="QL101" s="140">
        <v>718</v>
      </c>
      <c r="QM101" s="46">
        <v>8</v>
      </c>
      <c r="QN101" s="140">
        <v>734</v>
      </c>
      <c r="QO101" s="46">
        <v>10</v>
      </c>
      <c r="QP101" s="140">
        <v>758</v>
      </c>
      <c r="QQ101" s="46">
        <v>12</v>
      </c>
      <c r="QR101" s="140">
        <v>778</v>
      </c>
      <c r="QS101" s="46">
        <v>14</v>
      </c>
      <c r="QT101" s="140">
        <v>800</v>
      </c>
      <c r="QU101" s="46">
        <v>16</v>
      </c>
      <c r="QV101" s="140">
        <v>821</v>
      </c>
      <c r="QW101" s="46">
        <v>18</v>
      </c>
      <c r="QX101" s="140">
        <v>842</v>
      </c>
      <c r="QY101" s="46">
        <v>20</v>
      </c>
      <c r="QZ101" s="140"/>
      <c r="RA101" s="46"/>
      <c r="RB101" s="140"/>
      <c r="RC101" s="46"/>
      <c r="RD101" s="140"/>
      <c r="RE101" s="46"/>
      <c r="RF101" s="140"/>
      <c r="RG101" s="46"/>
      <c r="RH101" s="140"/>
      <c r="RI101" s="46"/>
      <c r="RJ101" s="140"/>
      <c r="RK101" s="46"/>
      <c r="RL101" s="140"/>
      <c r="RM101" s="46"/>
      <c r="RN101" s="140"/>
      <c r="RO101" s="46"/>
      <c r="RP101" s="25"/>
      <c r="RQ101" s="140">
        <v>729</v>
      </c>
      <c r="RR101" s="140">
        <v>729</v>
      </c>
      <c r="RS101" s="140">
        <v>723</v>
      </c>
      <c r="RT101" s="140">
        <v>730</v>
      </c>
      <c r="RU101" s="140">
        <v>728</v>
      </c>
      <c r="RV101" s="140">
        <v>728</v>
      </c>
      <c r="RW101" s="140">
        <v>729</v>
      </c>
      <c r="RX101" s="140">
        <v>610</v>
      </c>
      <c r="RY101" s="46">
        <v>0</v>
      </c>
      <c r="RZ101" s="140">
        <v>654</v>
      </c>
      <c r="SA101" s="46">
        <v>1</v>
      </c>
      <c r="SB101" s="140">
        <v>662</v>
      </c>
      <c r="SC101" s="46">
        <v>2</v>
      </c>
      <c r="SD101" s="140">
        <v>720</v>
      </c>
      <c r="SE101" s="46">
        <v>3</v>
      </c>
      <c r="SF101" s="140">
        <v>756</v>
      </c>
      <c r="SG101" s="46">
        <v>4</v>
      </c>
      <c r="SH101" s="140">
        <v>780</v>
      </c>
      <c r="SI101" s="46">
        <v>5</v>
      </c>
      <c r="SJ101" s="140">
        <v>814</v>
      </c>
      <c r="SK101" s="46">
        <v>6</v>
      </c>
      <c r="SL101" s="140"/>
      <c r="SM101" s="46">
        <v>0</v>
      </c>
      <c r="SN101" s="140"/>
      <c r="SO101" s="46">
        <v>1</v>
      </c>
      <c r="SP101" s="140"/>
      <c r="SQ101" s="46">
        <v>2</v>
      </c>
      <c r="SR101" s="140"/>
      <c r="SS101" s="46">
        <v>3</v>
      </c>
      <c r="ST101" s="140"/>
      <c r="SU101" s="46">
        <v>4</v>
      </c>
      <c r="SV101" s="140"/>
      <c r="SW101" s="46">
        <v>5</v>
      </c>
      <c r="SX101" s="140"/>
      <c r="SY101" s="46">
        <v>6</v>
      </c>
      <c r="SZ101" s="140"/>
      <c r="TA101" s="46">
        <v>7</v>
      </c>
      <c r="TB101" s="140"/>
      <c r="TC101" s="5">
        <v>8</v>
      </c>
      <c r="TD101" s="204"/>
      <c r="TF101" s="204"/>
      <c r="TG101" s="204"/>
      <c r="TH101" s="204"/>
      <c r="TI101" s="204"/>
      <c r="TJ101" s="204"/>
    </row>
    <row r="102" spans="1:530" x14ac:dyDescent="0.25">
      <c r="A102" s="24" t="s">
        <v>341</v>
      </c>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4"/>
      <c r="GE102" s="24"/>
      <c r="GF102" s="24"/>
      <c r="GG102" s="24"/>
      <c r="GH102" s="24"/>
      <c r="GI102" s="24"/>
      <c r="GJ102" s="24"/>
      <c r="GK102" s="24"/>
      <c r="GL102" s="24"/>
      <c r="GM102" s="24"/>
      <c r="GN102" s="24"/>
      <c r="GO102" s="24"/>
      <c r="GP102" s="24"/>
      <c r="GQ102" s="24"/>
      <c r="GR102" s="24"/>
      <c r="GS102" s="24"/>
      <c r="GT102" s="24"/>
      <c r="GU102" s="24"/>
      <c r="GV102" s="24"/>
      <c r="GW102" s="24"/>
      <c r="GX102" s="24"/>
      <c r="GY102" s="24"/>
      <c r="GZ102" s="24"/>
      <c r="HA102" s="24"/>
      <c r="HB102" s="24"/>
      <c r="HC102" s="24"/>
      <c r="HD102" s="24"/>
      <c r="HE102" s="24"/>
      <c r="HF102" s="24"/>
      <c r="HG102" s="24"/>
      <c r="HH102" s="24"/>
      <c r="HI102" s="24"/>
      <c r="HJ102" s="24"/>
      <c r="HK102" s="24"/>
      <c r="HL102" s="24"/>
      <c r="HM102" s="24"/>
      <c r="HN102" s="24"/>
      <c r="HO102" s="24"/>
      <c r="HP102" s="24"/>
      <c r="HQ102" s="24"/>
      <c r="HR102" s="24"/>
      <c r="HS102" s="24"/>
      <c r="HT102" s="24"/>
      <c r="HU102" s="24"/>
      <c r="HV102" s="24"/>
      <c r="HW102" s="24"/>
      <c r="HX102" s="24"/>
      <c r="HY102" s="24"/>
      <c r="HZ102" s="24"/>
      <c r="IA102" s="24"/>
      <c r="IB102" s="24"/>
      <c r="IC102" s="24"/>
      <c r="ID102" s="24"/>
      <c r="IE102" s="24"/>
      <c r="IF102" s="24"/>
      <c r="IG102" s="24"/>
      <c r="IH102" s="24"/>
      <c r="II102" s="24"/>
      <c r="IJ102" s="24"/>
      <c r="IK102" s="24"/>
      <c r="IL102" s="24"/>
      <c r="IM102" s="24"/>
      <c r="IN102" s="24"/>
      <c r="IO102" s="24"/>
      <c r="IP102" s="24"/>
      <c r="IQ102" s="24"/>
      <c r="IR102" s="24"/>
      <c r="IS102" s="24"/>
      <c r="IT102" s="24"/>
      <c r="IU102" s="24"/>
      <c r="IV102" s="24"/>
      <c r="IW102" s="24"/>
      <c r="IX102" s="24"/>
      <c r="IY102" s="24"/>
      <c r="IZ102" s="24"/>
      <c r="JA102" s="24"/>
      <c r="JB102" s="24"/>
      <c r="JC102" s="24"/>
      <c r="JD102" s="24"/>
      <c r="JE102" s="24"/>
      <c r="JF102" s="24"/>
      <c r="JG102" s="24"/>
      <c r="JH102" s="24"/>
      <c r="JI102" s="24"/>
      <c r="JJ102" s="24"/>
      <c r="JK102" s="24"/>
      <c r="JL102" s="24"/>
      <c r="JM102" s="24"/>
      <c r="JN102" s="24"/>
      <c r="JO102" s="24"/>
      <c r="JP102" s="24"/>
      <c r="JQ102" s="24"/>
      <c r="JR102" s="24"/>
      <c r="JS102" s="24"/>
      <c r="JT102" s="24"/>
      <c r="JU102" s="24"/>
      <c r="JV102" s="24"/>
      <c r="JW102" s="24"/>
      <c r="JX102" s="24"/>
      <c r="JY102" s="24"/>
      <c r="JZ102" s="24"/>
      <c r="KA102" s="24"/>
      <c r="KB102" s="24"/>
      <c r="KC102" s="24"/>
      <c r="KD102" s="24"/>
      <c r="KE102" s="24"/>
      <c r="KF102" s="24"/>
      <c r="KG102" s="24"/>
      <c r="KH102" s="24"/>
      <c r="KI102" s="24"/>
      <c r="KJ102" s="24"/>
      <c r="KK102" s="24"/>
      <c r="KL102" s="24"/>
      <c r="KM102" s="24"/>
      <c r="KN102" s="24"/>
      <c r="KO102" s="24"/>
      <c r="KP102" s="24"/>
      <c r="KQ102" s="24"/>
      <c r="KR102" s="24"/>
      <c r="KS102" s="24"/>
      <c r="KT102" s="24"/>
      <c r="KU102" s="24"/>
      <c r="KV102" s="24"/>
      <c r="KW102" s="24"/>
      <c r="KX102" s="24"/>
      <c r="KY102" s="24"/>
      <c r="KZ102" s="24"/>
      <c r="LA102" s="24"/>
      <c r="LB102" s="24"/>
      <c r="LC102" s="24"/>
      <c r="LD102" s="24"/>
      <c r="LE102" s="24"/>
      <c r="LF102" s="24"/>
      <c r="LG102" s="24"/>
      <c r="LH102" s="24"/>
      <c r="LI102" s="24"/>
      <c r="LJ102" s="24"/>
      <c r="LK102" s="24"/>
      <c r="LL102" s="24"/>
      <c r="LM102" s="24"/>
      <c r="LN102" s="24"/>
      <c r="LO102" s="24"/>
      <c r="LP102" s="24"/>
      <c r="LQ102" s="24"/>
      <c r="LR102" s="24"/>
      <c r="LS102" s="24"/>
      <c r="LT102" s="24"/>
      <c r="LU102" s="24"/>
      <c r="LV102" s="24"/>
      <c r="LW102" s="24"/>
      <c r="LX102" s="24"/>
      <c r="LY102" s="24"/>
      <c r="LZ102" s="24"/>
      <c r="MA102" s="24"/>
      <c r="MB102" s="24"/>
      <c r="MC102" s="24"/>
      <c r="MD102" s="24"/>
      <c r="ME102" s="24"/>
      <c r="MF102" s="24"/>
      <c r="MG102" s="24"/>
      <c r="MH102" s="24"/>
      <c r="MI102" s="24"/>
      <c r="MJ102" s="24"/>
      <c r="MK102" s="24"/>
      <c r="ML102" s="24"/>
      <c r="MM102" s="24"/>
      <c r="MN102" s="24"/>
      <c r="MO102" s="24"/>
      <c r="MP102" s="24"/>
      <c r="MQ102" s="24"/>
      <c r="MR102" s="24"/>
      <c r="MS102" s="24"/>
      <c r="MT102" s="24"/>
      <c r="MU102" s="24"/>
      <c r="MV102" s="24"/>
      <c r="MW102" s="24"/>
      <c r="MX102" s="24"/>
      <c r="MY102" s="24"/>
      <c r="MZ102" s="24"/>
      <c r="NA102" s="24"/>
      <c r="NB102" s="24"/>
      <c r="NC102" s="24"/>
      <c r="ND102" s="24"/>
      <c r="NE102" s="24"/>
      <c r="NF102" s="24"/>
      <c r="NG102" s="24"/>
      <c r="NH102" s="24"/>
      <c r="NI102" s="24"/>
      <c r="NJ102" s="24"/>
      <c r="NK102" s="24"/>
      <c r="NL102" s="24"/>
      <c r="NM102" s="24"/>
      <c r="NN102" s="24"/>
      <c r="NO102" s="24"/>
      <c r="NP102" s="24"/>
      <c r="NQ102" s="24"/>
      <c r="NR102" s="24"/>
      <c r="NS102" s="24"/>
      <c r="NT102" s="24"/>
      <c r="NU102" s="24"/>
      <c r="NV102" s="24"/>
      <c r="NW102" s="24"/>
      <c r="NX102" s="24"/>
      <c r="NY102" s="24"/>
      <c r="NZ102" s="24"/>
      <c r="OA102" s="24"/>
      <c r="OB102" s="24"/>
      <c r="OC102" s="24"/>
      <c r="OD102" s="24"/>
      <c r="OE102" s="24"/>
      <c r="OF102" s="24"/>
      <c r="OG102" s="24"/>
      <c r="OH102" s="24"/>
      <c r="OI102" s="24"/>
      <c r="OJ102" s="24"/>
      <c r="OK102" s="24"/>
      <c r="OL102" s="24"/>
      <c r="OM102" s="24"/>
      <c r="ON102" s="24"/>
      <c r="OO102" s="24"/>
      <c r="OP102" s="24"/>
      <c r="OQ102" s="24"/>
      <c r="OR102" s="24"/>
      <c r="OS102" s="24"/>
      <c r="OT102" s="24"/>
      <c r="OU102" s="24"/>
      <c r="OV102" s="24"/>
      <c r="OW102" s="24"/>
      <c r="OX102" s="24"/>
      <c r="OY102" s="24"/>
      <c r="OZ102" s="24"/>
      <c r="PA102" s="24"/>
      <c r="PB102" s="24"/>
      <c r="PC102" s="24"/>
      <c r="PD102" s="24"/>
      <c r="PE102" s="24"/>
      <c r="PF102" s="24"/>
      <c r="PG102" s="24"/>
      <c r="PH102" s="24"/>
      <c r="PI102" s="24"/>
      <c r="PJ102" s="24"/>
      <c r="PK102" s="24"/>
      <c r="PL102" s="24"/>
      <c r="PM102" s="24"/>
      <c r="PN102" s="24"/>
      <c r="PO102" s="24"/>
      <c r="PP102" s="24"/>
      <c r="PQ102" s="24"/>
      <c r="PR102" s="24"/>
      <c r="PS102" s="24"/>
      <c r="PT102" s="24"/>
      <c r="PU102" s="24"/>
      <c r="PV102" s="24"/>
      <c r="PW102" s="24"/>
      <c r="PX102" s="24"/>
      <c r="PY102" s="24"/>
      <c r="PZ102" s="24"/>
      <c r="QD102" s="140">
        <v>641</v>
      </c>
      <c r="QE102" s="45">
        <v>0</v>
      </c>
      <c r="QF102" s="140">
        <v>658</v>
      </c>
      <c r="QG102" s="45">
        <v>2</v>
      </c>
      <c r="QH102" s="140">
        <v>676</v>
      </c>
      <c r="QI102" s="45">
        <v>4</v>
      </c>
      <c r="QJ102" s="140">
        <v>694</v>
      </c>
      <c r="QK102" s="45">
        <v>6</v>
      </c>
      <c r="QL102" s="140">
        <v>714</v>
      </c>
      <c r="QM102" s="45">
        <v>8</v>
      </c>
      <c r="QN102" s="140">
        <v>736</v>
      </c>
      <c r="QO102" s="45">
        <v>10</v>
      </c>
      <c r="QP102" s="140">
        <v>757</v>
      </c>
      <c r="QQ102" s="45">
        <v>12</v>
      </c>
      <c r="QR102" s="140">
        <v>778</v>
      </c>
      <c r="QS102" s="45">
        <v>14</v>
      </c>
      <c r="QT102" s="140">
        <v>801</v>
      </c>
      <c r="QU102" s="45">
        <v>16</v>
      </c>
      <c r="QV102" s="140">
        <v>824</v>
      </c>
      <c r="QW102" s="45">
        <v>18</v>
      </c>
      <c r="QX102" s="140">
        <v>843</v>
      </c>
      <c r="QY102" s="45">
        <v>20</v>
      </c>
      <c r="QZ102" s="140"/>
      <c r="RB102" s="140"/>
      <c r="RD102" s="140"/>
      <c r="RF102" s="140"/>
      <c r="RH102" s="140"/>
      <c r="RJ102" s="140"/>
      <c r="RL102" s="140"/>
      <c r="RN102" s="140"/>
      <c r="RP102" s="24"/>
      <c r="RQ102" s="140">
        <v>728</v>
      </c>
      <c r="RR102" s="140">
        <v>729</v>
      </c>
      <c r="RS102" s="140">
        <v>729</v>
      </c>
      <c r="RT102" s="140">
        <v>729</v>
      </c>
      <c r="RU102" s="140">
        <v>728</v>
      </c>
      <c r="RV102" s="140">
        <v>729</v>
      </c>
      <c r="RW102" s="140">
        <v>728</v>
      </c>
      <c r="RX102" s="140">
        <v>609</v>
      </c>
      <c r="RY102" s="45">
        <v>0</v>
      </c>
      <c r="RZ102" s="140">
        <v>630</v>
      </c>
      <c r="SA102" s="45">
        <v>1</v>
      </c>
      <c r="SB102" s="140">
        <v>666</v>
      </c>
      <c r="SC102" s="45">
        <v>2</v>
      </c>
      <c r="SD102" s="140">
        <v>719</v>
      </c>
      <c r="SE102" s="45">
        <v>3</v>
      </c>
      <c r="SF102" s="140">
        <v>761</v>
      </c>
      <c r="SG102" s="45">
        <v>4</v>
      </c>
      <c r="SH102" s="140">
        <v>779</v>
      </c>
      <c r="SI102" s="45">
        <v>5</v>
      </c>
      <c r="SJ102" s="140">
        <v>813</v>
      </c>
      <c r="SK102" s="45">
        <v>6</v>
      </c>
      <c r="SL102" s="140"/>
      <c r="SM102" s="45">
        <v>0</v>
      </c>
      <c r="SN102" s="140"/>
      <c r="SO102" s="45">
        <v>1</v>
      </c>
      <c r="SP102" s="140"/>
      <c r="SQ102" s="45">
        <v>2</v>
      </c>
      <c r="SR102" s="140"/>
      <c r="SS102" s="45">
        <v>3</v>
      </c>
      <c r="ST102" s="140"/>
      <c r="SU102" s="45">
        <v>4</v>
      </c>
      <c r="SV102" s="140"/>
      <c r="SW102" s="45">
        <v>5</v>
      </c>
      <c r="SX102" s="140"/>
      <c r="SY102" s="45">
        <v>6</v>
      </c>
      <c r="SZ102" s="140"/>
      <c r="TA102" s="45">
        <v>7</v>
      </c>
      <c r="TB102" s="140"/>
      <c r="TC102" s="2">
        <v>8</v>
      </c>
      <c r="TD102" s="204"/>
      <c r="TF102" s="204"/>
      <c r="TG102" s="204"/>
      <c r="TH102" s="204"/>
      <c r="TI102" s="204"/>
      <c r="TJ102" s="204"/>
    </row>
    <row r="103" spans="1:530" x14ac:dyDescent="0.25">
      <c r="A103" s="25" t="s">
        <v>342</v>
      </c>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5"/>
      <c r="IV103" s="25"/>
      <c r="IW103" s="25"/>
      <c r="IX103" s="25"/>
      <c r="IY103" s="25"/>
      <c r="IZ103" s="25"/>
      <c r="JA103" s="25"/>
      <c r="JB103" s="25"/>
      <c r="JC103" s="25"/>
      <c r="JD103" s="25"/>
      <c r="JE103" s="25"/>
      <c r="JF103" s="25"/>
      <c r="JG103" s="25"/>
      <c r="JH103" s="25"/>
      <c r="JI103" s="25"/>
      <c r="JJ103" s="25"/>
      <c r="JK103" s="25"/>
      <c r="JL103" s="25"/>
      <c r="JM103" s="25"/>
      <c r="JN103" s="25"/>
      <c r="JO103" s="25"/>
      <c r="JP103" s="25"/>
      <c r="JQ103" s="25"/>
      <c r="JR103" s="25"/>
      <c r="JS103" s="25"/>
      <c r="JT103" s="25"/>
      <c r="JU103" s="25"/>
      <c r="JV103" s="25"/>
      <c r="JW103" s="25"/>
      <c r="JX103" s="25"/>
      <c r="JY103" s="25"/>
      <c r="JZ103" s="25"/>
      <c r="KA103" s="25"/>
      <c r="KB103" s="25"/>
      <c r="KC103" s="25"/>
      <c r="KD103" s="25"/>
      <c r="KE103" s="25"/>
      <c r="KF103" s="25"/>
      <c r="KG103" s="25"/>
      <c r="KH103" s="25"/>
      <c r="KI103" s="25"/>
      <c r="KJ103" s="25"/>
      <c r="KK103" s="25"/>
      <c r="KL103" s="25"/>
      <c r="KM103" s="25"/>
      <c r="KN103" s="25"/>
      <c r="KO103" s="25"/>
      <c r="KP103" s="25"/>
      <c r="KQ103" s="25"/>
      <c r="KR103" s="25"/>
      <c r="KS103" s="25"/>
      <c r="KT103" s="25"/>
      <c r="KU103" s="25"/>
      <c r="KV103" s="25"/>
      <c r="KW103" s="25"/>
      <c r="KX103" s="25"/>
      <c r="KY103" s="25"/>
      <c r="KZ103" s="25"/>
      <c r="LA103" s="25"/>
      <c r="LB103" s="25"/>
      <c r="LC103" s="25"/>
      <c r="LD103" s="25"/>
      <c r="LE103" s="25"/>
      <c r="LF103" s="25"/>
      <c r="LG103" s="25"/>
      <c r="LH103" s="25"/>
      <c r="LI103" s="25"/>
      <c r="LJ103" s="25"/>
      <c r="LK103" s="25"/>
      <c r="LL103" s="25"/>
      <c r="LM103" s="25"/>
      <c r="LN103" s="25"/>
      <c r="LO103" s="25"/>
      <c r="LP103" s="25"/>
      <c r="LQ103" s="25"/>
      <c r="LR103" s="25"/>
      <c r="LS103" s="25"/>
      <c r="LT103" s="25"/>
      <c r="LU103" s="25"/>
      <c r="LV103" s="25"/>
      <c r="LW103" s="25"/>
      <c r="LX103" s="25"/>
      <c r="LY103" s="25"/>
      <c r="LZ103" s="25"/>
      <c r="MA103" s="25"/>
      <c r="MB103" s="25"/>
      <c r="MC103" s="25"/>
      <c r="MD103" s="25"/>
      <c r="ME103" s="25"/>
      <c r="MF103" s="25"/>
      <c r="MG103" s="25"/>
      <c r="MH103" s="25"/>
      <c r="MI103" s="25"/>
      <c r="MJ103" s="25"/>
      <c r="MK103" s="25"/>
      <c r="ML103" s="25"/>
      <c r="MM103" s="25"/>
      <c r="MN103" s="25"/>
      <c r="MO103" s="25"/>
      <c r="MP103" s="25"/>
      <c r="MQ103" s="25"/>
      <c r="MR103" s="25"/>
      <c r="MS103" s="25"/>
      <c r="MT103" s="25"/>
      <c r="MU103" s="25"/>
      <c r="MV103" s="25"/>
      <c r="MW103" s="25"/>
      <c r="MX103" s="25"/>
      <c r="MY103" s="25"/>
      <c r="MZ103" s="25"/>
      <c r="NA103" s="25"/>
      <c r="NB103" s="25"/>
      <c r="NC103" s="25"/>
      <c r="ND103" s="25"/>
      <c r="NE103" s="25"/>
      <c r="NF103" s="25"/>
      <c r="NG103" s="25"/>
      <c r="NH103" s="25"/>
      <c r="NI103" s="25"/>
      <c r="NJ103" s="25"/>
      <c r="NK103" s="25"/>
      <c r="NL103" s="25"/>
      <c r="NM103" s="25"/>
      <c r="NN103" s="25"/>
      <c r="NO103" s="25"/>
      <c r="NP103" s="25"/>
      <c r="NQ103" s="25"/>
      <c r="NR103" s="25"/>
      <c r="NS103" s="25"/>
      <c r="NT103" s="25"/>
      <c r="NU103" s="25"/>
      <c r="NV103" s="25"/>
      <c r="NW103" s="25"/>
      <c r="NX103" s="25"/>
      <c r="NY103" s="25"/>
      <c r="NZ103" s="25"/>
      <c r="OA103" s="25"/>
      <c r="OB103" s="25"/>
      <c r="OC103" s="25"/>
      <c r="OD103" s="25"/>
      <c r="OE103" s="25"/>
      <c r="OF103" s="25"/>
      <c r="OG103" s="25"/>
      <c r="OH103" s="25"/>
      <c r="OI103" s="25"/>
      <c r="OJ103" s="25"/>
      <c r="OK103" s="25"/>
      <c r="OL103" s="25"/>
      <c r="OM103" s="25"/>
      <c r="ON103" s="25"/>
      <c r="OO103" s="25"/>
      <c r="OP103" s="25"/>
      <c r="OQ103" s="25"/>
      <c r="OR103" s="25"/>
      <c r="OS103" s="25"/>
      <c r="OT103" s="25"/>
      <c r="OU103" s="25"/>
      <c r="OV103" s="25"/>
      <c r="OW103" s="25"/>
      <c r="OX103" s="25"/>
      <c r="OY103" s="25"/>
      <c r="OZ103" s="25"/>
      <c r="PA103" s="25"/>
      <c r="PB103" s="25"/>
      <c r="PC103" s="25"/>
      <c r="PD103" s="25"/>
      <c r="PE103" s="25"/>
      <c r="PF103" s="25"/>
      <c r="PG103" s="25"/>
      <c r="PH103" s="25"/>
      <c r="PI103" s="25"/>
      <c r="PJ103" s="25"/>
      <c r="PK103" s="25"/>
      <c r="PL103" s="25"/>
      <c r="PM103" s="25"/>
      <c r="PN103" s="25"/>
      <c r="PO103" s="25"/>
      <c r="PP103" s="25"/>
      <c r="PQ103" s="25"/>
      <c r="PR103" s="25"/>
      <c r="PS103" s="25"/>
      <c r="PT103" s="25"/>
      <c r="PU103" s="25"/>
      <c r="PV103" s="25"/>
      <c r="PW103" s="25"/>
      <c r="PX103" s="25"/>
      <c r="PY103" s="25"/>
      <c r="PZ103" s="25"/>
      <c r="QD103" s="140">
        <v>650</v>
      </c>
      <c r="QE103" s="46">
        <v>0</v>
      </c>
      <c r="QF103" s="140">
        <v>658</v>
      </c>
      <c r="QG103" s="46">
        <v>2</v>
      </c>
      <c r="QH103" s="140">
        <v>674</v>
      </c>
      <c r="QI103" s="46">
        <v>4</v>
      </c>
      <c r="QJ103" s="140">
        <v>695</v>
      </c>
      <c r="QK103" s="46">
        <v>6</v>
      </c>
      <c r="QL103" s="140">
        <v>719</v>
      </c>
      <c r="QM103" s="46">
        <v>8</v>
      </c>
      <c r="QN103" s="140">
        <v>736</v>
      </c>
      <c r="QO103" s="46">
        <v>10</v>
      </c>
      <c r="QP103" s="140">
        <v>756</v>
      </c>
      <c r="QQ103" s="46">
        <v>12</v>
      </c>
      <c r="QR103" s="140">
        <v>778</v>
      </c>
      <c r="QS103" s="46">
        <v>14</v>
      </c>
      <c r="QT103" s="140">
        <v>803</v>
      </c>
      <c r="QU103" s="46">
        <v>16</v>
      </c>
      <c r="QV103" s="140">
        <v>824</v>
      </c>
      <c r="QW103" s="46">
        <v>18</v>
      </c>
      <c r="QX103" s="140">
        <v>843</v>
      </c>
      <c r="QY103" s="46">
        <v>20</v>
      </c>
      <c r="QZ103" s="140"/>
      <c r="RA103" s="46"/>
      <c r="RB103" s="140"/>
      <c r="RC103" s="46"/>
      <c r="RD103" s="140"/>
      <c r="RE103" s="46"/>
      <c r="RF103" s="140"/>
      <c r="RG103" s="46"/>
      <c r="RH103" s="140"/>
      <c r="RI103" s="46"/>
      <c r="RJ103" s="140"/>
      <c r="RK103" s="46"/>
      <c r="RL103" s="140"/>
      <c r="RM103" s="46"/>
      <c r="RN103" s="140"/>
      <c r="RO103" s="46"/>
      <c r="RP103" s="25"/>
      <c r="RQ103" s="140">
        <v>729</v>
      </c>
      <c r="RR103" s="140">
        <v>728</v>
      </c>
      <c r="RS103" s="140">
        <v>730</v>
      </c>
      <c r="RT103" s="140">
        <v>729</v>
      </c>
      <c r="RU103" s="140">
        <v>729</v>
      </c>
      <c r="RV103" s="140">
        <v>729</v>
      </c>
      <c r="RW103" s="140">
        <v>730</v>
      </c>
      <c r="RX103" s="140">
        <v>598</v>
      </c>
      <c r="RY103" s="46">
        <v>0</v>
      </c>
      <c r="RZ103" s="140">
        <v>631</v>
      </c>
      <c r="SA103" s="46">
        <v>1</v>
      </c>
      <c r="SB103" s="140">
        <v>679</v>
      </c>
      <c r="SC103" s="46">
        <v>2</v>
      </c>
      <c r="SD103" s="140">
        <v>701</v>
      </c>
      <c r="SE103" s="46">
        <v>3</v>
      </c>
      <c r="SF103" s="140">
        <v>758</v>
      </c>
      <c r="SG103" s="46">
        <v>4</v>
      </c>
      <c r="SH103" s="140">
        <v>778</v>
      </c>
      <c r="SI103" s="46">
        <v>5</v>
      </c>
      <c r="SJ103" s="140">
        <v>809</v>
      </c>
      <c r="SK103" s="46">
        <v>6</v>
      </c>
      <c r="SL103" s="140"/>
      <c r="SM103" s="46">
        <v>0</v>
      </c>
      <c r="SN103" s="140"/>
      <c r="SO103" s="46">
        <v>1</v>
      </c>
      <c r="SP103" s="140"/>
      <c r="SQ103" s="46">
        <v>2</v>
      </c>
      <c r="SR103" s="140"/>
      <c r="SS103" s="46">
        <v>3</v>
      </c>
      <c r="ST103" s="140"/>
      <c r="SU103" s="46">
        <v>4</v>
      </c>
      <c r="SV103" s="140"/>
      <c r="SW103" s="46">
        <v>5</v>
      </c>
      <c r="SX103" s="140"/>
      <c r="SY103" s="46">
        <v>6</v>
      </c>
      <c r="SZ103" s="140"/>
      <c r="TA103" s="46">
        <v>7</v>
      </c>
      <c r="TB103" s="140"/>
      <c r="TC103" s="5">
        <v>8</v>
      </c>
      <c r="TD103" s="204"/>
      <c r="TF103" s="204"/>
      <c r="TG103" s="204"/>
      <c r="TH103" s="204"/>
      <c r="TI103" s="204"/>
      <c r="TJ103" s="204"/>
    </row>
    <row r="104" spans="1:530" x14ac:dyDescent="0.25">
      <c r="A104" s="24" t="s">
        <v>343</v>
      </c>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c r="LA104" s="24"/>
      <c r="LB104" s="24"/>
      <c r="LC104" s="24"/>
      <c r="LD104" s="24"/>
      <c r="LE104" s="24"/>
      <c r="LF104" s="24"/>
      <c r="LG104" s="24"/>
      <c r="LH104" s="24"/>
      <c r="LI104" s="24"/>
      <c r="LJ104" s="24"/>
      <c r="LK104" s="24"/>
      <c r="LL104" s="24"/>
      <c r="LM104" s="24"/>
      <c r="LN104" s="24"/>
      <c r="LO104" s="24"/>
      <c r="LP104" s="24"/>
      <c r="LQ104" s="24"/>
      <c r="LR104" s="24"/>
      <c r="LS104" s="24"/>
      <c r="LT104" s="24"/>
      <c r="LU104" s="24"/>
      <c r="LV104" s="24"/>
      <c r="LW104" s="24"/>
      <c r="LX104" s="24"/>
      <c r="LY104" s="24"/>
      <c r="LZ104" s="24"/>
      <c r="MA104" s="24"/>
      <c r="MB104" s="24"/>
      <c r="MC104" s="24"/>
      <c r="MD104" s="24"/>
      <c r="ME104" s="24"/>
      <c r="MF104" s="24"/>
      <c r="MG104" s="24"/>
      <c r="MH104" s="24"/>
      <c r="MI104" s="24"/>
      <c r="MJ104" s="24"/>
      <c r="MK104" s="24"/>
      <c r="ML104" s="24"/>
      <c r="MM104" s="24"/>
      <c r="MN104" s="24"/>
      <c r="MO104" s="24"/>
      <c r="MP104" s="24"/>
      <c r="MQ104" s="24"/>
      <c r="MR104" s="24"/>
      <c r="MS104" s="24"/>
      <c r="MT104" s="24"/>
      <c r="MU104" s="24"/>
      <c r="MV104" s="24"/>
      <c r="MW104" s="24"/>
      <c r="MX104" s="24"/>
      <c r="MY104" s="24"/>
      <c r="MZ104" s="24"/>
      <c r="NA104" s="24"/>
      <c r="NB104" s="24"/>
      <c r="NC104" s="24"/>
      <c r="ND104" s="24"/>
      <c r="NE104" s="24"/>
      <c r="NF104" s="24"/>
      <c r="NG104" s="24"/>
      <c r="NH104" s="24"/>
      <c r="NI104" s="24"/>
      <c r="NJ104" s="24"/>
      <c r="NK104" s="24"/>
      <c r="NL104" s="24"/>
      <c r="NM104" s="24"/>
      <c r="NN104" s="24"/>
      <c r="NO104" s="24"/>
      <c r="NP104" s="24"/>
      <c r="NQ104" s="24"/>
      <c r="NR104" s="24"/>
      <c r="NS104" s="24"/>
      <c r="NT104" s="24"/>
      <c r="NU104" s="24"/>
      <c r="NV104" s="24"/>
      <c r="NW104" s="24"/>
      <c r="NX104" s="24"/>
      <c r="NY104" s="24"/>
      <c r="NZ104" s="24"/>
      <c r="OA104" s="24"/>
      <c r="OB104" s="24"/>
      <c r="OC104" s="24"/>
      <c r="OD104" s="24"/>
      <c r="OE104" s="24"/>
      <c r="OF104" s="24"/>
      <c r="OG104" s="24"/>
      <c r="OH104" s="24"/>
      <c r="OI104" s="24"/>
      <c r="OJ104" s="24"/>
      <c r="OK104" s="24"/>
      <c r="OL104" s="24"/>
      <c r="OM104" s="24"/>
      <c r="ON104" s="24"/>
      <c r="OO104" s="24"/>
      <c r="OP104" s="24"/>
      <c r="OQ104" s="24"/>
      <c r="OR104" s="24"/>
      <c r="OS104" s="24"/>
      <c r="OT104" s="24"/>
      <c r="OU104" s="24"/>
      <c r="OV104" s="24"/>
      <c r="OW104" s="24"/>
      <c r="OX104" s="24"/>
      <c r="OY104" s="24"/>
      <c r="OZ104" s="24"/>
      <c r="PA104" s="24"/>
      <c r="PB104" s="24"/>
      <c r="PC104" s="24"/>
      <c r="PD104" s="24"/>
      <c r="PE104" s="24"/>
      <c r="PF104" s="24"/>
      <c r="PG104" s="24"/>
      <c r="PH104" s="24"/>
      <c r="PI104" s="24"/>
      <c r="PJ104" s="24"/>
      <c r="PK104" s="24"/>
      <c r="PL104" s="24"/>
      <c r="PM104" s="24"/>
      <c r="PN104" s="24"/>
      <c r="PO104" s="24"/>
      <c r="PP104" s="24"/>
      <c r="PQ104" s="24"/>
      <c r="PR104" s="24"/>
      <c r="PS104" s="24"/>
      <c r="PT104" s="24"/>
      <c r="PU104" s="24"/>
      <c r="PV104" s="24"/>
      <c r="PW104" s="24"/>
      <c r="PX104" s="24"/>
      <c r="PY104" s="24"/>
      <c r="PZ104" s="24"/>
      <c r="QD104" s="140">
        <v>641</v>
      </c>
      <c r="QE104" s="45">
        <v>0</v>
      </c>
      <c r="QF104" s="140">
        <v>657</v>
      </c>
      <c r="QG104" s="45">
        <v>2</v>
      </c>
      <c r="QH104" s="140">
        <v>676</v>
      </c>
      <c r="QI104" s="45">
        <v>4</v>
      </c>
      <c r="QJ104" s="140">
        <v>693</v>
      </c>
      <c r="QK104" s="45">
        <v>6</v>
      </c>
      <c r="QL104" s="140">
        <v>714</v>
      </c>
      <c r="QM104" s="45">
        <v>8</v>
      </c>
      <c r="QN104" s="140">
        <v>734</v>
      </c>
      <c r="QO104" s="45">
        <v>10</v>
      </c>
      <c r="QP104" s="140">
        <v>757</v>
      </c>
      <c r="QQ104" s="45">
        <v>12</v>
      </c>
      <c r="QR104" s="140">
        <v>779</v>
      </c>
      <c r="QS104" s="45">
        <v>14</v>
      </c>
      <c r="QT104" s="140">
        <v>798</v>
      </c>
      <c r="QU104" s="45">
        <v>16</v>
      </c>
      <c r="QV104" s="140">
        <v>824</v>
      </c>
      <c r="QW104" s="45">
        <v>18</v>
      </c>
      <c r="QX104" s="140">
        <v>844</v>
      </c>
      <c r="QY104" s="45">
        <v>20</v>
      </c>
      <c r="QZ104" s="140"/>
      <c r="RB104" s="140"/>
      <c r="RD104" s="140"/>
      <c r="RF104" s="140"/>
      <c r="RH104" s="140"/>
      <c r="RJ104" s="140"/>
      <c r="RL104" s="140"/>
      <c r="RN104" s="140"/>
      <c r="RP104" s="24"/>
      <c r="RQ104" s="140">
        <v>727</v>
      </c>
      <c r="RR104" s="140">
        <v>729</v>
      </c>
      <c r="RS104" s="140">
        <v>735</v>
      </c>
      <c r="RT104" s="140">
        <v>729</v>
      </c>
      <c r="RU104" s="140">
        <v>728</v>
      </c>
      <c r="RV104" s="140">
        <v>728</v>
      </c>
      <c r="RW104" s="140">
        <v>728</v>
      </c>
      <c r="RX104" s="140">
        <v>606</v>
      </c>
      <c r="RY104" s="45">
        <v>0</v>
      </c>
      <c r="RZ104" s="140">
        <v>640</v>
      </c>
      <c r="SA104" s="45">
        <v>1</v>
      </c>
      <c r="SB104" s="140">
        <v>651</v>
      </c>
      <c r="SC104" s="45">
        <v>2</v>
      </c>
      <c r="SD104" s="140">
        <v>715</v>
      </c>
      <c r="SE104" s="45">
        <v>3</v>
      </c>
      <c r="SF104" s="140">
        <v>758</v>
      </c>
      <c r="SH104" s="140">
        <v>779</v>
      </c>
      <c r="SI104" s="45">
        <v>5</v>
      </c>
      <c r="SJ104" s="140">
        <v>821</v>
      </c>
      <c r="SK104" s="45">
        <v>6</v>
      </c>
      <c r="SL104" s="140"/>
      <c r="SM104" s="45">
        <v>0</v>
      </c>
      <c r="SN104" s="140"/>
      <c r="SO104" s="45">
        <v>1</v>
      </c>
      <c r="SP104" s="140"/>
      <c r="SQ104" s="45">
        <v>2</v>
      </c>
      <c r="SR104" s="140"/>
      <c r="SS104" s="45">
        <v>3</v>
      </c>
      <c r="ST104" s="140"/>
      <c r="SU104" s="45">
        <v>4</v>
      </c>
      <c r="SV104" s="140"/>
      <c r="SW104" s="45">
        <v>5</v>
      </c>
      <c r="SX104" s="140"/>
      <c r="SY104" s="45">
        <v>6</v>
      </c>
      <c r="SZ104" s="140"/>
      <c r="TA104" s="45">
        <v>7</v>
      </c>
      <c r="TB104" s="140"/>
      <c r="TC104" s="2">
        <v>8</v>
      </c>
      <c r="TD104" s="204"/>
      <c r="TF104" s="204"/>
      <c r="TG104" s="204"/>
      <c r="TH104" s="204"/>
      <c r="TI104" s="204"/>
      <c r="TJ104" s="204"/>
    </row>
    <row r="105" spans="1:530" x14ac:dyDescent="0.25">
      <c r="A105" s="25" t="s">
        <v>344</v>
      </c>
      <c r="QD105" s="152">
        <v>661</v>
      </c>
      <c r="QE105" s="46">
        <v>0</v>
      </c>
      <c r="QF105" s="152">
        <v>668</v>
      </c>
      <c r="QG105" s="46">
        <v>2</v>
      </c>
      <c r="QH105" s="152">
        <v>691</v>
      </c>
      <c r="QI105" s="46">
        <v>4</v>
      </c>
      <c r="QJ105" s="152">
        <v>706</v>
      </c>
      <c r="QK105" s="46">
        <v>6</v>
      </c>
      <c r="QL105" s="152">
        <v>724</v>
      </c>
      <c r="QM105" s="46">
        <v>8</v>
      </c>
      <c r="QN105" s="152">
        <v>740</v>
      </c>
      <c r="QO105" s="46">
        <v>10</v>
      </c>
      <c r="QP105" s="152">
        <v>759</v>
      </c>
      <c r="QQ105" s="46">
        <v>12</v>
      </c>
      <c r="QR105" s="152">
        <v>782</v>
      </c>
      <c r="QS105" s="46">
        <v>14</v>
      </c>
      <c r="QT105" s="152">
        <v>804</v>
      </c>
      <c r="QU105" s="46">
        <v>16</v>
      </c>
      <c r="QV105" s="152">
        <v>827</v>
      </c>
      <c r="QW105" s="46">
        <v>18</v>
      </c>
      <c r="QX105" s="152">
        <v>848</v>
      </c>
      <c r="QY105" s="46">
        <v>20</v>
      </c>
      <c r="QZ105" s="152"/>
      <c r="RA105" s="46"/>
      <c r="RB105" s="152"/>
      <c r="RC105" s="46"/>
      <c r="RD105" s="152"/>
      <c r="RE105" s="46"/>
      <c r="RF105" s="152"/>
      <c r="RG105" s="46"/>
      <c r="RH105" s="152"/>
      <c r="RI105" s="46"/>
      <c r="RJ105" s="152"/>
      <c r="RK105" s="46"/>
      <c r="RL105" s="152"/>
      <c r="RM105" s="46"/>
      <c r="RN105" s="152"/>
      <c r="RO105" s="46"/>
    </row>
    <row r="106" spans="1:530" x14ac:dyDescent="0.25">
      <c r="A106" s="24" t="s">
        <v>345</v>
      </c>
      <c r="QD106" s="152">
        <v>660</v>
      </c>
      <c r="QE106" s="45">
        <v>0</v>
      </c>
      <c r="QF106" s="152">
        <v>668</v>
      </c>
      <c r="QG106" s="45">
        <v>2</v>
      </c>
      <c r="QH106" s="152">
        <v>689</v>
      </c>
      <c r="QI106" s="45">
        <v>4</v>
      </c>
      <c r="QJ106" s="152">
        <v>706</v>
      </c>
      <c r="QK106" s="45">
        <v>6</v>
      </c>
      <c r="QL106" s="152">
        <v>723</v>
      </c>
      <c r="QM106" s="45">
        <v>8</v>
      </c>
      <c r="QN106" s="152">
        <v>740</v>
      </c>
      <c r="QO106" s="45">
        <v>10</v>
      </c>
      <c r="QP106" s="152">
        <v>760</v>
      </c>
      <c r="QQ106" s="45">
        <v>12</v>
      </c>
      <c r="QR106" s="152">
        <v>781</v>
      </c>
      <c r="QS106" s="45">
        <v>14</v>
      </c>
      <c r="QT106" s="152">
        <v>804</v>
      </c>
      <c r="QU106" s="45">
        <v>16</v>
      </c>
      <c r="QV106" s="152">
        <v>824</v>
      </c>
      <c r="QW106" s="45">
        <v>18</v>
      </c>
      <c r="QX106" s="152">
        <v>847</v>
      </c>
      <c r="QY106" s="45">
        <v>20</v>
      </c>
      <c r="QZ106" s="152"/>
      <c r="RB106" s="152"/>
      <c r="RD106" s="152"/>
      <c r="RF106" s="152"/>
      <c r="RH106" s="152"/>
      <c r="RJ106" s="152"/>
      <c r="RL106" s="152"/>
      <c r="RN106" s="152"/>
      <c r="RY106" s="46" t="s">
        <v>312</v>
      </c>
      <c r="SA106" s="46" t="s">
        <v>312</v>
      </c>
      <c r="SC106" s="46" t="s">
        <v>312</v>
      </c>
      <c r="SE106" s="46" t="s">
        <v>312</v>
      </c>
      <c r="SG106" s="46" t="s">
        <v>312</v>
      </c>
      <c r="SI106" s="46" t="s">
        <v>312</v>
      </c>
      <c r="SK106" s="46" t="s">
        <v>312</v>
      </c>
      <c r="SM106" s="177"/>
      <c r="SO106" s="177"/>
      <c r="SQ106" s="177"/>
      <c r="SS106" s="177"/>
      <c r="SU106" s="177"/>
      <c r="SW106" s="177"/>
      <c r="SY106" s="177"/>
      <c r="TA106" s="177"/>
      <c r="TC106" s="177"/>
    </row>
    <row r="107" spans="1:530" x14ac:dyDescent="0.25">
      <c r="A107" s="25" t="s">
        <v>346</v>
      </c>
      <c r="QD107" s="152">
        <v>660</v>
      </c>
      <c r="QE107" s="46">
        <v>0</v>
      </c>
      <c r="QF107" s="152">
        <v>668</v>
      </c>
      <c r="QG107" s="46">
        <v>2</v>
      </c>
      <c r="QH107" s="152">
        <v>688</v>
      </c>
      <c r="QI107" s="46">
        <v>4</v>
      </c>
      <c r="QJ107" s="152">
        <v>705</v>
      </c>
      <c r="QK107" s="46">
        <v>6</v>
      </c>
      <c r="QL107" s="152">
        <v>721</v>
      </c>
      <c r="QM107" s="46">
        <v>8</v>
      </c>
      <c r="QN107" s="152">
        <v>741</v>
      </c>
      <c r="QO107" s="46">
        <v>10</v>
      </c>
      <c r="QP107" s="152">
        <v>759</v>
      </c>
      <c r="QQ107" s="46">
        <v>12</v>
      </c>
      <c r="QR107" s="152">
        <v>782</v>
      </c>
      <c r="QS107" s="46">
        <v>14</v>
      </c>
      <c r="QT107" s="152">
        <v>803</v>
      </c>
      <c r="QU107" s="46">
        <v>16</v>
      </c>
      <c r="QV107" s="152">
        <v>821</v>
      </c>
      <c r="QW107" s="46">
        <v>18</v>
      </c>
      <c r="QX107" s="152">
        <v>847</v>
      </c>
      <c r="QY107" s="46">
        <v>20</v>
      </c>
      <c r="QZ107" s="152"/>
      <c r="RA107" s="46"/>
      <c r="RB107" s="152"/>
      <c r="RC107" s="46"/>
      <c r="RD107" s="152"/>
      <c r="RE107" s="46"/>
      <c r="RF107" s="152"/>
      <c r="RG107" s="46"/>
      <c r="RH107" s="152"/>
      <c r="RI107" s="46"/>
      <c r="RJ107" s="152"/>
      <c r="RK107" s="46"/>
      <c r="RL107" s="152"/>
      <c r="RM107" s="46"/>
      <c r="RN107" s="152"/>
      <c r="RO107" s="46"/>
      <c r="RY107" s="45" t="s">
        <v>9</v>
      </c>
      <c r="SA107" s="45" t="s">
        <v>9</v>
      </c>
      <c r="SC107" s="45" t="s">
        <v>9</v>
      </c>
      <c r="SE107" s="45" t="s">
        <v>9</v>
      </c>
      <c r="SG107" s="45" t="s">
        <v>9</v>
      </c>
      <c r="SI107" s="45" t="s">
        <v>9</v>
      </c>
      <c r="SK107" s="45" t="s">
        <v>9</v>
      </c>
      <c r="SM107" s="177"/>
      <c r="SO107" s="177"/>
      <c r="SQ107" s="177"/>
      <c r="SS107" s="177"/>
      <c r="SU107" s="177"/>
      <c r="SW107" s="177"/>
      <c r="SY107" s="177"/>
      <c r="TA107" s="177"/>
      <c r="TC107" s="177"/>
    </row>
    <row r="108" spans="1:530" x14ac:dyDescent="0.25">
      <c r="A108" s="24" t="s">
        <v>347</v>
      </c>
      <c r="QD108" s="152">
        <v>658</v>
      </c>
      <c r="QE108" s="45">
        <v>0</v>
      </c>
      <c r="QF108" s="152">
        <v>669</v>
      </c>
      <c r="QG108" s="45">
        <v>2</v>
      </c>
      <c r="QH108" s="152">
        <v>687</v>
      </c>
      <c r="QI108" s="45">
        <v>4</v>
      </c>
      <c r="QJ108" s="152">
        <v>706</v>
      </c>
      <c r="QK108" s="45">
        <v>6</v>
      </c>
      <c r="QL108" s="152">
        <v>719</v>
      </c>
      <c r="QM108" s="45">
        <v>8</v>
      </c>
      <c r="QN108" s="152">
        <v>741</v>
      </c>
      <c r="QO108" s="45">
        <v>10</v>
      </c>
      <c r="QP108" s="152">
        <v>759</v>
      </c>
      <c r="QQ108" s="45">
        <v>12</v>
      </c>
      <c r="QR108" s="152">
        <v>779</v>
      </c>
      <c r="QS108" s="45">
        <v>14</v>
      </c>
      <c r="QT108" s="152">
        <v>803</v>
      </c>
      <c r="QU108" s="45">
        <v>16</v>
      </c>
      <c r="QV108" s="152">
        <v>823</v>
      </c>
      <c r="QW108" s="45">
        <v>18</v>
      </c>
      <c r="QX108" s="152">
        <v>845</v>
      </c>
      <c r="QY108" s="45">
        <v>20</v>
      </c>
      <c r="QZ108" s="152"/>
      <c r="RB108" s="152"/>
      <c r="RD108" s="152"/>
      <c r="RF108" s="152"/>
      <c r="RH108" s="152"/>
      <c r="RJ108" s="152"/>
      <c r="RL108" s="152"/>
      <c r="RN108" s="152"/>
      <c r="RY108" s="46">
        <f>(RX6-0.001*RY25)*(RX6-0.001*RY25)*PI()/4*RX8</f>
        <v>3.9269908169872422E-4</v>
      </c>
      <c r="SA108" s="46">
        <f t="shared" ref="SA108" si="57">(RZ6-0.001*SA25)*(RZ6-0.001*SA25)*PI()/4*RZ8</f>
        <v>3.8488436997291954E-4</v>
      </c>
      <c r="SC108" s="46">
        <f t="shared" ref="SC108" si="58">(SB6-0.001*SC25)*(SB6-0.001*SC25)*PI()/4*SB8</f>
        <v>3.7714819806345474E-4</v>
      </c>
      <c r="SE108" s="46">
        <f t="shared" ref="SE108" si="59">(SD6-0.001*SE25)*(SD6-0.001*SE25)*PI()/4*SD8</f>
        <v>3.6949056597032956E-4</v>
      </c>
      <c r="SG108" s="46">
        <f t="shared" ref="SG108" si="60">(SF6-0.001*SG25)*(SF6-0.001*SG25)*PI()/4*SF8</f>
        <v>3.6191147369354416E-4</v>
      </c>
      <c r="SI108" s="46">
        <f t="shared" ref="SI108" si="61">(SH6-0.001*SI25)*(SH6-0.001*SI25)*PI()/4*SH8</f>
        <v>3.5441092123309858E-4</v>
      </c>
      <c r="SK108" s="46">
        <f t="shared" ref="SK108" si="62">(SJ6-0.001*SK25)*(SJ6-0.001*SK25)*PI()/4*SJ8</f>
        <v>3.4698890858899268E-4</v>
      </c>
      <c r="SM108" s="177"/>
      <c r="SO108" s="177"/>
      <c r="SQ108" s="177"/>
      <c r="SS108" s="177"/>
      <c r="SU108" s="177"/>
      <c r="SW108" s="177"/>
      <c r="SY108" s="177"/>
      <c r="TA108" s="177"/>
      <c r="TC108" s="177"/>
    </row>
    <row r="109" spans="1:530" x14ac:dyDescent="0.25">
      <c r="A109" s="25" t="s">
        <v>348</v>
      </c>
      <c r="QD109" s="152">
        <v>663</v>
      </c>
      <c r="QE109" s="46">
        <v>0</v>
      </c>
      <c r="QF109" s="152">
        <v>665</v>
      </c>
      <c r="QG109" s="46">
        <v>2</v>
      </c>
      <c r="QH109" s="152">
        <v>682</v>
      </c>
      <c r="QI109" s="46">
        <v>4</v>
      </c>
      <c r="QJ109" s="152">
        <v>708</v>
      </c>
      <c r="QK109" s="46">
        <v>6</v>
      </c>
      <c r="QL109" s="152">
        <v>723</v>
      </c>
      <c r="QM109" s="46">
        <v>8</v>
      </c>
      <c r="QN109" s="152">
        <v>741</v>
      </c>
      <c r="QO109" s="46">
        <v>10</v>
      </c>
      <c r="QP109" s="152">
        <v>759</v>
      </c>
      <c r="QQ109" s="46">
        <v>12</v>
      </c>
      <c r="QR109" s="152">
        <v>782</v>
      </c>
      <c r="QS109" s="46">
        <v>14</v>
      </c>
      <c r="QT109" s="152">
        <v>803</v>
      </c>
      <c r="QU109" s="46">
        <v>16</v>
      </c>
      <c r="QV109" s="152">
        <v>824</v>
      </c>
      <c r="QW109" s="46">
        <v>18</v>
      </c>
      <c r="QX109" s="152">
        <v>845</v>
      </c>
      <c r="QY109" s="46">
        <v>20</v>
      </c>
      <c r="QZ109" s="152"/>
      <c r="RA109" s="46"/>
      <c r="RB109" s="152"/>
      <c r="RC109" s="46"/>
      <c r="RD109" s="152"/>
      <c r="RE109" s="46"/>
      <c r="RF109" s="152"/>
      <c r="RG109" s="46"/>
      <c r="RH109" s="152"/>
      <c r="RI109" s="46"/>
      <c r="RJ109" s="152"/>
      <c r="RK109" s="46"/>
      <c r="RL109" s="152"/>
      <c r="RM109" s="46"/>
      <c r="RN109" s="152"/>
      <c r="RO109" s="46"/>
      <c r="RY109" s="45"/>
      <c r="SA109" s="45"/>
      <c r="SC109" s="45"/>
      <c r="SE109" s="45"/>
      <c r="SG109" s="45"/>
      <c r="SI109" s="45"/>
      <c r="SK109" s="45"/>
      <c r="SM109" s="177"/>
      <c r="SO109" s="177"/>
      <c r="SQ109" s="177"/>
      <c r="SS109" s="177"/>
      <c r="SU109" s="177"/>
      <c r="SW109" s="177"/>
      <c r="SY109" s="177"/>
      <c r="TA109" s="177"/>
      <c r="TC109" s="177"/>
    </row>
    <row r="110" spans="1:530" x14ac:dyDescent="0.25">
      <c r="A110" s="24" t="s">
        <v>349</v>
      </c>
      <c r="QD110" s="152">
        <v>661</v>
      </c>
      <c r="QE110" s="45">
        <v>0</v>
      </c>
      <c r="QF110" s="152">
        <v>668</v>
      </c>
      <c r="QG110" s="45">
        <v>2</v>
      </c>
      <c r="QH110" s="152">
        <v>691</v>
      </c>
      <c r="QI110" s="45">
        <v>4</v>
      </c>
      <c r="QJ110" s="152">
        <v>706</v>
      </c>
      <c r="QK110" s="45">
        <v>6</v>
      </c>
      <c r="QL110" s="152">
        <v>721</v>
      </c>
      <c r="QM110" s="45">
        <v>8</v>
      </c>
      <c r="QN110" s="152">
        <v>740</v>
      </c>
      <c r="QO110" s="45">
        <v>10</v>
      </c>
      <c r="QP110" s="152">
        <v>759</v>
      </c>
      <c r="QQ110" s="45">
        <v>12</v>
      </c>
      <c r="QR110" s="152">
        <v>782</v>
      </c>
      <c r="QS110" s="45">
        <v>14</v>
      </c>
      <c r="QT110" s="152">
        <v>803</v>
      </c>
      <c r="QU110" s="45">
        <v>16</v>
      </c>
      <c r="QV110" s="152">
        <v>824</v>
      </c>
      <c r="QW110" s="45">
        <v>18</v>
      </c>
      <c r="QX110" s="152">
        <v>845</v>
      </c>
      <c r="QY110" s="45">
        <v>20</v>
      </c>
      <c r="QZ110" s="152"/>
      <c r="RB110" s="152"/>
      <c r="RD110" s="152"/>
      <c r="RF110" s="152"/>
      <c r="RH110" s="152"/>
      <c r="RJ110" s="152"/>
      <c r="RL110" s="152"/>
      <c r="RN110" s="152"/>
      <c r="RY110" s="46" t="s">
        <v>313</v>
      </c>
      <c r="SA110" s="46" t="s">
        <v>313</v>
      </c>
      <c r="SC110" s="46" t="s">
        <v>313</v>
      </c>
      <c r="SE110" s="46" t="s">
        <v>313</v>
      </c>
      <c r="SG110" s="46" t="s">
        <v>313</v>
      </c>
      <c r="SI110" s="46" t="s">
        <v>313</v>
      </c>
      <c r="SK110" s="46" t="s">
        <v>313</v>
      </c>
      <c r="SM110" s="177"/>
      <c r="SO110" s="177"/>
      <c r="SQ110" s="177"/>
      <c r="SS110" s="177"/>
      <c r="SU110" s="177"/>
      <c r="SW110" s="177"/>
      <c r="SY110" s="177"/>
      <c r="TA110" s="177"/>
      <c r="TC110" s="177"/>
    </row>
    <row r="111" spans="1:530" x14ac:dyDescent="0.25">
      <c r="A111" s="25" t="s">
        <v>350</v>
      </c>
      <c r="QD111" s="152">
        <v>660</v>
      </c>
      <c r="QE111" s="46">
        <v>0</v>
      </c>
      <c r="QF111" s="152">
        <v>668</v>
      </c>
      <c r="QG111" s="46">
        <v>2</v>
      </c>
      <c r="QH111" s="152">
        <v>691</v>
      </c>
      <c r="QI111" s="46">
        <v>4</v>
      </c>
      <c r="QJ111" s="152">
        <v>706</v>
      </c>
      <c r="QK111" s="46">
        <v>6</v>
      </c>
      <c r="QL111" s="152">
        <v>723</v>
      </c>
      <c r="QM111" s="46">
        <v>8</v>
      </c>
      <c r="QN111" s="152">
        <v>741</v>
      </c>
      <c r="QO111" s="46">
        <v>10</v>
      </c>
      <c r="QP111" s="152">
        <v>759</v>
      </c>
      <c r="QQ111" s="46">
        <v>12</v>
      </c>
      <c r="QR111" s="152">
        <v>781</v>
      </c>
      <c r="QS111" s="46">
        <v>14</v>
      </c>
      <c r="QT111" s="152">
        <v>804</v>
      </c>
      <c r="QU111" s="46">
        <v>16</v>
      </c>
      <c r="QV111" s="152">
        <v>824</v>
      </c>
      <c r="QW111" s="46">
        <v>18</v>
      </c>
      <c r="QX111" s="152">
        <v>846</v>
      </c>
      <c r="QY111" s="46">
        <v>20</v>
      </c>
      <c r="QZ111" s="152"/>
      <c r="RA111" s="46"/>
      <c r="RB111" s="152"/>
      <c r="RC111" s="46"/>
      <c r="RD111" s="152"/>
      <c r="RE111" s="46"/>
      <c r="RF111" s="152"/>
      <c r="RG111" s="46"/>
      <c r="RH111" s="152"/>
      <c r="RI111" s="46"/>
      <c r="RJ111" s="152"/>
      <c r="RK111" s="46"/>
      <c r="RL111" s="152"/>
      <c r="RM111" s="46"/>
      <c r="RN111" s="152"/>
      <c r="RO111" s="46"/>
      <c r="RY111" s="45" t="s">
        <v>314</v>
      </c>
      <c r="SA111" s="45" t="s">
        <v>314</v>
      </c>
      <c r="SC111" s="45" t="s">
        <v>314</v>
      </c>
      <c r="SE111" s="45" t="s">
        <v>314</v>
      </c>
      <c r="SG111" s="45" t="s">
        <v>314</v>
      </c>
      <c r="SI111" s="45" t="s">
        <v>314</v>
      </c>
      <c r="SK111" s="45" t="s">
        <v>314</v>
      </c>
      <c r="SM111" s="177"/>
      <c r="SO111" s="177"/>
      <c r="SQ111" s="177"/>
      <c r="SS111" s="177"/>
      <c r="SU111" s="177"/>
      <c r="SW111" s="177"/>
      <c r="SY111" s="177"/>
      <c r="TA111" s="177"/>
      <c r="TC111" s="177"/>
    </row>
    <row r="112" spans="1:530" x14ac:dyDescent="0.25">
      <c r="A112" s="24" t="s">
        <v>351</v>
      </c>
      <c r="QD112" s="152">
        <v>660</v>
      </c>
      <c r="QE112" s="45">
        <v>0</v>
      </c>
      <c r="QF112" s="152">
        <v>668</v>
      </c>
      <c r="QG112" s="45">
        <v>2</v>
      </c>
      <c r="QH112" s="152">
        <v>689</v>
      </c>
      <c r="QI112" s="45">
        <v>4</v>
      </c>
      <c r="QJ112" s="152">
        <v>705</v>
      </c>
      <c r="QK112" s="45">
        <v>6</v>
      </c>
      <c r="QL112" s="152">
        <v>721</v>
      </c>
      <c r="QM112" s="45">
        <v>8</v>
      </c>
      <c r="QN112" s="152">
        <v>741</v>
      </c>
      <c r="QO112" s="45">
        <v>10</v>
      </c>
      <c r="QP112" s="152">
        <v>759</v>
      </c>
      <c r="QQ112" s="45">
        <v>12</v>
      </c>
      <c r="QR112" s="152">
        <v>782</v>
      </c>
      <c r="QS112" s="45">
        <v>14</v>
      </c>
      <c r="QT112" s="152">
        <v>803</v>
      </c>
      <c r="QU112" s="45">
        <v>16</v>
      </c>
      <c r="QV112" s="152">
        <v>824</v>
      </c>
      <c r="QW112" s="45">
        <v>18</v>
      </c>
      <c r="QX112" s="152">
        <v>845</v>
      </c>
      <c r="QY112" s="45">
        <v>20</v>
      </c>
      <c r="QZ112" s="152"/>
      <c r="RB112" s="152"/>
      <c r="RD112" s="152"/>
      <c r="RF112" s="152"/>
      <c r="RH112" s="152"/>
      <c r="RJ112" s="152"/>
      <c r="RL112" s="152"/>
      <c r="RN112" s="152"/>
      <c r="RY112" s="46">
        <f>100-RY108/RX10*100</f>
        <v>0</v>
      </c>
      <c r="SA112" s="46">
        <f t="shared" ref="SA112" si="63">100-SA108/RZ10*100</f>
        <v>1.9900000000000091</v>
      </c>
      <c r="SC112" s="46">
        <f t="shared" ref="SC112" si="64">100-SC108/SB10*100</f>
        <v>3.9599999999999937</v>
      </c>
      <c r="SE112" s="46">
        <f t="shared" ref="SE112" si="65">100-SE108/SD10*100</f>
        <v>5.9100000000000108</v>
      </c>
      <c r="SG112" s="46">
        <f t="shared" ref="SG112" si="66">100-SG108/SF10*100</f>
        <v>7.8400000000000318</v>
      </c>
      <c r="SI112" s="46">
        <f t="shared" ref="SI112" si="67">100-SI108/SH10*100</f>
        <v>9.75</v>
      </c>
      <c r="SK112" s="46">
        <f t="shared" ref="SK112" si="68">100-SK108/SJ10*100</f>
        <v>11.64</v>
      </c>
      <c r="SM112" s="177"/>
      <c r="SO112" s="177"/>
      <c r="SQ112" s="177"/>
      <c r="SS112" s="177"/>
      <c r="SU112" s="177"/>
      <c r="SW112" s="177"/>
      <c r="SY112" s="177"/>
      <c r="TA112" s="177"/>
      <c r="TC112" s="177"/>
    </row>
    <row r="113" spans="1:483" x14ac:dyDescent="0.25">
      <c r="A113" s="25" t="s">
        <v>352</v>
      </c>
      <c r="QD113" s="152">
        <v>658</v>
      </c>
      <c r="QE113" s="46">
        <v>0</v>
      </c>
      <c r="QF113" s="152">
        <v>668</v>
      </c>
      <c r="QG113" s="46">
        <v>2</v>
      </c>
      <c r="QH113" s="152">
        <v>688</v>
      </c>
      <c r="QI113" s="46">
        <v>4</v>
      </c>
      <c r="QJ113" s="152">
        <v>706</v>
      </c>
      <c r="QK113" s="46">
        <v>6</v>
      </c>
      <c r="QL113" s="152">
        <v>719</v>
      </c>
      <c r="QM113" s="46">
        <v>8</v>
      </c>
      <c r="QN113" s="152">
        <v>740</v>
      </c>
      <c r="QO113" s="46">
        <v>10</v>
      </c>
      <c r="QP113" s="152">
        <v>760</v>
      </c>
      <c r="QQ113" s="46">
        <v>12</v>
      </c>
      <c r="QR113" s="152">
        <v>779</v>
      </c>
      <c r="QS113" s="46">
        <v>14</v>
      </c>
      <c r="QT113" s="152">
        <v>804</v>
      </c>
      <c r="QU113" s="46">
        <v>16</v>
      </c>
      <c r="QV113" s="152">
        <v>823</v>
      </c>
      <c r="QW113" s="46">
        <v>18</v>
      </c>
      <c r="QX113" s="152">
        <v>846</v>
      </c>
      <c r="QY113" s="46">
        <v>20</v>
      </c>
      <c r="QZ113" s="152"/>
      <c r="RA113" s="46"/>
      <c r="RB113" s="152"/>
      <c r="RC113" s="46"/>
      <c r="RD113" s="152"/>
      <c r="RE113" s="46"/>
      <c r="RF113" s="152"/>
      <c r="RG113" s="46"/>
      <c r="RH113" s="152"/>
      <c r="RI113" s="46"/>
      <c r="RJ113" s="152"/>
      <c r="RK113" s="46"/>
      <c r="RL113" s="152"/>
      <c r="RM113" s="46"/>
      <c r="RN113" s="152"/>
      <c r="RO113" s="46"/>
    </row>
    <row r="114" spans="1:483" x14ac:dyDescent="0.25">
      <c r="A114" s="24" t="s">
        <v>353</v>
      </c>
      <c r="QD114" s="152">
        <v>663</v>
      </c>
      <c r="QE114" s="45">
        <v>0</v>
      </c>
      <c r="QF114" s="152">
        <v>667</v>
      </c>
      <c r="QG114" s="45">
        <v>2</v>
      </c>
      <c r="QH114" s="152">
        <v>687</v>
      </c>
      <c r="QI114" s="45">
        <v>4</v>
      </c>
      <c r="QJ114" s="152">
        <v>708</v>
      </c>
      <c r="QK114" s="45">
        <v>6</v>
      </c>
      <c r="QL114" s="152">
        <v>723</v>
      </c>
      <c r="QM114" s="45">
        <v>8</v>
      </c>
      <c r="QN114" s="152">
        <v>741</v>
      </c>
      <c r="QO114" s="45">
        <v>10</v>
      </c>
      <c r="QP114" s="152">
        <v>759</v>
      </c>
      <c r="QQ114" s="45">
        <v>12</v>
      </c>
      <c r="QR114" s="152">
        <v>782</v>
      </c>
      <c r="QS114" s="45">
        <v>14</v>
      </c>
      <c r="QT114" s="152">
        <v>803</v>
      </c>
      <c r="QU114" s="45">
        <v>16</v>
      </c>
      <c r="QV114" s="152">
        <v>827</v>
      </c>
      <c r="QW114" s="45">
        <v>18</v>
      </c>
      <c r="QX114" s="152">
        <v>846</v>
      </c>
      <c r="QY114" s="45">
        <v>20</v>
      </c>
      <c r="QZ114" s="152"/>
      <c r="RB114" s="152"/>
      <c r="RD114" s="152"/>
      <c r="RF114" s="152"/>
      <c r="RH114" s="152"/>
      <c r="RJ114" s="152"/>
      <c r="RL114" s="152"/>
      <c r="RN114" s="152"/>
    </row>
    <row r="115" spans="1:483" x14ac:dyDescent="0.25">
      <c r="A115" s="25" t="s">
        <v>354</v>
      </c>
      <c r="QD115" s="151">
        <v>652</v>
      </c>
      <c r="QE115" s="46">
        <v>0</v>
      </c>
      <c r="QF115" s="151">
        <v>668</v>
      </c>
      <c r="QG115" s="46">
        <v>2</v>
      </c>
      <c r="QH115" s="151">
        <v>687</v>
      </c>
      <c r="QI115" s="46">
        <v>4</v>
      </c>
      <c r="QJ115" s="151">
        <v>707</v>
      </c>
      <c r="QK115" s="46">
        <v>6</v>
      </c>
      <c r="QL115" s="151">
        <v>726</v>
      </c>
      <c r="QM115" s="46">
        <v>8</v>
      </c>
      <c r="QN115" s="151">
        <v>745</v>
      </c>
      <c r="QO115" s="46">
        <v>10</v>
      </c>
      <c r="QP115" s="151">
        <v>765</v>
      </c>
      <c r="QQ115" s="46">
        <v>12</v>
      </c>
      <c r="QR115" s="151">
        <v>785</v>
      </c>
      <c r="QS115" s="46">
        <v>14</v>
      </c>
      <c r="QT115" s="151">
        <v>804</v>
      </c>
      <c r="QU115" s="46">
        <v>16</v>
      </c>
      <c r="QV115" s="151">
        <v>824</v>
      </c>
      <c r="QW115" s="46">
        <v>18</v>
      </c>
      <c r="QX115" s="151">
        <v>848</v>
      </c>
      <c r="QY115" s="46">
        <v>20</v>
      </c>
      <c r="QZ115" s="151"/>
      <c r="RA115" s="46"/>
      <c r="RB115" s="151"/>
      <c r="RC115" s="46"/>
      <c r="RD115" s="151"/>
      <c r="RE115" s="46"/>
      <c r="RF115" s="151"/>
      <c r="RG115" s="46"/>
      <c r="RH115" s="151"/>
      <c r="RI115" s="46"/>
      <c r="RJ115" s="151"/>
      <c r="RK115" s="46"/>
      <c r="RL115" s="151"/>
      <c r="RM115" s="46"/>
      <c r="RN115" s="151"/>
      <c r="RO115" s="46"/>
    </row>
    <row r="116" spans="1:483" x14ac:dyDescent="0.25">
      <c r="A116" s="24" t="s">
        <v>355</v>
      </c>
      <c r="QD116" s="151">
        <v>655</v>
      </c>
      <c r="QE116" s="45">
        <v>0</v>
      </c>
      <c r="QF116" s="151">
        <v>665</v>
      </c>
      <c r="QG116" s="45">
        <v>2</v>
      </c>
      <c r="QH116" s="151">
        <v>686</v>
      </c>
      <c r="QI116" s="45">
        <v>4</v>
      </c>
      <c r="QJ116" s="151">
        <v>706</v>
      </c>
      <c r="QK116" s="45">
        <v>6</v>
      </c>
      <c r="QL116" s="151">
        <v>726</v>
      </c>
      <c r="QM116" s="45">
        <v>8</v>
      </c>
      <c r="QN116" s="151">
        <v>743</v>
      </c>
      <c r="QO116" s="45">
        <v>10</v>
      </c>
      <c r="QP116" s="151">
        <v>767</v>
      </c>
      <c r="QQ116" s="45">
        <v>12</v>
      </c>
      <c r="QR116" s="151">
        <v>785</v>
      </c>
      <c r="QS116" s="45">
        <v>14</v>
      </c>
      <c r="QT116" s="151">
        <v>805</v>
      </c>
      <c r="QU116" s="45">
        <v>16</v>
      </c>
      <c r="QV116" s="151">
        <v>824</v>
      </c>
      <c r="QW116" s="45">
        <v>18</v>
      </c>
      <c r="QX116" s="151">
        <v>847</v>
      </c>
      <c r="QY116" s="45">
        <v>20</v>
      </c>
      <c r="QZ116" s="151"/>
      <c r="RB116" s="151"/>
      <c r="RD116" s="151"/>
      <c r="RF116" s="151"/>
      <c r="RH116" s="151"/>
      <c r="RJ116" s="151"/>
      <c r="RL116" s="151"/>
      <c r="RN116" s="151"/>
    </row>
    <row r="117" spans="1:483" x14ac:dyDescent="0.25">
      <c r="A117" s="25" t="s">
        <v>356</v>
      </c>
      <c r="QD117" s="151">
        <v>651</v>
      </c>
      <c r="QE117" s="46">
        <v>0</v>
      </c>
      <c r="QF117" s="151">
        <v>656</v>
      </c>
      <c r="QG117" s="46">
        <v>2</v>
      </c>
      <c r="QH117" s="151">
        <v>693</v>
      </c>
      <c r="QI117" s="46">
        <v>4</v>
      </c>
      <c r="QJ117" s="151">
        <v>716</v>
      </c>
      <c r="QK117" s="46">
        <v>6</v>
      </c>
      <c r="QL117" s="151">
        <v>724</v>
      </c>
      <c r="QM117" s="46">
        <v>8</v>
      </c>
      <c r="QN117" s="151">
        <v>744</v>
      </c>
      <c r="QO117" s="46">
        <v>10</v>
      </c>
      <c r="QP117" s="151">
        <v>764</v>
      </c>
      <c r="QQ117" s="46">
        <v>12</v>
      </c>
      <c r="QR117" s="151">
        <v>778</v>
      </c>
      <c r="QS117" s="46">
        <v>14</v>
      </c>
      <c r="QT117" s="151">
        <v>805</v>
      </c>
      <c r="QU117" s="46">
        <v>16</v>
      </c>
      <c r="QV117" s="151">
        <v>824</v>
      </c>
      <c r="QW117" s="46">
        <v>18</v>
      </c>
      <c r="QX117" s="151">
        <v>847</v>
      </c>
      <c r="QY117" s="46">
        <v>20</v>
      </c>
      <c r="QZ117" s="151"/>
      <c r="RA117" s="46"/>
      <c r="RB117" s="151"/>
      <c r="RC117" s="46"/>
      <c r="RD117" s="151"/>
      <c r="RE117" s="46"/>
      <c r="RF117" s="151"/>
      <c r="RG117" s="46"/>
      <c r="RH117" s="151"/>
      <c r="RI117" s="46"/>
      <c r="RJ117" s="151"/>
      <c r="RK117" s="46"/>
      <c r="RL117" s="151"/>
      <c r="RM117" s="46"/>
      <c r="RN117" s="151"/>
      <c r="RO117" s="46"/>
    </row>
    <row r="118" spans="1:483" x14ac:dyDescent="0.25">
      <c r="A118" s="24" t="s">
        <v>357</v>
      </c>
      <c r="QD118" s="151">
        <v>653</v>
      </c>
      <c r="QE118" s="45">
        <v>0</v>
      </c>
      <c r="QF118" s="151">
        <v>665</v>
      </c>
      <c r="QG118" s="45">
        <v>2</v>
      </c>
      <c r="QH118" s="151">
        <v>689</v>
      </c>
      <c r="QI118" s="45">
        <v>4</v>
      </c>
      <c r="QJ118" s="151">
        <v>702</v>
      </c>
      <c r="QK118" s="45">
        <v>6</v>
      </c>
      <c r="QL118" s="151">
        <v>724</v>
      </c>
      <c r="QM118" s="45">
        <v>8</v>
      </c>
      <c r="QN118" s="151">
        <v>740</v>
      </c>
      <c r="QO118" s="45">
        <v>10</v>
      </c>
      <c r="QP118" s="151">
        <v>766</v>
      </c>
      <c r="QQ118" s="45">
        <v>12</v>
      </c>
      <c r="QR118" s="151">
        <v>777</v>
      </c>
      <c r="QS118" s="45">
        <v>14</v>
      </c>
      <c r="QT118" s="151">
        <v>804</v>
      </c>
      <c r="QU118" s="45">
        <v>16</v>
      </c>
      <c r="QV118" s="151">
        <v>824</v>
      </c>
      <c r="QW118" s="45">
        <v>18</v>
      </c>
      <c r="QX118" s="151">
        <v>846</v>
      </c>
      <c r="QY118" s="45">
        <v>20</v>
      </c>
      <c r="QZ118" s="151"/>
      <c r="RB118" s="151"/>
      <c r="RD118" s="151"/>
      <c r="RF118" s="151"/>
      <c r="RH118" s="151"/>
      <c r="RJ118" s="151"/>
      <c r="RL118" s="151"/>
      <c r="RN118" s="151"/>
    </row>
    <row r="119" spans="1:483" x14ac:dyDescent="0.25">
      <c r="A119" s="25" t="s">
        <v>358</v>
      </c>
      <c r="QD119" s="151">
        <v>646</v>
      </c>
      <c r="QE119" s="46">
        <v>0</v>
      </c>
      <c r="QF119" s="151">
        <v>663</v>
      </c>
      <c r="QG119" s="46">
        <v>2</v>
      </c>
      <c r="QH119" s="151">
        <v>688</v>
      </c>
      <c r="QI119" s="46">
        <v>4</v>
      </c>
      <c r="QJ119" s="151">
        <v>706</v>
      </c>
      <c r="QK119" s="46">
        <v>6</v>
      </c>
      <c r="QL119" s="151">
        <v>723</v>
      </c>
      <c r="QM119" s="46">
        <v>8</v>
      </c>
      <c r="QN119" s="151">
        <v>742</v>
      </c>
      <c r="QO119" s="46">
        <v>10</v>
      </c>
      <c r="QP119" s="151">
        <v>762</v>
      </c>
      <c r="QQ119" s="46">
        <v>12</v>
      </c>
      <c r="QR119" s="151">
        <v>780</v>
      </c>
      <c r="QS119" s="46">
        <v>14</v>
      </c>
      <c r="QT119" s="151">
        <v>802</v>
      </c>
      <c r="QU119" s="46">
        <v>16</v>
      </c>
      <c r="QV119" s="151">
        <v>824</v>
      </c>
      <c r="QW119" s="46">
        <v>18</v>
      </c>
      <c r="QX119" s="151">
        <v>848</v>
      </c>
      <c r="QY119" s="46">
        <v>20</v>
      </c>
      <c r="QZ119" s="151"/>
      <c r="RA119" s="46"/>
      <c r="RB119" s="151"/>
      <c r="RC119" s="46"/>
      <c r="RD119" s="151"/>
      <c r="RE119" s="46"/>
      <c r="RF119" s="151"/>
      <c r="RG119" s="46"/>
      <c r="RH119" s="151"/>
      <c r="RI119" s="46"/>
      <c r="RJ119" s="151"/>
      <c r="RK119" s="46"/>
      <c r="RL119" s="151"/>
      <c r="RM119" s="46"/>
      <c r="RN119" s="151"/>
      <c r="RO119" s="46"/>
    </row>
    <row r="120" spans="1:483" x14ac:dyDescent="0.25">
      <c r="A120" s="24" t="s">
        <v>359</v>
      </c>
      <c r="QD120" s="151">
        <v>652</v>
      </c>
      <c r="QE120" s="45">
        <v>0</v>
      </c>
      <c r="QF120" s="151">
        <v>668</v>
      </c>
      <c r="QG120" s="45">
        <v>2</v>
      </c>
      <c r="QH120" s="151">
        <v>687</v>
      </c>
      <c r="QI120" s="45">
        <v>4</v>
      </c>
      <c r="QJ120" s="151">
        <v>707</v>
      </c>
      <c r="QK120" s="45">
        <v>6</v>
      </c>
      <c r="QL120" s="151">
        <v>721</v>
      </c>
      <c r="QM120" s="45">
        <v>8</v>
      </c>
      <c r="QN120" s="151">
        <v>741</v>
      </c>
      <c r="QO120" s="45">
        <v>10</v>
      </c>
      <c r="QP120" s="151">
        <v>763</v>
      </c>
      <c r="QQ120" s="45">
        <v>12</v>
      </c>
      <c r="QR120" s="151">
        <v>780</v>
      </c>
      <c r="QS120" s="45">
        <v>14</v>
      </c>
      <c r="QT120" s="151">
        <v>804</v>
      </c>
      <c r="QU120" s="45">
        <v>16</v>
      </c>
      <c r="QV120" s="151">
        <v>825</v>
      </c>
      <c r="QW120" s="45">
        <v>18</v>
      </c>
      <c r="QX120" s="151">
        <v>847</v>
      </c>
      <c r="QY120" s="45">
        <v>20</v>
      </c>
      <c r="QZ120" s="151"/>
      <c r="RB120" s="151"/>
      <c r="RD120" s="151"/>
      <c r="RF120" s="151"/>
      <c r="RH120" s="151"/>
      <c r="RJ120" s="151"/>
      <c r="RL120" s="151"/>
      <c r="RN120" s="151"/>
    </row>
    <row r="121" spans="1:483" x14ac:dyDescent="0.25">
      <c r="A121" s="25" t="s">
        <v>360</v>
      </c>
      <c r="QD121" s="151">
        <v>652</v>
      </c>
      <c r="QE121" s="46">
        <v>0</v>
      </c>
      <c r="QF121" s="151">
        <v>665</v>
      </c>
      <c r="QG121" s="46">
        <v>2</v>
      </c>
      <c r="QH121" s="151">
        <v>686</v>
      </c>
      <c r="QI121" s="46">
        <v>4</v>
      </c>
      <c r="QJ121" s="151">
        <v>706</v>
      </c>
      <c r="QK121" s="46">
        <v>6</v>
      </c>
      <c r="QL121" s="151">
        <v>720</v>
      </c>
      <c r="QM121" s="46">
        <v>8</v>
      </c>
      <c r="QN121" s="151">
        <v>741</v>
      </c>
      <c r="QO121" s="46">
        <v>10</v>
      </c>
      <c r="QP121" s="151">
        <v>763</v>
      </c>
      <c r="QQ121" s="46">
        <v>12</v>
      </c>
      <c r="QR121" s="151">
        <v>782</v>
      </c>
      <c r="QS121" s="46">
        <v>14</v>
      </c>
      <c r="QT121" s="151">
        <v>805</v>
      </c>
      <c r="QU121" s="46">
        <v>16</v>
      </c>
      <c r="QV121" s="151">
        <v>825</v>
      </c>
      <c r="QW121" s="46">
        <v>18</v>
      </c>
      <c r="QX121" s="151">
        <v>847</v>
      </c>
      <c r="QY121" s="46">
        <v>20</v>
      </c>
      <c r="QZ121" s="151"/>
      <c r="RA121" s="46"/>
      <c r="RB121" s="151"/>
      <c r="RC121" s="46"/>
      <c r="RD121" s="151"/>
      <c r="RE121" s="46"/>
      <c r="RF121" s="151"/>
      <c r="RG121" s="46"/>
      <c r="RH121" s="151"/>
      <c r="RI121" s="46"/>
      <c r="RJ121" s="151"/>
      <c r="RK121" s="46"/>
      <c r="RL121" s="151"/>
      <c r="RM121" s="46"/>
      <c r="RN121" s="151"/>
      <c r="RO121" s="46"/>
    </row>
    <row r="122" spans="1:483" x14ac:dyDescent="0.25">
      <c r="A122" s="24" t="s">
        <v>361</v>
      </c>
      <c r="QD122" s="151">
        <v>655</v>
      </c>
      <c r="QE122" s="45">
        <v>0</v>
      </c>
      <c r="QF122" s="151">
        <v>656</v>
      </c>
      <c r="QG122" s="45">
        <v>2</v>
      </c>
      <c r="QH122" s="151">
        <v>693</v>
      </c>
      <c r="QI122" s="45">
        <v>4</v>
      </c>
      <c r="QJ122" s="151">
        <v>707</v>
      </c>
      <c r="QK122" s="45">
        <v>6</v>
      </c>
      <c r="QL122" s="151">
        <v>721</v>
      </c>
      <c r="QM122" s="45">
        <v>8</v>
      </c>
      <c r="QN122" s="151">
        <v>743</v>
      </c>
      <c r="QO122" s="45">
        <v>10</v>
      </c>
      <c r="QP122" s="151">
        <v>763</v>
      </c>
      <c r="QQ122" s="45">
        <v>12</v>
      </c>
      <c r="QR122" s="151">
        <v>780</v>
      </c>
      <c r="QS122" s="45">
        <v>14</v>
      </c>
      <c r="QT122" s="151">
        <v>805</v>
      </c>
      <c r="QU122" s="45">
        <v>16</v>
      </c>
      <c r="QV122" s="151">
        <v>824</v>
      </c>
      <c r="QW122" s="45">
        <v>18</v>
      </c>
      <c r="QX122" s="151">
        <v>848</v>
      </c>
      <c r="QY122" s="45">
        <v>20</v>
      </c>
      <c r="QZ122" s="151"/>
      <c r="RB122" s="151"/>
      <c r="RD122" s="151"/>
      <c r="RF122" s="151"/>
      <c r="RH122" s="151"/>
      <c r="RJ122" s="151"/>
      <c r="RL122" s="151"/>
      <c r="RN122" s="151"/>
    </row>
    <row r="123" spans="1:483" x14ac:dyDescent="0.25">
      <c r="A123" s="25" t="s">
        <v>362</v>
      </c>
      <c r="QD123" s="151">
        <v>651</v>
      </c>
      <c r="QE123" s="46">
        <v>0</v>
      </c>
      <c r="QF123" s="151">
        <v>665</v>
      </c>
      <c r="QG123" s="46">
        <v>2</v>
      </c>
      <c r="QH123" s="151">
        <v>689</v>
      </c>
      <c r="QI123" s="46">
        <v>4</v>
      </c>
      <c r="QJ123" s="151">
        <v>704</v>
      </c>
      <c r="QK123" s="46">
        <v>6</v>
      </c>
      <c r="QL123" s="151">
        <v>721</v>
      </c>
      <c r="QM123" s="46">
        <v>8</v>
      </c>
      <c r="QN123" s="151">
        <v>740</v>
      </c>
      <c r="QO123" s="46">
        <v>10</v>
      </c>
      <c r="QP123" s="151">
        <v>759</v>
      </c>
      <c r="QQ123" s="46">
        <v>12</v>
      </c>
      <c r="QR123" s="151">
        <v>782</v>
      </c>
      <c r="QS123" s="46">
        <v>14</v>
      </c>
      <c r="QT123" s="151">
        <v>805</v>
      </c>
      <c r="QU123" s="46">
        <v>16</v>
      </c>
      <c r="QV123" s="151">
        <v>824</v>
      </c>
      <c r="QW123" s="46">
        <v>18</v>
      </c>
      <c r="QX123" s="151">
        <v>847</v>
      </c>
      <c r="QY123" s="46">
        <v>20</v>
      </c>
      <c r="QZ123" s="151"/>
      <c r="RA123" s="46"/>
      <c r="RB123" s="151"/>
      <c r="RC123" s="46"/>
      <c r="RD123" s="151"/>
      <c r="RE123" s="46"/>
      <c r="RF123" s="151"/>
      <c r="RG123" s="46"/>
      <c r="RH123" s="151"/>
      <c r="RI123" s="46"/>
      <c r="RJ123" s="151"/>
      <c r="RK123" s="46"/>
      <c r="RL123" s="151"/>
      <c r="RM123" s="46"/>
      <c r="RN123" s="151"/>
      <c r="RO123" s="46"/>
    </row>
    <row r="124" spans="1:483" x14ac:dyDescent="0.25">
      <c r="A124" s="24" t="s">
        <v>363</v>
      </c>
      <c r="QD124" s="151">
        <v>653</v>
      </c>
      <c r="QE124" s="45">
        <v>0</v>
      </c>
      <c r="QF124" s="151">
        <v>663</v>
      </c>
      <c r="QG124" s="45">
        <v>2</v>
      </c>
      <c r="QH124" s="151">
        <v>688</v>
      </c>
      <c r="QI124" s="45">
        <v>4</v>
      </c>
      <c r="QJ124" s="151">
        <v>705</v>
      </c>
      <c r="QK124" s="45">
        <v>6</v>
      </c>
      <c r="QL124" s="151">
        <v>724</v>
      </c>
      <c r="QM124" s="45">
        <v>8</v>
      </c>
      <c r="QN124" s="151">
        <v>738</v>
      </c>
      <c r="QO124" s="45">
        <v>10</v>
      </c>
      <c r="QP124" s="151">
        <v>760</v>
      </c>
      <c r="QQ124" s="45">
        <v>12</v>
      </c>
      <c r="QR124" s="151">
        <v>778</v>
      </c>
      <c r="QS124" s="45">
        <v>14</v>
      </c>
      <c r="QT124" s="151">
        <v>805</v>
      </c>
      <c r="QU124" s="45">
        <v>16</v>
      </c>
      <c r="QV124" s="151">
        <v>824</v>
      </c>
      <c r="QW124" s="45">
        <v>18</v>
      </c>
      <c r="QX124" s="151">
        <v>847</v>
      </c>
      <c r="QY124" s="45">
        <v>20</v>
      </c>
      <c r="QZ124" s="151"/>
      <c r="RB124" s="151"/>
      <c r="RD124" s="151"/>
      <c r="RF124" s="151"/>
      <c r="RH124" s="151"/>
      <c r="RJ124" s="151"/>
      <c r="RL124" s="151"/>
      <c r="RN124" s="151"/>
    </row>
    <row r="125" spans="1:483" x14ac:dyDescent="0.25">
      <c r="QH125" s="152"/>
      <c r="QI125" s="51"/>
    </row>
  </sheetData>
  <mergeCells count="4703">
    <mergeCell ref="SZ19:TA19"/>
    <mergeCell ref="SZ20:TA20"/>
    <mergeCell ref="SZ21:TA21"/>
    <mergeCell ref="TB1:TC1"/>
    <mergeCell ref="TB2:TC2"/>
    <mergeCell ref="TB4:TC4"/>
    <mergeCell ref="TB5:TC5"/>
    <mergeCell ref="TB6:TC6"/>
    <mergeCell ref="TB7:TC7"/>
    <mergeCell ref="TB8:TC8"/>
    <mergeCell ref="TB9:TC9"/>
    <mergeCell ref="TB10:TC10"/>
    <mergeCell ref="TB11:TC11"/>
    <mergeCell ref="TB12:TC12"/>
    <mergeCell ref="TB13:TC13"/>
    <mergeCell ref="TB14:TC14"/>
    <mergeCell ref="TB15:TC15"/>
    <mergeCell ref="TB16:TC16"/>
    <mergeCell ref="TB17:TC17"/>
    <mergeCell ref="TB18:TC18"/>
    <mergeCell ref="TB19:TC19"/>
    <mergeCell ref="TB20:TC20"/>
    <mergeCell ref="TB21:TC21"/>
    <mergeCell ref="SZ1:TA1"/>
    <mergeCell ref="SZ2:TA2"/>
    <mergeCell ref="SZ4:TA4"/>
    <mergeCell ref="SZ5:TA5"/>
    <mergeCell ref="SZ6:TA6"/>
    <mergeCell ref="SZ7:TA7"/>
    <mergeCell ref="SZ8:TA8"/>
    <mergeCell ref="SZ9:TA9"/>
    <mergeCell ref="SZ10:TA10"/>
    <mergeCell ref="SZ11:TA11"/>
    <mergeCell ref="SZ12:TA12"/>
    <mergeCell ref="SZ13:TA13"/>
    <mergeCell ref="SZ14:TA14"/>
    <mergeCell ref="SZ15:TA15"/>
    <mergeCell ref="SZ16:TA16"/>
    <mergeCell ref="SZ17:TA17"/>
    <mergeCell ref="SZ18:TA18"/>
    <mergeCell ref="SV19:SW19"/>
    <mergeCell ref="SV20:SW20"/>
    <mergeCell ref="SV21:SW21"/>
    <mergeCell ref="SX1:SY1"/>
    <mergeCell ref="SX2:SY2"/>
    <mergeCell ref="SX4:SY4"/>
    <mergeCell ref="SX5:SY5"/>
    <mergeCell ref="SX6:SY6"/>
    <mergeCell ref="SX7:SY7"/>
    <mergeCell ref="SX8:SY8"/>
    <mergeCell ref="SX9:SY9"/>
    <mergeCell ref="SX10:SY10"/>
    <mergeCell ref="SX11:SY11"/>
    <mergeCell ref="SX12:SY12"/>
    <mergeCell ref="SX13:SY13"/>
    <mergeCell ref="SX14:SY14"/>
    <mergeCell ref="SX15:SY15"/>
    <mergeCell ref="SX16:SY16"/>
    <mergeCell ref="SX17:SY17"/>
    <mergeCell ref="SX18:SY18"/>
    <mergeCell ref="SX19:SY19"/>
    <mergeCell ref="SX20:SY20"/>
    <mergeCell ref="SX21:SY21"/>
    <mergeCell ref="SV1:SW1"/>
    <mergeCell ref="SV2:SW2"/>
    <mergeCell ref="SV4:SW4"/>
    <mergeCell ref="SV5:SW5"/>
    <mergeCell ref="SV6:SW6"/>
    <mergeCell ref="SV7:SW7"/>
    <mergeCell ref="SV8:SW8"/>
    <mergeCell ref="SV9:SW9"/>
    <mergeCell ref="SV10:SW10"/>
    <mergeCell ref="SV11:SW11"/>
    <mergeCell ref="SV12:SW12"/>
    <mergeCell ref="SV13:SW13"/>
    <mergeCell ref="SV14:SW14"/>
    <mergeCell ref="SV15:SW15"/>
    <mergeCell ref="SV16:SW16"/>
    <mergeCell ref="SV17:SW17"/>
    <mergeCell ref="SV18:SW18"/>
    <mergeCell ref="SR19:SS19"/>
    <mergeCell ref="SR12:SS12"/>
    <mergeCell ref="SR13:SS13"/>
    <mergeCell ref="SR14:SS14"/>
    <mergeCell ref="SR15:SS15"/>
    <mergeCell ref="SR16:SS16"/>
    <mergeCell ref="SR17:SS17"/>
    <mergeCell ref="SR18:SS18"/>
    <mergeCell ref="SR20:SS20"/>
    <mergeCell ref="SR21:SS21"/>
    <mergeCell ref="ST1:SU1"/>
    <mergeCell ref="ST2:SU2"/>
    <mergeCell ref="ST4:SU4"/>
    <mergeCell ref="ST5:SU5"/>
    <mergeCell ref="ST6:SU6"/>
    <mergeCell ref="ST7:SU7"/>
    <mergeCell ref="ST8:SU8"/>
    <mergeCell ref="ST9:SU9"/>
    <mergeCell ref="ST10:SU10"/>
    <mergeCell ref="ST11:SU11"/>
    <mergeCell ref="ST12:SU12"/>
    <mergeCell ref="ST13:SU13"/>
    <mergeCell ref="ST14:SU14"/>
    <mergeCell ref="ST15:SU15"/>
    <mergeCell ref="ST16:SU16"/>
    <mergeCell ref="ST17:SU17"/>
    <mergeCell ref="ST18:SU18"/>
    <mergeCell ref="ST19:SU19"/>
    <mergeCell ref="ST20:SU20"/>
    <mergeCell ref="ST21:SU21"/>
    <mergeCell ref="SR1:SS1"/>
    <mergeCell ref="SR2:SS2"/>
    <mergeCell ref="SR4:SS4"/>
    <mergeCell ref="SR5:SS5"/>
    <mergeCell ref="SR6:SS6"/>
    <mergeCell ref="SR7:SS7"/>
    <mergeCell ref="SR8:SS8"/>
    <mergeCell ref="SR9:SS9"/>
    <mergeCell ref="SR10:SS10"/>
    <mergeCell ref="SR11:SS11"/>
    <mergeCell ref="SN19:SO19"/>
    <mergeCell ref="SN20:SO20"/>
    <mergeCell ref="SN21:SO21"/>
    <mergeCell ref="SP1:SQ1"/>
    <mergeCell ref="SP2:SQ2"/>
    <mergeCell ref="SP4:SQ4"/>
    <mergeCell ref="SP5:SQ5"/>
    <mergeCell ref="SP6:SQ6"/>
    <mergeCell ref="SP7:SQ7"/>
    <mergeCell ref="SP8:SQ8"/>
    <mergeCell ref="SP9:SQ9"/>
    <mergeCell ref="SP10:SQ10"/>
    <mergeCell ref="SP11:SQ11"/>
    <mergeCell ref="SP12:SQ12"/>
    <mergeCell ref="SP13:SQ13"/>
    <mergeCell ref="SP14:SQ14"/>
    <mergeCell ref="SP15:SQ15"/>
    <mergeCell ref="SP16:SQ16"/>
    <mergeCell ref="SP17:SQ17"/>
    <mergeCell ref="SP18:SQ18"/>
    <mergeCell ref="SP19:SQ19"/>
    <mergeCell ref="SP20:SQ20"/>
    <mergeCell ref="SP21:SQ21"/>
    <mergeCell ref="SN1:SO1"/>
    <mergeCell ref="SN2:SO2"/>
    <mergeCell ref="SN4:SO4"/>
    <mergeCell ref="SN5:SO5"/>
    <mergeCell ref="SN6:SO6"/>
    <mergeCell ref="SN7:SO7"/>
    <mergeCell ref="SN8:SO8"/>
    <mergeCell ref="SN9:SO9"/>
    <mergeCell ref="SN10:SO10"/>
    <mergeCell ref="SN11:SO11"/>
    <mergeCell ref="SN12:SO12"/>
    <mergeCell ref="SN13:SO13"/>
    <mergeCell ref="SN14:SO14"/>
    <mergeCell ref="SN15:SO15"/>
    <mergeCell ref="SN16:SO16"/>
    <mergeCell ref="SN17:SO17"/>
    <mergeCell ref="SN18:SO18"/>
    <mergeCell ref="SL1:SM1"/>
    <mergeCell ref="SL2:SM2"/>
    <mergeCell ref="SL4:SM4"/>
    <mergeCell ref="SL5:SM5"/>
    <mergeCell ref="SL6:SM6"/>
    <mergeCell ref="SL7:SM7"/>
    <mergeCell ref="SL8:SM8"/>
    <mergeCell ref="SL9:SM9"/>
    <mergeCell ref="SL10:SM10"/>
    <mergeCell ref="SL11:SM11"/>
    <mergeCell ref="SL12:SM12"/>
    <mergeCell ref="SL13:SM13"/>
    <mergeCell ref="SL14:SM14"/>
    <mergeCell ref="SL15:SM15"/>
    <mergeCell ref="SL16:SM16"/>
    <mergeCell ref="SL17:SM17"/>
    <mergeCell ref="SL18:SM18"/>
    <mergeCell ref="SL19:SM19"/>
    <mergeCell ref="SL20:SM20"/>
    <mergeCell ref="SL21:SM21"/>
    <mergeCell ref="RX19:RY19"/>
    <mergeCell ref="RZ19:SA19"/>
    <mergeCell ref="SB19:SC19"/>
    <mergeCell ref="SD19:SE19"/>
    <mergeCell ref="SF19:SG19"/>
    <mergeCell ref="SH19:SI19"/>
    <mergeCell ref="SJ19:SK19"/>
    <mergeCell ref="RX20:RY20"/>
    <mergeCell ref="RZ20:SA20"/>
    <mergeCell ref="SB20:SC20"/>
    <mergeCell ref="SD20:SE20"/>
    <mergeCell ref="SF20:SG20"/>
    <mergeCell ref="SH20:SI20"/>
    <mergeCell ref="SJ20:SK20"/>
    <mergeCell ref="RX21:RY21"/>
    <mergeCell ref="RZ21:SA21"/>
    <mergeCell ref="SB21:SC21"/>
    <mergeCell ref="SD21:SE21"/>
    <mergeCell ref="SF21:SG21"/>
    <mergeCell ref="SH21:SI21"/>
    <mergeCell ref="SJ21:SK21"/>
    <mergeCell ref="RX16:RY16"/>
    <mergeCell ref="RZ16:SA16"/>
    <mergeCell ref="SB16:SC16"/>
    <mergeCell ref="SD16:SE16"/>
    <mergeCell ref="SF16:SG16"/>
    <mergeCell ref="SH16:SI16"/>
    <mergeCell ref="SJ16:SK16"/>
    <mergeCell ref="RX17:RY17"/>
    <mergeCell ref="RZ17:SA17"/>
    <mergeCell ref="SB17:SC17"/>
    <mergeCell ref="SD17:SE17"/>
    <mergeCell ref="SF17:SG17"/>
    <mergeCell ref="SH17:SI17"/>
    <mergeCell ref="SJ17:SK17"/>
    <mergeCell ref="RX18:RY18"/>
    <mergeCell ref="RZ18:SA18"/>
    <mergeCell ref="SB18:SC18"/>
    <mergeCell ref="SD18:SE18"/>
    <mergeCell ref="SF18:SG18"/>
    <mergeCell ref="SH18:SI18"/>
    <mergeCell ref="SJ18:SK18"/>
    <mergeCell ref="RX13:RY13"/>
    <mergeCell ref="RZ13:SA13"/>
    <mergeCell ref="SB13:SC13"/>
    <mergeCell ref="SD13:SE13"/>
    <mergeCell ref="SF13:SG13"/>
    <mergeCell ref="SH13:SI13"/>
    <mergeCell ref="SJ13:SK13"/>
    <mergeCell ref="RX14:RY14"/>
    <mergeCell ref="RZ14:SA14"/>
    <mergeCell ref="SB14:SC14"/>
    <mergeCell ref="SD14:SE14"/>
    <mergeCell ref="SF14:SG14"/>
    <mergeCell ref="SH14:SI14"/>
    <mergeCell ref="SJ14:SK14"/>
    <mergeCell ref="RX15:RY15"/>
    <mergeCell ref="RZ15:SA15"/>
    <mergeCell ref="SB15:SC15"/>
    <mergeCell ref="SD15:SE15"/>
    <mergeCell ref="SF15:SG15"/>
    <mergeCell ref="SH15:SI15"/>
    <mergeCell ref="SJ15:SK15"/>
    <mergeCell ref="RX10:RY10"/>
    <mergeCell ref="RZ10:SA10"/>
    <mergeCell ref="SB10:SC10"/>
    <mergeCell ref="SD10:SE10"/>
    <mergeCell ref="SF10:SG10"/>
    <mergeCell ref="SH10:SI10"/>
    <mergeCell ref="SJ10:SK10"/>
    <mergeCell ref="RX11:RY11"/>
    <mergeCell ref="RZ11:SA11"/>
    <mergeCell ref="SB11:SC11"/>
    <mergeCell ref="SD11:SE11"/>
    <mergeCell ref="SF11:SG11"/>
    <mergeCell ref="SH11:SI11"/>
    <mergeCell ref="SJ11:SK11"/>
    <mergeCell ref="RX12:RY12"/>
    <mergeCell ref="RZ12:SA12"/>
    <mergeCell ref="SB12:SC12"/>
    <mergeCell ref="SD12:SE12"/>
    <mergeCell ref="SF12:SG12"/>
    <mergeCell ref="SH12:SI12"/>
    <mergeCell ref="SJ12:SK12"/>
    <mergeCell ref="RX7:RY7"/>
    <mergeCell ref="RZ7:SA7"/>
    <mergeCell ref="SB7:SC7"/>
    <mergeCell ref="SD7:SE7"/>
    <mergeCell ref="SF7:SG7"/>
    <mergeCell ref="SH7:SI7"/>
    <mergeCell ref="SJ7:SK7"/>
    <mergeCell ref="RX8:RY8"/>
    <mergeCell ref="RZ8:SA8"/>
    <mergeCell ref="SB8:SC8"/>
    <mergeCell ref="SD8:SE8"/>
    <mergeCell ref="SF8:SG8"/>
    <mergeCell ref="SH8:SI8"/>
    <mergeCell ref="SJ8:SK8"/>
    <mergeCell ref="RX9:RY9"/>
    <mergeCell ref="RZ9:SA9"/>
    <mergeCell ref="SB9:SC9"/>
    <mergeCell ref="SD9:SE9"/>
    <mergeCell ref="SF9:SG9"/>
    <mergeCell ref="SH9:SI9"/>
    <mergeCell ref="SJ9:SK9"/>
    <mergeCell ref="RX4:RY4"/>
    <mergeCell ref="RZ4:SA4"/>
    <mergeCell ref="SB4:SC4"/>
    <mergeCell ref="SD4:SE4"/>
    <mergeCell ref="SF4:SG4"/>
    <mergeCell ref="SH4:SI4"/>
    <mergeCell ref="SJ4:SK4"/>
    <mergeCell ref="RX5:RY5"/>
    <mergeCell ref="RZ5:SA5"/>
    <mergeCell ref="SB5:SC5"/>
    <mergeCell ref="SD5:SE5"/>
    <mergeCell ref="SF5:SG5"/>
    <mergeCell ref="SH5:SI5"/>
    <mergeCell ref="SJ5:SK5"/>
    <mergeCell ref="RX6:RY6"/>
    <mergeCell ref="RZ6:SA6"/>
    <mergeCell ref="SB6:SC6"/>
    <mergeCell ref="SD6:SE6"/>
    <mergeCell ref="SF6:SG6"/>
    <mergeCell ref="SH6:SI6"/>
    <mergeCell ref="SJ6:SK6"/>
    <mergeCell ref="RX1:RY1"/>
    <mergeCell ref="RZ1:SA1"/>
    <mergeCell ref="SB1:SC1"/>
    <mergeCell ref="SD1:SE1"/>
    <mergeCell ref="SF1:SG1"/>
    <mergeCell ref="SH1:SI1"/>
    <mergeCell ref="SJ1:SK1"/>
    <mergeCell ref="RX2:RY2"/>
    <mergeCell ref="RZ2:SA2"/>
    <mergeCell ref="SB2:SC2"/>
    <mergeCell ref="SD2:SE2"/>
    <mergeCell ref="SF2:SG2"/>
    <mergeCell ref="SH2:SI2"/>
    <mergeCell ref="SJ2:SK2"/>
    <mergeCell ref="RX3:RY3"/>
    <mergeCell ref="RZ3:SA3"/>
    <mergeCell ref="SB3:SC3"/>
    <mergeCell ref="SD3:SE3"/>
    <mergeCell ref="SF3:SG3"/>
    <mergeCell ref="SH3:SI3"/>
    <mergeCell ref="SJ3:SK3"/>
    <mergeCell ref="RN21:RO21"/>
    <mergeCell ref="RN1:RO1"/>
    <mergeCell ref="RN2:RO2"/>
    <mergeCell ref="RN3:RO3"/>
    <mergeCell ref="RN4:RO4"/>
    <mergeCell ref="RN5:RO5"/>
    <mergeCell ref="RN6:RO6"/>
    <mergeCell ref="RN7:RO7"/>
    <mergeCell ref="RN8:RO8"/>
    <mergeCell ref="RN9:RO9"/>
    <mergeCell ref="RN10:RO10"/>
    <mergeCell ref="RN11:RO11"/>
    <mergeCell ref="RN12:RO12"/>
    <mergeCell ref="RN13:RO13"/>
    <mergeCell ref="RN14:RO14"/>
    <mergeCell ref="RN15:RO15"/>
    <mergeCell ref="RN16:RO16"/>
    <mergeCell ref="RN17:RO17"/>
    <mergeCell ref="RN18:RO18"/>
    <mergeCell ref="RN19:RO19"/>
    <mergeCell ref="RN20:RO20"/>
    <mergeCell ref="QP21:QQ21"/>
    <mergeCell ref="QR21:QS21"/>
    <mergeCell ref="QT21:QU21"/>
    <mergeCell ref="QV21:QW21"/>
    <mergeCell ref="QX21:QY21"/>
    <mergeCell ref="QZ21:RA21"/>
    <mergeCell ref="RB21:RC21"/>
    <mergeCell ref="RD21:RE21"/>
    <mergeCell ref="RF21:RG21"/>
    <mergeCell ref="RH21:RI21"/>
    <mergeCell ref="RJ21:RK21"/>
    <mergeCell ref="RL21:RM21"/>
    <mergeCell ref="QP19:QQ19"/>
    <mergeCell ref="QR19:QS19"/>
    <mergeCell ref="QT19:QU19"/>
    <mergeCell ref="QV19:QW19"/>
    <mergeCell ref="QX19:QY19"/>
    <mergeCell ref="QZ19:RA19"/>
    <mergeCell ref="RB19:RC19"/>
    <mergeCell ref="RD19:RE19"/>
    <mergeCell ref="RF19:RG19"/>
    <mergeCell ref="RH19:RI19"/>
    <mergeCell ref="RJ19:RK19"/>
    <mergeCell ref="RL19:RM19"/>
    <mergeCell ref="QP20:QQ20"/>
    <mergeCell ref="QR20:QS20"/>
    <mergeCell ref="QT20:QU20"/>
    <mergeCell ref="QV20:QW20"/>
    <mergeCell ref="QX20:QY20"/>
    <mergeCell ref="QZ20:RA20"/>
    <mergeCell ref="RB20:RC20"/>
    <mergeCell ref="RD20:RE20"/>
    <mergeCell ref="RF20:RG20"/>
    <mergeCell ref="RH20:RI20"/>
    <mergeCell ref="RJ20:RK20"/>
    <mergeCell ref="RL20:RM20"/>
    <mergeCell ref="QP17:QQ17"/>
    <mergeCell ref="QR17:QS17"/>
    <mergeCell ref="QT17:QU17"/>
    <mergeCell ref="QV17:QW17"/>
    <mergeCell ref="QX17:QY17"/>
    <mergeCell ref="QZ17:RA17"/>
    <mergeCell ref="RB17:RC17"/>
    <mergeCell ref="RD17:RE17"/>
    <mergeCell ref="RF17:RG17"/>
    <mergeCell ref="RH17:RI17"/>
    <mergeCell ref="RJ17:RK17"/>
    <mergeCell ref="RL17:RM17"/>
    <mergeCell ref="QP18:QQ18"/>
    <mergeCell ref="QR18:QS18"/>
    <mergeCell ref="QT18:QU18"/>
    <mergeCell ref="QV18:QW18"/>
    <mergeCell ref="QX18:QY18"/>
    <mergeCell ref="QZ18:RA18"/>
    <mergeCell ref="RB18:RC18"/>
    <mergeCell ref="RD18:RE18"/>
    <mergeCell ref="RF18:RG18"/>
    <mergeCell ref="RH18:RI18"/>
    <mergeCell ref="RJ18:RK18"/>
    <mergeCell ref="RL18:RM18"/>
    <mergeCell ref="QP15:QQ15"/>
    <mergeCell ref="QR15:QS15"/>
    <mergeCell ref="QT15:QU15"/>
    <mergeCell ref="QV15:QW15"/>
    <mergeCell ref="QX15:QY15"/>
    <mergeCell ref="QZ15:RA15"/>
    <mergeCell ref="RB15:RC15"/>
    <mergeCell ref="RD15:RE15"/>
    <mergeCell ref="RF15:RG15"/>
    <mergeCell ref="RH15:RI15"/>
    <mergeCell ref="RJ15:RK15"/>
    <mergeCell ref="RL15:RM15"/>
    <mergeCell ref="QP16:QQ16"/>
    <mergeCell ref="QR16:QS16"/>
    <mergeCell ref="QT16:QU16"/>
    <mergeCell ref="QV16:QW16"/>
    <mergeCell ref="QX16:QY16"/>
    <mergeCell ref="QZ16:RA16"/>
    <mergeCell ref="RB16:RC16"/>
    <mergeCell ref="RD16:RE16"/>
    <mergeCell ref="RF16:RG16"/>
    <mergeCell ref="RH16:RI16"/>
    <mergeCell ref="RJ16:RK16"/>
    <mergeCell ref="RL16:RM16"/>
    <mergeCell ref="QP13:QQ13"/>
    <mergeCell ref="QR13:QS13"/>
    <mergeCell ref="QT13:QU13"/>
    <mergeCell ref="QV13:QW13"/>
    <mergeCell ref="QX13:QY13"/>
    <mergeCell ref="QZ13:RA13"/>
    <mergeCell ref="RB13:RC13"/>
    <mergeCell ref="RD13:RE13"/>
    <mergeCell ref="RF13:RG13"/>
    <mergeCell ref="RH13:RI13"/>
    <mergeCell ref="RJ13:RK13"/>
    <mergeCell ref="RL13:RM13"/>
    <mergeCell ref="QP14:QQ14"/>
    <mergeCell ref="QR14:QS14"/>
    <mergeCell ref="QT14:QU14"/>
    <mergeCell ref="QV14:QW14"/>
    <mergeCell ref="QX14:QY14"/>
    <mergeCell ref="QZ14:RA14"/>
    <mergeCell ref="RB14:RC14"/>
    <mergeCell ref="RD14:RE14"/>
    <mergeCell ref="RF14:RG14"/>
    <mergeCell ref="RH14:RI14"/>
    <mergeCell ref="RJ14:RK14"/>
    <mergeCell ref="RL14:RM14"/>
    <mergeCell ref="QP11:QQ11"/>
    <mergeCell ref="QR11:QS11"/>
    <mergeCell ref="QT11:QU11"/>
    <mergeCell ref="QV11:QW11"/>
    <mergeCell ref="QX11:QY11"/>
    <mergeCell ref="QZ11:RA11"/>
    <mergeCell ref="RB11:RC11"/>
    <mergeCell ref="RD11:RE11"/>
    <mergeCell ref="RF11:RG11"/>
    <mergeCell ref="RH11:RI11"/>
    <mergeCell ref="RJ11:RK11"/>
    <mergeCell ref="RL11:RM11"/>
    <mergeCell ref="QP12:QQ12"/>
    <mergeCell ref="QR12:QS12"/>
    <mergeCell ref="QT12:QU12"/>
    <mergeCell ref="QV12:QW12"/>
    <mergeCell ref="QX12:QY12"/>
    <mergeCell ref="QZ12:RA12"/>
    <mergeCell ref="RB12:RC12"/>
    <mergeCell ref="RD12:RE12"/>
    <mergeCell ref="RF12:RG12"/>
    <mergeCell ref="RH12:RI12"/>
    <mergeCell ref="RJ12:RK12"/>
    <mergeCell ref="RL12:RM12"/>
    <mergeCell ref="QP9:QQ9"/>
    <mergeCell ref="QR9:QS9"/>
    <mergeCell ref="QT9:QU9"/>
    <mergeCell ref="QV9:QW9"/>
    <mergeCell ref="QX9:QY9"/>
    <mergeCell ref="QZ9:RA9"/>
    <mergeCell ref="RB9:RC9"/>
    <mergeCell ref="RD9:RE9"/>
    <mergeCell ref="RF9:RG9"/>
    <mergeCell ref="RH9:RI9"/>
    <mergeCell ref="RJ9:RK9"/>
    <mergeCell ref="RL9:RM9"/>
    <mergeCell ref="QP10:QQ10"/>
    <mergeCell ref="QR10:QS10"/>
    <mergeCell ref="QT10:QU10"/>
    <mergeCell ref="QV10:QW10"/>
    <mergeCell ref="QX10:QY10"/>
    <mergeCell ref="QZ10:RA10"/>
    <mergeCell ref="RB10:RC10"/>
    <mergeCell ref="RD10:RE10"/>
    <mergeCell ref="RF10:RG10"/>
    <mergeCell ref="RH10:RI10"/>
    <mergeCell ref="RJ10:RK10"/>
    <mergeCell ref="RL10:RM10"/>
    <mergeCell ref="QP7:QQ7"/>
    <mergeCell ref="QR7:QS7"/>
    <mergeCell ref="QT7:QU7"/>
    <mergeCell ref="QV7:QW7"/>
    <mergeCell ref="QX7:QY7"/>
    <mergeCell ref="QZ7:RA7"/>
    <mergeCell ref="RB7:RC7"/>
    <mergeCell ref="RD7:RE7"/>
    <mergeCell ref="RF7:RG7"/>
    <mergeCell ref="RH7:RI7"/>
    <mergeCell ref="RJ7:RK7"/>
    <mergeCell ref="RL7:RM7"/>
    <mergeCell ref="QP8:QQ8"/>
    <mergeCell ref="QR8:QS8"/>
    <mergeCell ref="QT8:QU8"/>
    <mergeCell ref="QV8:QW8"/>
    <mergeCell ref="QX8:QY8"/>
    <mergeCell ref="QZ8:RA8"/>
    <mergeCell ref="RB8:RC8"/>
    <mergeCell ref="RD8:RE8"/>
    <mergeCell ref="RF8:RG8"/>
    <mergeCell ref="RH8:RI8"/>
    <mergeCell ref="RJ8:RK8"/>
    <mergeCell ref="RL8:RM8"/>
    <mergeCell ref="QP5:QQ5"/>
    <mergeCell ref="QR5:QS5"/>
    <mergeCell ref="QT5:QU5"/>
    <mergeCell ref="QV5:QW5"/>
    <mergeCell ref="QX5:QY5"/>
    <mergeCell ref="QZ5:RA5"/>
    <mergeCell ref="RB5:RC5"/>
    <mergeCell ref="RD5:RE5"/>
    <mergeCell ref="RF5:RG5"/>
    <mergeCell ref="RH5:RI5"/>
    <mergeCell ref="RJ5:RK5"/>
    <mergeCell ref="RL5:RM5"/>
    <mergeCell ref="QP6:QQ6"/>
    <mergeCell ref="QR6:QS6"/>
    <mergeCell ref="QT6:QU6"/>
    <mergeCell ref="QV6:QW6"/>
    <mergeCell ref="QX6:QY6"/>
    <mergeCell ref="QZ6:RA6"/>
    <mergeCell ref="RB6:RC6"/>
    <mergeCell ref="RD6:RE6"/>
    <mergeCell ref="RF6:RG6"/>
    <mergeCell ref="RH6:RI6"/>
    <mergeCell ref="RJ6:RK6"/>
    <mergeCell ref="RL6:RM6"/>
    <mergeCell ref="QP3:QQ3"/>
    <mergeCell ref="QR3:QS3"/>
    <mergeCell ref="QT3:QU3"/>
    <mergeCell ref="QV3:QW3"/>
    <mergeCell ref="QX3:QY3"/>
    <mergeCell ref="QZ3:RA3"/>
    <mergeCell ref="RB3:RC3"/>
    <mergeCell ref="RD3:RE3"/>
    <mergeCell ref="RF3:RG3"/>
    <mergeCell ref="RH3:RI3"/>
    <mergeCell ref="RJ3:RK3"/>
    <mergeCell ref="RL3:RM3"/>
    <mergeCell ref="QP4:QQ4"/>
    <mergeCell ref="QR4:QS4"/>
    <mergeCell ref="QT4:QU4"/>
    <mergeCell ref="QV4:QW4"/>
    <mergeCell ref="QX4:QY4"/>
    <mergeCell ref="QZ4:RA4"/>
    <mergeCell ref="RB4:RC4"/>
    <mergeCell ref="RD4:RE4"/>
    <mergeCell ref="RF4:RG4"/>
    <mergeCell ref="RH4:RI4"/>
    <mergeCell ref="RJ4:RK4"/>
    <mergeCell ref="RL4:RM4"/>
    <mergeCell ref="QP1:QQ1"/>
    <mergeCell ref="QR1:QS1"/>
    <mergeCell ref="QT1:QU1"/>
    <mergeCell ref="QV1:QW1"/>
    <mergeCell ref="QX1:QY1"/>
    <mergeCell ref="QZ1:RA1"/>
    <mergeCell ref="RB1:RC1"/>
    <mergeCell ref="RD1:RE1"/>
    <mergeCell ref="RF1:RG1"/>
    <mergeCell ref="RH1:RI1"/>
    <mergeCell ref="RJ1:RK1"/>
    <mergeCell ref="RL1:RM1"/>
    <mergeCell ref="QP2:QQ2"/>
    <mergeCell ref="QR2:QS2"/>
    <mergeCell ref="QT2:QU2"/>
    <mergeCell ref="QV2:QW2"/>
    <mergeCell ref="QX2:QY2"/>
    <mergeCell ref="QZ2:RA2"/>
    <mergeCell ref="RB2:RC2"/>
    <mergeCell ref="RD2:RE2"/>
    <mergeCell ref="RF2:RG2"/>
    <mergeCell ref="RH2:RI2"/>
    <mergeCell ref="RJ2:RK2"/>
    <mergeCell ref="RL2:RM2"/>
    <mergeCell ref="LO20:LP20"/>
    <mergeCell ref="LQ20:LR20"/>
    <mergeCell ref="LS20:LT20"/>
    <mergeCell ref="LU20:LV20"/>
    <mergeCell ref="LW20:LX20"/>
    <mergeCell ref="LY20:LZ20"/>
    <mergeCell ref="KI21:KJ21"/>
    <mergeCell ref="KK21:KL21"/>
    <mergeCell ref="KM21:KN21"/>
    <mergeCell ref="KO21:KP21"/>
    <mergeCell ref="KQ21:KR21"/>
    <mergeCell ref="KS21:KT21"/>
    <mergeCell ref="KU21:KV21"/>
    <mergeCell ref="KW21:KX21"/>
    <mergeCell ref="KY21:KZ21"/>
    <mergeCell ref="LA21:LB21"/>
    <mergeCell ref="LC21:LD21"/>
    <mergeCell ref="LE21:LF21"/>
    <mergeCell ref="LG21:LH21"/>
    <mergeCell ref="LI21:LJ21"/>
    <mergeCell ref="LK21:LL21"/>
    <mergeCell ref="LM21:LN21"/>
    <mergeCell ref="LO21:LP21"/>
    <mergeCell ref="LQ21:LR21"/>
    <mergeCell ref="LS21:LT21"/>
    <mergeCell ref="LU21:LV21"/>
    <mergeCell ref="LW21:LX21"/>
    <mergeCell ref="LY21:LZ21"/>
    <mergeCell ref="KI20:KJ20"/>
    <mergeCell ref="KK20:KL20"/>
    <mergeCell ref="KM20:KN20"/>
    <mergeCell ref="KO20:KP20"/>
    <mergeCell ref="KQ20:KR20"/>
    <mergeCell ref="KS20:KT20"/>
    <mergeCell ref="KU20:KV20"/>
    <mergeCell ref="KW20:KX20"/>
    <mergeCell ref="KY20:KZ20"/>
    <mergeCell ref="LA20:LB20"/>
    <mergeCell ref="LC20:LD20"/>
    <mergeCell ref="LE20:LF20"/>
    <mergeCell ref="LG20:LH20"/>
    <mergeCell ref="LI20:LJ20"/>
    <mergeCell ref="LK20:LL20"/>
    <mergeCell ref="LE19:LF19"/>
    <mergeCell ref="LG19:LH19"/>
    <mergeCell ref="LI19:LJ19"/>
    <mergeCell ref="LK19:LL19"/>
    <mergeCell ref="LM19:LN19"/>
    <mergeCell ref="LM20:LN20"/>
    <mergeCell ref="LO19:LP19"/>
    <mergeCell ref="LQ19:LR19"/>
    <mergeCell ref="LS19:LT19"/>
    <mergeCell ref="LU19:LV19"/>
    <mergeCell ref="LW19:LX19"/>
    <mergeCell ref="LY19:LZ19"/>
    <mergeCell ref="LG17:LH17"/>
    <mergeCell ref="LI17:LJ17"/>
    <mergeCell ref="LK17:LL17"/>
    <mergeCell ref="LM17:LN17"/>
    <mergeCell ref="LO17:LP17"/>
    <mergeCell ref="LQ17:LR17"/>
    <mergeCell ref="LS17:LT17"/>
    <mergeCell ref="LU17:LV17"/>
    <mergeCell ref="LW17:LX17"/>
    <mergeCell ref="LY17:LZ17"/>
    <mergeCell ref="LE18:LF18"/>
    <mergeCell ref="LG18:LH18"/>
    <mergeCell ref="LI18:LJ18"/>
    <mergeCell ref="LK18:LL18"/>
    <mergeCell ref="LM18:LN18"/>
    <mergeCell ref="LO18:LP18"/>
    <mergeCell ref="LQ18:LR18"/>
    <mergeCell ref="LS18:LT18"/>
    <mergeCell ref="LU18:LV18"/>
    <mergeCell ref="LW18:LX18"/>
    <mergeCell ref="LY18:LZ18"/>
    <mergeCell ref="LI15:LJ15"/>
    <mergeCell ref="LK15:LL15"/>
    <mergeCell ref="LM15:LN15"/>
    <mergeCell ref="LO15:LP15"/>
    <mergeCell ref="LQ15:LR15"/>
    <mergeCell ref="LS15:LT15"/>
    <mergeCell ref="LU15:LV15"/>
    <mergeCell ref="LW15:LX15"/>
    <mergeCell ref="LY15:LZ15"/>
    <mergeCell ref="LE16:LF16"/>
    <mergeCell ref="LG16:LH16"/>
    <mergeCell ref="LI16:LJ16"/>
    <mergeCell ref="LK16:LL16"/>
    <mergeCell ref="LM16:LN16"/>
    <mergeCell ref="LO16:LP16"/>
    <mergeCell ref="LQ16:LR16"/>
    <mergeCell ref="LS16:LT16"/>
    <mergeCell ref="LU16:LV16"/>
    <mergeCell ref="LW16:LX16"/>
    <mergeCell ref="LY16:LZ16"/>
    <mergeCell ref="LI13:LJ13"/>
    <mergeCell ref="LK13:LL13"/>
    <mergeCell ref="LM13:LN13"/>
    <mergeCell ref="LO13:LP13"/>
    <mergeCell ref="LQ13:LR13"/>
    <mergeCell ref="LS13:LT13"/>
    <mergeCell ref="LU13:LV13"/>
    <mergeCell ref="LW13:LX13"/>
    <mergeCell ref="LY13:LZ13"/>
    <mergeCell ref="LE14:LF14"/>
    <mergeCell ref="LG14:LH14"/>
    <mergeCell ref="LI14:LJ14"/>
    <mergeCell ref="LK14:LL14"/>
    <mergeCell ref="LM14:LN14"/>
    <mergeCell ref="LO14:LP14"/>
    <mergeCell ref="LQ14:LR14"/>
    <mergeCell ref="LS14:LT14"/>
    <mergeCell ref="LU14:LV14"/>
    <mergeCell ref="LW14:LX14"/>
    <mergeCell ref="LY14:LZ14"/>
    <mergeCell ref="LI11:LJ11"/>
    <mergeCell ref="LK11:LL11"/>
    <mergeCell ref="LM11:LN11"/>
    <mergeCell ref="LO11:LP11"/>
    <mergeCell ref="LQ11:LR11"/>
    <mergeCell ref="LS11:LT11"/>
    <mergeCell ref="LU11:LV11"/>
    <mergeCell ref="LW11:LX11"/>
    <mergeCell ref="LY11:LZ11"/>
    <mergeCell ref="LE12:LF12"/>
    <mergeCell ref="LG12:LH12"/>
    <mergeCell ref="LI12:LJ12"/>
    <mergeCell ref="LK12:LL12"/>
    <mergeCell ref="LM12:LN12"/>
    <mergeCell ref="LO12:LP12"/>
    <mergeCell ref="LQ12:LR12"/>
    <mergeCell ref="LS12:LT12"/>
    <mergeCell ref="LU12:LV12"/>
    <mergeCell ref="LW12:LX12"/>
    <mergeCell ref="LY12:LZ12"/>
    <mergeCell ref="LI9:LJ9"/>
    <mergeCell ref="LK9:LL9"/>
    <mergeCell ref="LM9:LN9"/>
    <mergeCell ref="LO9:LP9"/>
    <mergeCell ref="LQ9:LR9"/>
    <mergeCell ref="LS9:LT9"/>
    <mergeCell ref="LU9:LV9"/>
    <mergeCell ref="LW9:LX9"/>
    <mergeCell ref="LY9:LZ9"/>
    <mergeCell ref="LE10:LF10"/>
    <mergeCell ref="LG10:LH10"/>
    <mergeCell ref="LI10:LJ10"/>
    <mergeCell ref="LK10:LL10"/>
    <mergeCell ref="LM10:LN10"/>
    <mergeCell ref="LO10:LP10"/>
    <mergeCell ref="LQ10:LR10"/>
    <mergeCell ref="LS10:LT10"/>
    <mergeCell ref="LU10:LV10"/>
    <mergeCell ref="LW10:LX10"/>
    <mergeCell ref="LY10:LZ10"/>
    <mergeCell ref="LI7:LJ7"/>
    <mergeCell ref="LK7:LL7"/>
    <mergeCell ref="LM7:LN7"/>
    <mergeCell ref="LO7:LP7"/>
    <mergeCell ref="LQ7:LR7"/>
    <mergeCell ref="LS7:LT7"/>
    <mergeCell ref="LU7:LV7"/>
    <mergeCell ref="LW7:LX7"/>
    <mergeCell ref="LY7:LZ7"/>
    <mergeCell ref="LE8:LF8"/>
    <mergeCell ref="LG8:LH8"/>
    <mergeCell ref="LI8:LJ8"/>
    <mergeCell ref="LK8:LL8"/>
    <mergeCell ref="LM8:LN8"/>
    <mergeCell ref="LO8:LP8"/>
    <mergeCell ref="LQ8:LR8"/>
    <mergeCell ref="LS8:LT8"/>
    <mergeCell ref="LU8:LV8"/>
    <mergeCell ref="LW8:LX8"/>
    <mergeCell ref="LY8:LZ8"/>
    <mergeCell ref="LI5:LJ5"/>
    <mergeCell ref="LK5:LL5"/>
    <mergeCell ref="LM5:LN5"/>
    <mergeCell ref="LO5:LP5"/>
    <mergeCell ref="LQ5:LR5"/>
    <mergeCell ref="LS5:LT5"/>
    <mergeCell ref="LU5:LV5"/>
    <mergeCell ref="LW5:LX5"/>
    <mergeCell ref="LY5:LZ5"/>
    <mergeCell ref="LE6:LF6"/>
    <mergeCell ref="LG6:LH6"/>
    <mergeCell ref="LI6:LJ6"/>
    <mergeCell ref="LK6:LL6"/>
    <mergeCell ref="LM6:LN6"/>
    <mergeCell ref="LO6:LP6"/>
    <mergeCell ref="LQ6:LR6"/>
    <mergeCell ref="LS6:LT6"/>
    <mergeCell ref="LU6:LV6"/>
    <mergeCell ref="LW6:LX6"/>
    <mergeCell ref="LY6:LZ6"/>
    <mergeCell ref="LI3:LJ3"/>
    <mergeCell ref="LK3:LL3"/>
    <mergeCell ref="LM3:LN3"/>
    <mergeCell ref="LO3:LP3"/>
    <mergeCell ref="LQ3:LR3"/>
    <mergeCell ref="LS3:LT3"/>
    <mergeCell ref="LU3:LV3"/>
    <mergeCell ref="LW3:LX3"/>
    <mergeCell ref="LY3:LZ3"/>
    <mergeCell ref="LE4:LF4"/>
    <mergeCell ref="LG4:LH4"/>
    <mergeCell ref="LI4:LJ4"/>
    <mergeCell ref="LK4:LL4"/>
    <mergeCell ref="LM4:LN4"/>
    <mergeCell ref="LO4:LP4"/>
    <mergeCell ref="LQ4:LR4"/>
    <mergeCell ref="LS4:LT4"/>
    <mergeCell ref="LU4:LV4"/>
    <mergeCell ref="LW4:LX4"/>
    <mergeCell ref="LY4:LZ4"/>
    <mergeCell ref="LI1:LJ1"/>
    <mergeCell ref="LK1:LL1"/>
    <mergeCell ref="LM1:LN1"/>
    <mergeCell ref="LO1:LP1"/>
    <mergeCell ref="LQ1:LR1"/>
    <mergeCell ref="LS1:LT1"/>
    <mergeCell ref="LU1:LV1"/>
    <mergeCell ref="LW1:LX1"/>
    <mergeCell ref="LY1:LZ1"/>
    <mergeCell ref="LE2:LF2"/>
    <mergeCell ref="LG2:LH2"/>
    <mergeCell ref="LI2:LJ2"/>
    <mergeCell ref="LK2:LL2"/>
    <mergeCell ref="LM2:LN2"/>
    <mergeCell ref="LO2:LP2"/>
    <mergeCell ref="LQ2:LR2"/>
    <mergeCell ref="LS2:LT2"/>
    <mergeCell ref="LU2:LV2"/>
    <mergeCell ref="LW2:LX2"/>
    <mergeCell ref="LY2:LZ2"/>
    <mergeCell ref="KY15:KZ15"/>
    <mergeCell ref="LA15:LB15"/>
    <mergeCell ref="LC15:LD15"/>
    <mergeCell ref="KY16:KZ16"/>
    <mergeCell ref="LA16:LB16"/>
    <mergeCell ref="LC16:LD16"/>
    <mergeCell ref="KY17:KZ17"/>
    <mergeCell ref="LA17:LB17"/>
    <mergeCell ref="LC17:LD17"/>
    <mergeCell ref="KY18:KZ18"/>
    <mergeCell ref="LA18:LB18"/>
    <mergeCell ref="LC18:LD18"/>
    <mergeCell ref="KY19:KZ19"/>
    <mergeCell ref="LA19:LB19"/>
    <mergeCell ref="LC19:LD19"/>
    <mergeCell ref="LE1:LF1"/>
    <mergeCell ref="LG1:LH1"/>
    <mergeCell ref="LE3:LF3"/>
    <mergeCell ref="LG3:LH3"/>
    <mergeCell ref="LE5:LF5"/>
    <mergeCell ref="LG5:LH5"/>
    <mergeCell ref="LE7:LF7"/>
    <mergeCell ref="LG7:LH7"/>
    <mergeCell ref="LE9:LF9"/>
    <mergeCell ref="LG9:LH9"/>
    <mergeCell ref="LE11:LF11"/>
    <mergeCell ref="LG11:LH11"/>
    <mergeCell ref="LE13:LF13"/>
    <mergeCell ref="LG13:LH13"/>
    <mergeCell ref="LE15:LF15"/>
    <mergeCell ref="LG15:LH15"/>
    <mergeCell ref="LE17:LF17"/>
    <mergeCell ref="KY9:KZ9"/>
    <mergeCell ref="LA9:LB9"/>
    <mergeCell ref="LC9:LD9"/>
    <mergeCell ref="KY10:KZ10"/>
    <mergeCell ref="LA10:LB10"/>
    <mergeCell ref="LC10:LD10"/>
    <mergeCell ref="KY11:KZ11"/>
    <mergeCell ref="LA11:LB11"/>
    <mergeCell ref="LC11:LD11"/>
    <mergeCell ref="KY12:KZ12"/>
    <mergeCell ref="LA12:LB12"/>
    <mergeCell ref="LC12:LD12"/>
    <mergeCell ref="KY13:KZ13"/>
    <mergeCell ref="LA13:LB13"/>
    <mergeCell ref="LC13:LD13"/>
    <mergeCell ref="KY14:KZ14"/>
    <mergeCell ref="LA14:LB14"/>
    <mergeCell ref="LC14:LD14"/>
    <mergeCell ref="KI19:KJ19"/>
    <mergeCell ref="KK19:KL19"/>
    <mergeCell ref="KM19:KN19"/>
    <mergeCell ref="KO19:KP19"/>
    <mergeCell ref="KQ19:KR19"/>
    <mergeCell ref="KS19:KT19"/>
    <mergeCell ref="KU19:KV19"/>
    <mergeCell ref="KW19:KX19"/>
    <mergeCell ref="KY1:KZ1"/>
    <mergeCell ref="LA1:LB1"/>
    <mergeCell ref="LC1:LD1"/>
    <mergeCell ref="KY2:KZ2"/>
    <mergeCell ref="LA2:LB2"/>
    <mergeCell ref="LC2:LD2"/>
    <mergeCell ref="KY3:KZ3"/>
    <mergeCell ref="LA3:LB3"/>
    <mergeCell ref="LC3:LD3"/>
    <mergeCell ref="KY4:KZ4"/>
    <mergeCell ref="LA4:LB4"/>
    <mergeCell ref="LC4:LD4"/>
    <mergeCell ref="KY5:KZ5"/>
    <mergeCell ref="LA5:LB5"/>
    <mergeCell ref="LC5:LD5"/>
    <mergeCell ref="KY6:KZ6"/>
    <mergeCell ref="LA6:LB6"/>
    <mergeCell ref="LC6:LD6"/>
    <mergeCell ref="KY7:KZ7"/>
    <mergeCell ref="LA7:LB7"/>
    <mergeCell ref="LC7:LD7"/>
    <mergeCell ref="KY8:KZ8"/>
    <mergeCell ref="LA8:LB8"/>
    <mergeCell ref="LC8:LD8"/>
    <mergeCell ref="KI16:KJ16"/>
    <mergeCell ref="KK16:KL16"/>
    <mergeCell ref="KM16:KN16"/>
    <mergeCell ref="KO16:KP16"/>
    <mergeCell ref="KQ16:KR16"/>
    <mergeCell ref="KS16:KT16"/>
    <mergeCell ref="KU16:KV16"/>
    <mergeCell ref="KW16:KX16"/>
    <mergeCell ref="KI17:KJ17"/>
    <mergeCell ref="KK17:KL17"/>
    <mergeCell ref="KM17:KN17"/>
    <mergeCell ref="KO17:KP17"/>
    <mergeCell ref="KQ17:KR17"/>
    <mergeCell ref="KS17:KT17"/>
    <mergeCell ref="KU17:KV17"/>
    <mergeCell ref="KW17:KX17"/>
    <mergeCell ref="KI18:KJ18"/>
    <mergeCell ref="KK18:KL18"/>
    <mergeCell ref="KM18:KN18"/>
    <mergeCell ref="KO18:KP18"/>
    <mergeCell ref="KQ18:KR18"/>
    <mergeCell ref="KS18:KT18"/>
    <mergeCell ref="KU18:KV18"/>
    <mergeCell ref="KW18:KX18"/>
    <mergeCell ref="KI13:KJ13"/>
    <mergeCell ref="KK13:KL13"/>
    <mergeCell ref="KM13:KN13"/>
    <mergeCell ref="KO13:KP13"/>
    <mergeCell ref="KQ13:KR13"/>
    <mergeCell ref="KS13:KT13"/>
    <mergeCell ref="KU13:KV13"/>
    <mergeCell ref="KW13:KX13"/>
    <mergeCell ref="KI14:KJ14"/>
    <mergeCell ref="KK14:KL14"/>
    <mergeCell ref="KM14:KN14"/>
    <mergeCell ref="KO14:KP14"/>
    <mergeCell ref="KQ14:KR14"/>
    <mergeCell ref="KS14:KT14"/>
    <mergeCell ref="KU14:KV14"/>
    <mergeCell ref="KW14:KX14"/>
    <mergeCell ref="KI15:KJ15"/>
    <mergeCell ref="KK15:KL15"/>
    <mergeCell ref="KM15:KN15"/>
    <mergeCell ref="KO15:KP15"/>
    <mergeCell ref="KQ15:KR15"/>
    <mergeCell ref="KS15:KT15"/>
    <mergeCell ref="KU15:KV15"/>
    <mergeCell ref="KW15:KX15"/>
    <mergeCell ref="KI10:KJ10"/>
    <mergeCell ref="KK10:KL10"/>
    <mergeCell ref="KM10:KN10"/>
    <mergeCell ref="KO10:KP10"/>
    <mergeCell ref="KQ10:KR10"/>
    <mergeCell ref="KS10:KT10"/>
    <mergeCell ref="KU10:KV10"/>
    <mergeCell ref="KW10:KX10"/>
    <mergeCell ref="KI11:KJ11"/>
    <mergeCell ref="KK11:KL11"/>
    <mergeCell ref="KM11:KN11"/>
    <mergeCell ref="KO11:KP11"/>
    <mergeCell ref="KQ11:KR11"/>
    <mergeCell ref="KS11:KT11"/>
    <mergeCell ref="KU11:KV11"/>
    <mergeCell ref="KW11:KX11"/>
    <mergeCell ref="KI12:KJ12"/>
    <mergeCell ref="KK12:KL12"/>
    <mergeCell ref="KM12:KN12"/>
    <mergeCell ref="KO12:KP12"/>
    <mergeCell ref="KQ12:KR12"/>
    <mergeCell ref="KS12:KT12"/>
    <mergeCell ref="KU12:KV12"/>
    <mergeCell ref="KW12:KX12"/>
    <mergeCell ref="KI7:KJ7"/>
    <mergeCell ref="KK7:KL7"/>
    <mergeCell ref="KM7:KN7"/>
    <mergeCell ref="KO7:KP7"/>
    <mergeCell ref="KQ7:KR7"/>
    <mergeCell ref="KS7:KT7"/>
    <mergeCell ref="KU7:KV7"/>
    <mergeCell ref="KW7:KX7"/>
    <mergeCell ref="KI8:KJ8"/>
    <mergeCell ref="KK8:KL8"/>
    <mergeCell ref="KM8:KN8"/>
    <mergeCell ref="KO8:KP8"/>
    <mergeCell ref="KQ8:KR8"/>
    <mergeCell ref="KS8:KT8"/>
    <mergeCell ref="KU8:KV8"/>
    <mergeCell ref="KW8:KX8"/>
    <mergeCell ref="KI9:KJ9"/>
    <mergeCell ref="KK9:KL9"/>
    <mergeCell ref="KM9:KN9"/>
    <mergeCell ref="KO9:KP9"/>
    <mergeCell ref="KQ9:KR9"/>
    <mergeCell ref="KS9:KT9"/>
    <mergeCell ref="KU9:KV9"/>
    <mergeCell ref="KW9:KX9"/>
    <mergeCell ref="KU4:KV4"/>
    <mergeCell ref="KW4:KX4"/>
    <mergeCell ref="KI5:KJ5"/>
    <mergeCell ref="KK5:KL5"/>
    <mergeCell ref="KM5:KN5"/>
    <mergeCell ref="KO5:KP5"/>
    <mergeCell ref="KQ5:KR5"/>
    <mergeCell ref="KS5:KT5"/>
    <mergeCell ref="KU5:KV5"/>
    <mergeCell ref="KW5:KX5"/>
    <mergeCell ref="KI6:KJ6"/>
    <mergeCell ref="KK6:KL6"/>
    <mergeCell ref="KM6:KN6"/>
    <mergeCell ref="KO6:KP6"/>
    <mergeCell ref="KQ6:KR6"/>
    <mergeCell ref="KS6:KT6"/>
    <mergeCell ref="KU6:KV6"/>
    <mergeCell ref="KW6:KX6"/>
    <mergeCell ref="KG17:KH17"/>
    <mergeCell ref="KE4:KF4"/>
    <mergeCell ref="KI1:KJ1"/>
    <mergeCell ref="KK1:KL1"/>
    <mergeCell ref="KM1:KN1"/>
    <mergeCell ref="KO1:KP1"/>
    <mergeCell ref="KQ1:KR1"/>
    <mergeCell ref="KS1:KT1"/>
    <mergeCell ref="KU1:KV1"/>
    <mergeCell ref="KW1:KX1"/>
    <mergeCell ref="KI2:KJ2"/>
    <mergeCell ref="KK2:KL2"/>
    <mergeCell ref="KM2:KN2"/>
    <mergeCell ref="KO2:KP2"/>
    <mergeCell ref="KQ2:KR2"/>
    <mergeCell ref="KS2:KT2"/>
    <mergeCell ref="KU2:KV2"/>
    <mergeCell ref="KW2:KX2"/>
    <mergeCell ref="KI3:KJ3"/>
    <mergeCell ref="KK3:KL3"/>
    <mergeCell ref="KM3:KN3"/>
    <mergeCell ref="KO3:KP3"/>
    <mergeCell ref="KQ3:KR3"/>
    <mergeCell ref="KS3:KT3"/>
    <mergeCell ref="KU3:KV3"/>
    <mergeCell ref="KW3:KX3"/>
    <mergeCell ref="KI4:KJ4"/>
    <mergeCell ref="KK4:KL4"/>
    <mergeCell ref="KM4:KN4"/>
    <mergeCell ref="KO4:KP4"/>
    <mergeCell ref="KQ4:KR4"/>
    <mergeCell ref="KS4:KT4"/>
    <mergeCell ref="KA15:KB15"/>
    <mergeCell ref="KA16:KB16"/>
    <mergeCell ref="KG18:KH18"/>
    <mergeCell ref="KG19:KH19"/>
    <mergeCell ref="KE10:KF10"/>
    <mergeCell ref="KE11:KF11"/>
    <mergeCell ref="KE12:KF12"/>
    <mergeCell ref="KE13:KF13"/>
    <mergeCell ref="KE14:KF14"/>
    <mergeCell ref="KE15:KF15"/>
    <mergeCell ref="KE16:KF16"/>
    <mergeCell ref="KE17:KF17"/>
    <mergeCell ref="KE18:KF18"/>
    <mergeCell ref="KE1:KF1"/>
    <mergeCell ref="KE2:KF2"/>
    <mergeCell ref="KE3:KF3"/>
    <mergeCell ref="KG1:KH1"/>
    <mergeCell ref="KG2:KH2"/>
    <mergeCell ref="KG3:KH3"/>
    <mergeCell ref="KG4:KH4"/>
    <mergeCell ref="KG5:KH5"/>
    <mergeCell ref="KG6:KH6"/>
    <mergeCell ref="KG7:KH7"/>
    <mergeCell ref="KG8:KH8"/>
    <mergeCell ref="KG9:KH9"/>
    <mergeCell ref="KG10:KH10"/>
    <mergeCell ref="KG11:KH11"/>
    <mergeCell ref="KG12:KH12"/>
    <mergeCell ref="KG13:KH13"/>
    <mergeCell ref="KG14:KH14"/>
    <mergeCell ref="KG15:KH15"/>
    <mergeCell ref="KG16:KH16"/>
    <mergeCell ref="JY18:JZ18"/>
    <mergeCell ref="JY19:JZ19"/>
    <mergeCell ref="KE5:KF5"/>
    <mergeCell ref="KE6:KF6"/>
    <mergeCell ref="KE7:KF7"/>
    <mergeCell ref="KE8:KF8"/>
    <mergeCell ref="KE9:KF9"/>
    <mergeCell ref="KA19:KB19"/>
    <mergeCell ref="KC1:KD1"/>
    <mergeCell ref="KC2:KD2"/>
    <mergeCell ref="KC3:KD3"/>
    <mergeCell ref="KC4:KD4"/>
    <mergeCell ref="KC5:KD5"/>
    <mergeCell ref="KC6:KD6"/>
    <mergeCell ref="KC7:KD7"/>
    <mergeCell ref="KC8:KD8"/>
    <mergeCell ref="KC9:KD9"/>
    <mergeCell ref="KC10:KD10"/>
    <mergeCell ref="KC11:KD11"/>
    <mergeCell ref="KC12:KD12"/>
    <mergeCell ref="KC13:KD13"/>
    <mergeCell ref="KC14:KD14"/>
    <mergeCell ref="KC15:KD15"/>
    <mergeCell ref="KC16:KD16"/>
    <mergeCell ref="KC17:KD17"/>
    <mergeCell ref="KC18:KD18"/>
    <mergeCell ref="KC19:KD19"/>
    <mergeCell ref="KA10:KB10"/>
    <mergeCell ref="KA11:KB11"/>
    <mergeCell ref="KA12:KB12"/>
    <mergeCell ref="KA13:KB13"/>
    <mergeCell ref="KA14:KB14"/>
    <mergeCell ref="JW9:JX9"/>
    <mergeCell ref="JU1:JV1"/>
    <mergeCell ref="JU2:JV2"/>
    <mergeCell ref="KA17:KB17"/>
    <mergeCell ref="KA18:KB18"/>
    <mergeCell ref="KA1:KB1"/>
    <mergeCell ref="KA2:KB2"/>
    <mergeCell ref="KA3:KB3"/>
    <mergeCell ref="KA4:KB4"/>
    <mergeCell ref="KA5:KB5"/>
    <mergeCell ref="KA6:KB6"/>
    <mergeCell ref="KA7:KB7"/>
    <mergeCell ref="KA8:KB8"/>
    <mergeCell ref="KA9:KB9"/>
    <mergeCell ref="JW19:JX19"/>
    <mergeCell ref="JY1:JZ1"/>
    <mergeCell ref="JY2:JZ2"/>
    <mergeCell ref="JY3:JZ3"/>
    <mergeCell ref="JY4:JZ4"/>
    <mergeCell ref="JY5:JZ5"/>
    <mergeCell ref="JY6:JZ6"/>
    <mergeCell ref="JY7:JZ7"/>
    <mergeCell ref="JY8:JZ8"/>
    <mergeCell ref="JY9:JZ9"/>
    <mergeCell ref="JY10:JZ10"/>
    <mergeCell ref="JY11:JZ11"/>
    <mergeCell ref="JY12:JZ12"/>
    <mergeCell ref="JY13:JZ13"/>
    <mergeCell ref="JY14:JZ14"/>
    <mergeCell ref="JY15:JZ15"/>
    <mergeCell ref="JY16:JZ16"/>
    <mergeCell ref="JY17:JZ17"/>
    <mergeCell ref="JQ7:JR7"/>
    <mergeCell ref="JQ8:JR8"/>
    <mergeCell ref="JQ9:JR9"/>
    <mergeCell ref="JQ10:JR10"/>
    <mergeCell ref="JQ11:JR11"/>
    <mergeCell ref="JQ12:JR12"/>
    <mergeCell ref="JQ13:JR13"/>
    <mergeCell ref="JQ14:JR14"/>
    <mergeCell ref="JQ15:JR15"/>
    <mergeCell ref="JQ16:JR16"/>
    <mergeCell ref="JQ17:JR17"/>
    <mergeCell ref="JQ18:JR18"/>
    <mergeCell ref="JQ1:JR1"/>
    <mergeCell ref="JQ2:JR2"/>
    <mergeCell ref="JQ3:JR3"/>
    <mergeCell ref="JW10:JX10"/>
    <mergeCell ref="JW11:JX11"/>
    <mergeCell ref="JW12:JX12"/>
    <mergeCell ref="JW13:JX13"/>
    <mergeCell ref="JW14:JX14"/>
    <mergeCell ref="JW15:JX15"/>
    <mergeCell ref="JW16:JX16"/>
    <mergeCell ref="JW17:JX17"/>
    <mergeCell ref="JW18:JX18"/>
    <mergeCell ref="JW1:JX1"/>
    <mergeCell ref="JW2:JX2"/>
    <mergeCell ref="JW3:JX3"/>
    <mergeCell ref="JW4:JX4"/>
    <mergeCell ref="JW5:JX5"/>
    <mergeCell ref="JW6:JX6"/>
    <mergeCell ref="JW7:JX7"/>
    <mergeCell ref="JW8:JX8"/>
    <mergeCell ref="JO18:JP18"/>
    <mergeCell ref="JO19:JP19"/>
    <mergeCell ref="JM10:JN10"/>
    <mergeCell ref="JM11:JN11"/>
    <mergeCell ref="JM12:JN12"/>
    <mergeCell ref="JM13:JN13"/>
    <mergeCell ref="JM14:JN14"/>
    <mergeCell ref="JM15:JN15"/>
    <mergeCell ref="JM16:JN16"/>
    <mergeCell ref="JM17:JN17"/>
    <mergeCell ref="JM18:JN18"/>
    <mergeCell ref="JM1:JN1"/>
    <mergeCell ref="JM2:JN2"/>
    <mergeCell ref="JM3:JN3"/>
    <mergeCell ref="JU3:JV3"/>
    <mergeCell ref="JU4:JV4"/>
    <mergeCell ref="JU5:JV5"/>
    <mergeCell ref="JU6:JV6"/>
    <mergeCell ref="JU7:JV7"/>
    <mergeCell ref="JU8:JV8"/>
    <mergeCell ref="JU9:JV9"/>
    <mergeCell ref="JU10:JV10"/>
    <mergeCell ref="JU11:JV11"/>
    <mergeCell ref="JU12:JV12"/>
    <mergeCell ref="JU13:JV13"/>
    <mergeCell ref="JU14:JV14"/>
    <mergeCell ref="JU15:JV15"/>
    <mergeCell ref="JU16:JV16"/>
    <mergeCell ref="JU17:JV17"/>
    <mergeCell ref="JQ4:JR4"/>
    <mergeCell ref="JQ5:JR5"/>
    <mergeCell ref="JQ6:JR6"/>
    <mergeCell ref="JO1:JP1"/>
    <mergeCell ref="JO2:JP2"/>
    <mergeCell ref="JO3:JP3"/>
    <mergeCell ref="JO4:JP4"/>
    <mergeCell ref="JO5:JP5"/>
    <mergeCell ref="JO6:JP6"/>
    <mergeCell ref="JO7:JP7"/>
    <mergeCell ref="JO8:JP8"/>
    <mergeCell ref="JO9:JP9"/>
    <mergeCell ref="JO10:JP10"/>
    <mergeCell ref="JO11:JP11"/>
    <mergeCell ref="JO12:JP12"/>
    <mergeCell ref="JO13:JP13"/>
    <mergeCell ref="JO14:JP14"/>
    <mergeCell ref="JO15:JP15"/>
    <mergeCell ref="JO16:JP16"/>
    <mergeCell ref="JO17:JP17"/>
    <mergeCell ref="JM4:JN4"/>
    <mergeCell ref="JM5:JN5"/>
    <mergeCell ref="JM6:JN6"/>
    <mergeCell ref="JM7:JN7"/>
    <mergeCell ref="JM8:JN8"/>
    <mergeCell ref="JM9:JN9"/>
    <mergeCell ref="JI19:JJ19"/>
    <mergeCell ref="JK1:JL1"/>
    <mergeCell ref="JK2:JL2"/>
    <mergeCell ref="JK3:JL3"/>
    <mergeCell ref="JK4:JL4"/>
    <mergeCell ref="JK5:JL5"/>
    <mergeCell ref="JK6:JL6"/>
    <mergeCell ref="JK7:JL7"/>
    <mergeCell ref="JK8:JL8"/>
    <mergeCell ref="JK9:JL9"/>
    <mergeCell ref="JK10:JL10"/>
    <mergeCell ref="JK11:JL11"/>
    <mergeCell ref="JK12:JL12"/>
    <mergeCell ref="JK13:JL13"/>
    <mergeCell ref="JK14:JL14"/>
    <mergeCell ref="JK15:JL15"/>
    <mergeCell ref="JK16:JL16"/>
    <mergeCell ref="JK17:JL17"/>
    <mergeCell ref="JK18:JL18"/>
    <mergeCell ref="JK19:JL19"/>
    <mergeCell ref="JM19:JN19"/>
    <mergeCell ref="JE7:JF7"/>
    <mergeCell ref="JE8:JF8"/>
    <mergeCell ref="JI10:JJ10"/>
    <mergeCell ref="JI11:JJ11"/>
    <mergeCell ref="JI12:JJ12"/>
    <mergeCell ref="JI13:JJ13"/>
    <mergeCell ref="JI14:JJ14"/>
    <mergeCell ref="JI15:JJ15"/>
    <mergeCell ref="JI16:JJ16"/>
    <mergeCell ref="JI17:JJ17"/>
    <mergeCell ref="JI18:JJ18"/>
    <mergeCell ref="JI1:JJ1"/>
    <mergeCell ref="JI2:JJ2"/>
    <mergeCell ref="JI3:JJ3"/>
    <mergeCell ref="JI4:JJ4"/>
    <mergeCell ref="JI5:JJ5"/>
    <mergeCell ref="JI6:JJ6"/>
    <mergeCell ref="JI7:JJ7"/>
    <mergeCell ref="JI8:JJ8"/>
    <mergeCell ref="JI9:JJ9"/>
    <mergeCell ref="JG2:JH2"/>
    <mergeCell ref="JG3:JH3"/>
    <mergeCell ref="JG4:JH4"/>
    <mergeCell ref="JG5:JH5"/>
    <mergeCell ref="JG6:JH6"/>
    <mergeCell ref="JG7:JH7"/>
    <mergeCell ref="JG8:JH8"/>
    <mergeCell ref="JG9:JH9"/>
    <mergeCell ref="JG10:JH10"/>
    <mergeCell ref="JG11:JH11"/>
    <mergeCell ref="JG12:JH12"/>
    <mergeCell ref="JG13:JH13"/>
    <mergeCell ref="JG14:JH14"/>
    <mergeCell ref="JG15:JH15"/>
    <mergeCell ref="JG16:JH16"/>
    <mergeCell ref="JG17:JH17"/>
    <mergeCell ref="JG18:JH18"/>
    <mergeCell ref="JE9:JF9"/>
    <mergeCell ref="IK11:IL11"/>
    <mergeCell ref="IK12:IL12"/>
    <mergeCell ref="IK13:IL13"/>
    <mergeCell ref="IK14:IL14"/>
    <mergeCell ref="IK15:IL15"/>
    <mergeCell ref="IK16:IL16"/>
    <mergeCell ref="IK17:IL17"/>
    <mergeCell ref="IK18:IL18"/>
    <mergeCell ref="IK19:IL19"/>
    <mergeCell ref="IK1:IL1"/>
    <mergeCell ref="IK2:IL2"/>
    <mergeCell ref="IK4:IL4"/>
    <mergeCell ref="IK5:IL5"/>
    <mergeCell ref="IK6:IL6"/>
    <mergeCell ref="IK7:IL7"/>
    <mergeCell ref="IK8:IL8"/>
    <mergeCell ref="IK9:IL9"/>
    <mergeCell ref="IK10:IL10"/>
    <mergeCell ref="JC2:JD2"/>
    <mergeCell ref="JC16:JD16"/>
    <mergeCell ref="JE15:JF15"/>
    <mergeCell ref="JE16:JF16"/>
    <mergeCell ref="JE17:JF17"/>
    <mergeCell ref="JE18:JF18"/>
    <mergeCell ref="JE19:JF19"/>
    <mergeCell ref="JE1:JF1"/>
    <mergeCell ref="JE2:JF2"/>
    <mergeCell ref="JE3:JF3"/>
    <mergeCell ref="JE4:JF4"/>
    <mergeCell ref="JE5:JF5"/>
    <mergeCell ref="JE6:JF6"/>
    <mergeCell ref="II11:IJ11"/>
    <mergeCell ref="II12:IJ12"/>
    <mergeCell ref="II13:IJ13"/>
    <mergeCell ref="II14:IJ14"/>
    <mergeCell ref="II15:IJ15"/>
    <mergeCell ref="II16:IJ16"/>
    <mergeCell ref="II17:IJ17"/>
    <mergeCell ref="II18:IJ18"/>
    <mergeCell ref="II19:IJ19"/>
    <mergeCell ref="II1:IJ1"/>
    <mergeCell ref="II2:IJ2"/>
    <mergeCell ref="II4:IJ4"/>
    <mergeCell ref="II5:IJ5"/>
    <mergeCell ref="II6:IJ6"/>
    <mergeCell ref="II7:IJ7"/>
    <mergeCell ref="II8:IJ8"/>
    <mergeCell ref="II9:IJ9"/>
    <mergeCell ref="II10:IJ10"/>
    <mergeCell ref="JA4:JB4"/>
    <mergeCell ref="IM5:IN5"/>
    <mergeCell ref="IO5:IP5"/>
    <mergeCell ref="IQ5:IR5"/>
    <mergeCell ref="IS5:IT5"/>
    <mergeCell ref="IU5:IV5"/>
    <mergeCell ref="IW5:IX5"/>
    <mergeCell ref="IY5:IZ5"/>
    <mergeCell ref="JA5:JB5"/>
    <mergeCell ref="IG11:IH11"/>
    <mergeCell ref="IG12:IH12"/>
    <mergeCell ref="IG13:IH13"/>
    <mergeCell ref="IG14:IH14"/>
    <mergeCell ref="IG15:IH15"/>
    <mergeCell ref="IG16:IH16"/>
    <mergeCell ref="IG17:IH17"/>
    <mergeCell ref="IG18:IH18"/>
    <mergeCell ref="IG19:IH19"/>
    <mergeCell ref="IG1:IH1"/>
    <mergeCell ref="IG2:IH2"/>
    <mergeCell ref="IG4:IH4"/>
    <mergeCell ref="IG5:IH5"/>
    <mergeCell ref="IG6:IH6"/>
    <mergeCell ref="IG7:IH7"/>
    <mergeCell ref="IG8:IH8"/>
    <mergeCell ref="IG9:IH9"/>
    <mergeCell ref="IG10:IH10"/>
    <mergeCell ref="IE11:IF11"/>
    <mergeCell ref="IE12:IF12"/>
    <mergeCell ref="IE13:IF13"/>
    <mergeCell ref="IE14:IF14"/>
    <mergeCell ref="IE15:IF15"/>
    <mergeCell ref="IE16:IF16"/>
    <mergeCell ref="IE17:IF17"/>
    <mergeCell ref="IE18:IF18"/>
    <mergeCell ref="IE19:IF19"/>
    <mergeCell ref="IE1:IF1"/>
    <mergeCell ref="IE2:IF2"/>
    <mergeCell ref="IE4:IF4"/>
    <mergeCell ref="IE5:IF5"/>
    <mergeCell ref="IE6:IF6"/>
    <mergeCell ref="IE7:IF7"/>
    <mergeCell ref="IE8:IF8"/>
    <mergeCell ref="IE9:IF9"/>
    <mergeCell ref="IE10:IF10"/>
    <mergeCell ref="IC11:ID11"/>
    <mergeCell ref="IC12:ID12"/>
    <mergeCell ref="IC13:ID13"/>
    <mergeCell ref="IC14:ID14"/>
    <mergeCell ref="IC15:ID15"/>
    <mergeCell ref="IC16:ID16"/>
    <mergeCell ref="IC17:ID17"/>
    <mergeCell ref="IC18:ID18"/>
    <mergeCell ref="IC19:ID19"/>
    <mergeCell ref="IC1:ID1"/>
    <mergeCell ref="IC2:ID2"/>
    <mergeCell ref="IC4:ID4"/>
    <mergeCell ref="IC5:ID5"/>
    <mergeCell ref="IC6:ID6"/>
    <mergeCell ref="IC7:ID7"/>
    <mergeCell ref="IC8:ID8"/>
    <mergeCell ref="IC9:ID9"/>
    <mergeCell ref="IC10:ID10"/>
    <mergeCell ref="IA11:IB11"/>
    <mergeCell ref="IA12:IB12"/>
    <mergeCell ref="IA13:IB13"/>
    <mergeCell ref="IA14:IB14"/>
    <mergeCell ref="IA15:IB15"/>
    <mergeCell ref="IA16:IB16"/>
    <mergeCell ref="IA17:IB17"/>
    <mergeCell ref="IA18:IB18"/>
    <mergeCell ref="IA19:IB19"/>
    <mergeCell ref="IA1:IB1"/>
    <mergeCell ref="IA2:IB2"/>
    <mergeCell ref="IA4:IB4"/>
    <mergeCell ref="IA5:IB5"/>
    <mergeCell ref="IA6:IB6"/>
    <mergeCell ref="IA7:IB7"/>
    <mergeCell ref="IA8:IB8"/>
    <mergeCell ref="IA9:IB9"/>
    <mergeCell ref="IA10:IB10"/>
    <mergeCell ref="HY11:HZ11"/>
    <mergeCell ref="HY12:HZ12"/>
    <mergeCell ref="HY13:HZ13"/>
    <mergeCell ref="HY14:HZ14"/>
    <mergeCell ref="HY15:HZ15"/>
    <mergeCell ref="HY16:HZ16"/>
    <mergeCell ref="HY17:HZ17"/>
    <mergeCell ref="HY18:HZ18"/>
    <mergeCell ref="HY19:HZ19"/>
    <mergeCell ref="HY1:HZ1"/>
    <mergeCell ref="HY2:HZ2"/>
    <mergeCell ref="HY4:HZ4"/>
    <mergeCell ref="HY5:HZ5"/>
    <mergeCell ref="HY6:HZ6"/>
    <mergeCell ref="HY7:HZ7"/>
    <mergeCell ref="HY8:HZ8"/>
    <mergeCell ref="HY9:HZ9"/>
    <mergeCell ref="HY10:HZ10"/>
    <mergeCell ref="HS17:HT17"/>
    <mergeCell ref="HS18:HT18"/>
    <mergeCell ref="HS19:HT19"/>
    <mergeCell ref="HS1:HT1"/>
    <mergeCell ref="HS2:HT2"/>
    <mergeCell ref="HS4:HT4"/>
    <mergeCell ref="HS5:HT5"/>
    <mergeCell ref="HS6:HT6"/>
    <mergeCell ref="HS7:HT7"/>
    <mergeCell ref="HS8:HT8"/>
    <mergeCell ref="HS9:HT9"/>
    <mergeCell ref="HS10:HT10"/>
    <mergeCell ref="HU11:HV11"/>
    <mergeCell ref="HU12:HV12"/>
    <mergeCell ref="HU13:HV13"/>
    <mergeCell ref="HU14:HV14"/>
    <mergeCell ref="HU15:HV15"/>
    <mergeCell ref="HU16:HV16"/>
    <mergeCell ref="HU17:HV17"/>
    <mergeCell ref="HU18:HV18"/>
    <mergeCell ref="HU19:HV19"/>
    <mergeCell ref="HU1:HV1"/>
    <mergeCell ref="HU2:HV2"/>
    <mergeCell ref="HU4:HV4"/>
    <mergeCell ref="HU5:HV5"/>
    <mergeCell ref="HU6:HV6"/>
    <mergeCell ref="HU7:HV7"/>
    <mergeCell ref="HU8:HV8"/>
    <mergeCell ref="HU9:HV9"/>
    <mergeCell ref="HU10:HV10"/>
    <mergeCell ref="HO17:HP17"/>
    <mergeCell ref="HO18:HP18"/>
    <mergeCell ref="HO19:HP19"/>
    <mergeCell ref="HO1:HP1"/>
    <mergeCell ref="HO2:HP2"/>
    <mergeCell ref="HO4:HP4"/>
    <mergeCell ref="HO5:HP5"/>
    <mergeCell ref="HO6:HP6"/>
    <mergeCell ref="HO7:HP7"/>
    <mergeCell ref="HO8:HP8"/>
    <mergeCell ref="HO9:HP9"/>
    <mergeCell ref="HO10:HP10"/>
    <mergeCell ref="HQ11:HR11"/>
    <mergeCell ref="HQ12:HR12"/>
    <mergeCell ref="HQ13:HR13"/>
    <mergeCell ref="HQ14:HR14"/>
    <mergeCell ref="HQ15:HR15"/>
    <mergeCell ref="HQ16:HR16"/>
    <mergeCell ref="HQ17:HR17"/>
    <mergeCell ref="HQ18:HR18"/>
    <mergeCell ref="HQ19:HR19"/>
    <mergeCell ref="HQ1:HR1"/>
    <mergeCell ref="HQ2:HR2"/>
    <mergeCell ref="HQ4:HR4"/>
    <mergeCell ref="HQ5:HR5"/>
    <mergeCell ref="HQ6:HR6"/>
    <mergeCell ref="HQ7:HR7"/>
    <mergeCell ref="HQ8:HR8"/>
    <mergeCell ref="HQ9:HR9"/>
    <mergeCell ref="HQ10:HR10"/>
    <mergeCell ref="HK17:HL17"/>
    <mergeCell ref="HK18:HL18"/>
    <mergeCell ref="HK19:HL19"/>
    <mergeCell ref="HK1:HL1"/>
    <mergeCell ref="HK2:HL2"/>
    <mergeCell ref="HK4:HL4"/>
    <mergeCell ref="HK5:HL5"/>
    <mergeCell ref="HK6:HL6"/>
    <mergeCell ref="HK7:HL7"/>
    <mergeCell ref="HK8:HL8"/>
    <mergeCell ref="HK9:HL9"/>
    <mergeCell ref="HK10:HL10"/>
    <mergeCell ref="HM11:HN11"/>
    <mergeCell ref="HM12:HN12"/>
    <mergeCell ref="HM13:HN13"/>
    <mergeCell ref="HM14:HN14"/>
    <mergeCell ref="HM15:HN15"/>
    <mergeCell ref="HM16:HN16"/>
    <mergeCell ref="HM17:HN17"/>
    <mergeCell ref="HM18:HN18"/>
    <mergeCell ref="HM19:HN19"/>
    <mergeCell ref="HM1:HN1"/>
    <mergeCell ref="HM2:HN2"/>
    <mergeCell ref="HM4:HN4"/>
    <mergeCell ref="HM5:HN5"/>
    <mergeCell ref="HM6:HN6"/>
    <mergeCell ref="HM7:HN7"/>
    <mergeCell ref="HM8:HN8"/>
    <mergeCell ref="HM9:HN9"/>
    <mergeCell ref="HM10:HN10"/>
    <mergeCell ref="HG17:HH17"/>
    <mergeCell ref="HG18:HH18"/>
    <mergeCell ref="HG19:HH19"/>
    <mergeCell ref="HG1:HH1"/>
    <mergeCell ref="HG2:HH2"/>
    <mergeCell ref="HG4:HH4"/>
    <mergeCell ref="HG5:HH5"/>
    <mergeCell ref="HG6:HH6"/>
    <mergeCell ref="HG7:HH7"/>
    <mergeCell ref="HG8:HH8"/>
    <mergeCell ref="HG9:HH9"/>
    <mergeCell ref="HG10:HH10"/>
    <mergeCell ref="HI11:HJ11"/>
    <mergeCell ref="HI12:HJ12"/>
    <mergeCell ref="HI13:HJ13"/>
    <mergeCell ref="HI14:HJ14"/>
    <mergeCell ref="HI15:HJ15"/>
    <mergeCell ref="HI16:HJ16"/>
    <mergeCell ref="HI17:HJ17"/>
    <mergeCell ref="HI18:HJ18"/>
    <mergeCell ref="HI19:HJ19"/>
    <mergeCell ref="HI1:HJ1"/>
    <mergeCell ref="HI2:HJ2"/>
    <mergeCell ref="HI4:HJ4"/>
    <mergeCell ref="HI5:HJ5"/>
    <mergeCell ref="HI6:HJ6"/>
    <mergeCell ref="HI7:HJ7"/>
    <mergeCell ref="HI8:HJ8"/>
    <mergeCell ref="HI9:HJ9"/>
    <mergeCell ref="HI10:HJ10"/>
    <mergeCell ref="HA19:HB19"/>
    <mergeCell ref="HA1:HB1"/>
    <mergeCell ref="HA2:HB2"/>
    <mergeCell ref="HA4:HB4"/>
    <mergeCell ref="HA5:HB5"/>
    <mergeCell ref="HA6:HB6"/>
    <mergeCell ref="HA7:HB7"/>
    <mergeCell ref="HA8:HB8"/>
    <mergeCell ref="HA9:HB9"/>
    <mergeCell ref="HA10:HB10"/>
    <mergeCell ref="HC11:HD11"/>
    <mergeCell ref="HC12:HD12"/>
    <mergeCell ref="HC13:HD13"/>
    <mergeCell ref="HC14:HD14"/>
    <mergeCell ref="HC15:HD15"/>
    <mergeCell ref="HC16:HD16"/>
    <mergeCell ref="HC17:HD17"/>
    <mergeCell ref="HC18:HD18"/>
    <mergeCell ref="HC19:HD19"/>
    <mergeCell ref="HC1:HD1"/>
    <mergeCell ref="HC2:HD2"/>
    <mergeCell ref="HC4:HD4"/>
    <mergeCell ref="HC5:HD5"/>
    <mergeCell ref="HC6:HD6"/>
    <mergeCell ref="HC7:HD7"/>
    <mergeCell ref="HC8:HD8"/>
    <mergeCell ref="HC9:HD9"/>
    <mergeCell ref="HC10:HD10"/>
    <mergeCell ref="GY1:GZ1"/>
    <mergeCell ref="GY2:GZ2"/>
    <mergeCell ref="GY4:GZ4"/>
    <mergeCell ref="GY5:GZ5"/>
    <mergeCell ref="GY6:GZ6"/>
    <mergeCell ref="GY7:GZ7"/>
    <mergeCell ref="GY8:GZ8"/>
    <mergeCell ref="GY9:GZ9"/>
    <mergeCell ref="GY10:GZ10"/>
    <mergeCell ref="HA11:HB11"/>
    <mergeCell ref="HA12:HB12"/>
    <mergeCell ref="HA13:HB13"/>
    <mergeCell ref="HA14:HB14"/>
    <mergeCell ref="HA15:HB15"/>
    <mergeCell ref="HA16:HB16"/>
    <mergeCell ref="HA17:HB17"/>
    <mergeCell ref="HA18:HB18"/>
    <mergeCell ref="GW12:GX12"/>
    <mergeCell ref="GW13:GX13"/>
    <mergeCell ref="GW14:GX14"/>
    <mergeCell ref="GW15:GX15"/>
    <mergeCell ref="GW16:GX16"/>
    <mergeCell ref="GW17:GX17"/>
    <mergeCell ref="GW18:GX18"/>
    <mergeCell ref="GW19:GX19"/>
    <mergeCell ref="GW2:GX2"/>
    <mergeCell ref="GW4:GX4"/>
    <mergeCell ref="GW5:GX5"/>
    <mergeCell ref="GW6:GX6"/>
    <mergeCell ref="GW7:GX7"/>
    <mergeCell ref="GW8:GX8"/>
    <mergeCell ref="GW9:GX9"/>
    <mergeCell ref="GW10:GX10"/>
    <mergeCell ref="GY11:GZ11"/>
    <mergeCell ref="GY12:GZ12"/>
    <mergeCell ref="GY13:GZ13"/>
    <mergeCell ref="GY14:GZ14"/>
    <mergeCell ref="GY15:GZ15"/>
    <mergeCell ref="GY16:GZ16"/>
    <mergeCell ref="GY17:GZ17"/>
    <mergeCell ref="GY18:GZ18"/>
    <mergeCell ref="GY19:GZ19"/>
    <mergeCell ref="GS17:GT17"/>
    <mergeCell ref="GS18:GT18"/>
    <mergeCell ref="GS19:GT19"/>
    <mergeCell ref="GU11:GV11"/>
    <mergeCell ref="GU12:GV12"/>
    <mergeCell ref="GU13:GV13"/>
    <mergeCell ref="GU14:GV14"/>
    <mergeCell ref="GU15:GV15"/>
    <mergeCell ref="GU16:GV16"/>
    <mergeCell ref="GU17:GV17"/>
    <mergeCell ref="GU18:GV18"/>
    <mergeCell ref="GU19:GV19"/>
    <mergeCell ref="GU2:GV2"/>
    <mergeCell ref="GU4:GV4"/>
    <mergeCell ref="GU5:GV5"/>
    <mergeCell ref="GU6:GV6"/>
    <mergeCell ref="GU7:GV7"/>
    <mergeCell ref="GU8:GV8"/>
    <mergeCell ref="GU9:GV9"/>
    <mergeCell ref="GU10:GV10"/>
    <mergeCell ref="GO17:GP17"/>
    <mergeCell ref="GO18:GP18"/>
    <mergeCell ref="GO19:GP19"/>
    <mergeCell ref="GQ1:GR1"/>
    <mergeCell ref="GQ2:GR2"/>
    <mergeCell ref="GQ4:GR4"/>
    <mergeCell ref="GQ5:GR5"/>
    <mergeCell ref="GQ6:GR6"/>
    <mergeCell ref="GQ7:GR7"/>
    <mergeCell ref="GQ8:GR8"/>
    <mergeCell ref="GQ9:GR9"/>
    <mergeCell ref="GQ10:GR10"/>
    <mergeCell ref="GQ11:GR11"/>
    <mergeCell ref="GQ12:GR12"/>
    <mergeCell ref="GQ13:GR13"/>
    <mergeCell ref="GQ14:GR14"/>
    <mergeCell ref="GQ15:GR15"/>
    <mergeCell ref="GQ16:GR16"/>
    <mergeCell ref="GQ17:GR17"/>
    <mergeCell ref="GQ18:GR18"/>
    <mergeCell ref="GO1:GP1"/>
    <mergeCell ref="GO2:GP2"/>
    <mergeCell ref="GO4:GP4"/>
    <mergeCell ref="GO5:GP5"/>
    <mergeCell ref="GO6:GP6"/>
    <mergeCell ref="GO7:GP7"/>
    <mergeCell ref="GO8:GP8"/>
    <mergeCell ref="GO9:GP9"/>
    <mergeCell ref="GQ19:GR19"/>
    <mergeCell ref="FS12:FT12"/>
    <mergeCell ref="FS13:FT13"/>
    <mergeCell ref="FS14:FT14"/>
    <mergeCell ref="FS15:FT15"/>
    <mergeCell ref="FS16:FT16"/>
    <mergeCell ref="FS17:FT17"/>
    <mergeCell ref="FS18:FT18"/>
    <mergeCell ref="FS19:FT19"/>
    <mergeCell ref="FS1:FT1"/>
    <mergeCell ref="FS2:FT2"/>
    <mergeCell ref="FS4:FT4"/>
    <mergeCell ref="FS5:FT5"/>
    <mergeCell ref="FS6:FT6"/>
    <mergeCell ref="FS7:FT7"/>
    <mergeCell ref="FS8:FT8"/>
    <mergeCell ref="FS9:FT9"/>
    <mergeCell ref="FS10:FT10"/>
    <mergeCell ref="FO15:FP15"/>
    <mergeCell ref="FO16:FP16"/>
    <mergeCell ref="FO17:FP17"/>
    <mergeCell ref="FO18:FP18"/>
    <mergeCell ref="FO19:FP19"/>
    <mergeCell ref="FO1:FP1"/>
    <mergeCell ref="FO2:FP2"/>
    <mergeCell ref="FO4:FP4"/>
    <mergeCell ref="FO5:FP5"/>
    <mergeCell ref="FO6:FP6"/>
    <mergeCell ref="FO7:FP7"/>
    <mergeCell ref="FO8:FP8"/>
    <mergeCell ref="FO9:FP9"/>
    <mergeCell ref="FO10:FP10"/>
    <mergeCell ref="FQ11:FR11"/>
    <mergeCell ref="FQ12:FR12"/>
    <mergeCell ref="FQ13:FR13"/>
    <mergeCell ref="FQ14:FR14"/>
    <mergeCell ref="FQ15:FR15"/>
    <mergeCell ref="FQ16:FR16"/>
    <mergeCell ref="FQ17:FR17"/>
    <mergeCell ref="FQ18:FR18"/>
    <mergeCell ref="FQ19:FR19"/>
    <mergeCell ref="FQ1:FR1"/>
    <mergeCell ref="FQ2:FR2"/>
    <mergeCell ref="FQ4:FR4"/>
    <mergeCell ref="FQ5:FR5"/>
    <mergeCell ref="FQ6:FR6"/>
    <mergeCell ref="FQ7:FR7"/>
    <mergeCell ref="FQ8:FR8"/>
    <mergeCell ref="FQ9:FR9"/>
    <mergeCell ref="FQ10:FR10"/>
    <mergeCell ref="FI1:FJ1"/>
    <mergeCell ref="FI2:FJ2"/>
    <mergeCell ref="FI4:FJ4"/>
    <mergeCell ref="FI5:FJ5"/>
    <mergeCell ref="FM11:FN11"/>
    <mergeCell ref="FM12:FN12"/>
    <mergeCell ref="FM13:FN13"/>
    <mergeCell ref="FM14:FN14"/>
    <mergeCell ref="FM15:FN15"/>
    <mergeCell ref="FM16:FN16"/>
    <mergeCell ref="FM17:FN17"/>
    <mergeCell ref="FM18:FN18"/>
    <mergeCell ref="FM1:FN1"/>
    <mergeCell ref="FM2:FN2"/>
    <mergeCell ref="FM4:FN4"/>
    <mergeCell ref="FM5:FN5"/>
    <mergeCell ref="FM6:FN6"/>
    <mergeCell ref="FM7:FN7"/>
    <mergeCell ref="FM8:FN8"/>
    <mergeCell ref="FM9:FN9"/>
    <mergeCell ref="FM10:FN10"/>
    <mergeCell ref="FK2:FL2"/>
    <mergeCell ref="FK4:FL4"/>
    <mergeCell ref="FK5:FL5"/>
    <mergeCell ref="FK6:FL6"/>
    <mergeCell ref="FK7:FL7"/>
    <mergeCell ref="FK8:FL8"/>
    <mergeCell ref="FK9:FL9"/>
    <mergeCell ref="FK10:FL10"/>
    <mergeCell ref="FK11:FL11"/>
    <mergeCell ref="FK12:FL12"/>
    <mergeCell ref="FK13:FL13"/>
    <mergeCell ref="FK14:FL14"/>
    <mergeCell ref="FK15:FL15"/>
    <mergeCell ref="FK16:FL16"/>
    <mergeCell ref="FK17:FL17"/>
    <mergeCell ref="FK18:FL18"/>
    <mergeCell ref="FK19:FL19"/>
    <mergeCell ref="FI6:FJ6"/>
    <mergeCell ref="FI7:FJ7"/>
    <mergeCell ref="FI8:FJ8"/>
    <mergeCell ref="FI9:FJ9"/>
    <mergeCell ref="FI10:FJ10"/>
    <mergeCell ref="FI11:FJ11"/>
    <mergeCell ref="FI12:FJ12"/>
    <mergeCell ref="FI13:FJ13"/>
    <mergeCell ref="FI14:FJ14"/>
    <mergeCell ref="FI15:FJ15"/>
    <mergeCell ref="FI16:FJ16"/>
    <mergeCell ref="FI17:FJ17"/>
    <mergeCell ref="FI18:FJ18"/>
    <mergeCell ref="FE19:FF19"/>
    <mergeCell ref="FG1:FH1"/>
    <mergeCell ref="FG2:FH2"/>
    <mergeCell ref="FG4:FH4"/>
    <mergeCell ref="FG5:FH5"/>
    <mergeCell ref="FG6:FH6"/>
    <mergeCell ref="FG7:FH7"/>
    <mergeCell ref="FG8:FH8"/>
    <mergeCell ref="FG9:FH9"/>
    <mergeCell ref="FG10:FH10"/>
    <mergeCell ref="FG11:FH11"/>
    <mergeCell ref="FG12:FH12"/>
    <mergeCell ref="FG13:FH13"/>
    <mergeCell ref="FG14:FH14"/>
    <mergeCell ref="FG15:FH15"/>
    <mergeCell ref="FG16:FH16"/>
    <mergeCell ref="FG17:FH17"/>
    <mergeCell ref="FG18:FH18"/>
    <mergeCell ref="FG19:FH19"/>
    <mergeCell ref="FE10:FF10"/>
    <mergeCell ref="FE11:FF11"/>
    <mergeCell ref="FE12:FF12"/>
    <mergeCell ref="FE13:FF13"/>
    <mergeCell ref="FE14:FF14"/>
    <mergeCell ref="FE15:FF15"/>
    <mergeCell ref="FE16:FF16"/>
    <mergeCell ref="FE17:FF17"/>
    <mergeCell ref="FE18:FF18"/>
    <mergeCell ref="EW17:EX17"/>
    <mergeCell ref="EW18:EX18"/>
    <mergeCell ref="EW1:EX1"/>
    <mergeCell ref="EW2:EX2"/>
    <mergeCell ref="EW3:EX3"/>
    <mergeCell ref="FE1:FF1"/>
    <mergeCell ref="FE2:FF2"/>
    <mergeCell ref="FE4:FF4"/>
    <mergeCell ref="FE5:FF5"/>
    <mergeCell ref="FE6:FF6"/>
    <mergeCell ref="FE7:FF7"/>
    <mergeCell ref="FE8:FF8"/>
    <mergeCell ref="FE9:FF9"/>
    <mergeCell ref="FA19:FB19"/>
    <mergeCell ref="FA10:FB10"/>
    <mergeCell ref="FA11:FB11"/>
    <mergeCell ref="FA12:FB12"/>
    <mergeCell ref="FA13:FB13"/>
    <mergeCell ref="FA14:FB14"/>
    <mergeCell ref="FA15:FB15"/>
    <mergeCell ref="FA16:FB16"/>
    <mergeCell ref="FA17:FB17"/>
    <mergeCell ref="FA18:FB18"/>
    <mergeCell ref="FA1:FB1"/>
    <mergeCell ref="FA2:FB2"/>
    <mergeCell ref="FA3:FB3"/>
    <mergeCell ref="FA4:FB4"/>
    <mergeCell ref="FA5:FB5"/>
    <mergeCell ref="FA6:FB6"/>
    <mergeCell ref="FA7:FB7"/>
    <mergeCell ref="FA8:FB8"/>
    <mergeCell ref="FA9:FB9"/>
    <mergeCell ref="EY2:EZ2"/>
    <mergeCell ref="EY3:EZ3"/>
    <mergeCell ref="EY4:EZ4"/>
    <mergeCell ref="EY5:EZ5"/>
    <mergeCell ref="EY6:EZ6"/>
    <mergeCell ref="EY7:EZ7"/>
    <mergeCell ref="EY8:EZ8"/>
    <mergeCell ref="EY9:EZ9"/>
    <mergeCell ref="EY10:EZ10"/>
    <mergeCell ref="EY11:EZ11"/>
    <mergeCell ref="EY12:EZ12"/>
    <mergeCell ref="EY13:EZ13"/>
    <mergeCell ref="EY14:EZ14"/>
    <mergeCell ref="EY15:EZ15"/>
    <mergeCell ref="EY16:EZ16"/>
    <mergeCell ref="EY17:EZ17"/>
    <mergeCell ref="EY18:EZ18"/>
    <mergeCell ref="EW4:EX4"/>
    <mergeCell ref="EW5:EX5"/>
    <mergeCell ref="EW6:EX6"/>
    <mergeCell ref="EW7:EX7"/>
    <mergeCell ref="EW8:EX8"/>
    <mergeCell ref="EW9:EX9"/>
    <mergeCell ref="EU11:EV11"/>
    <mergeCell ref="EU12:EV12"/>
    <mergeCell ref="EU13:EV13"/>
    <mergeCell ref="EU14:EV14"/>
    <mergeCell ref="EU15:EV15"/>
    <mergeCell ref="EU16:EV16"/>
    <mergeCell ref="EU17:EV17"/>
    <mergeCell ref="EU18:EV18"/>
    <mergeCell ref="EU19:EV19"/>
    <mergeCell ref="EU2:EV2"/>
    <mergeCell ref="EU3:EV3"/>
    <mergeCell ref="EU4:EV4"/>
    <mergeCell ref="EU5:EV5"/>
    <mergeCell ref="EU6:EV6"/>
    <mergeCell ref="EU7:EV7"/>
    <mergeCell ref="EU8:EV8"/>
    <mergeCell ref="EU9:EV9"/>
    <mergeCell ref="EU10:EV10"/>
    <mergeCell ref="EW19:EX19"/>
    <mergeCell ref="EW10:EX10"/>
    <mergeCell ref="EW11:EX11"/>
    <mergeCell ref="EW12:EX12"/>
    <mergeCell ref="EW13:EX13"/>
    <mergeCell ref="EW14:EX14"/>
    <mergeCell ref="EW15:EX15"/>
    <mergeCell ref="EW16:EX16"/>
    <mergeCell ref="EQ15:ER15"/>
    <mergeCell ref="EQ16:ER16"/>
    <mergeCell ref="EQ17:ER17"/>
    <mergeCell ref="EQ18:ER18"/>
    <mergeCell ref="EQ19:ER19"/>
    <mergeCell ref="EQ2:ER2"/>
    <mergeCell ref="EQ3:ER3"/>
    <mergeCell ref="EQ4:ER4"/>
    <mergeCell ref="EQ5:ER5"/>
    <mergeCell ref="EQ6:ER6"/>
    <mergeCell ref="EQ7:ER7"/>
    <mergeCell ref="EQ8:ER8"/>
    <mergeCell ref="EQ9:ER9"/>
    <mergeCell ref="EQ10:ER10"/>
    <mergeCell ref="ES11:ET11"/>
    <mergeCell ref="ES12:ET12"/>
    <mergeCell ref="ES13:ET13"/>
    <mergeCell ref="ES14:ET14"/>
    <mergeCell ref="ES15:ET15"/>
    <mergeCell ref="ES16:ET16"/>
    <mergeCell ref="ES17:ET17"/>
    <mergeCell ref="ES18:ET18"/>
    <mergeCell ref="ES19:ET19"/>
    <mergeCell ref="ES2:ET2"/>
    <mergeCell ref="ES3:ET3"/>
    <mergeCell ref="ES4:ET4"/>
    <mergeCell ref="ES5:ET5"/>
    <mergeCell ref="ES6:ET6"/>
    <mergeCell ref="ES7:ET7"/>
    <mergeCell ref="ES8:ET8"/>
    <mergeCell ref="ES9:ET9"/>
    <mergeCell ref="ES10:ET10"/>
    <mergeCell ref="EM15:EN15"/>
    <mergeCell ref="EM16:EN16"/>
    <mergeCell ref="EM17:EN17"/>
    <mergeCell ref="EM18:EN18"/>
    <mergeCell ref="EM19:EN19"/>
    <mergeCell ref="EM2:EN2"/>
    <mergeCell ref="EM3:EN3"/>
    <mergeCell ref="EM4:EN4"/>
    <mergeCell ref="EM5:EN5"/>
    <mergeCell ref="EM6:EN6"/>
    <mergeCell ref="EM7:EN7"/>
    <mergeCell ref="EM8:EN8"/>
    <mergeCell ref="EM9:EN9"/>
    <mergeCell ref="EM10:EN10"/>
    <mergeCell ref="EO11:EP11"/>
    <mergeCell ref="EO12:EP12"/>
    <mergeCell ref="EO13:EP13"/>
    <mergeCell ref="EO14:EP14"/>
    <mergeCell ref="EO15:EP15"/>
    <mergeCell ref="EO16:EP16"/>
    <mergeCell ref="EO17:EP17"/>
    <mergeCell ref="EO18:EP18"/>
    <mergeCell ref="EO19:EP19"/>
    <mergeCell ref="EO2:EP2"/>
    <mergeCell ref="EO3:EP3"/>
    <mergeCell ref="EO4:EP4"/>
    <mergeCell ref="EO5:EP5"/>
    <mergeCell ref="EO6:EP6"/>
    <mergeCell ref="EO7:EP7"/>
    <mergeCell ref="EO8:EP8"/>
    <mergeCell ref="EO9:EP9"/>
    <mergeCell ref="EO10:EP10"/>
    <mergeCell ref="EG12:EH12"/>
    <mergeCell ref="EG13:EH13"/>
    <mergeCell ref="EG14:EH14"/>
    <mergeCell ref="EG15:EH15"/>
    <mergeCell ref="EG16:EH16"/>
    <mergeCell ref="EG17:EH17"/>
    <mergeCell ref="EG18:EH18"/>
    <mergeCell ref="EI16:EJ16"/>
    <mergeCell ref="EI17:EJ17"/>
    <mergeCell ref="EI18:EJ18"/>
    <mergeCell ref="EI19:EJ19"/>
    <mergeCell ref="EI2:EJ2"/>
    <mergeCell ref="EI3:EJ3"/>
    <mergeCell ref="EI4:EJ4"/>
    <mergeCell ref="EI5:EJ5"/>
    <mergeCell ref="EI6:EJ6"/>
    <mergeCell ref="EI7:EJ7"/>
    <mergeCell ref="EI8:EJ8"/>
    <mergeCell ref="EI9:EJ9"/>
    <mergeCell ref="EI10:EJ10"/>
    <mergeCell ref="EC16:ED16"/>
    <mergeCell ref="EC17:ED17"/>
    <mergeCell ref="EC18:ED18"/>
    <mergeCell ref="EC19:ED19"/>
    <mergeCell ref="EE1:EF1"/>
    <mergeCell ref="EE2:EF2"/>
    <mergeCell ref="EE3:EF3"/>
    <mergeCell ref="EE4:EF4"/>
    <mergeCell ref="EE5:EF5"/>
    <mergeCell ref="EE6:EF6"/>
    <mergeCell ref="EE7:EF7"/>
    <mergeCell ref="EE8:EF8"/>
    <mergeCell ref="EE9:EF9"/>
    <mergeCell ref="EE10:EF10"/>
    <mergeCell ref="EE11:EF11"/>
    <mergeCell ref="EE12:EF12"/>
    <mergeCell ref="EE13:EF13"/>
    <mergeCell ref="EE14:EF14"/>
    <mergeCell ref="EE15:EF15"/>
    <mergeCell ref="EE16:EF16"/>
    <mergeCell ref="EE17:EF17"/>
    <mergeCell ref="EE18:EF18"/>
    <mergeCell ref="EC2:ED2"/>
    <mergeCell ref="EC3:ED3"/>
    <mergeCell ref="EC4:ED4"/>
    <mergeCell ref="EC5:ED5"/>
    <mergeCell ref="EC6:ED6"/>
    <mergeCell ref="EC7:ED7"/>
    <mergeCell ref="EC8:ED8"/>
    <mergeCell ref="EC9:ED9"/>
    <mergeCell ref="EE19:EF19"/>
    <mergeCell ref="EC11:ED11"/>
    <mergeCell ref="DY16:DZ16"/>
    <mergeCell ref="DY17:DZ17"/>
    <mergeCell ref="DY18:DZ18"/>
    <mergeCell ref="DY19:DZ19"/>
    <mergeCell ref="EA1:EB1"/>
    <mergeCell ref="EA2:EB2"/>
    <mergeCell ref="EA3:EB3"/>
    <mergeCell ref="EA4:EB4"/>
    <mergeCell ref="EA5:EB5"/>
    <mergeCell ref="EA6:EB6"/>
    <mergeCell ref="EA7:EB7"/>
    <mergeCell ref="EA8:EB8"/>
    <mergeCell ref="EA9:EB9"/>
    <mergeCell ref="EA10:EB10"/>
    <mergeCell ref="EA11:EB11"/>
    <mergeCell ref="EA12:EB12"/>
    <mergeCell ref="EA13:EB13"/>
    <mergeCell ref="EA14:EB14"/>
    <mergeCell ref="EA15:EB15"/>
    <mergeCell ref="EA16:EB16"/>
    <mergeCell ref="EA17:EB17"/>
    <mergeCell ref="EA18:EB18"/>
    <mergeCell ref="EA19:EB19"/>
    <mergeCell ref="DY14:DZ14"/>
    <mergeCell ref="DU16:DV16"/>
    <mergeCell ref="DU17:DV17"/>
    <mergeCell ref="DU18:DV18"/>
    <mergeCell ref="DU19:DV19"/>
    <mergeCell ref="DW1:DX1"/>
    <mergeCell ref="DW2:DX2"/>
    <mergeCell ref="DW3:DX3"/>
    <mergeCell ref="DW4:DX4"/>
    <mergeCell ref="DW5:DX5"/>
    <mergeCell ref="DW6:DX6"/>
    <mergeCell ref="DW7:DX7"/>
    <mergeCell ref="DW8:DX8"/>
    <mergeCell ref="DW9:DX9"/>
    <mergeCell ref="DW10:DX10"/>
    <mergeCell ref="DW11:DX11"/>
    <mergeCell ref="DW12:DX12"/>
    <mergeCell ref="DW13:DX13"/>
    <mergeCell ref="DW14:DX14"/>
    <mergeCell ref="DW15:DX15"/>
    <mergeCell ref="DW16:DX16"/>
    <mergeCell ref="DW17:DX17"/>
    <mergeCell ref="DW18:DX18"/>
    <mergeCell ref="DW19:DX19"/>
    <mergeCell ref="DU2:DV2"/>
    <mergeCell ref="DU3:DV3"/>
    <mergeCell ref="DU4:DV4"/>
    <mergeCell ref="DU5:DV5"/>
    <mergeCell ref="DU6:DV6"/>
    <mergeCell ref="DU7:DV7"/>
    <mergeCell ref="DU8:DV8"/>
    <mergeCell ref="DU9:DV9"/>
    <mergeCell ref="FO14:FP14"/>
    <mergeCell ref="FS11:FT11"/>
    <mergeCell ref="EC10:ED10"/>
    <mergeCell ref="EK11:EL11"/>
    <mergeCell ref="EK12:EL12"/>
    <mergeCell ref="FC11:FD11"/>
    <mergeCell ref="FU8:FV8"/>
    <mergeCell ref="FW8:FX8"/>
    <mergeCell ref="FY8:FZ8"/>
    <mergeCell ref="GA8:GB8"/>
    <mergeCell ref="GC8:GD8"/>
    <mergeCell ref="DU11:DV11"/>
    <mergeCell ref="DU12:DV12"/>
    <mergeCell ref="DU13:DV13"/>
    <mergeCell ref="DY1:DZ1"/>
    <mergeCell ref="DY2:DZ2"/>
    <mergeCell ref="DY3:DZ3"/>
    <mergeCell ref="DY4:DZ4"/>
    <mergeCell ref="DY5:DZ5"/>
    <mergeCell ref="DY6:DZ6"/>
    <mergeCell ref="DY7:DZ7"/>
    <mergeCell ref="DY8:DZ8"/>
    <mergeCell ref="DY9:DZ9"/>
    <mergeCell ref="DY10:DZ10"/>
    <mergeCell ref="DY11:DZ11"/>
    <mergeCell ref="DY12:DZ12"/>
    <mergeCell ref="DY13:DZ13"/>
    <mergeCell ref="DU10:DV10"/>
    <mergeCell ref="EG2:EH2"/>
    <mergeCell ref="EG3:EH3"/>
    <mergeCell ref="EG4:EH4"/>
    <mergeCell ref="EG5:EH5"/>
    <mergeCell ref="EK14:EL14"/>
    <mergeCell ref="EK13:EL13"/>
    <mergeCell ref="EK10:EL10"/>
    <mergeCell ref="EK9:EL9"/>
    <mergeCell ref="EK8:EL8"/>
    <mergeCell ref="EK7:EL7"/>
    <mergeCell ref="JS11:JT11"/>
    <mergeCell ref="JS12:JT12"/>
    <mergeCell ref="HE14:HF14"/>
    <mergeCell ref="HE13:HF13"/>
    <mergeCell ref="HE10:HF10"/>
    <mergeCell ref="JC14:JD14"/>
    <mergeCell ref="JC13:JD13"/>
    <mergeCell ref="FC12:FD12"/>
    <mergeCell ref="GM12:GN12"/>
    <mergeCell ref="HE12:HF12"/>
    <mergeCell ref="HW12:HX12"/>
    <mergeCell ref="JC12:JD12"/>
    <mergeCell ref="GM13:GN13"/>
    <mergeCell ref="GM10:GN10"/>
    <mergeCell ref="GM8:GN8"/>
    <mergeCell ref="EM11:EN11"/>
    <mergeCell ref="EM12:EN12"/>
    <mergeCell ref="EM13:EN13"/>
    <mergeCell ref="EM14:EN14"/>
    <mergeCell ref="EQ11:ER11"/>
    <mergeCell ref="EQ12:ER12"/>
    <mergeCell ref="EQ13:ER13"/>
    <mergeCell ref="EQ14:ER14"/>
    <mergeCell ref="FO11:FP11"/>
    <mergeCell ref="FO12:FP12"/>
    <mergeCell ref="FO13:FP13"/>
    <mergeCell ref="CY12:CZ12"/>
    <mergeCell ref="CY13:CZ13"/>
    <mergeCell ref="CY14:CZ14"/>
    <mergeCell ref="CI15:CJ15"/>
    <mergeCell ref="CK15:CL15"/>
    <mergeCell ref="CY15:CZ15"/>
    <mergeCell ref="DS15:DT15"/>
    <mergeCell ref="DS14:DT14"/>
    <mergeCell ref="DS13:DT13"/>
    <mergeCell ref="CI11:CJ11"/>
    <mergeCell ref="DS11:DT11"/>
    <mergeCell ref="DS12:DT12"/>
    <mergeCell ref="CM15:CN15"/>
    <mergeCell ref="CO15:CP15"/>
    <mergeCell ref="EK15:EL15"/>
    <mergeCell ref="CI14:CJ14"/>
    <mergeCell ref="CI12:CJ12"/>
    <mergeCell ref="DU14:DV14"/>
    <mergeCell ref="DU15:DV15"/>
    <mergeCell ref="DY15:DZ15"/>
    <mergeCell ref="EC14:ED14"/>
    <mergeCell ref="EC15:ED15"/>
    <mergeCell ref="EI11:EJ11"/>
    <mergeCell ref="EI12:EJ12"/>
    <mergeCell ref="EI13:EJ13"/>
    <mergeCell ref="EI14:EJ14"/>
    <mergeCell ref="EI15:EJ15"/>
    <mergeCell ref="DA11:DB11"/>
    <mergeCell ref="DC11:DD11"/>
    <mergeCell ref="DE11:DF11"/>
    <mergeCell ref="EC12:ED12"/>
    <mergeCell ref="EC13:ED13"/>
    <mergeCell ref="JC4:JD4"/>
    <mergeCell ref="JC6:JD6"/>
    <mergeCell ref="HE4:HF4"/>
    <mergeCell ref="HE6:HF6"/>
    <mergeCell ref="FC6:FD6"/>
    <mergeCell ref="FC4:FD4"/>
    <mergeCell ref="DS4:DT4"/>
    <mergeCell ref="DS6:DT6"/>
    <mergeCell ref="CI10:CJ10"/>
    <mergeCell ref="CI9:CJ9"/>
    <mergeCell ref="CI8:CJ8"/>
    <mergeCell ref="CI7:CJ7"/>
    <mergeCell ref="DS10:DT10"/>
    <mergeCell ref="DS9:DT9"/>
    <mergeCell ref="DS8:DT8"/>
    <mergeCell ref="DS7:DT7"/>
    <mergeCell ref="GM11:GN11"/>
    <mergeCell ref="GM4:GN4"/>
    <mergeCell ref="GM5:GN5"/>
    <mergeCell ref="GM7:GN7"/>
    <mergeCell ref="JC5:JD5"/>
    <mergeCell ref="JC7:JD7"/>
    <mergeCell ref="JC8:JD8"/>
    <mergeCell ref="CK7:CL7"/>
    <mergeCell ref="CK8:CL8"/>
    <mergeCell ref="CY11:CZ11"/>
    <mergeCell ref="EG6:EH6"/>
    <mergeCell ref="EG7:EH7"/>
    <mergeCell ref="EG8:EH8"/>
    <mergeCell ref="EG9:EH9"/>
    <mergeCell ref="EG10:EH10"/>
    <mergeCell ref="EG11:EH11"/>
    <mergeCell ref="CI1:CJ1"/>
    <mergeCell ref="DS1:DT1"/>
    <mergeCell ref="EK1:EL1"/>
    <mergeCell ref="FC1:FD1"/>
    <mergeCell ref="GM1:GN1"/>
    <mergeCell ref="HE1:HF1"/>
    <mergeCell ref="HW1:HX1"/>
    <mergeCell ref="JC1:JD1"/>
    <mergeCell ref="JS1:JT1"/>
    <mergeCell ref="CK1:CL1"/>
    <mergeCell ref="CM1:CN1"/>
    <mergeCell ref="CO1:CP1"/>
    <mergeCell ref="CQ1:CR1"/>
    <mergeCell ref="CS1:CT1"/>
    <mergeCell ref="CU1:CV1"/>
    <mergeCell ref="CW1:CX1"/>
    <mergeCell ref="CY1:CZ1"/>
    <mergeCell ref="EC1:ED1"/>
    <mergeCell ref="EI1:EJ1"/>
    <mergeCell ref="EM1:EN1"/>
    <mergeCell ref="EO1:EP1"/>
    <mergeCell ref="EQ1:ER1"/>
    <mergeCell ref="ES1:ET1"/>
    <mergeCell ref="EU1:EV1"/>
    <mergeCell ref="DU1:DV1"/>
    <mergeCell ref="EG1:EH1"/>
    <mergeCell ref="EY1:EZ1"/>
    <mergeCell ref="FK1:FL1"/>
    <mergeCell ref="GS1:GT1"/>
    <mergeCell ref="GU1:GV1"/>
    <mergeCell ref="GW1:GX1"/>
    <mergeCell ref="JG1:JH1"/>
    <mergeCell ref="DS3:DT3"/>
    <mergeCell ref="DS5:DT5"/>
    <mergeCell ref="DS2:DT2"/>
    <mergeCell ref="CI13:CJ13"/>
    <mergeCell ref="DS16:DT16"/>
    <mergeCell ref="EK2:EL2"/>
    <mergeCell ref="FC2:FD2"/>
    <mergeCell ref="EK3:EL3"/>
    <mergeCell ref="EK4:EL4"/>
    <mergeCell ref="EK5:EL5"/>
    <mergeCell ref="FC5:FD5"/>
    <mergeCell ref="FC7:FD7"/>
    <mergeCell ref="FC8:FD8"/>
    <mergeCell ref="FC9:FD9"/>
    <mergeCell ref="FC10:FD10"/>
    <mergeCell ref="FC13:FD13"/>
    <mergeCell ref="FC14:FD14"/>
    <mergeCell ref="EK16:EL16"/>
    <mergeCell ref="FC16:FD16"/>
    <mergeCell ref="CM7:CN7"/>
    <mergeCell ref="CM8:CN8"/>
    <mergeCell ref="CM9:CN9"/>
    <mergeCell ref="CM10:CN10"/>
    <mergeCell ref="CI6:CJ6"/>
    <mergeCell ref="EK6:EL6"/>
    <mergeCell ref="CI16:CJ16"/>
    <mergeCell ref="CK2:CL2"/>
    <mergeCell ref="CK3:CL3"/>
    <mergeCell ref="CK4:CL4"/>
    <mergeCell ref="CK5:CL5"/>
    <mergeCell ref="CK6:CL6"/>
    <mergeCell ref="CI3:CJ3"/>
    <mergeCell ref="GM6:GN6"/>
    <mergeCell ref="HE11:HF11"/>
    <mergeCell ref="HW11:HX11"/>
    <mergeCell ref="GO11:GP11"/>
    <mergeCell ref="GO12:GP12"/>
    <mergeCell ref="HW10:HX10"/>
    <mergeCell ref="HW13:HX13"/>
    <mergeCell ref="HW14:HX14"/>
    <mergeCell ref="GO10:GP10"/>
    <mergeCell ref="GM14:GN14"/>
    <mergeCell ref="GM9:GN9"/>
    <mergeCell ref="GM2:GN2"/>
    <mergeCell ref="GM16:GN16"/>
    <mergeCell ref="GO13:GP13"/>
    <mergeCell ref="GO14:GP14"/>
    <mergeCell ref="GO15:GP15"/>
    <mergeCell ref="GO16:GP16"/>
    <mergeCell ref="GS2:GT2"/>
    <mergeCell ref="GS4:GT4"/>
    <mergeCell ref="GS5:GT5"/>
    <mergeCell ref="GS6:GT6"/>
    <mergeCell ref="GS7:GT7"/>
    <mergeCell ref="GS8:GT8"/>
    <mergeCell ref="GS9:GT9"/>
    <mergeCell ref="GS10:GT10"/>
    <mergeCell ref="GS11:GT11"/>
    <mergeCell ref="GS12:GT12"/>
    <mergeCell ref="GS13:GT13"/>
    <mergeCell ref="GS14:GT14"/>
    <mergeCell ref="GS15:GT15"/>
    <mergeCell ref="GS16:GT16"/>
    <mergeCell ref="GW11:GX11"/>
    <mergeCell ref="HE16:HF16"/>
    <mergeCell ref="HW16:HX16"/>
    <mergeCell ref="HW6:HX6"/>
    <mergeCell ref="HG11:HH11"/>
    <mergeCell ref="HG12:HH12"/>
    <mergeCell ref="HG13:HH13"/>
    <mergeCell ref="HG14:HH14"/>
    <mergeCell ref="HG15:HH15"/>
    <mergeCell ref="HG16:HH16"/>
    <mergeCell ref="HK11:HL11"/>
    <mergeCell ref="HK12:HL12"/>
    <mergeCell ref="HK13:HL13"/>
    <mergeCell ref="HK14:HL14"/>
    <mergeCell ref="HK15:HL15"/>
    <mergeCell ref="HK16:HL16"/>
    <mergeCell ref="HO11:HP11"/>
    <mergeCell ref="HO12:HP12"/>
    <mergeCell ref="HO13:HP13"/>
    <mergeCell ref="HO14:HP14"/>
    <mergeCell ref="HO15:HP15"/>
    <mergeCell ref="HO16:HP16"/>
    <mergeCell ref="HS11:HT11"/>
    <mergeCell ref="HS12:HT12"/>
    <mergeCell ref="HS13:HT13"/>
    <mergeCell ref="HS14:HT14"/>
    <mergeCell ref="HS15:HT15"/>
    <mergeCell ref="HS16:HT16"/>
    <mergeCell ref="CU12:CV12"/>
    <mergeCell ref="CU13:CV13"/>
    <mergeCell ref="JS2:JT2"/>
    <mergeCell ref="JS4:JT4"/>
    <mergeCell ref="JS5:JT5"/>
    <mergeCell ref="JS16:JT16"/>
    <mergeCell ref="JC9:JD9"/>
    <mergeCell ref="JC10:JD10"/>
    <mergeCell ref="JS6:JT6"/>
    <mergeCell ref="JS10:JT10"/>
    <mergeCell ref="JS13:JT13"/>
    <mergeCell ref="JS14:JT14"/>
    <mergeCell ref="JS9:JT9"/>
    <mergeCell ref="JS8:JT8"/>
    <mergeCell ref="JS7:JT7"/>
    <mergeCell ref="JC11:JD11"/>
    <mergeCell ref="JE10:JF10"/>
    <mergeCell ref="JE11:JF11"/>
    <mergeCell ref="JE12:JF12"/>
    <mergeCell ref="JE13:JF13"/>
    <mergeCell ref="JE14:JF14"/>
    <mergeCell ref="HE2:HF2"/>
    <mergeCell ref="HW2:HX2"/>
    <mergeCell ref="HW4:HX4"/>
    <mergeCell ref="HE5:HF5"/>
    <mergeCell ref="HW5:HX5"/>
    <mergeCell ref="HE7:HF7"/>
    <mergeCell ref="HW7:HX7"/>
    <mergeCell ref="HE8:HF8"/>
    <mergeCell ref="HW8:HX8"/>
    <mergeCell ref="HE9:HF9"/>
    <mergeCell ref="HW9:HX9"/>
    <mergeCell ref="BH1:BI1"/>
    <mergeCell ref="BH2:BI2"/>
    <mergeCell ref="BH3:BI3"/>
    <mergeCell ref="BH4:BI4"/>
    <mergeCell ref="BH5:BI5"/>
    <mergeCell ref="BH6:BI6"/>
    <mergeCell ref="BH7:BI7"/>
    <mergeCell ref="BH8:BI8"/>
    <mergeCell ref="BH9:BI9"/>
    <mergeCell ref="BH10:BI10"/>
    <mergeCell ref="BH11:BI11"/>
    <mergeCell ref="BH12:BI12"/>
    <mergeCell ref="BH13:BI13"/>
    <mergeCell ref="BH14:BI14"/>
    <mergeCell ref="BH16:BI16"/>
    <mergeCell ref="BH17:BI17"/>
    <mergeCell ref="BD1:BE1"/>
    <mergeCell ref="BD2:BE2"/>
    <mergeCell ref="BD3:BE3"/>
    <mergeCell ref="BD4:BE4"/>
    <mergeCell ref="BD5:BE5"/>
    <mergeCell ref="BD6:BE6"/>
    <mergeCell ref="BD7:BE7"/>
    <mergeCell ref="BD8:BE8"/>
    <mergeCell ref="BD9:BE9"/>
    <mergeCell ref="BD10:BE10"/>
    <mergeCell ref="BD11:BE11"/>
    <mergeCell ref="BD12:BE12"/>
    <mergeCell ref="BD13:BE13"/>
    <mergeCell ref="BN2:BO2"/>
    <mergeCell ref="BR2:BS2"/>
    <mergeCell ref="BR3:BS3"/>
    <mergeCell ref="BR4:BS4"/>
    <mergeCell ref="BR5:BS5"/>
    <mergeCell ref="BR6:BS6"/>
    <mergeCell ref="BR7:BS7"/>
    <mergeCell ref="BN10:BO10"/>
    <mergeCell ref="BN11:BO11"/>
    <mergeCell ref="BN12:BO12"/>
    <mergeCell ref="BN13:BO13"/>
    <mergeCell ref="HW17:HX17"/>
    <mergeCell ref="JC17:JD17"/>
    <mergeCell ref="JS17:JT17"/>
    <mergeCell ref="CI17:CJ17"/>
    <mergeCell ref="BD14:BE14"/>
    <mergeCell ref="BD15:BE15"/>
    <mergeCell ref="BH15:BI15"/>
    <mergeCell ref="BJ15:BK15"/>
    <mergeCell ref="BD16:BE16"/>
    <mergeCell ref="BD17:BE17"/>
    <mergeCell ref="DS17:DT17"/>
    <mergeCell ref="EK17:EL17"/>
    <mergeCell ref="CM11:CN11"/>
    <mergeCell ref="CM12:CN12"/>
    <mergeCell ref="CM13:CN13"/>
    <mergeCell ref="CM14:CN14"/>
    <mergeCell ref="CQ11:CR11"/>
    <mergeCell ref="CQ12:CR12"/>
    <mergeCell ref="CQ13:CR13"/>
    <mergeCell ref="CQ14:CR14"/>
    <mergeCell ref="CU11:CV11"/>
    <mergeCell ref="BX11:BY11"/>
    <mergeCell ref="BX12:BY12"/>
    <mergeCell ref="BX13:BY13"/>
    <mergeCell ref="BX14:BY14"/>
    <mergeCell ref="BR9:BS9"/>
    <mergeCell ref="BR10:BS10"/>
    <mergeCell ref="BR11:BS11"/>
    <mergeCell ref="BR12:BS12"/>
    <mergeCell ref="BZ15:CA15"/>
    <mergeCell ref="BZ16:CA16"/>
    <mergeCell ref="BZ17:CA17"/>
    <mergeCell ref="BR13:BS13"/>
    <mergeCell ref="BR14:BS14"/>
    <mergeCell ref="BR16:BS16"/>
    <mergeCell ref="BR17:BS17"/>
    <mergeCell ref="BJ1:BK1"/>
    <mergeCell ref="BJ2:BK2"/>
    <mergeCell ref="BJ3:BK3"/>
    <mergeCell ref="BJ4:BK4"/>
    <mergeCell ref="BJ5:BK5"/>
    <mergeCell ref="BJ6:BK6"/>
    <mergeCell ref="BJ7:BK7"/>
    <mergeCell ref="BJ8:BK8"/>
    <mergeCell ref="BJ9:BK9"/>
    <mergeCell ref="BJ10:BK10"/>
    <mergeCell ref="BJ11:BK11"/>
    <mergeCell ref="BJ12:BK12"/>
    <mergeCell ref="BJ13:BK13"/>
    <mergeCell ref="BJ14:BK14"/>
    <mergeCell ref="BJ16:BK16"/>
    <mergeCell ref="BJ17:BK17"/>
    <mergeCell ref="BN1:BO1"/>
    <mergeCell ref="BX9:BY9"/>
    <mergeCell ref="CB13:CC13"/>
    <mergeCell ref="CG11:CH11"/>
    <mergeCell ref="CG12:CH12"/>
    <mergeCell ref="CG13:CH13"/>
    <mergeCell ref="BZ1:CA1"/>
    <mergeCell ref="BZ2:CA2"/>
    <mergeCell ref="BZ3:CA3"/>
    <mergeCell ref="BZ4:CA4"/>
    <mergeCell ref="BZ5:CA5"/>
    <mergeCell ref="BZ13:CA13"/>
    <mergeCell ref="BZ14:CA14"/>
    <mergeCell ref="BN14:BO14"/>
    <mergeCell ref="BN16:BO16"/>
    <mergeCell ref="CB14:CC14"/>
    <mergeCell ref="CB16:CC16"/>
    <mergeCell ref="CB17:CC17"/>
    <mergeCell ref="BX15:BY15"/>
    <mergeCell ref="CB15:CC15"/>
    <mergeCell ref="CG15:CH15"/>
    <mergeCell ref="CG2:CH2"/>
    <mergeCell ref="CG3:CH3"/>
    <mergeCell ref="CG4:CH4"/>
    <mergeCell ref="CG5:CH5"/>
    <mergeCell ref="CG6:CH6"/>
    <mergeCell ref="CG7:CH7"/>
    <mergeCell ref="CG8:CH8"/>
    <mergeCell ref="CG9:CH9"/>
    <mergeCell ref="CG10:CH10"/>
    <mergeCell ref="BX2:BY2"/>
    <mergeCell ref="BX3:BY3"/>
    <mergeCell ref="BX5:BY5"/>
    <mergeCell ref="CO17:CP17"/>
    <mergeCell ref="BX16:BY16"/>
    <mergeCell ref="BX17:BY17"/>
    <mergeCell ref="CI2:CJ2"/>
    <mergeCell ref="CI4:CJ4"/>
    <mergeCell ref="CI5:CJ5"/>
    <mergeCell ref="CK9:CL9"/>
    <mergeCell ref="CK10:CL10"/>
    <mergeCell ref="CK11:CL11"/>
    <mergeCell ref="CK12:CL12"/>
    <mergeCell ref="CK13:CL13"/>
    <mergeCell ref="CK14:CL14"/>
    <mergeCell ref="CK16:CL16"/>
    <mergeCell ref="CK17:CL17"/>
    <mergeCell ref="CM2:CN2"/>
    <mergeCell ref="CM3:CN3"/>
    <mergeCell ref="CM4:CN4"/>
    <mergeCell ref="CM5:CN5"/>
    <mergeCell ref="CB2:CC2"/>
    <mergeCell ref="CB3:CC3"/>
    <mergeCell ref="CB4:CC4"/>
    <mergeCell ref="CB5:CC5"/>
    <mergeCell ref="CB11:CC11"/>
    <mergeCell ref="CB12:CC12"/>
    <mergeCell ref="CB6:CC6"/>
    <mergeCell ref="CB7:CC7"/>
    <mergeCell ref="CB8:CC8"/>
    <mergeCell ref="CB10:CC10"/>
    <mergeCell ref="CB9:CC9"/>
    <mergeCell ref="BX4:BY4"/>
    <mergeCell ref="BX6:BY6"/>
    <mergeCell ref="BX7:BY7"/>
    <mergeCell ref="CW2:CX2"/>
    <mergeCell ref="CW3:CX3"/>
    <mergeCell ref="CW4:CX4"/>
    <mergeCell ref="CW5:CX5"/>
    <mergeCell ref="CW6:CX6"/>
    <mergeCell ref="CW7:CX7"/>
    <mergeCell ref="CW8:CX8"/>
    <mergeCell ref="CW9:CX9"/>
    <mergeCell ref="CW10:CX10"/>
    <mergeCell ref="CM6:CN6"/>
    <mergeCell ref="CG14:CH14"/>
    <mergeCell ref="CG16:CH16"/>
    <mergeCell ref="CG17:CH17"/>
    <mergeCell ref="CM17:CN17"/>
    <mergeCell ref="CS4:CT4"/>
    <mergeCell ref="CS5:CT5"/>
    <mergeCell ref="CS6:CT6"/>
    <mergeCell ref="CS7:CT7"/>
    <mergeCell ref="CS8:CT8"/>
    <mergeCell ref="CS9:CT9"/>
    <mergeCell ref="CS10:CT10"/>
    <mergeCell ref="CS11:CT11"/>
    <mergeCell ref="CS12:CT12"/>
    <mergeCell ref="CS13:CT13"/>
    <mergeCell ref="CS14:CT14"/>
    <mergeCell ref="CS16:CT16"/>
    <mergeCell ref="CS17:CT17"/>
    <mergeCell ref="CQ15:CR15"/>
    <mergeCell ref="CS15:CT15"/>
    <mergeCell ref="CO2:CP2"/>
    <mergeCell ref="CO3:CP3"/>
    <mergeCell ref="CO4:CP4"/>
    <mergeCell ref="CU17:CV17"/>
    <mergeCell ref="CQ3:CR3"/>
    <mergeCell ref="CQ4:CR4"/>
    <mergeCell ref="CQ5:CR5"/>
    <mergeCell ref="CQ6:CR6"/>
    <mergeCell ref="CU14:CV14"/>
    <mergeCell ref="JC3:JD3"/>
    <mergeCell ref="JS3:JT3"/>
    <mergeCell ref="BN3:BO3"/>
    <mergeCell ref="BN4:BO4"/>
    <mergeCell ref="BN5:BO5"/>
    <mergeCell ref="BN6:BO6"/>
    <mergeCell ref="FC15:FD15"/>
    <mergeCell ref="GM15:GN15"/>
    <mergeCell ref="HE15:HF15"/>
    <mergeCell ref="HW15:HX15"/>
    <mergeCell ref="JC15:JD15"/>
    <mergeCell ref="JS15:JT15"/>
    <mergeCell ref="BN15:BO15"/>
    <mergeCell ref="BR15:BS15"/>
    <mergeCell ref="BR8:BS8"/>
    <mergeCell ref="CO5:CP5"/>
    <mergeCell ref="CO6:CP6"/>
    <mergeCell ref="CO7:CP7"/>
    <mergeCell ref="CO8:CP8"/>
    <mergeCell ref="CO9:CP9"/>
    <mergeCell ref="CO10:CP10"/>
    <mergeCell ref="CO11:CP11"/>
    <mergeCell ref="CO12:CP12"/>
    <mergeCell ref="CO13:CP13"/>
    <mergeCell ref="CO14:CP14"/>
    <mergeCell ref="CO16:CP16"/>
    <mergeCell ref="CW13:CX13"/>
    <mergeCell ref="CW14:CX14"/>
    <mergeCell ref="CU15:CV15"/>
    <mergeCell ref="CW15:CX15"/>
    <mergeCell ref="CU2:CV2"/>
    <mergeCell ref="CU3:CV3"/>
    <mergeCell ref="CQ7:CR7"/>
    <mergeCell ref="CQ8:CR8"/>
    <mergeCell ref="CQ9:CR9"/>
    <mergeCell ref="BR1:BS1"/>
    <mergeCell ref="CY16:CZ16"/>
    <mergeCell ref="CY17:CZ17"/>
    <mergeCell ref="CY2:CZ2"/>
    <mergeCell ref="CY3:CZ3"/>
    <mergeCell ref="CY4:CZ4"/>
    <mergeCell ref="CY5:CZ5"/>
    <mergeCell ref="CY6:CZ6"/>
    <mergeCell ref="CY7:CZ7"/>
    <mergeCell ref="CY8:CZ8"/>
    <mergeCell ref="CY9:CZ9"/>
    <mergeCell ref="CY10:CZ10"/>
    <mergeCell ref="BT1:BU1"/>
    <mergeCell ref="BT17:BU17"/>
    <mergeCell ref="BZ6:CA6"/>
    <mergeCell ref="BZ7:CA7"/>
    <mergeCell ref="BZ8:CA8"/>
    <mergeCell ref="BZ9:CA9"/>
    <mergeCell ref="BZ10:CA10"/>
    <mergeCell ref="BZ11:CA11"/>
    <mergeCell ref="BZ12:CA12"/>
    <mergeCell ref="CQ2:CR2"/>
    <mergeCell ref="CU16:CV16"/>
    <mergeCell ref="CW16:CX16"/>
    <mergeCell ref="CW17:CX17"/>
    <mergeCell ref="CU4:CV4"/>
    <mergeCell ref="CU5:CV5"/>
    <mergeCell ref="CU6:CV6"/>
    <mergeCell ref="CQ10:CR10"/>
    <mergeCell ref="CM16:CN16"/>
    <mergeCell ref="CU7:CV7"/>
    <mergeCell ref="CU8:CV8"/>
    <mergeCell ref="CU9:CV9"/>
    <mergeCell ref="CU10:CV10"/>
    <mergeCell ref="CQ16:CR16"/>
    <mergeCell ref="CQ17:CR17"/>
    <mergeCell ref="CS2:CT2"/>
    <mergeCell ref="CS3:CT3"/>
    <mergeCell ref="BT2:BU2"/>
    <mergeCell ref="BT3:BU3"/>
    <mergeCell ref="BT4:BU4"/>
    <mergeCell ref="BT5:BU5"/>
    <mergeCell ref="BT6:BU6"/>
    <mergeCell ref="BT7:BU7"/>
    <mergeCell ref="BT8:BU8"/>
    <mergeCell ref="BT9:BU9"/>
    <mergeCell ref="BT10:BU10"/>
    <mergeCell ref="BT11:BU11"/>
    <mergeCell ref="BT12:BU12"/>
    <mergeCell ref="BT13:BU13"/>
    <mergeCell ref="BT14:BU14"/>
    <mergeCell ref="BT15:BU15"/>
    <mergeCell ref="BT16:BU16"/>
    <mergeCell ref="CW11:CX11"/>
    <mergeCell ref="CW12:CX12"/>
    <mergeCell ref="JS19:JT19"/>
    <mergeCell ref="BN19:BO19"/>
    <mergeCell ref="BR19:BS19"/>
    <mergeCell ref="BX19:BY19"/>
    <mergeCell ref="EG19:EH19"/>
    <mergeCell ref="EY19:EZ19"/>
    <mergeCell ref="FI19:FJ19"/>
    <mergeCell ref="FM19:FN19"/>
    <mergeCell ref="JG19:JH19"/>
    <mergeCell ref="JQ19:JR19"/>
    <mergeCell ref="JU19:JV19"/>
    <mergeCell ref="BN7:BO7"/>
    <mergeCell ref="BN8:BO8"/>
    <mergeCell ref="BN9:BO9"/>
    <mergeCell ref="BN17:BO17"/>
    <mergeCell ref="FC17:FD17"/>
    <mergeCell ref="GM17:GN17"/>
    <mergeCell ref="HE17:HF17"/>
    <mergeCell ref="CY18:CZ18"/>
    <mergeCell ref="CW18:CX18"/>
    <mergeCell ref="CU18:CV18"/>
    <mergeCell ref="CS18:CT18"/>
    <mergeCell ref="CQ18:CR18"/>
    <mergeCell ref="CO18:CP18"/>
    <mergeCell ref="CW19:CX19"/>
    <mergeCell ref="CY19:CZ19"/>
    <mergeCell ref="DS19:DT19"/>
    <mergeCell ref="EK19:EL19"/>
    <mergeCell ref="CI18:CJ18"/>
    <mergeCell ref="DS18:DT18"/>
    <mergeCell ref="EK18:EL18"/>
    <mergeCell ref="FC18:FD18"/>
    <mergeCell ref="HE18:HF18"/>
    <mergeCell ref="HW18:HX18"/>
    <mergeCell ref="JC18:JD18"/>
    <mergeCell ref="BH19:BI19"/>
    <mergeCell ref="BD19:BE19"/>
    <mergeCell ref="BD21:BE21"/>
    <mergeCell ref="BH21:BI21"/>
    <mergeCell ref="BJ21:BK21"/>
    <mergeCell ref="CI21:CJ21"/>
    <mergeCell ref="CK21:CL21"/>
    <mergeCell ref="CM21:CN21"/>
    <mergeCell ref="CO21:CP21"/>
    <mergeCell ref="CQ21:CR21"/>
    <mergeCell ref="CS21:CT21"/>
    <mergeCell ref="CU21:CV21"/>
    <mergeCell ref="CB19:CC19"/>
    <mergeCell ref="FC19:FD19"/>
    <mergeCell ref="GM19:GN19"/>
    <mergeCell ref="HE19:HF19"/>
    <mergeCell ref="HW19:HX19"/>
    <mergeCell ref="JC19:JD19"/>
    <mergeCell ref="BD20:BE20"/>
    <mergeCell ref="BH20:BI20"/>
    <mergeCell ref="BJ20:BK20"/>
    <mergeCell ref="CI20:CJ20"/>
    <mergeCell ref="CK20:CL20"/>
    <mergeCell ref="CM20:CN20"/>
    <mergeCell ref="CO20:CP20"/>
    <mergeCell ref="CQ20:CR20"/>
    <mergeCell ref="BD18:BE18"/>
    <mergeCell ref="GM18:GN18"/>
    <mergeCell ref="BZ18:CA18"/>
    <mergeCell ref="KE19:KF19"/>
    <mergeCell ref="CW21:CX21"/>
    <mergeCell ref="CY21:CZ21"/>
    <mergeCell ref="BN21:BO21"/>
    <mergeCell ref="BR21:BS21"/>
    <mergeCell ref="BX21:BY21"/>
    <mergeCell ref="CB21:CC21"/>
    <mergeCell ref="CG21:CH21"/>
    <mergeCell ref="BJ18:BK18"/>
    <mergeCell ref="CS20:CT20"/>
    <mergeCell ref="CU20:CV20"/>
    <mergeCell ref="CW20:CX20"/>
    <mergeCell ref="CY20:CZ20"/>
    <mergeCell ref="BN20:BO20"/>
    <mergeCell ref="BR20:BS20"/>
    <mergeCell ref="BX20:BY20"/>
    <mergeCell ref="CB20:CC20"/>
    <mergeCell ref="CG20:CH20"/>
    <mergeCell ref="CG19:CH19"/>
    <mergeCell ref="CM19:CN19"/>
    <mergeCell ref="CO19:CP19"/>
    <mergeCell ref="CQ19:CR19"/>
    <mergeCell ref="CS19:CT19"/>
    <mergeCell ref="CU19:CV19"/>
    <mergeCell ref="CM18:CN18"/>
    <mergeCell ref="CK18:CL18"/>
    <mergeCell ref="CK19:CL19"/>
    <mergeCell ref="CI19:CJ19"/>
    <mergeCell ref="BJ19:BK19"/>
    <mergeCell ref="BX18:BY18"/>
    <mergeCell ref="CB18:CC18"/>
    <mergeCell ref="JS18:JT18"/>
    <mergeCell ref="JU18:JV18"/>
    <mergeCell ref="BD22:BE22"/>
    <mergeCell ref="BH22:BI22"/>
    <mergeCell ref="BJ22:BK22"/>
    <mergeCell ref="CI22:CJ22"/>
    <mergeCell ref="CK22:CL22"/>
    <mergeCell ref="CM22:CN22"/>
    <mergeCell ref="CO22:CP22"/>
    <mergeCell ref="CQ22:CR22"/>
    <mergeCell ref="CS22:CT22"/>
    <mergeCell ref="CU22:CV22"/>
    <mergeCell ref="CW22:CX22"/>
    <mergeCell ref="CY22:CZ22"/>
    <mergeCell ref="BN22:BO22"/>
    <mergeCell ref="BR22:BS22"/>
    <mergeCell ref="BX22:BY22"/>
    <mergeCell ref="CB22:CC22"/>
    <mergeCell ref="BP20:BQ20"/>
    <mergeCell ref="BP21:BQ21"/>
    <mergeCell ref="BP22:BQ22"/>
    <mergeCell ref="BT18:BU18"/>
    <mergeCell ref="BT19:BU19"/>
    <mergeCell ref="BT20:BU20"/>
    <mergeCell ref="BT21:BU21"/>
    <mergeCell ref="BT22:BU22"/>
    <mergeCell ref="CD18:CE18"/>
    <mergeCell ref="CD19:CE19"/>
    <mergeCell ref="CD20:CE20"/>
    <mergeCell ref="CD21:CE21"/>
    <mergeCell ref="CD22:CE22"/>
    <mergeCell ref="DA18:DB18"/>
    <mergeCell ref="DC18:DD18"/>
    <mergeCell ref="BP19:BQ19"/>
    <mergeCell ref="CG22:CH22"/>
    <mergeCell ref="BF1:BG1"/>
    <mergeCell ref="BF2:BG2"/>
    <mergeCell ref="BF3:BG3"/>
    <mergeCell ref="BF4:BG4"/>
    <mergeCell ref="BF5:BG5"/>
    <mergeCell ref="BF6:BG6"/>
    <mergeCell ref="BF7:BG7"/>
    <mergeCell ref="BF8:BG8"/>
    <mergeCell ref="BF9:BG9"/>
    <mergeCell ref="BF10:BG10"/>
    <mergeCell ref="BF11:BG11"/>
    <mergeCell ref="BF12:BG12"/>
    <mergeCell ref="BF13:BG13"/>
    <mergeCell ref="BF14:BG14"/>
    <mergeCell ref="BF15:BG15"/>
    <mergeCell ref="BF16:BG16"/>
    <mergeCell ref="BF17:BG17"/>
    <mergeCell ref="BF18:BG18"/>
    <mergeCell ref="BF19:BG19"/>
    <mergeCell ref="BF20:BG20"/>
    <mergeCell ref="BF21:BG21"/>
    <mergeCell ref="BF22:BG22"/>
    <mergeCell ref="BR18:BS18"/>
    <mergeCell ref="BN18:BO18"/>
    <mergeCell ref="BX1:BY1"/>
    <mergeCell ref="CG1:CH1"/>
    <mergeCell ref="CB1:CC1"/>
    <mergeCell ref="CG18:CH18"/>
    <mergeCell ref="BX8:BY8"/>
    <mergeCell ref="BX10:BY10"/>
    <mergeCell ref="BP1:BQ1"/>
    <mergeCell ref="BP2:BQ2"/>
    <mergeCell ref="BP3:BQ3"/>
    <mergeCell ref="BP4:BQ4"/>
    <mergeCell ref="BP5:BQ5"/>
    <mergeCell ref="BP6:BQ6"/>
    <mergeCell ref="BP7:BQ7"/>
    <mergeCell ref="BP8:BQ8"/>
    <mergeCell ref="BP9:BQ9"/>
    <mergeCell ref="BP10:BQ10"/>
    <mergeCell ref="BP11:BQ11"/>
    <mergeCell ref="BP12:BQ12"/>
    <mergeCell ref="BP13:BQ13"/>
    <mergeCell ref="BP14:BQ14"/>
    <mergeCell ref="BP15:BQ15"/>
    <mergeCell ref="BP16:BQ16"/>
    <mergeCell ref="BP17:BQ17"/>
    <mergeCell ref="BZ22:CA22"/>
    <mergeCell ref="CD1:CE1"/>
    <mergeCell ref="CD2:CE2"/>
    <mergeCell ref="CD3:CE3"/>
    <mergeCell ref="CD4:CE4"/>
    <mergeCell ref="CD5:CE5"/>
    <mergeCell ref="CD6:CE6"/>
    <mergeCell ref="CD7:CE7"/>
    <mergeCell ref="CD8:CE8"/>
    <mergeCell ref="CD9:CE9"/>
    <mergeCell ref="CD10:CE10"/>
    <mergeCell ref="CD11:CE11"/>
    <mergeCell ref="CD12:CE12"/>
    <mergeCell ref="CD13:CE13"/>
    <mergeCell ref="CD14:CE14"/>
    <mergeCell ref="CD15:CE15"/>
    <mergeCell ref="CD16:CE16"/>
    <mergeCell ref="CD17:CE17"/>
    <mergeCell ref="DA1:DB1"/>
    <mergeCell ref="DC1:DD1"/>
    <mergeCell ref="DE1:DF1"/>
    <mergeCell ref="DG1:DH1"/>
    <mergeCell ref="DI1:DJ1"/>
    <mergeCell ref="DK1:DL1"/>
    <mergeCell ref="DM1:DN1"/>
    <mergeCell ref="DO1:DP1"/>
    <mergeCell ref="DQ1:DR1"/>
    <mergeCell ref="DA2:DB2"/>
    <mergeCell ref="DC2:DD2"/>
    <mergeCell ref="DE2:DF2"/>
    <mergeCell ref="DG2:DH2"/>
    <mergeCell ref="DI2:DJ2"/>
    <mergeCell ref="DK2:DL2"/>
    <mergeCell ref="DM2:DN2"/>
    <mergeCell ref="DO2:DP2"/>
    <mergeCell ref="DQ2:DR2"/>
    <mergeCell ref="DA3:DB3"/>
    <mergeCell ref="DC3:DD3"/>
    <mergeCell ref="DE3:DF3"/>
    <mergeCell ref="DG3:DH3"/>
    <mergeCell ref="DI3:DJ3"/>
    <mergeCell ref="DK3:DL3"/>
    <mergeCell ref="DM3:DN3"/>
    <mergeCell ref="DO3:DP3"/>
    <mergeCell ref="DQ3:DR3"/>
    <mergeCell ref="DA4:DB4"/>
    <mergeCell ref="DC4:DD4"/>
    <mergeCell ref="DE4:DF4"/>
    <mergeCell ref="DG4:DH4"/>
    <mergeCell ref="DI4:DJ4"/>
    <mergeCell ref="DK4:DL4"/>
    <mergeCell ref="DM4:DN4"/>
    <mergeCell ref="DO4:DP4"/>
    <mergeCell ref="DQ4:DR4"/>
    <mergeCell ref="DA5:DB5"/>
    <mergeCell ref="DC5:DD5"/>
    <mergeCell ref="DE5:DF5"/>
    <mergeCell ref="DG5:DH5"/>
    <mergeCell ref="DI5:DJ5"/>
    <mergeCell ref="DK5:DL5"/>
    <mergeCell ref="DM5:DN5"/>
    <mergeCell ref="DO5:DP5"/>
    <mergeCell ref="DQ5:DR5"/>
    <mergeCell ref="DA6:DB6"/>
    <mergeCell ref="DC6:DD6"/>
    <mergeCell ref="DE6:DF6"/>
    <mergeCell ref="DG6:DH6"/>
    <mergeCell ref="DI6:DJ6"/>
    <mergeCell ref="DK6:DL6"/>
    <mergeCell ref="DM6:DN6"/>
    <mergeCell ref="DO6:DP6"/>
    <mergeCell ref="DQ6:DR6"/>
    <mergeCell ref="DA7:DB7"/>
    <mergeCell ref="DC7:DD7"/>
    <mergeCell ref="DE7:DF7"/>
    <mergeCell ref="DG7:DH7"/>
    <mergeCell ref="DI7:DJ7"/>
    <mergeCell ref="DK7:DL7"/>
    <mergeCell ref="DM7:DN7"/>
    <mergeCell ref="DO7:DP7"/>
    <mergeCell ref="DQ7:DR7"/>
    <mergeCell ref="DA8:DB8"/>
    <mergeCell ref="DC8:DD8"/>
    <mergeCell ref="DE8:DF8"/>
    <mergeCell ref="DG8:DH8"/>
    <mergeCell ref="DI8:DJ8"/>
    <mergeCell ref="DK8:DL8"/>
    <mergeCell ref="DM8:DN8"/>
    <mergeCell ref="DO8:DP8"/>
    <mergeCell ref="DQ8:DR8"/>
    <mergeCell ref="DA9:DB9"/>
    <mergeCell ref="DC9:DD9"/>
    <mergeCell ref="DE9:DF9"/>
    <mergeCell ref="DG9:DH9"/>
    <mergeCell ref="DI9:DJ9"/>
    <mergeCell ref="DK9:DL9"/>
    <mergeCell ref="DM9:DN9"/>
    <mergeCell ref="DO9:DP9"/>
    <mergeCell ref="DQ9:DR9"/>
    <mergeCell ref="DA10:DB10"/>
    <mergeCell ref="DC10:DD10"/>
    <mergeCell ref="DE10:DF10"/>
    <mergeCell ref="DG10:DH10"/>
    <mergeCell ref="DI10:DJ10"/>
    <mergeCell ref="DK10:DL10"/>
    <mergeCell ref="DM10:DN10"/>
    <mergeCell ref="DO10:DP10"/>
    <mergeCell ref="DQ10:DR10"/>
    <mergeCell ref="DG11:DH11"/>
    <mergeCell ref="DI11:DJ11"/>
    <mergeCell ref="DK11:DL11"/>
    <mergeCell ref="DM11:DN11"/>
    <mergeCell ref="DO11:DP11"/>
    <mergeCell ref="DQ11:DR11"/>
    <mergeCell ref="DA12:DB12"/>
    <mergeCell ref="DC12:DD12"/>
    <mergeCell ref="DE12:DF12"/>
    <mergeCell ref="DG12:DH12"/>
    <mergeCell ref="DI12:DJ12"/>
    <mergeCell ref="DK12:DL12"/>
    <mergeCell ref="DM12:DN12"/>
    <mergeCell ref="DO12:DP12"/>
    <mergeCell ref="DQ12:DR12"/>
    <mergeCell ref="DA13:DB13"/>
    <mergeCell ref="DC13:DD13"/>
    <mergeCell ref="DE13:DF13"/>
    <mergeCell ref="DG13:DH13"/>
    <mergeCell ref="DI13:DJ13"/>
    <mergeCell ref="DK13:DL13"/>
    <mergeCell ref="DM13:DN13"/>
    <mergeCell ref="DO13:DP13"/>
    <mergeCell ref="DQ13:DR13"/>
    <mergeCell ref="DA14:DB14"/>
    <mergeCell ref="DC14:DD14"/>
    <mergeCell ref="DE14:DF14"/>
    <mergeCell ref="DG14:DH14"/>
    <mergeCell ref="DI14:DJ14"/>
    <mergeCell ref="DK14:DL14"/>
    <mergeCell ref="DM14:DN14"/>
    <mergeCell ref="DO14:DP14"/>
    <mergeCell ref="DQ14:DR14"/>
    <mergeCell ref="DA15:DB15"/>
    <mergeCell ref="DC15:DD15"/>
    <mergeCell ref="DE15:DF15"/>
    <mergeCell ref="DG15:DH15"/>
    <mergeCell ref="DI15:DJ15"/>
    <mergeCell ref="DK15:DL15"/>
    <mergeCell ref="DM15:DN15"/>
    <mergeCell ref="DO15:DP15"/>
    <mergeCell ref="DQ15:DR15"/>
    <mergeCell ref="DA16:DB16"/>
    <mergeCell ref="DC16:DD16"/>
    <mergeCell ref="DE16:DF16"/>
    <mergeCell ref="DG16:DH16"/>
    <mergeCell ref="DI16:DJ16"/>
    <mergeCell ref="DK16:DL16"/>
    <mergeCell ref="DM16:DN16"/>
    <mergeCell ref="DO16:DP16"/>
    <mergeCell ref="DQ16:DR16"/>
    <mergeCell ref="DA17:DB17"/>
    <mergeCell ref="DC17:DD17"/>
    <mergeCell ref="DE17:DF17"/>
    <mergeCell ref="DG17:DH17"/>
    <mergeCell ref="DI17:DJ17"/>
    <mergeCell ref="DK17:DL17"/>
    <mergeCell ref="DM17:DN17"/>
    <mergeCell ref="DO17:DP17"/>
    <mergeCell ref="DQ17:DR17"/>
    <mergeCell ref="DA22:DB22"/>
    <mergeCell ref="DC22:DD22"/>
    <mergeCell ref="DE22:DF22"/>
    <mergeCell ref="DG22:DH22"/>
    <mergeCell ref="DI22:DJ22"/>
    <mergeCell ref="DK22:DL22"/>
    <mergeCell ref="DM22:DN22"/>
    <mergeCell ref="DO22:DP22"/>
    <mergeCell ref="DQ22:DR22"/>
    <mergeCell ref="DE18:DF18"/>
    <mergeCell ref="DG18:DH18"/>
    <mergeCell ref="DI18:DJ18"/>
    <mergeCell ref="DK18:DL18"/>
    <mergeCell ref="DM18:DN18"/>
    <mergeCell ref="DO18:DP18"/>
    <mergeCell ref="DQ18:DR18"/>
    <mergeCell ref="DA19:DB19"/>
    <mergeCell ref="DC19:DD19"/>
    <mergeCell ref="DE19:DF19"/>
    <mergeCell ref="DG19:DH19"/>
    <mergeCell ref="DI19:DJ19"/>
    <mergeCell ref="DK19:DL19"/>
    <mergeCell ref="DM19:DN19"/>
    <mergeCell ref="DO19:DP19"/>
    <mergeCell ref="DQ19:DR19"/>
    <mergeCell ref="DA20:DB20"/>
    <mergeCell ref="DC20:DD20"/>
    <mergeCell ref="DE20:DF20"/>
    <mergeCell ref="DG20:DH20"/>
    <mergeCell ref="DI20:DJ20"/>
    <mergeCell ref="DK20:DL20"/>
    <mergeCell ref="DM20:DN20"/>
    <mergeCell ref="FU1:FV1"/>
    <mergeCell ref="FW1:FX1"/>
    <mergeCell ref="FY1:FZ1"/>
    <mergeCell ref="GA1:GB1"/>
    <mergeCell ref="GC1:GD1"/>
    <mergeCell ref="GE1:GF1"/>
    <mergeCell ref="GG1:GH1"/>
    <mergeCell ref="GI1:GJ1"/>
    <mergeCell ref="GK1:GL1"/>
    <mergeCell ref="FU2:FV2"/>
    <mergeCell ref="FW2:FX2"/>
    <mergeCell ref="FY2:FZ2"/>
    <mergeCell ref="GA2:GB2"/>
    <mergeCell ref="GC2:GD2"/>
    <mergeCell ref="GE2:GF2"/>
    <mergeCell ref="GG2:GH2"/>
    <mergeCell ref="GI2:GJ2"/>
    <mergeCell ref="GK2:GL2"/>
    <mergeCell ref="FU4:FV4"/>
    <mergeCell ref="FW4:FX4"/>
    <mergeCell ref="FY4:FZ4"/>
    <mergeCell ref="GA4:GB4"/>
    <mergeCell ref="GC4:GD4"/>
    <mergeCell ref="GE4:GF4"/>
    <mergeCell ref="GG4:GH4"/>
    <mergeCell ref="GI4:GJ4"/>
    <mergeCell ref="GK4:GL4"/>
    <mergeCell ref="FU5:FV5"/>
    <mergeCell ref="FW5:FX5"/>
    <mergeCell ref="FY5:FZ5"/>
    <mergeCell ref="GA5:GB5"/>
    <mergeCell ref="GC5:GD5"/>
    <mergeCell ref="GE5:GF5"/>
    <mergeCell ref="GG5:GH5"/>
    <mergeCell ref="GI5:GJ5"/>
    <mergeCell ref="GK5:GL5"/>
    <mergeCell ref="FU6:FV6"/>
    <mergeCell ref="FW6:FX6"/>
    <mergeCell ref="FY6:FZ6"/>
    <mergeCell ref="GA6:GB6"/>
    <mergeCell ref="GC6:GD6"/>
    <mergeCell ref="GE6:GF6"/>
    <mergeCell ref="GG6:GH6"/>
    <mergeCell ref="GI6:GJ6"/>
    <mergeCell ref="GK6:GL6"/>
    <mergeCell ref="FU7:FV7"/>
    <mergeCell ref="FW7:FX7"/>
    <mergeCell ref="FY7:FZ7"/>
    <mergeCell ref="GA7:GB7"/>
    <mergeCell ref="GC7:GD7"/>
    <mergeCell ref="GE7:GF7"/>
    <mergeCell ref="GG7:GH7"/>
    <mergeCell ref="GI7:GJ7"/>
    <mergeCell ref="GK7:GL7"/>
    <mergeCell ref="GE8:GF8"/>
    <mergeCell ref="GG8:GH8"/>
    <mergeCell ref="GI8:GJ8"/>
    <mergeCell ref="GK8:GL8"/>
    <mergeCell ref="FU9:FV9"/>
    <mergeCell ref="FW9:FX9"/>
    <mergeCell ref="FY9:FZ9"/>
    <mergeCell ref="GA9:GB9"/>
    <mergeCell ref="GC9:GD9"/>
    <mergeCell ref="GE9:GF9"/>
    <mergeCell ref="GG9:GH9"/>
    <mergeCell ref="GI9:GJ9"/>
    <mergeCell ref="GK9:GL9"/>
    <mergeCell ref="FU10:FV10"/>
    <mergeCell ref="FW10:FX10"/>
    <mergeCell ref="FY10:FZ10"/>
    <mergeCell ref="GA10:GB10"/>
    <mergeCell ref="GC10:GD10"/>
    <mergeCell ref="GE10:GF10"/>
    <mergeCell ref="GG10:GH10"/>
    <mergeCell ref="GI10:GJ10"/>
    <mergeCell ref="GK10:GL10"/>
    <mergeCell ref="FU11:FV11"/>
    <mergeCell ref="FW11:FX11"/>
    <mergeCell ref="FY11:FZ11"/>
    <mergeCell ref="GA11:GB11"/>
    <mergeCell ref="GC11:GD11"/>
    <mergeCell ref="GE11:GF11"/>
    <mergeCell ref="GG11:GH11"/>
    <mergeCell ref="GI11:GJ11"/>
    <mergeCell ref="GK11:GL11"/>
    <mergeCell ref="FU12:FV12"/>
    <mergeCell ref="FW12:FX12"/>
    <mergeCell ref="FY12:FZ12"/>
    <mergeCell ref="GA12:GB12"/>
    <mergeCell ref="GC12:GD12"/>
    <mergeCell ref="GE12:GF12"/>
    <mergeCell ref="GG12:GH12"/>
    <mergeCell ref="GI12:GJ12"/>
    <mergeCell ref="GK12:GL12"/>
    <mergeCell ref="FU13:FV13"/>
    <mergeCell ref="FW13:FX13"/>
    <mergeCell ref="FY13:FZ13"/>
    <mergeCell ref="GA13:GB13"/>
    <mergeCell ref="GC13:GD13"/>
    <mergeCell ref="GE13:GF13"/>
    <mergeCell ref="GG13:GH13"/>
    <mergeCell ref="GI13:GJ13"/>
    <mergeCell ref="GK13:GL13"/>
    <mergeCell ref="FU14:FV14"/>
    <mergeCell ref="FW14:FX14"/>
    <mergeCell ref="FY14:FZ14"/>
    <mergeCell ref="GA14:GB14"/>
    <mergeCell ref="GC14:GD14"/>
    <mergeCell ref="GE14:GF14"/>
    <mergeCell ref="GG14:GH14"/>
    <mergeCell ref="GI14:GJ14"/>
    <mergeCell ref="GK14:GL14"/>
    <mergeCell ref="FU15:FV15"/>
    <mergeCell ref="FW15:FX15"/>
    <mergeCell ref="FY15:FZ15"/>
    <mergeCell ref="GA15:GB15"/>
    <mergeCell ref="GC15:GD15"/>
    <mergeCell ref="GE15:GF15"/>
    <mergeCell ref="GG15:GH15"/>
    <mergeCell ref="GI15:GJ15"/>
    <mergeCell ref="GK15:GL15"/>
    <mergeCell ref="FU16:FV16"/>
    <mergeCell ref="FW16:FX16"/>
    <mergeCell ref="FY16:FZ16"/>
    <mergeCell ref="GA16:GB16"/>
    <mergeCell ref="GC16:GD16"/>
    <mergeCell ref="GE16:GF16"/>
    <mergeCell ref="GG16:GH16"/>
    <mergeCell ref="GI16:GJ16"/>
    <mergeCell ref="GK16:GL16"/>
    <mergeCell ref="FU17:FV17"/>
    <mergeCell ref="FW17:FX17"/>
    <mergeCell ref="FY17:FZ17"/>
    <mergeCell ref="GA17:GB17"/>
    <mergeCell ref="GC17:GD17"/>
    <mergeCell ref="GE17:GF17"/>
    <mergeCell ref="GG17:GH17"/>
    <mergeCell ref="GI17:GJ17"/>
    <mergeCell ref="GK17:GL17"/>
    <mergeCell ref="FU18:FV18"/>
    <mergeCell ref="FW18:FX18"/>
    <mergeCell ref="FY18:FZ18"/>
    <mergeCell ref="GA18:GB18"/>
    <mergeCell ref="GC18:GD18"/>
    <mergeCell ref="GE18:GF18"/>
    <mergeCell ref="GG18:GH18"/>
    <mergeCell ref="GI18:GJ18"/>
    <mergeCell ref="GK18:GL18"/>
    <mergeCell ref="FU19:FV19"/>
    <mergeCell ref="FW19:FX19"/>
    <mergeCell ref="FY19:FZ19"/>
    <mergeCell ref="GA19:GB19"/>
    <mergeCell ref="GC19:GD19"/>
    <mergeCell ref="GE19:GF19"/>
    <mergeCell ref="GG19:GH19"/>
    <mergeCell ref="GI19:GJ19"/>
    <mergeCell ref="GK19:GL19"/>
    <mergeCell ref="IM1:IN1"/>
    <mergeCell ref="IO1:IP1"/>
    <mergeCell ref="IQ1:IR1"/>
    <mergeCell ref="IS1:IT1"/>
    <mergeCell ref="IU1:IV1"/>
    <mergeCell ref="IW1:IX1"/>
    <mergeCell ref="IY1:IZ1"/>
    <mergeCell ref="JA1:JB1"/>
    <mergeCell ref="IM2:IN2"/>
    <mergeCell ref="IO2:IP2"/>
    <mergeCell ref="IQ2:IR2"/>
    <mergeCell ref="IS2:IT2"/>
    <mergeCell ref="IU2:IV2"/>
    <mergeCell ref="IW2:IX2"/>
    <mergeCell ref="IY2:IZ2"/>
    <mergeCell ref="JA2:JB2"/>
    <mergeCell ref="IM4:IN4"/>
    <mergeCell ref="IO4:IP4"/>
    <mergeCell ref="IQ4:IR4"/>
    <mergeCell ref="IS4:IT4"/>
    <mergeCell ref="IU4:IV4"/>
    <mergeCell ref="IW4:IX4"/>
    <mergeCell ref="IY4:IZ4"/>
    <mergeCell ref="IM6:IN6"/>
    <mergeCell ref="IO6:IP6"/>
    <mergeCell ref="IQ6:IR6"/>
    <mergeCell ref="IS6:IT6"/>
    <mergeCell ref="IU6:IV6"/>
    <mergeCell ref="IW6:IX6"/>
    <mergeCell ref="IY6:IZ6"/>
    <mergeCell ref="JA6:JB6"/>
    <mergeCell ref="IM7:IN7"/>
    <mergeCell ref="IO7:IP7"/>
    <mergeCell ref="IQ7:IR7"/>
    <mergeCell ref="IS7:IT7"/>
    <mergeCell ref="IU7:IV7"/>
    <mergeCell ref="IW7:IX7"/>
    <mergeCell ref="IY7:IZ7"/>
    <mergeCell ref="JA7:JB7"/>
    <mergeCell ref="IM8:IN8"/>
    <mergeCell ref="IO8:IP8"/>
    <mergeCell ref="IQ8:IR8"/>
    <mergeCell ref="IS8:IT8"/>
    <mergeCell ref="IU8:IV8"/>
    <mergeCell ref="IW8:IX8"/>
    <mergeCell ref="IY8:IZ8"/>
    <mergeCell ref="JA8:JB8"/>
    <mergeCell ref="IM9:IN9"/>
    <mergeCell ref="IO9:IP9"/>
    <mergeCell ref="IQ9:IR9"/>
    <mergeCell ref="IS9:IT9"/>
    <mergeCell ref="IU9:IV9"/>
    <mergeCell ref="IW9:IX9"/>
    <mergeCell ref="IY9:IZ9"/>
    <mergeCell ref="JA9:JB9"/>
    <mergeCell ref="IM10:IN10"/>
    <mergeCell ref="IO10:IP10"/>
    <mergeCell ref="IQ10:IR10"/>
    <mergeCell ref="IS10:IT10"/>
    <mergeCell ref="IU10:IV10"/>
    <mergeCell ref="IW10:IX10"/>
    <mergeCell ref="IY10:IZ10"/>
    <mergeCell ref="JA10:JB10"/>
    <mergeCell ref="IM11:IN11"/>
    <mergeCell ref="IO11:IP11"/>
    <mergeCell ref="IQ11:IR11"/>
    <mergeCell ref="IS11:IT11"/>
    <mergeCell ref="IU11:IV11"/>
    <mergeCell ref="IW11:IX11"/>
    <mergeCell ref="IY11:IZ11"/>
    <mergeCell ref="JA11:JB11"/>
    <mergeCell ref="IM17:IN17"/>
    <mergeCell ref="IO17:IP17"/>
    <mergeCell ref="IQ17:IR17"/>
    <mergeCell ref="IS17:IT17"/>
    <mergeCell ref="IU17:IV17"/>
    <mergeCell ref="IW17:IX17"/>
    <mergeCell ref="IY17:IZ17"/>
    <mergeCell ref="JA17:JB17"/>
    <mergeCell ref="IM12:IN12"/>
    <mergeCell ref="IO12:IP12"/>
    <mergeCell ref="IQ12:IR12"/>
    <mergeCell ref="IS12:IT12"/>
    <mergeCell ref="IU12:IV12"/>
    <mergeCell ref="IW12:IX12"/>
    <mergeCell ref="IY12:IZ12"/>
    <mergeCell ref="JA12:JB12"/>
    <mergeCell ref="IM13:IN13"/>
    <mergeCell ref="IO13:IP13"/>
    <mergeCell ref="IQ13:IR13"/>
    <mergeCell ref="IS13:IT13"/>
    <mergeCell ref="IU13:IV13"/>
    <mergeCell ref="IW13:IX13"/>
    <mergeCell ref="IY13:IZ13"/>
    <mergeCell ref="JA13:JB13"/>
    <mergeCell ref="IM14:IN14"/>
    <mergeCell ref="IO14:IP14"/>
    <mergeCell ref="IQ14:IR14"/>
    <mergeCell ref="IS14:IT14"/>
    <mergeCell ref="IU14:IV14"/>
    <mergeCell ref="IW14:IX14"/>
    <mergeCell ref="IY14:IZ14"/>
    <mergeCell ref="JA14:JB14"/>
    <mergeCell ref="IM18:IN18"/>
    <mergeCell ref="IO18:IP18"/>
    <mergeCell ref="IQ18:IR18"/>
    <mergeCell ref="IS18:IT18"/>
    <mergeCell ref="IU18:IV18"/>
    <mergeCell ref="IW18:IX18"/>
    <mergeCell ref="IY18:IZ18"/>
    <mergeCell ref="JA18:JB18"/>
    <mergeCell ref="IM19:IN19"/>
    <mergeCell ref="IO19:IP19"/>
    <mergeCell ref="IQ19:IR19"/>
    <mergeCell ref="IS19:IT19"/>
    <mergeCell ref="IU19:IV19"/>
    <mergeCell ref="IW19:IX19"/>
    <mergeCell ref="IY19:IZ19"/>
    <mergeCell ref="JA19:JB19"/>
    <mergeCell ref="IM15:IN15"/>
    <mergeCell ref="IO15:IP15"/>
    <mergeCell ref="IQ15:IR15"/>
    <mergeCell ref="IS15:IT15"/>
    <mergeCell ref="IU15:IV15"/>
    <mergeCell ref="IW15:IX15"/>
    <mergeCell ref="IY15:IZ15"/>
    <mergeCell ref="JA15:JB15"/>
    <mergeCell ref="IM16:IN16"/>
    <mergeCell ref="IO16:IP16"/>
    <mergeCell ref="IQ16:IR16"/>
    <mergeCell ref="IS16:IT16"/>
    <mergeCell ref="IU16:IV16"/>
    <mergeCell ref="IW16:IX16"/>
    <mergeCell ref="IY16:IZ16"/>
    <mergeCell ref="JA16:JB16"/>
    <mergeCell ref="BH18:BI18"/>
    <mergeCell ref="DS21:DT21"/>
    <mergeCell ref="DU21:DV21"/>
    <mergeCell ref="DS20:DT20"/>
    <mergeCell ref="DW21:DX21"/>
    <mergeCell ref="DY21:DZ21"/>
    <mergeCell ref="DU20:DV20"/>
    <mergeCell ref="DW20:DX20"/>
    <mergeCell ref="DY20:DZ20"/>
    <mergeCell ref="EA20:EB20"/>
    <mergeCell ref="EC20:ED20"/>
    <mergeCell ref="EE20:EF20"/>
    <mergeCell ref="EG20:EH20"/>
    <mergeCell ref="EI20:EJ20"/>
    <mergeCell ref="EK20:EL20"/>
    <mergeCell ref="EM20:EN20"/>
    <mergeCell ref="EO20:EP20"/>
    <mergeCell ref="DA21:DB21"/>
    <mergeCell ref="DC21:DD21"/>
    <mergeCell ref="DE21:DF21"/>
    <mergeCell ref="DG21:DH21"/>
    <mergeCell ref="DI21:DJ21"/>
    <mergeCell ref="DK21:DL21"/>
    <mergeCell ref="DM21:DN21"/>
    <mergeCell ref="DO21:DP21"/>
    <mergeCell ref="DQ21:DR21"/>
    <mergeCell ref="DO20:DP20"/>
    <mergeCell ref="DQ20:DR20"/>
    <mergeCell ref="BZ19:CA19"/>
    <mergeCell ref="BZ20:CA20"/>
    <mergeCell ref="BZ21:CA21"/>
    <mergeCell ref="BP18:BQ18"/>
    <mergeCell ref="EQ20:ER20"/>
    <mergeCell ref="ES20:ET20"/>
    <mergeCell ref="EU20:EV20"/>
    <mergeCell ref="EW20:EX20"/>
    <mergeCell ref="EY20:EZ20"/>
    <mergeCell ref="FA20:FB20"/>
    <mergeCell ref="FC20:FD20"/>
    <mergeCell ref="FE20:FF20"/>
    <mergeCell ref="FG20:FH20"/>
    <mergeCell ref="FI20:FJ20"/>
    <mergeCell ref="FK20:FL20"/>
    <mergeCell ref="FM20:FN20"/>
    <mergeCell ref="FO20:FP20"/>
    <mergeCell ref="FQ20:FR20"/>
    <mergeCell ref="FS20:FT20"/>
    <mergeCell ref="FU20:FV20"/>
    <mergeCell ref="FW20:FX20"/>
    <mergeCell ref="FI21:FJ21"/>
    <mergeCell ref="FK21:FL21"/>
    <mergeCell ref="FM21:FN21"/>
    <mergeCell ref="FO21:FP21"/>
    <mergeCell ref="FQ21:FR21"/>
    <mergeCell ref="FS21:FT21"/>
    <mergeCell ref="FU21:FV21"/>
    <mergeCell ref="FW21:FX21"/>
    <mergeCell ref="FY21:FZ21"/>
    <mergeCell ref="GA21:GB21"/>
    <mergeCell ref="GC21:GD21"/>
    <mergeCell ref="GE21:GF21"/>
    <mergeCell ref="GG21:GH21"/>
    <mergeCell ref="FY20:FZ20"/>
    <mergeCell ref="GA20:GB20"/>
    <mergeCell ref="GC20:GD20"/>
    <mergeCell ref="GE20:GF20"/>
    <mergeCell ref="GG20:GH20"/>
    <mergeCell ref="EA21:EB21"/>
    <mergeCell ref="EC21:ED21"/>
    <mergeCell ref="EE21:EF21"/>
    <mergeCell ref="EG21:EH21"/>
    <mergeCell ref="EI21:EJ21"/>
    <mergeCell ref="EK21:EL21"/>
    <mergeCell ref="EM21:EN21"/>
    <mergeCell ref="EO21:EP21"/>
    <mergeCell ref="EQ21:ER21"/>
    <mergeCell ref="ES21:ET21"/>
    <mergeCell ref="EU21:EV21"/>
    <mergeCell ref="EW21:EX21"/>
    <mergeCell ref="EY21:EZ21"/>
    <mergeCell ref="FA21:FB21"/>
    <mergeCell ref="FC21:FD21"/>
    <mergeCell ref="FE21:FF21"/>
    <mergeCell ref="FG21:FH21"/>
    <mergeCell ref="GI21:GJ21"/>
    <mergeCell ref="GK21:GL21"/>
    <mergeCell ref="GM21:GN21"/>
    <mergeCell ref="GO21:GP21"/>
    <mergeCell ref="GQ21:GR21"/>
    <mergeCell ref="GS21:GT21"/>
    <mergeCell ref="GU21:GV21"/>
    <mergeCell ref="GW21:GX21"/>
    <mergeCell ref="GY21:GZ21"/>
    <mergeCell ref="HA21:HB21"/>
    <mergeCell ref="HC21:HD21"/>
    <mergeCell ref="HE21:HF21"/>
    <mergeCell ref="HG21:HH21"/>
    <mergeCell ref="HI21:HJ21"/>
    <mergeCell ref="HK20:HL20"/>
    <mergeCell ref="HM20:HN20"/>
    <mergeCell ref="HO20:HP20"/>
    <mergeCell ref="HG20:HH20"/>
    <mergeCell ref="HI20:HJ20"/>
    <mergeCell ref="GI20:GJ20"/>
    <mergeCell ref="GK20:GL20"/>
    <mergeCell ref="GM20:GN20"/>
    <mergeCell ref="GO20:GP20"/>
    <mergeCell ref="GQ20:GR20"/>
    <mergeCell ref="GS20:GT20"/>
    <mergeCell ref="GU20:GV20"/>
    <mergeCell ref="GW20:GX20"/>
    <mergeCell ref="GY20:GZ20"/>
    <mergeCell ref="HA20:HB20"/>
    <mergeCell ref="HC20:HD20"/>
    <mergeCell ref="HE20:HF20"/>
    <mergeCell ref="JU20:JV20"/>
    <mergeCell ref="JW20:JX20"/>
    <mergeCell ref="JY20:JZ20"/>
    <mergeCell ref="KA20:KB20"/>
    <mergeCell ref="KC20:KD20"/>
    <mergeCell ref="KE20:KF20"/>
    <mergeCell ref="HQ20:HR20"/>
    <mergeCell ref="HS20:HT20"/>
    <mergeCell ref="HU20:HV20"/>
    <mergeCell ref="HW20:HX20"/>
    <mergeCell ref="HY20:HZ20"/>
    <mergeCell ref="IA20:IB20"/>
    <mergeCell ref="IC20:ID20"/>
    <mergeCell ref="IE20:IF20"/>
    <mergeCell ref="IG20:IH20"/>
    <mergeCell ref="II20:IJ20"/>
    <mergeCell ref="IK20:IL20"/>
    <mergeCell ref="IM20:IN20"/>
    <mergeCell ref="IO20:IP20"/>
    <mergeCell ref="IQ20:IR20"/>
    <mergeCell ref="IS20:IT20"/>
    <mergeCell ref="IU20:IV20"/>
    <mergeCell ref="IW20:IX20"/>
    <mergeCell ref="JG21:JH21"/>
    <mergeCell ref="JI21:JJ21"/>
    <mergeCell ref="JK21:JL21"/>
    <mergeCell ref="JM21:JN21"/>
    <mergeCell ref="JO21:JP21"/>
    <mergeCell ref="JQ21:JR21"/>
    <mergeCell ref="JS21:JT21"/>
    <mergeCell ref="IY20:IZ20"/>
    <mergeCell ref="JA20:JB20"/>
    <mergeCell ref="JC20:JD20"/>
    <mergeCell ref="JE20:JF20"/>
    <mergeCell ref="JG20:JH20"/>
    <mergeCell ref="JI20:JJ20"/>
    <mergeCell ref="JK20:JL20"/>
    <mergeCell ref="JM20:JN20"/>
    <mergeCell ref="JO20:JP20"/>
    <mergeCell ref="JQ20:JR20"/>
    <mergeCell ref="JS20:JT20"/>
    <mergeCell ref="JU21:JV21"/>
    <mergeCell ref="JW21:JX21"/>
    <mergeCell ref="JY21:JZ21"/>
    <mergeCell ref="KA21:KB21"/>
    <mergeCell ref="KC21:KD21"/>
    <mergeCell ref="KE21:KF21"/>
    <mergeCell ref="KG21:KH21"/>
    <mergeCell ref="KG20:KH20"/>
    <mergeCell ref="HK21:HL21"/>
    <mergeCell ref="HM21:HN21"/>
    <mergeCell ref="HO21:HP21"/>
    <mergeCell ref="HQ21:HR21"/>
    <mergeCell ref="HS21:HT21"/>
    <mergeCell ref="HU21:HV21"/>
    <mergeCell ref="HW21:HX21"/>
    <mergeCell ref="HY21:HZ21"/>
    <mergeCell ref="IA21:IB21"/>
    <mergeCell ref="IC21:ID21"/>
    <mergeCell ref="IE21:IF21"/>
    <mergeCell ref="IG21:IH21"/>
    <mergeCell ref="II21:IJ21"/>
    <mergeCell ref="IK21:IL21"/>
    <mergeCell ref="IM21:IN21"/>
    <mergeCell ref="IO21:IP21"/>
    <mergeCell ref="IQ21:IR21"/>
    <mergeCell ref="IS21:IT21"/>
    <mergeCell ref="IU21:IV21"/>
    <mergeCell ref="IW21:IX21"/>
    <mergeCell ref="IY21:IZ21"/>
    <mergeCell ref="JA21:JB21"/>
    <mergeCell ref="JC21:JD21"/>
    <mergeCell ref="JE21:JF21"/>
    <mergeCell ref="MF4:MG4"/>
    <mergeCell ref="MH4:MI4"/>
    <mergeCell ref="MJ4:MK4"/>
    <mergeCell ref="ML4:MM4"/>
    <mergeCell ref="MN4:MO4"/>
    <mergeCell ref="MP4:MQ4"/>
    <mergeCell ref="MR4:MS4"/>
    <mergeCell ref="MT4:MU4"/>
    <mergeCell ref="MF5:MG5"/>
    <mergeCell ref="MH5:MI5"/>
    <mergeCell ref="MJ5:MK5"/>
    <mergeCell ref="ML5:MM5"/>
    <mergeCell ref="MN5:MO5"/>
    <mergeCell ref="MP5:MQ5"/>
    <mergeCell ref="MR5:MS5"/>
    <mergeCell ref="MT5:MU5"/>
    <mergeCell ref="MF1:MG1"/>
    <mergeCell ref="MH1:MI1"/>
    <mergeCell ref="MJ1:MK1"/>
    <mergeCell ref="ML1:MM1"/>
    <mergeCell ref="MN1:MO1"/>
    <mergeCell ref="MP1:MQ1"/>
    <mergeCell ref="MR1:MS1"/>
    <mergeCell ref="MT1:MU1"/>
    <mergeCell ref="MF2:MG2"/>
    <mergeCell ref="MH2:MI2"/>
    <mergeCell ref="MJ2:MK2"/>
    <mergeCell ref="ML2:MM2"/>
    <mergeCell ref="MN2:MO2"/>
    <mergeCell ref="MP2:MQ2"/>
    <mergeCell ref="MR2:MS2"/>
    <mergeCell ref="MT2:MU2"/>
    <mergeCell ref="MF8:MG8"/>
    <mergeCell ref="MH8:MI8"/>
    <mergeCell ref="MJ8:MK8"/>
    <mergeCell ref="ML8:MM8"/>
    <mergeCell ref="MN8:MO8"/>
    <mergeCell ref="MP8:MQ8"/>
    <mergeCell ref="MR8:MS8"/>
    <mergeCell ref="MT8:MU8"/>
    <mergeCell ref="MF9:MG9"/>
    <mergeCell ref="MH9:MI9"/>
    <mergeCell ref="MJ9:MK9"/>
    <mergeCell ref="ML9:MM9"/>
    <mergeCell ref="MN9:MO9"/>
    <mergeCell ref="MP9:MQ9"/>
    <mergeCell ref="MR9:MS9"/>
    <mergeCell ref="MT9:MU9"/>
    <mergeCell ref="MF6:MG6"/>
    <mergeCell ref="MH6:MI6"/>
    <mergeCell ref="MJ6:MK6"/>
    <mergeCell ref="ML6:MM6"/>
    <mergeCell ref="MN6:MO6"/>
    <mergeCell ref="MP6:MQ6"/>
    <mergeCell ref="MR6:MS6"/>
    <mergeCell ref="MT6:MU6"/>
    <mergeCell ref="MF7:MG7"/>
    <mergeCell ref="MH7:MI7"/>
    <mergeCell ref="MJ7:MK7"/>
    <mergeCell ref="ML7:MM7"/>
    <mergeCell ref="MN7:MO7"/>
    <mergeCell ref="MP7:MQ7"/>
    <mergeCell ref="MR7:MS7"/>
    <mergeCell ref="MT7:MU7"/>
    <mergeCell ref="MF12:MG12"/>
    <mergeCell ref="MH12:MI12"/>
    <mergeCell ref="MJ12:MK12"/>
    <mergeCell ref="ML12:MM12"/>
    <mergeCell ref="MN12:MO12"/>
    <mergeCell ref="MP12:MQ12"/>
    <mergeCell ref="MR12:MS12"/>
    <mergeCell ref="MT12:MU12"/>
    <mergeCell ref="MF13:MG13"/>
    <mergeCell ref="MH13:MI13"/>
    <mergeCell ref="MJ13:MK13"/>
    <mergeCell ref="ML13:MM13"/>
    <mergeCell ref="MN13:MO13"/>
    <mergeCell ref="MP13:MQ13"/>
    <mergeCell ref="MR13:MS13"/>
    <mergeCell ref="MT13:MU13"/>
    <mergeCell ref="MF10:MG10"/>
    <mergeCell ref="MH10:MI10"/>
    <mergeCell ref="MJ10:MK10"/>
    <mergeCell ref="ML10:MM10"/>
    <mergeCell ref="MN10:MO10"/>
    <mergeCell ref="MP10:MQ10"/>
    <mergeCell ref="MR10:MS10"/>
    <mergeCell ref="MT10:MU10"/>
    <mergeCell ref="MF11:MG11"/>
    <mergeCell ref="MH11:MI11"/>
    <mergeCell ref="MJ11:MK11"/>
    <mergeCell ref="ML11:MM11"/>
    <mergeCell ref="MN11:MO11"/>
    <mergeCell ref="MP11:MQ11"/>
    <mergeCell ref="MR11:MS11"/>
    <mergeCell ref="MT11:MU11"/>
    <mergeCell ref="MF16:MG16"/>
    <mergeCell ref="MH16:MI16"/>
    <mergeCell ref="MJ16:MK16"/>
    <mergeCell ref="ML16:MM16"/>
    <mergeCell ref="MN16:MO16"/>
    <mergeCell ref="MP16:MQ16"/>
    <mergeCell ref="MR16:MS16"/>
    <mergeCell ref="MT16:MU16"/>
    <mergeCell ref="MF17:MG17"/>
    <mergeCell ref="MH17:MI17"/>
    <mergeCell ref="MJ17:MK17"/>
    <mergeCell ref="ML17:MM17"/>
    <mergeCell ref="MN17:MO17"/>
    <mergeCell ref="MP17:MQ17"/>
    <mergeCell ref="MR17:MS17"/>
    <mergeCell ref="MT17:MU17"/>
    <mergeCell ref="MF14:MG14"/>
    <mergeCell ref="MH14:MI14"/>
    <mergeCell ref="MJ14:MK14"/>
    <mergeCell ref="ML14:MM14"/>
    <mergeCell ref="MN14:MO14"/>
    <mergeCell ref="MP14:MQ14"/>
    <mergeCell ref="MR14:MS14"/>
    <mergeCell ref="MT14:MU14"/>
    <mergeCell ref="MF15:MG15"/>
    <mergeCell ref="MH15:MI15"/>
    <mergeCell ref="MJ15:MK15"/>
    <mergeCell ref="ML15:MM15"/>
    <mergeCell ref="MN15:MO15"/>
    <mergeCell ref="MP15:MQ15"/>
    <mergeCell ref="MR15:MS15"/>
    <mergeCell ref="MT15:MU15"/>
    <mergeCell ref="MF20:MG20"/>
    <mergeCell ref="MH20:MI20"/>
    <mergeCell ref="MJ20:MK20"/>
    <mergeCell ref="ML20:MM20"/>
    <mergeCell ref="MN20:MO20"/>
    <mergeCell ref="MP20:MQ20"/>
    <mergeCell ref="MR20:MS20"/>
    <mergeCell ref="MT20:MU20"/>
    <mergeCell ref="MF21:MG21"/>
    <mergeCell ref="MH21:MI21"/>
    <mergeCell ref="MJ21:MK21"/>
    <mergeCell ref="ML21:MM21"/>
    <mergeCell ref="MN21:MO21"/>
    <mergeCell ref="MP21:MQ21"/>
    <mergeCell ref="MR21:MS21"/>
    <mergeCell ref="MT21:MU21"/>
    <mergeCell ref="MF18:MG18"/>
    <mergeCell ref="MH18:MI18"/>
    <mergeCell ref="MJ18:MK18"/>
    <mergeCell ref="ML18:MM18"/>
    <mergeCell ref="MN18:MO18"/>
    <mergeCell ref="MP18:MQ18"/>
    <mergeCell ref="MR18:MS18"/>
    <mergeCell ref="MT18:MU18"/>
    <mergeCell ref="MF19:MG19"/>
    <mergeCell ref="MH19:MI19"/>
    <mergeCell ref="MJ19:MK19"/>
    <mergeCell ref="ML19:MM19"/>
    <mergeCell ref="MN19:MO19"/>
    <mergeCell ref="MP19:MQ19"/>
    <mergeCell ref="MR19:MS19"/>
    <mergeCell ref="MT19:MU19"/>
    <mergeCell ref="MF3:MG3"/>
    <mergeCell ref="MH3:MI3"/>
    <mergeCell ref="MJ3:MK3"/>
    <mergeCell ref="ML3:MM3"/>
    <mergeCell ref="MN3:MO3"/>
    <mergeCell ref="MP3:MQ3"/>
    <mergeCell ref="MR3:MS3"/>
    <mergeCell ref="MT3:MU3"/>
    <mergeCell ref="NJ3:NK3"/>
    <mergeCell ref="NJ1:NK1"/>
    <mergeCell ref="NL1:NM1"/>
    <mergeCell ref="NN1:NO1"/>
    <mergeCell ref="NP1:NQ1"/>
    <mergeCell ref="NR1:NS1"/>
    <mergeCell ref="NT1:NU1"/>
    <mergeCell ref="NV1:NW1"/>
    <mergeCell ref="NX1:NY1"/>
    <mergeCell ref="NJ2:NK2"/>
    <mergeCell ref="NL2:NM2"/>
    <mergeCell ref="NN2:NO2"/>
    <mergeCell ref="NP2:NQ2"/>
    <mergeCell ref="NR2:NS2"/>
    <mergeCell ref="NT2:NU2"/>
    <mergeCell ref="NV2:NW2"/>
    <mergeCell ref="NX2:NY2"/>
    <mergeCell ref="NL3:NM3"/>
    <mergeCell ref="NN3:NO3"/>
    <mergeCell ref="NP3:NQ3"/>
    <mergeCell ref="NR3:NS3"/>
    <mergeCell ref="NT3:NU3"/>
    <mergeCell ref="NV3:NW3"/>
    <mergeCell ref="NX3:NY3"/>
    <mergeCell ref="NJ4:NK4"/>
    <mergeCell ref="NL4:NM4"/>
    <mergeCell ref="NN4:NO4"/>
    <mergeCell ref="NP4:NQ4"/>
    <mergeCell ref="NR4:NS4"/>
    <mergeCell ref="NT4:NU4"/>
    <mergeCell ref="NV4:NW4"/>
    <mergeCell ref="NX4:NY4"/>
    <mergeCell ref="NJ5:NK5"/>
    <mergeCell ref="NL5:NM5"/>
    <mergeCell ref="NN5:NO5"/>
    <mergeCell ref="NP5:NQ5"/>
    <mergeCell ref="NR5:NS5"/>
    <mergeCell ref="NT5:NU5"/>
    <mergeCell ref="NV5:NW5"/>
    <mergeCell ref="NX5:NY5"/>
    <mergeCell ref="NJ6:NK6"/>
    <mergeCell ref="NL6:NM6"/>
    <mergeCell ref="NN6:NO6"/>
    <mergeCell ref="NP6:NQ6"/>
    <mergeCell ref="NR6:NS6"/>
    <mergeCell ref="NT6:NU6"/>
    <mergeCell ref="NV6:NW6"/>
    <mergeCell ref="NX6:NY6"/>
    <mergeCell ref="NJ7:NK7"/>
    <mergeCell ref="NL7:NM7"/>
    <mergeCell ref="NN7:NO7"/>
    <mergeCell ref="NP7:NQ7"/>
    <mergeCell ref="NR7:NS7"/>
    <mergeCell ref="NT7:NU7"/>
    <mergeCell ref="NV7:NW7"/>
    <mergeCell ref="NX7:NY7"/>
    <mergeCell ref="NJ8:NK8"/>
    <mergeCell ref="NL8:NM8"/>
    <mergeCell ref="NN8:NO8"/>
    <mergeCell ref="NP8:NQ8"/>
    <mergeCell ref="NR8:NS8"/>
    <mergeCell ref="NT8:NU8"/>
    <mergeCell ref="NV8:NW8"/>
    <mergeCell ref="NX8:NY8"/>
    <mergeCell ref="NJ9:NK9"/>
    <mergeCell ref="NL9:NM9"/>
    <mergeCell ref="NN9:NO9"/>
    <mergeCell ref="NP9:NQ9"/>
    <mergeCell ref="NR9:NS9"/>
    <mergeCell ref="NT9:NU9"/>
    <mergeCell ref="NV9:NW9"/>
    <mergeCell ref="NX9:NY9"/>
    <mergeCell ref="NJ10:NK10"/>
    <mergeCell ref="NL10:NM10"/>
    <mergeCell ref="NN10:NO10"/>
    <mergeCell ref="NP10:NQ10"/>
    <mergeCell ref="NR10:NS10"/>
    <mergeCell ref="NT10:NU10"/>
    <mergeCell ref="NV10:NW10"/>
    <mergeCell ref="NX10:NY10"/>
    <mergeCell ref="NJ11:NK11"/>
    <mergeCell ref="NL11:NM11"/>
    <mergeCell ref="NN11:NO11"/>
    <mergeCell ref="NP11:NQ11"/>
    <mergeCell ref="NR11:NS11"/>
    <mergeCell ref="NT11:NU11"/>
    <mergeCell ref="NV11:NW11"/>
    <mergeCell ref="NX11:NY11"/>
    <mergeCell ref="NJ12:NK12"/>
    <mergeCell ref="NL12:NM12"/>
    <mergeCell ref="NN12:NO12"/>
    <mergeCell ref="NP12:NQ12"/>
    <mergeCell ref="NR12:NS12"/>
    <mergeCell ref="NT12:NU12"/>
    <mergeCell ref="NV12:NW12"/>
    <mergeCell ref="NX12:NY12"/>
    <mergeCell ref="NP13:NQ13"/>
    <mergeCell ref="NR13:NS13"/>
    <mergeCell ref="NT13:NU13"/>
    <mergeCell ref="NV13:NW13"/>
    <mergeCell ref="NX13:NY13"/>
    <mergeCell ref="NJ14:NK14"/>
    <mergeCell ref="NL14:NM14"/>
    <mergeCell ref="NN14:NO14"/>
    <mergeCell ref="NP14:NQ14"/>
    <mergeCell ref="NR14:NS14"/>
    <mergeCell ref="NT14:NU14"/>
    <mergeCell ref="NV14:NW14"/>
    <mergeCell ref="NX14:NY14"/>
    <mergeCell ref="NJ15:NK15"/>
    <mergeCell ref="NL15:NM15"/>
    <mergeCell ref="NN15:NO15"/>
    <mergeCell ref="NP15:NQ15"/>
    <mergeCell ref="NR15:NS15"/>
    <mergeCell ref="NT15:NU15"/>
    <mergeCell ref="NV15:NW15"/>
    <mergeCell ref="NX15:NY15"/>
    <mergeCell ref="NJ20:NK20"/>
    <mergeCell ref="NL20:NM20"/>
    <mergeCell ref="NN20:NO20"/>
    <mergeCell ref="NP20:NQ20"/>
    <mergeCell ref="NR20:NS20"/>
    <mergeCell ref="NT20:NU20"/>
    <mergeCell ref="NV20:NW20"/>
    <mergeCell ref="NX20:NY20"/>
    <mergeCell ref="NJ21:NK21"/>
    <mergeCell ref="NL21:NM21"/>
    <mergeCell ref="NN21:NO21"/>
    <mergeCell ref="NP21:NQ21"/>
    <mergeCell ref="NR21:NS21"/>
    <mergeCell ref="NT21:NU21"/>
    <mergeCell ref="NV21:NW21"/>
    <mergeCell ref="NX21:NY21"/>
    <mergeCell ref="NJ16:NK16"/>
    <mergeCell ref="NL16:NM16"/>
    <mergeCell ref="NN16:NO16"/>
    <mergeCell ref="NP16:NQ16"/>
    <mergeCell ref="NR16:NS16"/>
    <mergeCell ref="NT16:NU16"/>
    <mergeCell ref="NV16:NW16"/>
    <mergeCell ref="NX16:NY16"/>
    <mergeCell ref="NJ17:NK17"/>
    <mergeCell ref="NL17:NM17"/>
    <mergeCell ref="NN17:NO17"/>
    <mergeCell ref="NP17:NQ17"/>
    <mergeCell ref="NR17:NS17"/>
    <mergeCell ref="NT17:NU17"/>
    <mergeCell ref="NV17:NW17"/>
    <mergeCell ref="NX17:NY17"/>
    <mergeCell ref="NZ5:OA5"/>
    <mergeCell ref="NZ6:OA6"/>
    <mergeCell ref="NZ7:OA7"/>
    <mergeCell ref="NZ8:OA8"/>
    <mergeCell ref="NZ9:OA9"/>
    <mergeCell ref="NZ10:OA10"/>
    <mergeCell ref="NZ11:OA11"/>
    <mergeCell ref="NZ12:OA12"/>
    <mergeCell ref="NZ13:OA13"/>
    <mergeCell ref="NZ14:OA14"/>
    <mergeCell ref="NZ15:OA15"/>
    <mergeCell ref="NZ16:OA16"/>
    <mergeCell ref="NZ17:OA17"/>
    <mergeCell ref="NJ19:NK19"/>
    <mergeCell ref="NL19:NM19"/>
    <mergeCell ref="NN19:NO19"/>
    <mergeCell ref="NP19:NQ19"/>
    <mergeCell ref="NR19:NS19"/>
    <mergeCell ref="NT19:NU19"/>
    <mergeCell ref="NV19:NW19"/>
    <mergeCell ref="NX19:NY19"/>
    <mergeCell ref="NJ18:NK18"/>
    <mergeCell ref="NL18:NM18"/>
    <mergeCell ref="NN18:NO18"/>
    <mergeCell ref="NP18:NQ18"/>
    <mergeCell ref="NR18:NS18"/>
    <mergeCell ref="NT18:NU18"/>
    <mergeCell ref="NV18:NW18"/>
    <mergeCell ref="NX18:NY18"/>
    <mergeCell ref="NJ13:NK13"/>
    <mergeCell ref="NL13:NM13"/>
    <mergeCell ref="NN13:NO13"/>
    <mergeCell ref="MX20:MY20"/>
    <mergeCell ref="MX21:MY21"/>
    <mergeCell ref="MX22:MY22"/>
    <mergeCell ref="NZ18:OA18"/>
    <mergeCell ref="NZ19:OA19"/>
    <mergeCell ref="NZ20:OA20"/>
    <mergeCell ref="NZ21:OA21"/>
    <mergeCell ref="MV1:MW1"/>
    <mergeCell ref="MV2:MW2"/>
    <mergeCell ref="MV3:MW3"/>
    <mergeCell ref="MV4:MW4"/>
    <mergeCell ref="MV5:MW5"/>
    <mergeCell ref="MV6:MW6"/>
    <mergeCell ref="MV7:MW7"/>
    <mergeCell ref="MV8:MW8"/>
    <mergeCell ref="MV9:MW9"/>
    <mergeCell ref="MV10:MW10"/>
    <mergeCell ref="MV11:MW11"/>
    <mergeCell ref="MV12:MW12"/>
    <mergeCell ref="MV13:MW13"/>
    <mergeCell ref="MV14:MW14"/>
    <mergeCell ref="MV15:MW15"/>
    <mergeCell ref="MV16:MW16"/>
    <mergeCell ref="MV17:MW17"/>
    <mergeCell ref="MV18:MW18"/>
    <mergeCell ref="MV19:MW19"/>
    <mergeCell ref="MV20:MW20"/>
    <mergeCell ref="MV21:MW21"/>
    <mergeCell ref="NZ1:OA1"/>
    <mergeCell ref="NZ2:OA2"/>
    <mergeCell ref="NZ3:OA3"/>
    <mergeCell ref="NZ4:OA4"/>
    <mergeCell ref="MZ6:NA6"/>
    <mergeCell ref="MZ7:NA7"/>
    <mergeCell ref="MZ8:NA8"/>
    <mergeCell ref="MZ9:NA9"/>
    <mergeCell ref="MZ10:NA10"/>
    <mergeCell ref="MZ11:NA11"/>
    <mergeCell ref="MZ12:NA12"/>
    <mergeCell ref="MZ13:NA13"/>
    <mergeCell ref="MZ14:NA14"/>
    <mergeCell ref="MZ15:NA15"/>
    <mergeCell ref="MZ16:NA16"/>
    <mergeCell ref="MZ17:NA17"/>
    <mergeCell ref="MV22:MW22"/>
    <mergeCell ref="MX1:MY1"/>
    <mergeCell ref="MX2:MY2"/>
    <mergeCell ref="MX3:MY3"/>
    <mergeCell ref="MX4:MY4"/>
    <mergeCell ref="MX5:MY5"/>
    <mergeCell ref="MX6:MY6"/>
    <mergeCell ref="MX7:MY7"/>
    <mergeCell ref="MX8:MY8"/>
    <mergeCell ref="MX9:MY9"/>
    <mergeCell ref="MX10:MY10"/>
    <mergeCell ref="MX11:MY11"/>
    <mergeCell ref="MX12:MY12"/>
    <mergeCell ref="MX13:MY13"/>
    <mergeCell ref="MX14:MY14"/>
    <mergeCell ref="MX15:MY15"/>
    <mergeCell ref="MX16:MY16"/>
    <mergeCell ref="MX17:MY17"/>
    <mergeCell ref="MX18:MY18"/>
    <mergeCell ref="MX19:MY19"/>
    <mergeCell ref="MZ18:NA18"/>
    <mergeCell ref="MZ19:NA19"/>
    <mergeCell ref="MZ20:NA20"/>
    <mergeCell ref="MZ21:NA21"/>
    <mergeCell ref="MZ22:NA22"/>
    <mergeCell ref="NB1:NC1"/>
    <mergeCell ref="NB2:NC2"/>
    <mergeCell ref="NB3:NC3"/>
    <mergeCell ref="NB4:NC4"/>
    <mergeCell ref="NB5:NC5"/>
    <mergeCell ref="NB6:NC6"/>
    <mergeCell ref="NB7:NC7"/>
    <mergeCell ref="NB8:NC8"/>
    <mergeCell ref="NB9:NC9"/>
    <mergeCell ref="NB10:NC10"/>
    <mergeCell ref="NB11:NC11"/>
    <mergeCell ref="NB12:NC12"/>
    <mergeCell ref="NB13:NC13"/>
    <mergeCell ref="NB14:NC14"/>
    <mergeCell ref="NB15:NC15"/>
    <mergeCell ref="NB16:NC16"/>
    <mergeCell ref="NB17:NC17"/>
    <mergeCell ref="NB18:NC18"/>
    <mergeCell ref="NB19:NC19"/>
    <mergeCell ref="NB20:NC20"/>
    <mergeCell ref="NB21:NC21"/>
    <mergeCell ref="NB22:NC22"/>
    <mergeCell ref="MZ1:NA1"/>
    <mergeCell ref="MZ2:NA2"/>
    <mergeCell ref="MZ3:NA3"/>
    <mergeCell ref="MZ4:NA4"/>
    <mergeCell ref="MZ5:NA5"/>
    <mergeCell ref="ND1:NE1"/>
    <mergeCell ref="NF1:NG1"/>
    <mergeCell ref="NH1:NI1"/>
    <mergeCell ref="ND2:NE2"/>
    <mergeCell ref="NF2:NG2"/>
    <mergeCell ref="NH2:NI2"/>
    <mergeCell ref="ND3:NE3"/>
    <mergeCell ref="NF3:NG3"/>
    <mergeCell ref="NH3:NI3"/>
    <mergeCell ref="ND4:NE4"/>
    <mergeCell ref="NF4:NG4"/>
    <mergeCell ref="NH4:NI4"/>
    <mergeCell ref="ND5:NE5"/>
    <mergeCell ref="NF5:NG5"/>
    <mergeCell ref="NH5:NI5"/>
    <mergeCell ref="ND6:NE6"/>
    <mergeCell ref="NF6:NG6"/>
    <mergeCell ref="NH6:NI6"/>
    <mergeCell ref="ND7:NE7"/>
    <mergeCell ref="NF7:NG7"/>
    <mergeCell ref="NH7:NI7"/>
    <mergeCell ref="ND8:NE8"/>
    <mergeCell ref="NF8:NG8"/>
    <mergeCell ref="NH8:NI8"/>
    <mergeCell ref="ND9:NE9"/>
    <mergeCell ref="NF9:NG9"/>
    <mergeCell ref="NH9:NI9"/>
    <mergeCell ref="ND10:NE10"/>
    <mergeCell ref="NF10:NG10"/>
    <mergeCell ref="NH10:NI10"/>
    <mergeCell ref="ND11:NE11"/>
    <mergeCell ref="NF11:NG11"/>
    <mergeCell ref="NH11:NI11"/>
    <mergeCell ref="ND12:NE12"/>
    <mergeCell ref="NF12:NG12"/>
    <mergeCell ref="NH12:NI12"/>
    <mergeCell ref="ND13:NE13"/>
    <mergeCell ref="NF13:NG13"/>
    <mergeCell ref="NH13:NI13"/>
    <mergeCell ref="ND14:NE14"/>
    <mergeCell ref="NF14:NG14"/>
    <mergeCell ref="NH14:NI14"/>
    <mergeCell ref="ND15:NE15"/>
    <mergeCell ref="NF15:NG15"/>
    <mergeCell ref="NH15:NI15"/>
    <mergeCell ref="ND16:NE16"/>
    <mergeCell ref="NF16:NG16"/>
    <mergeCell ref="NH16:NI16"/>
    <mergeCell ref="ND17:NE17"/>
    <mergeCell ref="NF17:NG17"/>
    <mergeCell ref="NH17:NI17"/>
    <mergeCell ref="ND18:NE18"/>
    <mergeCell ref="NF18:NG18"/>
    <mergeCell ref="NH18:NI18"/>
    <mergeCell ref="ND19:NE19"/>
    <mergeCell ref="NF19:NG19"/>
    <mergeCell ref="NH19:NI19"/>
    <mergeCell ref="ND20:NE20"/>
    <mergeCell ref="NF20:NG20"/>
    <mergeCell ref="NH20:NI20"/>
    <mergeCell ref="ND21:NE21"/>
    <mergeCell ref="NF21:NG21"/>
    <mergeCell ref="NH21:NI21"/>
    <mergeCell ref="ND22:NE22"/>
    <mergeCell ref="NF22:NG22"/>
    <mergeCell ref="NH22:NI22"/>
    <mergeCell ref="OB5:OC5"/>
    <mergeCell ref="OB1:OC1"/>
    <mergeCell ref="OD1:OE1"/>
    <mergeCell ref="OF1:OG1"/>
    <mergeCell ref="OH1:OI1"/>
    <mergeCell ref="OB4:OC4"/>
    <mergeCell ref="OD4:OE4"/>
    <mergeCell ref="OF4:OG4"/>
    <mergeCell ref="OH4:OI4"/>
    <mergeCell ref="OB7:OC7"/>
    <mergeCell ref="OD7:OE7"/>
    <mergeCell ref="OF7:OG7"/>
    <mergeCell ref="OH7:OI7"/>
    <mergeCell ref="OB10:OC10"/>
    <mergeCell ref="OD10:OE10"/>
    <mergeCell ref="OF10:OG10"/>
    <mergeCell ref="OH10:OI10"/>
    <mergeCell ref="OB13:OC13"/>
    <mergeCell ref="OD13:OE13"/>
    <mergeCell ref="OF13:OG13"/>
    <mergeCell ref="OJ1:OK1"/>
    <mergeCell ref="OL1:OM1"/>
    <mergeCell ref="ON1:OO1"/>
    <mergeCell ref="OP1:OQ1"/>
    <mergeCell ref="OR1:OS1"/>
    <mergeCell ref="OB2:OC2"/>
    <mergeCell ref="OD2:OE2"/>
    <mergeCell ref="OF2:OG2"/>
    <mergeCell ref="OH2:OI2"/>
    <mergeCell ref="OJ2:OK2"/>
    <mergeCell ref="OL2:OM2"/>
    <mergeCell ref="ON2:OO2"/>
    <mergeCell ref="OP2:OQ2"/>
    <mergeCell ref="OR2:OS2"/>
    <mergeCell ref="OB3:OC3"/>
    <mergeCell ref="OD3:OE3"/>
    <mergeCell ref="OF3:OG3"/>
    <mergeCell ref="OH3:OI3"/>
    <mergeCell ref="OJ3:OK3"/>
    <mergeCell ref="OL3:OM3"/>
    <mergeCell ref="ON3:OO3"/>
    <mergeCell ref="OP3:OQ3"/>
    <mergeCell ref="OR3:OS3"/>
    <mergeCell ref="OJ4:OK4"/>
    <mergeCell ref="OL4:OM4"/>
    <mergeCell ref="ON4:OO4"/>
    <mergeCell ref="OP4:OQ4"/>
    <mergeCell ref="OR4:OS4"/>
    <mergeCell ref="OD5:OE5"/>
    <mergeCell ref="OF5:OG5"/>
    <mergeCell ref="OH5:OI5"/>
    <mergeCell ref="OJ5:OK5"/>
    <mergeCell ref="OL5:OM5"/>
    <mergeCell ref="ON5:OO5"/>
    <mergeCell ref="OP5:OQ5"/>
    <mergeCell ref="OR5:OS5"/>
    <mergeCell ref="OB6:OC6"/>
    <mergeCell ref="OD6:OE6"/>
    <mergeCell ref="OF6:OG6"/>
    <mergeCell ref="OH6:OI6"/>
    <mergeCell ref="OJ6:OK6"/>
    <mergeCell ref="OL6:OM6"/>
    <mergeCell ref="ON6:OO6"/>
    <mergeCell ref="OP6:OQ6"/>
    <mergeCell ref="OR6:OS6"/>
    <mergeCell ref="OJ7:OK7"/>
    <mergeCell ref="OL7:OM7"/>
    <mergeCell ref="ON7:OO7"/>
    <mergeCell ref="OP7:OQ7"/>
    <mergeCell ref="OR7:OS7"/>
    <mergeCell ref="OB8:OC8"/>
    <mergeCell ref="OD8:OE8"/>
    <mergeCell ref="OF8:OG8"/>
    <mergeCell ref="OH8:OI8"/>
    <mergeCell ref="OJ8:OK8"/>
    <mergeCell ref="OL8:OM8"/>
    <mergeCell ref="ON8:OO8"/>
    <mergeCell ref="OP8:OQ8"/>
    <mergeCell ref="OR8:OS8"/>
    <mergeCell ref="OB9:OC9"/>
    <mergeCell ref="OD9:OE9"/>
    <mergeCell ref="OF9:OG9"/>
    <mergeCell ref="OH9:OI9"/>
    <mergeCell ref="OJ9:OK9"/>
    <mergeCell ref="OL9:OM9"/>
    <mergeCell ref="ON9:OO9"/>
    <mergeCell ref="OP9:OQ9"/>
    <mergeCell ref="OR9:OS9"/>
    <mergeCell ref="OJ10:OK10"/>
    <mergeCell ref="OL10:OM10"/>
    <mergeCell ref="ON10:OO10"/>
    <mergeCell ref="OP10:OQ10"/>
    <mergeCell ref="OR10:OS10"/>
    <mergeCell ref="OB11:OC11"/>
    <mergeCell ref="OD11:OE11"/>
    <mergeCell ref="OF11:OG11"/>
    <mergeCell ref="OH11:OI11"/>
    <mergeCell ref="OJ11:OK11"/>
    <mergeCell ref="OL11:OM11"/>
    <mergeCell ref="ON11:OO11"/>
    <mergeCell ref="OP11:OQ11"/>
    <mergeCell ref="OR11:OS11"/>
    <mergeCell ref="OB12:OC12"/>
    <mergeCell ref="OD12:OE12"/>
    <mergeCell ref="OF12:OG12"/>
    <mergeCell ref="OH12:OI12"/>
    <mergeCell ref="OJ12:OK12"/>
    <mergeCell ref="OL12:OM12"/>
    <mergeCell ref="ON12:OO12"/>
    <mergeCell ref="OP12:OQ12"/>
    <mergeCell ref="OR12:OS12"/>
    <mergeCell ref="OH13:OI13"/>
    <mergeCell ref="OJ13:OK13"/>
    <mergeCell ref="OL13:OM13"/>
    <mergeCell ref="ON13:OO13"/>
    <mergeCell ref="OP13:OQ13"/>
    <mergeCell ref="OR13:OS13"/>
    <mergeCell ref="OB14:OC14"/>
    <mergeCell ref="OD14:OE14"/>
    <mergeCell ref="OF14:OG14"/>
    <mergeCell ref="OH14:OI14"/>
    <mergeCell ref="OJ14:OK14"/>
    <mergeCell ref="OL14:OM14"/>
    <mergeCell ref="ON14:OO14"/>
    <mergeCell ref="OP14:OQ14"/>
    <mergeCell ref="OR14:OS14"/>
    <mergeCell ref="OB15:OC15"/>
    <mergeCell ref="OD15:OE15"/>
    <mergeCell ref="OF15:OG15"/>
    <mergeCell ref="OH15:OI15"/>
    <mergeCell ref="OJ15:OK15"/>
    <mergeCell ref="OL15:OM15"/>
    <mergeCell ref="ON15:OO15"/>
    <mergeCell ref="OP15:OQ15"/>
    <mergeCell ref="OR15:OS15"/>
    <mergeCell ref="OB16:OC16"/>
    <mergeCell ref="OD16:OE16"/>
    <mergeCell ref="OF16:OG16"/>
    <mergeCell ref="OH16:OI16"/>
    <mergeCell ref="OJ16:OK16"/>
    <mergeCell ref="OL16:OM16"/>
    <mergeCell ref="ON16:OO16"/>
    <mergeCell ref="OP16:OQ16"/>
    <mergeCell ref="OR16:OS16"/>
    <mergeCell ref="OB17:OC17"/>
    <mergeCell ref="OD17:OE17"/>
    <mergeCell ref="OF17:OG17"/>
    <mergeCell ref="OH17:OI17"/>
    <mergeCell ref="OJ17:OK17"/>
    <mergeCell ref="OL17:OM17"/>
    <mergeCell ref="ON17:OO17"/>
    <mergeCell ref="OP17:OQ17"/>
    <mergeCell ref="OR17:OS17"/>
    <mergeCell ref="OB18:OC18"/>
    <mergeCell ref="OD18:OE18"/>
    <mergeCell ref="OF18:OG18"/>
    <mergeCell ref="OH18:OI18"/>
    <mergeCell ref="OJ18:OK18"/>
    <mergeCell ref="OL18:OM18"/>
    <mergeCell ref="ON18:OO18"/>
    <mergeCell ref="OP18:OQ18"/>
    <mergeCell ref="OR18:OS18"/>
    <mergeCell ref="OB19:OC19"/>
    <mergeCell ref="OD19:OE19"/>
    <mergeCell ref="OF19:OG19"/>
    <mergeCell ref="OH19:OI19"/>
    <mergeCell ref="OJ19:OK19"/>
    <mergeCell ref="OL19:OM19"/>
    <mergeCell ref="ON19:OO19"/>
    <mergeCell ref="OP19:OQ19"/>
    <mergeCell ref="OR19:OS19"/>
    <mergeCell ref="OB20:OC20"/>
    <mergeCell ref="OD20:OE20"/>
    <mergeCell ref="OF20:OG20"/>
    <mergeCell ref="OH20:OI20"/>
    <mergeCell ref="OJ20:OK20"/>
    <mergeCell ref="OL20:OM20"/>
    <mergeCell ref="ON20:OO20"/>
    <mergeCell ref="OP20:OQ20"/>
    <mergeCell ref="OR20:OS20"/>
    <mergeCell ref="OB21:OC21"/>
    <mergeCell ref="OD21:OE21"/>
    <mergeCell ref="OF21:OG21"/>
    <mergeCell ref="OH21:OI21"/>
    <mergeCell ref="OJ21:OK21"/>
    <mergeCell ref="OL21:OM21"/>
    <mergeCell ref="ON21:OO21"/>
    <mergeCell ref="OP21:OQ21"/>
    <mergeCell ref="OR21:OS21"/>
    <mergeCell ref="OT1:OU1"/>
    <mergeCell ref="OV1:OW1"/>
    <mergeCell ref="OX1:OY1"/>
    <mergeCell ref="OZ1:PA1"/>
    <mergeCell ref="PB1:PC1"/>
    <mergeCell ref="PD1:PE1"/>
    <mergeCell ref="PF1:PG1"/>
    <mergeCell ref="PH1:PI1"/>
    <mergeCell ref="PJ1:PK1"/>
    <mergeCell ref="OT2:OU2"/>
    <mergeCell ref="OV2:OW2"/>
    <mergeCell ref="OX2:OY2"/>
    <mergeCell ref="OZ2:PA2"/>
    <mergeCell ref="PB2:PC2"/>
    <mergeCell ref="PD2:PE2"/>
    <mergeCell ref="PF2:PG2"/>
    <mergeCell ref="PH2:PI2"/>
    <mergeCell ref="PJ2:PK2"/>
    <mergeCell ref="OT3:OU3"/>
    <mergeCell ref="OV3:OW3"/>
    <mergeCell ref="OX3:OY3"/>
    <mergeCell ref="OZ3:PA3"/>
    <mergeCell ref="PB3:PC3"/>
    <mergeCell ref="PD3:PE3"/>
    <mergeCell ref="PF3:PG3"/>
    <mergeCell ref="PH3:PI3"/>
    <mergeCell ref="PJ3:PK3"/>
    <mergeCell ref="OT4:OU4"/>
    <mergeCell ref="OV4:OW4"/>
    <mergeCell ref="OX4:OY4"/>
    <mergeCell ref="OZ4:PA4"/>
    <mergeCell ref="PB4:PC4"/>
    <mergeCell ref="PD4:PE4"/>
    <mergeCell ref="PF4:PG4"/>
    <mergeCell ref="PH4:PI4"/>
    <mergeCell ref="PJ4:PK4"/>
    <mergeCell ref="OT5:OU5"/>
    <mergeCell ref="OV5:OW5"/>
    <mergeCell ref="OX5:OY5"/>
    <mergeCell ref="OZ5:PA5"/>
    <mergeCell ref="PB5:PC5"/>
    <mergeCell ref="PD5:PE5"/>
    <mergeCell ref="PF5:PG5"/>
    <mergeCell ref="PH5:PI5"/>
    <mergeCell ref="PJ5:PK5"/>
    <mergeCell ref="OT6:OU6"/>
    <mergeCell ref="OV6:OW6"/>
    <mergeCell ref="OX6:OY6"/>
    <mergeCell ref="OZ6:PA6"/>
    <mergeCell ref="PB6:PC6"/>
    <mergeCell ref="PD6:PE6"/>
    <mergeCell ref="PF6:PG6"/>
    <mergeCell ref="PH6:PI6"/>
    <mergeCell ref="PJ6:PK6"/>
    <mergeCell ref="OT7:OU7"/>
    <mergeCell ref="OV7:OW7"/>
    <mergeCell ref="OX7:OY7"/>
    <mergeCell ref="OZ7:PA7"/>
    <mergeCell ref="PB7:PC7"/>
    <mergeCell ref="PD7:PE7"/>
    <mergeCell ref="PF7:PG7"/>
    <mergeCell ref="PH7:PI7"/>
    <mergeCell ref="PJ7:PK7"/>
    <mergeCell ref="OT8:OU8"/>
    <mergeCell ref="OV8:OW8"/>
    <mergeCell ref="OX8:OY8"/>
    <mergeCell ref="OZ8:PA8"/>
    <mergeCell ref="PB8:PC8"/>
    <mergeCell ref="PD8:PE8"/>
    <mergeCell ref="PF8:PG8"/>
    <mergeCell ref="PH8:PI8"/>
    <mergeCell ref="PJ8:PK8"/>
    <mergeCell ref="OT9:OU9"/>
    <mergeCell ref="OV9:OW9"/>
    <mergeCell ref="OX9:OY9"/>
    <mergeCell ref="OZ9:PA9"/>
    <mergeCell ref="PB9:PC9"/>
    <mergeCell ref="PD9:PE9"/>
    <mergeCell ref="PF9:PG9"/>
    <mergeCell ref="PH9:PI9"/>
    <mergeCell ref="PJ9:PK9"/>
    <mergeCell ref="OT10:OU10"/>
    <mergeCell ref="OV10:OW10"/>
    <mergeCell ref="OX10:OY10"/>
    <mergeCell ref="OZ10:PA10"/>
    <mergeCell ref="PB10:PC10"/>
    <mergeCell ref="PD10:PE10"/>
    <mergeCell ref="PF10:PG10"/>
    <mergeCell ref="PH10:PI10"/>
    <mergeCell ref="PJ10:PK10"/>
    <mergeCell ref="OT11:OU11"/>
    <mergeCell ref="OV11:OW11"/>
    <mergeCell ref="OX11:OY11"/>
    <mergeCell ref="OZ11:PA11"/>
    <mergeCell ref="PB11:PC11"/>
    <mergeCell ref="PD11:PE11"/>
    <mergeCell ref="PF11:PG11"/>
    <mergeCell ref="PH11:PI11"/>
    <mergeCell ref="PJ11:PK11"/>
    <mergeCell ref="OT12:OU12"/>
    <mergeCell ref="OV12:OW12"/>
    <mergeCell ref="OX12:OY12"/>
    <mergeCell ref="OZ12:PA12"/>
    <mergeCell ref="PB12:PC12"/>
    <mergeCell ref="PD12:PE12"/>
    <mergeCell ref="PF12:PG12"/>
    <mergeCell ref="PH12:PI12"/>
    <mergeCell ref="PJ12:PK12"/>
    <mergeCell ref="OT13:OU13"/>
    <mergeCell ref="OV13:OW13"/>
    <mergeCell ref="OX13:OY13"/>
    <mergeCell ref="OZ13:PA13"/>
    <mergeCell ref="PB13:PC13"/>
    <mergeCell ref="PD13:PE13"/>
    <mergeCell ref="PF13:PG13"/>
    <mergeCell ref="PH13:PI13"/>
    <mergeCell ref="PJ13:PK13"/>
    <mergeCell ref="OT14:OU14"/>
    <mergeCell ref="OV14:OW14"/>
    <mergeCell ref="OX14:OY14"/>
    <mergeCell ref="OZ14:PA14"/>
    <mergeCell ref="PB14:PC14"/>
    <mergeCell ref="PD14:PE14"/>
    <mergeCell ref="PF14:PG14"/>
    <mergeCell ref="PH14:PI14"/>
    <mergeCell ref="PJ14:PK14"/>
    <mergeCell ref="OT15:OU15"/>
    <mergeCell ref="OV15:OW15"/>
    <mergeCell ref="OX15:OY15"/>
    <mergeCell ref="OZ15:PA15"/>
    <mergeCell ref="PB15:PC15"/>
    <mergeCell ref="PD15:PE15"/>
    <mergeCell ref="PF15:PG15"/>
    <mergeCell ref="PH15:PI15"/>
    <mergeCell ref="PJ15:PK15"/>
    <mergeCell ref="OT16:OU16"/>
    <mergeCell ref="OV16:OW16"/>
    <mergeCell ref="OX16:OY16"/>
    <mergeCell ref="OZ16:PA16"/>
    <mergeCell ref="PB16:PC16"/>
    <mergeCell ref="PD16:PE16"/>
    <mergeCell ref="PF16:PG16"/>
    <mergeCell ref="PH16:PI16"/>
    <mergeCell ref="PJ16:PK16"/>
    <mergeCell ref="OT20:OU20"/>
    <mergeCell ref="OV20:OW20"/>
    <mergeCell ref="OX20:OY20"/>
    <mergeCell ref="OZ20:PA20"/>
    <mergeCell ref="PB20:PC20"/>
    <mergeCell ref="PD20:PE20"/>
    <mergeCell ref="PF20:PG20"/>
    <mergeCell ref="PH20:PI20"/>
    <mergeCell ref="PJ20:PK20"/>
    <mergeCell ref="OT17:OU17"/>
    <mergeCell ref="OV17:OW17"/>
    <mergeCell ref="OX17:OY17"/>
    <mergeCell ref="OZ17:PA17"/>
    <mergeCell ref="PB17:PC17"/>
    <mergeCell ref="PD17:PE17"/>
    <mergeCell ref="PF17:PG17"/>
    <mergeCell ref="PH17:PI17"/>
    <mergeCell ref="PJ17:PK17"/>
    <mergeCell ref="OT18:OU18"/>
    <mergeCell ref="OV18:OW18"/>
    <mergeCell ref="OX18:OY18"/>
    <mergeCell ref="OZ18:PA18"/>
    <mergeCell ref="PB18:PC18"/>
    <mergeCell ref="PD18:PE18"/>
    <mergeCell ref="PF18:PG18"/>
    <mergeCell ref="PH18:PI18"/>
    <mergeCell ref="PJ18:PK18"/>
    <mergeCell ref="OZ19:PA19"/>
    <mergeCell ref="PB19:PC19"/>
    <mergeCell ref="PD19:PE19"/>
    <mergeCell ref="PF19:PG19"/>
    <mergeCell ref="PH19:PI19"/>
    <mergeCell ref="PJ19:PK19"/>
    <mergeCell ref="PL1:PM1"/>
    <mergeCell ref="PL2:PM2"/>
    <mergeCell ref="PL3:PM3"/>
    <mergeCell ref="PL4:PM4"/>
    <mergeCell ref="PL5:PM5"/>
    <mergeCell ref="PL6:PM6"/>
    <mergeCell ref="PL7:PM7"/>
    <mergeCell ref="PL8:PM8"/>
    <mergeCell ref="PL9:PM9"/>
    <mergeCell ref="PL10:PM10"/>
    <mergeCell ref="PL11:PM11"/>
    <mergeCell ref="PL12:PM12"/>
    <mergeCell ref="PL13:PM13"/>
    <mergeCell ref="PL14:PM14"/>
    <mergeCell ref="PL15:PM15"/>
    <mergeCell ref="PL16:PM16"/>
    <mergeCell ref="PL17:PM17"/>
    <mergeCell ref="PN2:PO2"/>
    <mergeCell ref="PN3:PO3"/>
    <mergeCell ref="PN4:PO4"/>
    <mergeCell ref="PN5:PO5"/>
    <mergeCell ref="PN6:PO6"/>
    <mergeCell ref="PN7:PO7"/>
    <mergeCell ref="PN8:PO8"/>
    <mergeCell ref="PN9:PO9"/>
    <mergeCell ref="PN10:PO10"/>
    <mergeCell ref="PN11:PO11"/>
    <mergeCell ref="PN12:PO12"/>
    <mergeCell ref="PN13:PO13"/>
    <mergeCell ref="PN14:PO14"/>
    <mergeCell ref="PN15:PO15"/>
    <mergeCell ref="PN16:PO16"/>
    <mergeCell ref="PN17:PO17"/>
    <mergeCell ref="OT21:OU21"/>
    <mergeCell ref="OV21:OW21"/>
    <mergeCell ref="OX21:OY21"/>
    <mergeCell ref="OZ21:PA21"/>
    <mergeCell ref="PB21:PC21"/>
    <mergeCell ref="PD21:PE21"/>
    <mergeCell ref="PF21:PG21"/>
    <mergeCell ref="PH21:PI21"/>
    <mergeCell ref="PJ21:PK21"/>
    <mergeCell ref="PL18:PM18"/>
    <mergeCell ref="PL19:PM19"/>
    <mergeCell ref="PL20:PM20"/>
    <mergeCell ref="PL21:PM21"/>
    <mergeCell ref="OT19:OU19"/>
    <mergeCell ref="OV19:OW19"/>
    <mergeCell ref="OX19:OY19"/>
    <mergeCell ref="PR12:PS12"/>
    <mergeCell ref="PR13:PS13"/>
    <mergeCell ref="PR14:PS14"/>
    <mergeCell ref="PR15:PS15"/>
    <mergeCell ref="PR16:PS16"/>
    <mergeCell ref="PR17:PS17"/>
    <mergeCell ref="PN18:PO18"/>
    <mergeCell ref="PN19:PO19"/>
    <mergeCell ref="PN20:PO20"/>
    <mergeCell ref="PN21:PO21"/>
    <mergeCell ref="PP1:PQ1"/>
    <mergeCell ref="PP2:PQ2"/>
    <mergeCell ref="PP3:PQ3"/>
    <mergeCell ref="PP4:PQ4"/>
    <mergeCell ref="PP5:PQ5"/>
    <mergeCell ref="PP6:PQ6"/>
    <mergeCell ref="PP7:PQ7"/>
    <mergeCell ref="PP8:PQ8"/>
    <mergeCell ref="PP9:PQ9"/>
    <mergeCell ref="PP10:PQ10"/>
    <mergeCell ref="PP11:PQ11"/>
    <mergeCell ref="PP12:PQ12"/>
    <mergeCell ref="PP13:PQ13"/>
    <mergeCell ref="PP14:PQ14"/>
    <mergeCell ref="PP15:PQ15"/>
    <mergeCell ref="PP16:PQ16"/>
    <mergeCell ref="PP17:PQ17"/>
    <mergeCell ref="PP18:PQ18"/>
    <mergeCell ref="PP19:PQ19"/>
    <mergeCell ref="PP20:PQ20"/>
    <mergeCell ref="PP21:PQ21"/>
    <mergeCell ref="PN1:PO1"/>
    <mergeCell ref="PX6:PY6"/>
    <mergeCell ref="PZ6:QA6"/>
    <mergeCell ref="PT7:PU7"/>
    <mergeCell ref="PV7:PW7"/>
    <mergeCell ref="PX7:PY7"/>
    <mergeCell ref="PZ7:QA7"/>
    <mergeCell ref="PR1:PS1"/>
    <mergeCell ref="PR2:PS2"/>
    <mergeCell ref="PR3:PS3"/>
    <mergeCell ref="PR4:PS4"/>
    <mergeCell ref="PR5:PS5"/>
    <mergeCell ref="PR6:PS6"/>
    <mergeCell ref="PR7:PS7"/>
    <mergeCell ref="PR8:PS8"/>
    <mergeCell ref="PR9:PS9"/>
    <mergeCell ref="PR10:PS10"/>
    <mergeCell ref="PR11:PS11"/>
    <mergeCell ref="PX11:PY11"/>
    <mergeCell ref="PZ11:QA11"/>
    <mergeCell ref="PT12:PU12"/>
    <mergeCell ref="PV12:PW12"/>
    <mergeCell ref="PX12:PY12"/>
    <mergeCell ref="PZ12:QA12"/>
    <mergeCell ref="PR18:PS18"/>
    <mergeCell ref="PR19:PS19"/>
    <mergeCell ref="PR20:PS20"/>
    <mergeCell ref="PR21:PS21"/>
    <mergeCell ref="PT1:PU1"/>
    <mergeCell ref="PV1:PW1"/>
    <mergeCell ref="PX1:PY1"/>
    <mergeCell ref="PZ1:QA1"/>
    <mergeCell ref="PT2:PU2"/>
    <mergeCell ref="PV2:PW2"/>
    <mergeCell ref="PX2:PY2"/>
    <mergeCell ref="PZ2:QA2"/>
    <mergeCell ref="PT3:PU3"/>
    <mergeCell ref="PV3:PW3"/>
    <mergeCell ref="PX3:PY3"/>
    <mergeCell ref="PZ3:QA3"/>
    <mergeCell ref="PT4:PU4"/>
    <mergeCell ref="PV4:PW4"/>
    <mergeCell ref="PX4:PY4"/>
    <mergeCell ref="PZ4:QA4"/>
    <mergeCell ref="PT5:PU5"/>
    <mergeCell ref="PV5:PW5"/>
    <mergeCell ref="PX5:PY5"/>
    <mergeCell ref="PZ5:QA5"/>
    <mergeCell ref="PT6:PU6"/>
    <mergeCell ref="PV6:PW6"/>
    <mergeCell ref="PT20:PU20"/>
    <mergeCell ref="PV20:PW20"/>
    <mergeCell ref="PX20:PY20"/>
    <mergeCell ref="PZ20:QA20"/>
    <mergeCell ref="PT21:PU21"/>
    <mergeCell ref="PV21:PW21"/>
    <mergeCell ref="PX21:PY21"/>
    <mergeCell ref="PZ21:QA21"/>
    <mergeCell ref="PT13:PU13"/>
    <mergeCell ref="PV13:PW13"/>
    <mergeCell ref="PX13:PY13"/>
    <mergeCell ref="PZ13:QA13"/>
    <mergeCell ref="PT14:PU14"/>
    <mergeCell ref="PV14:PW14"/>
    <mergeCell ref="PX14:PY14"/>
    <mergeCell ref="PZ14:QA14"/>
    <mergeCell ref="PT15:PU15"/>
    <mergeCell ref="PV15:PW15"/>
    <mergeCell ref="PX15:PY15"/>
    <mergeCell ref="PZ15:QA15"/>
    <mergeCell ref="PT16:PU16"/>
    <mergeCell ref="PV16:PW16"/>
    <mergeCell ref="PX16:PY16"/>
    <mergeCell ref="PZ16:QA16"/>
    <mergeCell ref="PT17:PU17"/>
    <mergeCell ref="PV17:PW17"/>
    <mergeCell ref="PX17:PY17"/>
    <mergeCell ref="PZ17:QA17"/>
    <mergeCell ref="QD8:QE8"/>
    <mergeCell ref="QD9:QE9"/>
    <mergeCell ref="QD10:QE10"/>
    <mergeCell ref="QD11:QE11"/>
    <mergeCell ref="QD12:QE12"/>
    <mergeCell ref="QD13:QE13"/>
    <mergeCell ref="QD14:QE14"/>
    <mergeCell ref="QD15:QE15"/>
    <mergeCell ref="QD16:QE16"/>
    <mergeCell ref="QD17:QE17"/>
    <mergeCell ref="PT18:PU18"/>
    <mergeCell ref="PV18:PW18"/>
    <mergeCell ref="PX18:PY18"/>
    <mergeCell ref="PZ18:QA18"/>
    <mergeCell ref="PT19:PU19"/>
    <mergeCell ref="PV19:PW19"/>
    <mergeCell ref="PX19:PY19"/>
    <mergeCell ref="PZ19:QA19"/>
    <mergeCell ref="PT8:PU8"/>
    <mergeCell ref="PV8:PW8"/>
    <mergeCell ref="PX8:PY8"/>
    <mergeCell ref="PZ8:QA8"/>
    <mergeCell ref="PT9:PU9"/>
    <mergeCell ref="PV9:PW9"/>
    <mergeCell ref="PX9:PY9"/>
    <mergeCell ref="PZ9:QA9"/>
    <mergeCell ref="PT10:PU10"/>
    <mergeCell ref="PV10:PW10"/>
    <mergeCell ref="PX10:PY10"/>
    <mergeCell ref="PZ10:QA10"/>
    <mergeCell ref="PT11:PU11"/>
    <mergeCell ref="PV11:PW11"/>
    <mergeCell ref="QD18:QE18"/>
    <mergeCell ref="QD19:QE19"/>
    <mergeCell ref="QD20:QE20"/>
    <mergeCell ref="QD21:QE21"/>
    <mergeCell ref="QF1:QG1"/>
    <mergeCell ref="QF2:QG2"/>
    <mergeCell ref="QF3:QG3"/>
    <mergeCell ref="QF4:QG4"/>
    <mergeCell ref="QF5:QG5"/>
    <mergeCell ref="QF6:QG6"/>
    <mergeCell ref="QF7:QG7"/>
    <mergeCell ref="QF8:QG8"/>
    <mergeCell ref="QF9:QG9"/>
    <mergeCell ref="QF10:QG10"/>
    <mergeCell ref="QF11:QG11"/>
    <mergeCell ref="QF12:QG12"/>
    <mergeCell ref="QF13:QG13"/>
    <mergeCell ref="QF14:QG14"/>
    <mergeCell ref="QF15:QG15"/>
    <mergeCell ref="QF16:QG16"/>
    <mergeCell ref="QF17:QG17"/>
    <mergeCell ref="QF18:QG18"/>
    <mergeCell ref="QF19:QG19"/>
    <mergeCell ref="QF20:QG20"/>
    <mergeCell ref="QF21:QG21"/>
    <mergeCell ref="QD1:QE1"/>
    <mergeCell ref="QD2:QE2"/>
    <mergeCell ref="QD3:QE3"/>
    <mergeCell ref="QD4:QE4"/>
    <mergeCell ref="QD5:QE5"/>
    <mergeCell ref="QD6:QE6"/>
    <mergeCell ref="QD7:QE7"/>
    <mergeCell ref="QJ19:QK19"/>
    <mergeCell ref="QJ20:QK20"/>
    <mergeCell ref="QJ21:QK21"/>
    <mergeCell ref="QH1:QI1"/>
    <mergeCell ref="QH2:QI2"/>
    <mergeCell ref="QH3:QI3"/>
    <mergeCell ref="QH4:QI4"/>
    <mergeCell ref="QH5:QI5"/>
    <mergeCell ref="QH6:QI6"/>
    <mergeCell ref="QH7:QI7"/>
    <mergeCell ref="QH8:QI8"/>
    <mergeCell ref="QH9:QI9"/>
    <mergeCell ref="QH10:QI10"/>
    <mergeCell ref="QH11:QI11"/>
    <mergeCell ref="QH12:QI12"/>
    <mergeCell ref="QH13:QI13"/>
    <mergeCell ref="QH14:QI14"/>
    <mergeCell ref="QH15:QI15"/>
    <mergeCell ref="QH16:QI16"/>
    <mergeCell ref="QH17:QI17"/>
    <mergeCell ref="QL8:QM8"/>
    <mergeCell ref="QL9:QM9"/>
    <mergeCell ref="QL10:QM10"/>
    <mergeCell ref="QL11:QM11"/>
    <mergeCell ref="QL12:QM12"/>
    <mergeCell ref="QL13:QM13"/>
    <mergeCell ref="QL14:QM14"/>
    <mergeCell ref="QL15:QM15"/>
    <mergeCell ref="QL16:QM16"/>
    <mergeCell ref="QL17:QM17"/>
    <mergeCell ref="QH18:QI18"/>
    <mergeCell ref="QH19:QI19"/>
    <mergeCell ref="QH20:QI20"/>
    <mergeCell ref="QH21:QI21"/>
    <mergeCell ref="QJ1:QK1"/>
    <mergeCell ref="QJ2:QK2"/>
    <mergeCell ref="QJ3:QK3"/>
    <mergeCell ref="QJ4:QK4"/>
    <mergeCell ref="QJ5:QK5"/>
    <mergeCell ref="QJ6:QK6"/>
    <mergeCell ref="QJ7:QK7"/>
    <mergeCell ref="QJ8:QK8"/>
    <mergeCell ref="QJ9:QK9"/>
    <mergeCell ref="QJ10:QK10"/>
    <mergeCell ref="QJ11:QK11"/>
    <mergeCell ref="QJ12:QK12"/>
    <mergeCell ref="QJ13:QK13"/>
    <mergeCell ref="QJ14:QK14"/>
    <mergeCell ref="QJ15:QK15"/>
    <mergeCell ref="QJ16:QK16"/>
    <mergeCell ref="QJ17:QK17"/>
    <mergeCell ref="QJ18:QK18"/>
    <mergeCell ref="QL18:QM18"/>
    <mergeCell ref="QL19:QM19"/>
    <mergeCell ref="QL20:QM20"/>
    <mergeCell ref="QL21:QM21"/>
    <mergeCell ref="QN1:QO1"/>
    <mergeCell ref="QN2:QO2"/>
    <mergeCell ref="QN3:QO3"/>
    <mergeCell ref="QN4:QO4"/>
    <mergeCell ref="QN5:QO5"/>
    <mergeCell ref="QN6:QO6"/>
    <mergeCell ref="QN7:QO7"/>
    <mergeCell ref="QN8:QO8"/>
    <mergeCell ref="QN9:QO9"/>
    <mergeCell ref="QN10:QO10"/>
    <mergeCell ref="QN11:QO11"/>
    <mergeCell ref="QN12:QO12"/>
    <mergeCell ref="QN13:QO13"/>
    <mergeCell ref="QN14:QO14"/>
    <mergeCell ref="QN15:QO15"/>
    <mergeCell ref="QN16:QO16"/>
    <mergeCell ref="QN17:QO17"/>
    <mergeCell ref="QN18:QO18"/>
    <mergeCell ref="QN19:QO19"/>
    <mergeCell ref="QN20:QO20"/>
    <mergeCell ref="QN21:QO21"/>
    <mergeCell ref="QL1:QM1"/>
    <mergeCell ref="QL2:QM2"/>
    <mergeCell ref="QL3:QM3"/>
    <mergeCell ref="QL4:QM4"/>
    <mergeCell ref="QL5:QM5"/>
    <mergeCell ref="QL6:QM6"/>
    <mergeCell ref="QL7:QM7"/>
    <mergeCell ref="TD19:TE19"/>
    <mergeCell ref="TD20:TE20"/>
    <mergeCell ref="TD21:TE21"/>
    <mergeCell ref="TD3:TE3"/>
    <mergeCell ref="TD22:TE22"/>
    <mergeCell ref="TD1:TE1"/>
    <mergeCell ref="TD2:TE2"/>
    <mergeCell ref="TD4:TE4"/>
    <mergeCell ref="TD5:TE5"/>
    <mergeCell ref="TD6:TE6"/>
    <mergeCell ref="TD7:TE7"/>
    <mergeCell ref="TD8:TE8"/>
    <mergeCell ref="TD9:TE9"/>
    <mergeCell ref="TD10:TE10"/>
    <mergeCell ref="TD11:TE11"/>
    <mergeCell ref="TD12:TE12"/>
    <mergeCell ref="TD13:TE13"/>
    <mergeCell ref="TD14:TE14"/>
    <mergeCell ref="TD15:TE15"/>
    <mergeCell ref="TD16:TE16"/>
    <mergeCell ref="TD17:TE17"/>
    <mergeCell ref="TD18:TE18"/>
  </mergeCells>
  <conditionalFormatting sqref="BD3:BE3 BJ3:BL3 BN3:BO3 BR3:BS3 BV3 BX3:BY3 CB3:CC3 CF3:CZ3 DS3:FT3 GM3:IL3 AG3 AJ3 AM3 AP3 AT3 TK3:XFD3 BA3 JC3:KH3 A3:AD3 AV3:AY3">
    <cfRule type="containsText" dxfId="1329" priority="1385" operator="containsText" text="Basotect">
      <formula>NOT(ISERROR(SEARCH("Basotect",A3)))</formula>
    </cfRule>
  </conditionalFormatting>
  <conditionalFormatting sqref="BD4:BE4 BJ4:BL4 BN4:BO4 BR4:BS4 BV4 BX4:BY4 CB4:CC4 CF4:CZ4 DS4:FT4 GM4:IL4 AG4 AJ4 AM4 AP4 AT4 TK4:XFD4 BA4 JC4:KH4 A4:AD4 AV4:AY4">
    <cfRule type="containsText" dxfId="1328" priority="1382" operator="containsText" text="axial belastet">
      <formula>NOT(ISERROR(SEARCH("axial belastet",A4)))</formula>
    </cfRule>
    <cfRule type="containsText" dxfId="1327" priority="1383" operator="containsText" text="unbelastet">
      <formula>NOT(ISERROR(SEARCH("unbelastet",A4)))</formula>
    </cfRule>
    <cfRule type="containsText" dxfId="1326" priority="1384" operator="containsText" text="radial belastet">
      <formula>NOT(ISERROR(SEARCH("radial belastet",A4)))</formula>
    </cfRule>
  </conditionalFormatting>
  <conditionalFormatting sqref="AZ3">
    <cfRule type="containsText" dxfId="1325" priority="1381" operator="containsText" text="Basotect">
      <formula>NOT(ISERROR(SEARCH("Basotect",AZ3)))</formula>
    </cfRule>
  </conditionalFormatting>
  <conditionalFormatting sqref="AZ4">
    <cfRule type="containsText" dxfId="1324" priority="1378" operator="containsText" text="axial belastet">
      <formula>NOT(ISERROR(SEARCH("axial belastet",AZ4)))</formula>
    </cfRule>
    <cfRule type="containsText" dxfId="1323" priority="1379" operator="containsText" text="unbelastet">
      <formula>NOT(ISERROR(SEARCH("unbelastet",AZ4)))</formula>
    </cfRule>
    <cfRule type="containsText" dxfId="1322" priority="1380" operator="containsText" text="radial belastet">
      <formula>NOT(ISERROR(SEARCH("radial belastet",AZ4)))</formula>
    </cfRule>
  </conditionalFormatting>
  <conditionalFormatting sqref="BF3:BG3">
    <cfRule type="containsText" dxfId="1321" priority="1377" operator="containsText" text="Basotect">
      <formula>NOT(ISERROR(SEARCH("Basotect",BF3)))</formula>
    </cfRule>
  </conditionalFormatting>
  <conditionalFormatting sqref="BF4:BG4">
    <cfRule type="containsText" dxfId="1320" priority="1374" operator="containsText" text="axial belastet">
      <formula>NOT(ISERROR(SEARCH("axial belastet",BF4)))</formula>
    </cfRule>
    <cfRule type="containsText" dxfId="1319" priority="1375" operator="containsText" text="unbelastet">
      <formula>NOT(ISERROR(SEARCH("unbelastet",BF4)))</formula>
    </cfRule>
    <cfRule type="containsText" dxfId="1318" priority="1376" operator="containsText" text="radial belastet">
      <formula>NOT(ISERROR(SEARCH("radial belastet",BF4)))</formula>
    </cfRule>
  </conditionalFormatting>
  <conditionalFormatting sqref="BC3">
    <cfRule type="containsText" dxfId="1317" priority="1373" operator="containsText" text="Basotect">
      <formula>NOT(ISERROR(SEARCH("Basotect",BC3)))</formula>
    </cfRule>
  </conditionalFormatting>
  <conditionalFormatting sqref="BC4">
    <cfRule type="containsText" dxfId="1316" priority="1370" operator="containsText" text="axial belastet">
      <formula>NOT(ISERROR(SEARCH("axial belastet",BC4)))</formula>
    </cfRule>
    <cfRule type="containsText" dxfId="1315" priority="1371" operator="containsText" text="unbelastet">
      <formula>NOT(ISERROR(SEARCH("unbelastet",BC4)))</formula>
    </cfRule>
    <cfRule type="containsText" dxfId="1314" priority="1372" operator="containsText" text="radial belastet">
      <formula>NOT(ISERROR(SEARCH("radial belastet",BC4)))</formula>
    </cfRule>
  </conditionalFormatting>
  <conditionalFormatting sqref="BH3:BI3">
    <cfRule type="containsText" dxfId="1313" priority="1369" operator="containsText" text="Basotect">
      <formula>NOT(ISERROR(SEARCH("Basotect",BH3)))</formula>
    </cfRule>
  </conditionalFormatting>
  <conditionalFormatting sqref="BH4:BI4">
    <cfRule type="containsText" dxfId="1312" priority="1366" operator="containsText" text="axial belastet">
      <formula>NOT(ISERROR(SEARCH("axial belastet",BH4)))</formula>
    </cfRule>
    <cfRule type="containsText" dxfId="1311" priority="1367" operator="containsText" text="unbelastet">
      <formula>NOT(ISERROR(SEARCH("unbelastet",BH4)))</formula>
    </cfRule>
    <cfRule type="containsText" dxfId="1310" priority="1368" operator="containsText" text="radial belastet">
      <formula>NOT(ISERROR(SEARCH("radial belastet",BH4)))</formula>
    </cfRule>
  </conditionalFormatting>
  <conditionalFormatting sqref="BB3">
    <cfRule type="containsText" dxfId="1309" priority="1365" operator="containsText" text="Basotect">
      <formula>NOT(ISERROR(SEARCH("Basotect",BB3)))</formula>
    </cfRule>
  </conditionalFormatting>
  <conditionalFormatting sqref="BB4">
    <cfRule type="containsText" dxfId="1308" priority="1362" operator="containsText" text="axial belastet">
      <formula>NOT(ISERROR(SEARCH("axial belastet",BB4)))</formula>
    </cfRule>
    <cfRule type="containsText" dxfId="1307" priority="1363" operator="containsText" text="unbelastet">
      <formula>NOT(ISERROR(SEARCH("unbelastet",BB4)))</formula>
    </cfRule>
    <cfRule type="containsText" dxfId="1306" priority="1364" operator="containsText" text="radial belastet">
      <formula>NOT(ISERROR(SEARCH("radial belastet",BB4)))</formula>
    </cfRule>
  </conditionalFormatting>
  <conditionalFormatting sqref="BM3">
    <cfRule type="containsText" dxfId="1305" priority="1357" operator="containsText" text="Basotect">
      <formula>NOT(ISERROR(SEARCH("Basotect",BM3)))</formula>
    </cfRule>
  </conditionalFormatting>
  <conditionalFormatting sqref="BM4">
    <cfRule type="containsText" dxfId="1304" priority="1354" operator="containsText" text="axial belastet">
      <formula>NOT(ISERROR(SEARCH("axial belastet",BM4)))</formula>
    </cfRule>
    <cfRule type="containsText" dxfId="1303" priority="1355" operator="containsText" text="unbelastet">
      <formula>NOT(ISERROR(SEARCH("unbelastet",BM4)))</formula>
    </cfRule>
    <cfRule type="containsText" dxfId="1302" priority="1356" operator="containsText" text="radial belastet">
      <formula>NOT(ISERROR(SEARCH("radial belastet",BM4)))</formula>
    </cfRule>
  </conditionalFormatting>
  <conditionalFormatting sqref="BP3:BQ3">
    <cfRule type="containsText" dxfId="1301" priority="1353" operator="containsText" text="Basotect">
      <formula>NOT(ISERROR(SEARCH("Basotect",BP3)))</formula>
    </cfRule>
  </conditionalFormatting>
  <conditionalFormatting sqref="BP4:BQ4">
    <cfRule type="containsText" dxfId="1300" priority="1350" operator="containsText" text="axial belastet">
      <formula>NOT(ISERROR(SEARCH("axial belastet",BP4)))</formula>
    </cfRule>
    <cfRule type="containsText" dxfId="1299" priority="1351" operator="containsText" text="unbelastet">
      <formula>NOT(ISERROR(SEARCH("unbelastet",BP4)))</formula>
    </cfRule>
    <cfRule type="containsText" dxfId="1298" priority="1352" operator="containsText" text="radial belastet">
      <formula>NOT(ISERROR(SEARCH("radial belastet",BP4)))</formula>
    </cfRule>
  </conditionalFormatting>
  <conditionalFormatting sqref="BT3:BU3">
    <cfRule type="containsText" dxfId="1297" priority="1349" operator="containsText" text="Basotect">
      <formula>NOT(ISERROR(SEARCH("Basotect",BT3)))</formula>
    </cfRule>
  </conditionalFormatting>
  <conditionalFormatting sqref="BT4:BU4">
    <cfRule type="containsText" dxfId="1296" priority="1346" operator="containsText" text="axial belastet">
      <formula>NOT(ISERROR(SEARCH("axial belastet",BT4)))</formula>
    </cfRule>
    <cfRule type="containsText" dxfId="1295" priority="1347" operator="containsText" text="unbelastet">
      <formula>NOT(ISERROR(SEARCH("unbelastet",BT4)))</formula>
    </cfRule>
    <cfRule type="containsText" dxfId="1294" priority="1348" operator="containsText" text="radial belastet">
      <formula>NOT(ISERROR(SEARCH("radial belastet",BT4)))</formula>
    </cfRule>
  </conditionalFormatting>
  <conditionalFormatting sqref="BW3">
    <cfRule type="containsText" dxfId="1293" priority="1345" operator="containsText" text="Basotect">
      <formula>NOT(ISERROR(SEARCH("Basotect",BW3)))</formula>
    </cfRule>
  </conditionalFormatting>
  <conditionalFormatting sqref="BW4">
    <cfRule type="containsText" dxfId="1292" priority="1342" operator="containsText" text="axial belastet">
      <formula>NOT(ISERROR(SEARCH("axial belastet",BW4)))</formula>
    </cfRule>
    <cfRule type="containsText" dxfId="1291" priority="1343" operator="containsText" text="unbelastet">
      <formula>NOT(ISERROR(SEARCH("unbelastet",BW4)))</formula>
    </cfRule>
    <cfRule type="containsText" dxfId="1290" priority="1344" operator="containsText" text="radial belastet">
      <formula>NOT(ISERROR(SEARCH("radial belastet",BW4)))</formula>
    </cfRule>
  </conditionalFormatting>
  <conditionalFormatting sqref="BZ3:CA3">
    <cfRule type="containsText" dxfId="1289" priority="1341" operator="containsText" text="Basotect">
      <formula>NOT(ISERROR(SEARCH("Basotect",BZ3)))</formula>
    </cfRule>
  </conditionalFormatting>
  <conditionalFormatting sqref="BZ4:CA4">
    <cfRule type="containsText" dxfId="1288" priority="1338" operator="containsText" text="axial belastet">
      <formula>NOT(ISERROR(SEARCH("axial belastet",BZ4)))</formula>
    </cfRule>
    <cfRule type="containsText" dxfId="1287" priority="1339" operator="containsText" text="unbelastet">
      <formula>NOT(ISERROR(SEARCH("unbelastet",BZ4)))</formula>
    </cfRule>
    <cfRule type="containsText" dxfId="1286" priority="1340" operator="containsText" text="radial belastet">
      <formula>NOT(ISERROR(SEARCH("radial belastet",BZ4)))</formula>
    </cfRule>
  </conditionalFormatting>
  <conditionalFormatting sqref="CD3:CE3">
    <cfRule type="containsText" dxfId="1285" priority="1337" operator="containsText" text="Basotect">
      <formula>NOT(ISERROR(SEARCH("Basotect",CD3)))</formula>
    </cfRule>
  </conditionalFormatting>
  <conditionalFormatting sqref="CD4:CE4">
    <cfRule type="containsText" dxfId="1284" priority="1334" operator="containsText" text="axial belastet">
      <formula>NOT(ISERROR(SEARCH("axial belastet",CD4)))</formula>
    </cfRule>
    <cfRule type="containsText" dxfId="1283" priority="1335" operator="containsText" text="unbelastet">
      <formula>NOT(ISERROR(SEARCH("unbelastet",CD4)))</formula>
    </cfRule>
    <cfRule type="containsText" dxfId="1282" priority="1336" operator="containsText" text="radial belastet">
      <formula>NOT(ISERROR(SEARCH("radial belastet",CD4)))</formula>
    </cfRule>
  </conditionalFormatting>
  <conditionalFormatting sqref="DA3:DR3">
    <cfRule type="containsText" dxfId="1281" priority="1333" operator="containsText" text="Basotect">
      <formula>NOT(ISERROR(SEARCH("Basotect",DA3)))</formula>
    </cfRule>
  </conditionalFormatting>
  <conditionalFormatting sqref="DA4:DR4">
    <cfRule type="containsText" dxfId="1280" priority="1330" operator="containsText" text="axial belastet">
      <formula>NOT(ISERROR(SEARCH("axial belastet",DA4)))</formula>
    </cfRule>
    <cfRule type="containsText" dxfId="1279" priority="1331" operator="containsText" text="unbelastet">
      <formula>NOT(ISERROR(SEARCH("unbelastet",DA4)))</formula>
    </cfRule>
    <cfRule type="containsText" dxfId="1278" priority="1332" operator="containsText" text="radial belastet">
      <formula>NOT(ISERROR(SEARCH("radial belastet",DA4)))</formula>
    </cfRule>
  </conditionalFormatting>
  <conditionalFormatting sqref="FU3:GL3">
    <cfRule type="containsText" dxfId="1277" priority="1329" operator="containsText" text="Basotect">
      <formula>NOT(ISERROR(SEARCH("Basotect",FU3)))</formula>
    </cfRule>
  </conditionalFormatting>
  <conditionalFormatting sqref="FU4:GL4">
    <cfRule type="containsText" dxfId="1276" priority="1326" operator="containsText" text="axial belastet">
      <formula>NOT(ISERROR(SEARCH("axial belastet",FU4)))</formula>
    </cfRule>
    <cfRule type="containsText" dxfId="1275" priority="1327" operator="containsText" text="unbelastet">
      <formula>NOT(ISERROR(SEARCH("unbelastet",FU4)))</formula>
    </cfRule>
    <cfRule type="containsText" dxfId="1274" priority="1328" operator="containsText" text="radial belastet">
      <formula>NOT(ISERROR(SEARCH("radial belastet",FU4)))</formula>
    </cfRule>
  </conditionalFormatting>
  <conditionalFormatting sqref="IM3:JB3">
    <cfRule type="containsText" dxfId="1273" priority="1325" operator="containsText" text="Basotect">
      <formula>NOT(ISERROR(SEARCH("Basotect",IM3)))</formula>
    </cfRule>
  </conditionalFormatting>
  <conditionalFormatting sqref="IM4:JB4">
    <cfRule type="containsText" dxfId="1272" priority="1322" operator="containsText" text="axial belastet">
      <formula>NOT(ISERROR(SEARCH("axial belastet",IM4)))</formula>
    </cfRule>
    <cfRule type="containsText" dxfId="1271" priority="1323" operator="containsText" text="unbelastet">
      <formula>NOT(ISERROR(SEARCH("unbelastet",IM4)))</formula>
    </cfRule>
    <cfRule type="containsText" dxfId="1270" priority="1324" operator="containsText" text="radial belastet">
      <formula>NOT(ISERROR(SEARCH("radial belastet",IM4)))</formula>
    </cfRule>
  </conditionalFormatting>
  <conditionalFormatting sqref="AE3">
    <cfRule type="containsText" dxfId="1269" priority="1321" operator="containsText" text="Basotect">
      <formula>NOT(ISERROR(SEARCH("Basotect",AE3)))</formula>
    </cfRule>
  </conditionalFormatting>
  <conditionalFormatting sqref="AE4">
    <cfRule type="containsText" dxfId="1268" priority="1318" operator="containsText" text="axial belastet">
      <formula>NOT(ISERROR(SEARCH("axial belastet",AE4)))</formula>
    </cfRule>
    <cfRule type="containsText" dxfId="1267" priority="1319" operator="containsText" text="unbelastet">
      <formula>NOT(ISERROR(SEARCH("unbelastet",AE4)))</formula>
    </cfRule>
    <cfRule type="containsText" dxfId="1266" priority="1320" operator="containsText" text="radial belastet">
      <formula>NOT(ISERROR(SEARCH("radial belastet",AE4)))</formula>
    </cfRule>
  </conditionalFormatting>
  <conditionalFormatting sqref="AI3">
    <cfRule type="containsText" dxfId="1265" priority="1317" operator="containsText" text="Basotect">
      <formula>NOT(ISERROR(SEARCH("Basotect",AI3)))</formula>
    </cfRule>
  </conditionalFormatting>
  <conditionalFormatting sqref="AI4">
    <cfRule type="containsText" dxfId="1264" priority="1314" operator="containsText" text="axial belastet">
      <formula>NOT(ISERROR(SEARCH("axial belastet",AI4)))</formula>
    </cfRule>
    <cfRule type="containsText" dxfId="1263" priority="1315" operator="containsText" text="unbelastet">
      <formula>NOT(ISERROR(SEARCH("unbelastet",AI4)))</formula>
    </cfRule>
    <cfRule type="containsText" dxfId="1262" priority="1316" operator="containsText" text="radial belastet">
      <formula>NOT(ISERROR(SEARCH("radial belastet",AI4)))</formula>
    </cfRule>
  </conditionalFormatting>
  <conditionalFormatting sqref="AK3">
    <cfRule type="containsText" dxfId="1261" priority="1313" operator="containsText" text="Basotect">
      <formula>NOT(ISERROR(SEARCH("Basotect",AK3)))</formula>
    </cfRule>
  </conditionalFormatting>
  <conditionalFormatting sqref="AK4">
    <cfRule type="containsText" dxfId="1260" priority="1310" operator="containsText" text="axial belastet">
      <formula>NOT(ISERROR(SEARCH("axial belastet",AK4)))</formula>
    </cfRule>
    <cfRule type="containsText" dxfId="1259" priority="1311" operator="containsText" text="unbelastet">
      <formula>NOT(ISERROR(SEARCH("unbelastet",AK4)))</formula>
    </cfRule>
    <cfRule type="containsText" dxfId="1258" priority="1312" operator="containsText" text="radial belastet">
      <formula>NOT(ISERROR(SEARCH("radial belastet",AK4)))</formula>
    </cfRule>
  </conditionalFormatting>
  <conditionalFormatting sqref="AN3">
    <cfRule type="containsText" dxfId="1257" priority="1309" operator="containsText" text="Basotect">
      <formula>NOT(ISERROR(SEARCH("Basotect",AN3)))</formula>
    </cfRule>
  </conditionalFormatting>
  <conditionalFormatting sqref="AN4">
    <cfRule type="containsText" dxfId="1256" priority="1306" operator="containsText" text="axial belastet">
      <formula>NOT(ISERROR(SEARCH("axial belastet",AN4)))</formula>
    </cfRule>
    <cfRule type="containsText" dxfId="1255" priority="1307" operator="containsText" text="unbelastet">
      <formula>NOT(ISERROR(SEARCH("unbelastet",AN4)))</formula>
    </cfRule>
    <cfRule type="containsText" dxfId="1254" priority="1308" operator="containsText" text="radial belastet">
      <formula>NOT(ISERROR(SEARCH("radial belastet",AN4)))</formula>
    </cfRule>
  </conditionalFormatting>
  <conditionalFormatting sqref="AQ3">
    <cfRule type="containsText" dxfId="1253" priority="1305" operator="containsText" text="Basotect">
      <formula>NOT(ISERROR(SEARCH("Basotect",AQ3)))</formula>
    </cfRule>
  </conditionalFormatting>
  <conditionalFormatting sqref="AQ4">
    <cfRule type="containsText" dxfId="1252" priority="1302" operator="containsText" text="axial belastet">
      <formula>NOT(ISERROR(SEARCH("axial belastet",AQ4)))</formula>
    </cfRule>
    <cfRule type="containsText" dxfId="1251" priority="1303" operator="containsText" text="unbelastet">
      <formula>NOT(ISERROR(SEARCH("unbelastet",AQ4)))</formula>
    </cfRule>
    <cfRule type="containsText" dxfId="1250" priority="1304" operator="containsText" text="radial belastet">
      <formula>NOT(ISERROR(SEARCH("radial belastet",AQ4)))</formula>
    </cfRule>
  </conditionalFormatting>
  <conditionalFormatting sqref="AR3">
    <cfRule type="containsText" dxfId="1249" priority="1301" operator="containsText" text="Basotect">
      <formula>NOT(ISERROR(SEARCH("Basotect",AR3)))</formula>
    </cfRule>
  </conditionalFormatting>
  <conditionalFormatting sqref="AR4">
    <cfRule type="containsText" dxfId="1248" priority="1298" operator="containsText" text="axial belastet">
      <formula>NOT(ISERROR(SEARCH("axial belastet",AR4)))</formula>
    </cfRule>
    <cfRule type="containsText" dxfId="1247" priority="1299" operator="containsText" text="unbelastet">
      <formula>NOT(ISERROR(SEARCH("unbelastet",AR4)))</formula>
    </cfRule>
    <cfRule type="containsText" dxfId="1246" priority="1300" operator="containsText" text="radial belastet">
      <formula>NOT(ISERROR(SEARCH("radial belastet",AR4)))</formula>
    </cfRule>
  </conditionalFormatting>
  <conditionalFormatting sqref="AS3">
    <cfRule type="containsText" dxfId="1245" priority="1297" operator="containsText" text="Basotect">
      <formula>NOT(ISERROR(SEARCH("Basotect",AS3)))</formula>
    </cfRule>
  </conditionalFormatting>
  <conditionalFormatting sqref="AS4">
    <cfRule type="containsText" dxfId="1244" priority="1294" operator="containsText" text="axial belastet">
      <formula>NOT(ISERROR(SEARCH("axial belastet",AS4)))</formula>
    </cfRule>
    <cfRule type="containsText" dxfId="1243" priority="1295" operator="containsText" text="unbelastet">
      <formula>NOT(ISERROR(SEARCH("unbelastet",AS4)))</formula>
    </cfRule>
    <cfRule type="containsText" dxfId="1242" priority="1296" operator="containsText" text="radial belastet">
      <formula>NOT(ISERROR(SEARCH("radial belastet",AS4)))</formula>
    </cfRule>
  </conditionalFormatting>
  <conditionalFormatting sqref="AU3">
    <cfRule type="containsText" dxfId="1241" priority="1293" operator="containsText" text="Basotect">
      <formula>NOT(ISERROR(SEARCH("Basotect",AU3)))</formula>
    </cfRule>
  </conditionalFormatting>
  <conditionalFormatting sqref="AU4">
    <cfRule type="containsText" dxfId="1240" priority="1290" operator="containsText" text="axial belastet">
      <formula>NOT(ISERROR(SEARCH("axial belastet",AU4)))</formula>
    </cfRule>
    <cfRule type="containsText" dxfId="1239" priority="1291" operator="containsText" text="unbelastet">
      <formula>NOT(ISERROR(SEARCH("unbelastet",AU4)))</formula>
    </cfRule>
    <cfRule type="containsText" dxfId="1238" priority="1292" operator="containsText" text="radial belastet">
      <formula>NOT(ISERROR(SEARCH("radial belastet",AU4)))</formula>
    </cfRule>
  </conditionalFormatting>
  <conditionalFormatting sqref="AF3">
    <cfRule type="containsText" dxfId="1237" priority="1289" operator="containsText" text="Basotect">
      <formula>NOT(ISERROR(SEARCH("Basotect",AF3)))</formula>
    </cfRule>
  </conditionalFormatting>
  <conditionalFormatting sqref="AF4">
    <cfRule type="containsText" dxfId="1236" priority="1286" operator="containsText" text="axial belastet">
      <formula>NOT(ISERROR(SEARCH("axial belastet",AF4)))</formula>
    </cfRule>
    <cfRule type="containsText" dxfId="1235" priority="1287" operator="containsText" text="unbelastet">
      <formula>NOT(ISERROR(SEARCH("unbelastet",AF4)))</formula>
    </cfRule>
    <cfRule type="containsText" dxfId="1234" priority="1288" operator="containsText" text="radial belastet">
      <formula>NOT(ISERROR(SEARCH("radial belastet",AF4)))</formula>
    </cfRule>
  </conditionalFormatting>
  <conditionalFormatting sqref="AH3">
    <cfRule type="containsText" dxfId="1233" priority="1285" operator="containsText" text="Basotect">
      <formula>NOT(ISERROR(SEARCH("Basotect",AH3)))</formula>
    </cfRule>
  </conditionalFormatting>
  <conditionalFormatting sqref="AH4">
    <cfRule type="containsText" dxfId="1232" priority="1282" operator="containsText" text="axial belastet">
      <formula>NOT(ISERROR(SEARCH("axial belastet",AH4)))</formula>
    </cfRule>
    <cfRule type="containsText" dxfId="1231" priority="1283" operator="containsText" text="unbelastet">
      <formula>NOT(ISERROR(SEARCH("unbelastet",AH4)))</formula>
    </cfRule>
    <cfRule type="containsText" dxfId="1230" priority="1284" operator="containsText" text="radial belastet">
      <formula>NOT(ISERROR(SEARCH("radial belastet",AH4)))</formula>
    </cfRule>
  </conditionalFormatting>
  <conditionalFormatting sqref="AL3">
    <cfRule type="containsText" dxfId="1229" priority="1281" operator="containsText" text="Basotect">
      <formula>NOT(ISERROR(SEARCH("Basotect",AL3)))</formula>
    </cfRule>
  </conditionalFormatting>
  <conditionalFormatting sqref="AL4">
    <cfRule type="containsText" dxfId="1228" priority="1278" operator="containsText" text="axial belastet">
      <formula>NOT(ISERROR(SEARCH("axial belastet",AL4)))</formula>
    </cfRule>
    <cfRule type="containsText" dxfId="1227" priority="1279" operator="containsText" text="unbelastet">
      <formula>NOT(ISERROR(SEARCH("unbelastet",AL4)))</formula>
    </cfRule>
    <cfRule type="containsText" dxfId="1226" priority="1280" operator="containsText" text="radial belastet">
      <formula>NOT(ISERROR(SEARCH("radial belastet",AL4)))</formula>
    </cfRule>
  </conditionalFormatting>
  <conditionalFormatting sqref="AO3">
    <cfRule type="containsText" dxfId="1225" priority="1277" operator="containsText" text="Basotect">
      <formula>NOT(ISERROR(SEARCH("Basotect",AO3)))</formula>
    </cfRule>
  </conditionalFormatting>
  <conditionalFormatting sqref="AO4">
    <cfRule type="containsText" dxfId="1224" priority="1274" operator="containsText" text="axial belastet">
      <formula>NOT(ISERROR(SEARCH("axial belastet",AO4)))</formula>
    </cfRule>
    <cfRule type="containsText" dxfId="1223" priority="1275" operator="containsText" text="unbelastet">
      <formula>NOT(ISERROR(SEARCH("unbelastet",AO4)))</formula>
    </cfRule>
    <cfRule type="containsText" dxfId="1222" priority="1276" operator="containsText" text="radial belastet">
      <formula>NOT(ISERROR(SEARCH("radial belastet",AO4)))</formula>
    </cfRule>
  </conditionalFormatting>
  <conditionalFormatting sqref="KI3:KX3">
    <cfRule type="containsText" dxfId="1221" priority="1273" operator="containsText" text="Basotect">
      <formula>NOT(ISERROR(SEARCH("Basotect",KI3)))</formula>
    </cfRule>
  </conditionalFormatting>
  <conditionalFormatting sqref="KI4:KX4">
    <cfRule type="containsText" dxfId="1220" priority="1270" operator="containsText" text="axial belastet">
      <formula>NOT(ISERROR(SEARCH("axial belastet",KI4)))</formula>
    </cfRule>
    <cfRule type="containsText" dxfId="1219" priority="1271" operator="containsText" text="unbelastet">
      <formula>NOT(ISERROR(SEARCH("unbelastet",KI4)))</formula>
    </cfRule>
    <cfRule type="containsText" dxfId="1218" priority="1272" operator="containsText" text="radial belastet">
      <formula>NOT(ISERROR(SEARCH("radial belastet",KI4)))</formula>
    </cfRule>
  </conditionalFormatting>
  <conditionalFormatting sqref="TK3:XFD3 A3:KX3">
    <cfRule type="containsText" dxfId="1217" priority="1269" operator="containsText" text="Steinwolle">
      <formula>NOT(ISERROR(SEARCH("Steinwolle",A3)))</formula>
    </cfRule>
  </conditionalFormatting>
  <conditionalFormatting sqref="KY3:LD3">
    <cfRule type="containsText" dxfId="1216" priority="1268" operator="containsText" text="Basotect">
      <formula>NOT(ISERROR(SEARCH("Basotect",KY3)))</formula>
    </cfRule>
  </conditionalFormatting>
  <conditionalFormatting sqref="KY4:LD4">
    <cfRule type="containsText" dxfId="1215" priority="1265" operator="containsText" text="axial belastet">
      <formula>NOT(ISERROR(SEARCH("axial belastet",KY4)))</formula>
    </cfRule>
    <cfRule type="containsText" dxfId="1214" priority="1266" operator="containsText" text="unbelastet">
      <formula>NOT(ISERROR(SEARCH("unbelastet",KY4)))</formula>
    </cfRule>
    <cfRule type="containsText" dxfId="1213" priority="1267" operator="containsText" text="radial belastet">
      <formula>NOT(ISERROR(SEARCH("radial belastet",KY4)))</formula>
    </cfRule>
  </conditionalFormatting>
  <conditionalFormatting sqref="KY3:LD3">
    <cfRule type="containsText" dxfId="1212" priority="1264" operator="containsText" text="Steinwolle">
      <formula>NOT(ISERROR(SEARCH("Steinwolle",KY3)))</formula>
    </cfRule>
  </conditionalFormatting>
  <conditionalFormatting sqref="LE3:LT3">
    <cfRule type="containsText" dxfId="1211" priority="1263" operator="containsText" text="Basotect">
      <formula>NOT(ISERROR(SEARCH("Basotect",LE3)))</formula>
    </cfRule>
  </conditionalFormatting>
  <conditionalFormatting sqref="LE4:LT4">
    <cfRule type="containsText" dxfId="1210" priority="1260" operator="containsText" text="axial belastet">
      <formula>NOT(ISERROR(SEARCH("axial belastet",LE4)))</formula>
    </cfRule>
    <cfRule type="containsText" dxfId="1209" priority="1261" operator="containsText" text="unbelastet">
      <formula>NOT(ISERROR(SEARCH("unbelastet",LE4)))</formula>
    </cfRule>
    <cfRule type="containsText" dxfId="1208" priority="1262" operator="containsText" text="radial belastet">
      <formula>NOT(ISERROR(SEARCH("radial belastet",LE4)))</formula>
    </cfRule>
  </conditionalFormatting>
  <conditionalFormatting sqref="LE3:LT3">
    <cfRule type="containsText" dxfId="1207" priority="1259" operator="containsText" text="Steinwolle">
      <formula>NOT(ISERROR(SEARCH("Steinwolle",LE3)))</formula>
    </cfRule>
  </conditionalFormatting>
  <conditionalFormatting sqref="LU3:LZ3">
    <cfRule type="containsText" dxfId="1206" priority="1258" operator="containsText" text="Basotect">
      <formula>NOT(ISERROR(SEARCH("Basotect",LU3)))</formula>
    </cfRule>
  </conditionalFormatting>
  <conditionalFormatting sqref="LU4:LZ4">
    <cfRule type="containsText" dxfId="1205" priority="1255" operator="containsText" text="axial belastet">
      <formula>NOT(ISERROR(SEARCH("axial belastet",LU4)))</formula>
    </cfRule>
    <cfRule type="containsText" dxfId="1204" priority="1256" operator="containsText" text="unbelastet">
      <formula>NOT(ISERROR(SEARCH("unbelastet",LU4)))</formula>
    </cfRule>
    <cfRule type="containsText" dxfId="1203" priority="1257" operator="containsText" text="radial belastet">
      <formula>NOT(ISERROR(SEARCH("radial belastet",LU4)))</formula>
    </cfRule>
  </conditionalFormatting>
  <conditionalFormatting sqref="LU3:LZ3">
    <cfRule type="containsText" dxfId="1202" priority="1254" operator="containsText" text="Steinwolle">
      <formula>NOT(ISERROR(SEARCH("Steinwolle",LU3)))</formula>
    </cfRule>
  </conditionalFormatting>
  <conditionalFormatting sqref="MA3:ME3">
    <cfRule type="containsText" dxfId="1201" priority="1239" operator="containsText" text="Basotect">
      <formula>NOT(ISERROR(SEARCH("Basotect",MA3)))</formula>
    </cfRule>
  </conditionalFormatting>
  <conditionalFormatting sqref="MA4:ME4">
    <cfRule type="containsText" dxfId="1200" priority="1236" operator="containsText" text="axial belastet">
      <formula>NOT(ISERROR(SEARCH("axial belastet",MA4)))</formula>
    </cfRule>
    <cfRule type="containsText" dxfId="1199" priority="1237" operator="containsText" text="unbelastet">
      <formula>NOT(ISERROR(SEARCH("unbelastet",MA4)))</formula>
    </cfRule>
    <cfRule type="containsText" dxfId="1198" priority="1238" operator="containsText" text="radial belastet">
      <formula>NOT(ISERROR(SEARCH("radial belastet",MA4)))</formula>
    </cfRule>
  </conditionalFormatting>
  <conditionalFormatting sqref="MA3:ME3">
    <cfRule type="containsText" dxfId="1197" priority="1235" operator="containsText" text="Steinwolle">
      <formula>NOT(ISERROR(SEARCH("Steinwolle",MA3)))</formula>
    </cfRule>
  </conditionalFormatting>
  <conditionalFormatting sqref="TK2:XFD2 A2:MU2 NJ2:NY2">
    <cfRule type="cellIs" dxfId="1196" priority="1234" operator="equal">
      <formula>$MA$2</formula>
    </cfRule>
  </conditionalFormatting>
  <conditionalFormatting sqref="MF3 MH3 MJ3 ML3 MN3 MP3 MR3 MT3">
    <cfRule type="containsText" dxfId="1195" priority="1225" operator="containsText" text="Basotect">
      <formula>NOT(ISERROR(SEARCH("Basotect",MF3)))</formula>
    </cfRule>
  </conditionalFormatting>
  <conditionalFormatting sqref="MF4:MU4">
    <cfRule type="containsText" dxfId="1194" priority="1222" operator="containsText" text="axial belastet">
      <formula>NOT(ISERROR(SEARCH("axial belastet",MF4)))</formula>
    </cfRule>
    <cfRule type="containsText" dxfId="1193" priority="1223" operator="containsText" text="unbelastet">
      <formula>NOT(ISERROR(SEARCH("unbelastet",MF4)))</formula>
    </cfRule>
    <cfRule type="containsText" dxfId="1192" priority="1224" operator="containsText" text="radial belastet">
      <formula>NOT(ISERROR(SEARCH("radial belastet",MF4)))</formula>
    </cfRule>
  </conditionalFormatting>
  <conditionalFormatting sqref="MF3 MH3 MJ3 ML3 MN3 MP3 MR3 MT3">
    <cfRule type="containsText" dxfId="1191" priority="1221" operator="containsText" text="Steinwolle">
      <formula>NOT(ISERROR(SEARCH("Steinwolle",MF3)))</formula>
    </cfRule>
  </conditionalFormatting>
  <conditionalFormatting sqref="MV2:MW2">
    <cfRule type="cellIs" dxfId="1190" priority="1164" operator="equal">
      <formula>$MA$2</formula>
    </cfRule>
  </conditionalFormatting>
  <conditionalFormatting sqref="NH2:NI2">
    <cfRule type="cellIs" dxfId="1189" priority="1080" operator="equal">
      <formula>$MA$2</formula>
    </cfRule>
  </conditionalFormatting>
  <conditionalFormatting sqref="MV3:MW3">
    <cfRule type="containsText" dxfId="1188" priority="1169" operator="containsText" text="Basotect">
      <formula>NOT(ISERROR(SEARCH("Basotect",MV3)))</formula>
    </cfRule>
  </conditionalFormatting>
  <conditionalFormatting sqref="MV4:MW4">
    <cfRule type="containsText" dxfId="1187" priority="1166" operator="containsText" text="axial belastet">
      <formula>NOT(ISERROR(SEARCH("axial belastet",MV4)))</formula>
    </cfRule>
    <cfRule type="containsText" dxfId="1186" priority="1167" operator="containsText" text="unbelastet">
      <formula>NOT(ISERROR(SEARCH("unbelastet",MV4)))</formula>
    </cfRule>
    <cfRule type="containsText" dxfId="1185" priority="1168" operator="containsText" text="radial belastet">
      <formula>NOT(ISERROR(SEARCH("radial belastet",MV4)))</formula>
    </cfRule>
  </conditionalFormatting>
  <conditionalFormatting sqref="MV3:MW3">
    <cfRule type="containsText" dxfId="1184" priority="1165" operator="containsText" text="Steinwolle">
      <formula>NOT(ISERROR(SEARCH("Steinwolle",MV3)))</formula>
    </cfRule>
  </conditionalFormatting>
  <conditionalFormatting sqref="NJ3 NL3 NN3 NP3 NR3 NT3 NV3 NX3">
    <cfRule type="containsText" dxfId="1183" priority="1197" operator="containsText" text="Basotect">
      <formula>NOT(ISERROR(SEARCH("Basotect",NJ3)))</formula>
    </cfRule>
  </conditionalFormatting>
  <conditionalFormatting sqref="NJ4:NY4">
    <cfRule type="containsText" dxfId="1182" priority="1194" operator="containsText" text="axial belastet">
      <formula>NOT(ISERROR(SEARCH("axial belastet",NJ4)))</formula>
    </cfRule>
    <cfRule type="containsText" dxfId="1181" priority="1195" operator="containsText" text="unbelastet">
      <formula>NOT(ISERROR(SEARCH("unbelastet",NJ4)))</formula>
    </cfRule>
    <cfRule type="containsText" dxfId="1180" priority="1196" operator="containsText" text="radial belastet">
      <formula>NOT(ISERROR(SEARCH("radial belastet",NJ4)))</formula>
    </cfRule>
  </conditionalFormatting>
  <conditionalFormatting sqref="NJ3 NL3 NN3 NP3 NR3 NT3 NV3 NX3">
    <cfRule type="containsText" dxfId="1179" priority="1193" operator="containsText" text="Steinwolle">
      <formula>NOT(ISERROR(SEARCH("Steinwolle",NJ3)))</formula>
    </cfRule>
  </conditionalFormatting>
  <conditionalFormatting sqref="NZ2:OA2">
    <cfRule type="cellIs" dxfId="1178" priority="1183" operator="equal">
      <formula>$MA$2</formula>
    </cfRule>
  </conditionalFormatting>
  <conditionalFormatting sqref="NZ3">
    <cfRule type="containsText" dxfId="1177" priority="1181" operator="containsText" text="Basotect">
      <formula>NOT(ISERROR(SEARCH("Basotect",NZ3)))</formula>
    </cfRule>
  </conditionalFormatting>
  <conditionalFormatting sqref="NZ4:OA4">
    <cfRule type="containsText" dxfId="1176" priority="1178" operator="containsText" text="axial belastet">
      <formula>NOT(ISERROR(SEARCH("axial belastet",NZ4)))</formula>
    </cfRule>
    <cfRule type="containsText" dxfId="1175" priority="1179" operator="containsText" text="unbelastet">
      <formula>NOT(ISERROR(SEARCH("unbelastet",NZ4)))</formula>
    </cfRule>
    <cfRule type="containsText" dxfId="1174" priority="1180" operator="containsText" text="radial belastet">
      <formula>NOT(ISERROR(SEARCH("radial belastet",NZ4)))</formula>
    </cfRule>
  </conditionalFormatting>
  <conditionalFormatting sqref="NZ3">
    <cfRule type="containsText" dxfId="1173" priority="1177" operator="containsText" text="Steinwolle">
      <formula>NOT(ISERROR(SEARCH("Steinwolle",NZ3)))</formula>
    </cfRule>
  </conditionalFormatting>
  <conditionalFormatting sqref="NH3:NI3">
    <cfRule type="containsText" dxfId="1172" priority="1085" operator="containsText" text="Basotect">
      <formula>NOT(ISERROR(SEARCH("Basotect",NH3)))</formula>
    </cfRule>
  </conditionalFormatting>
  <conditionalFormatting sqref="NH4:NI4">
    <cfRule type="containsText" dxfId="1171" priority="1082" operator="containsText" text="axial belastet">
      <formula>NOT(ISERROR(SEARCH("axial belastet",NH4)))</formula>
    </cfRule>
    <cfRule type="containsText" dxfId="1170" priority="1083" operator="containsText" text="unbelastet">
      <formula>NOT(ISERROR(SEARCH("unbelastet",NH4)))</formula>
    </cfRule>
    <cfRule type="containsText" dxfId="1169" priority="1084" operator="containsText" text="radial belastet">
      <formula>NOT(ISERROR(SEARCH("radial belastet",NH4)))</formula>
    </cfRule>
  </conditionalFormatting>
  <conditionalFormatting sqref="NH3:NI3">
    <cfRule type="containsText" dxfId="1168" priority="1081" operator="containsText" text="Steinwolle">
      <formula>NOT(ISERROR(SEARCH("Steinwolle",NH3)))</formula>
    </cfRule>
  </conditionalFormatting>
  <conditionalFormatting sqref="MX2:MY2">
    <cfRule type="cellIs" dxfId="1167" priority="1150" operator="equal">
      <formula>$MA$2</formula>
    </cfRule>
  </conditionalFormatting>
  <conditionalFormatting sqref="MX3:MY3">
    <cfRule type="containsText" dxfId="1166" priority="1155" operator="containsText" text="Basotect">
      <formula>NOT(ISERROR(SEARCH("Basotect",MX3)))</formula>
    </cfRule>
  </conditionalFormatting>
  <conditionalFormatting sqref="MX4:MY4">
    <cfRule type="containsText" dxfId="1165" priority="1152" operator="containsText" text="axial belastet">
      <formula>NOT(ISERROR(SEARCH("axial belastet",MX4)))</formula>
    </cfRule>
    <cfRule type="containsText" dxfId="1164" priority="1153" operator="containsText" text="unbelastet">
      <formula>NOT(ISERROR(SEARCH("unbelastet",MX4)))</formula>
    </cfRule>
    <cfRule type="containsText" dxfId="1163" priority="1154" operator="containsText" text="radial belastet">
      <formula>NOT(ISERROR(SEARCH("radial belastet",MX4)))</formula>
    </cfRule>
  </conditionalFormatting>
  <conditionalFormatting sqref="MX3:MY3">
    <cfRule type="containsText" dxfId="1162" priority="1151" operator="containsText" text="Steinwolle">
      <formula>NOT(ISERROR(SEARCH("Steinwolle",MX3)))</formula>
    </cfRule>
  </conditionalFormatting>
  <conditionalFormatting sqref="MZ2:NA2">
    <cfRule type="cellIs" dxfId="1161" priority="1136" operator="equal">
      <formula>$MA$2</formula>
    </cfRule>
  </conditionalFormatting>
  <conditionalFormatting sqref="MZ3:NA3">
    <cfRule type="containsText" dxfId="1160" priority="1141" operator="containsText" text="Basotect">
      <formula>NOT(ISERROR(SEARCH("Basotect",MZ3)))</formula>
    </cfRule>
  </conditionalFormatting>
  <conditionalFormatting sqref="MZ4:NA4">
    <cfRule type="containsText" dxfId="1159" priority="1138" operator="containsText" text="axial belastet">
      <formula>NOT(ISERROR(SEARCH("axial belastet",MZ4)))</formula>
    </cfRule>
    <cfRule type="containsText" dxfId="1158" priority="1139" operator="containsText" text="unbelastet">
      <formula>NOT(ISERROR(SEARCH("unbelastet",MZ4)))</formula>
    </cfRule>
    <cfRule type="containsText" dxfId="1157" priority="1140" operator="containsText" text="radial belastet">
      <formula>NOT(ISERROR(SEARCH("radial belastet",MZ4)))</formula>
    </cfRule>
  </conditionalFormatting>
  <conditionalFormatting sqref="MZ3:NA3">
    <cfRule type="containsText" dxfId="1156" priority="1137" operator="containsText" text="Steinwolle">
      <formula>NOT(ISERROR(SEARCH("Steinwolle",MZ3)))</formula>
    </cfRule>
  </conditionalFormatting>
  <conditionalFormatting sqref="NB2:NC2">
    <cfRule type="cellIs" dxfId="1155" priority="1122" operator="equal">
      <formula>$MA$2</formula>
    </cfRule>
  </conditionalFormatting>
  <conditionalFormatting sqref="NB3:NC3">
    <cfRule type="containsText" dxfId="1154" priority="1127" operator="containsText" text="Basotect">
      <formula>NOT(ISERROR(SEARCH("Basotect",NB3)))</formula>
    </cfRule>
  </conditionalFormatting>
  <conditionalFormatting sqref="NB4:NC4">
    <cfRule type="containsText" dxfId="1153" priority="1124" operator="containsText" text="axial belastet">
      <formula>NOT(ISERROR(SEARCH("axial belastet",NB4)))</formula>
    </cfRule>
    <cfRule type="containsText" dxfId="1152" priority="1125" operator="containsText" text="unbelastet">
      <formula>NOT(ISERROR(SEARCH("unbelastet",NB4)))</formula>
    </cfRule>
    <cfRule type="containsText" dxfId="1151" priority="1126" operator="containsText" text="radial belastet">
      <formula>NOT(ISERROR(SEARCH("radial belastet",NB4)))</formula>
    </cfRule>
  </conditionalFormatting>
  <conditionalFormatting sqref="NB3:NC3">
    <cfRule type="containsText" dxfId="1150" priority="1123" operator="containsText" text="Steinwolle">
      <formula>NOT(ISERROR(SEARCH("Steinwolle",NB3)))</formula>
    </cfRule>
  </conditionalFormatting>
  <conditionalFormatting sqref="ND2:NE2">
    <cfRule type="cellIs" dxfId="1149" priority="1108" operator="equal">
      <formula>$MA$2</formula>
    </cfRule>
  </conditionalFormatting>
  <conditionalFormatting sqref="ND3:NE3">
    <cfRule type="containsText" dxfId="1148" priority="1113" operator="containsText" text="Basotect">
      <formula>NOT(ISERROR(SEARCH("Basotect",ND3)))</formula>
    </cfRule>
  </conditionalFormatting>
  <conditionalFormatting sqref="ND4:NE4">
    <cfRule type="containsText" dxfId="1147" priority="1110" operator="containsText" text="axial belastet">
      <formula>NOT(ISERROR(SEARCH("axial belastet",ND4)))</formula>
    </cfRule>
    <cfRule type="containsText" dxfId="1146" priority="1111" operator="containsText" text="unbelastet">
      <formula>NOT(ISERROR(SEARCH("unbelastet",ND4)))</formula>
    </cfRule>
    <cfRule type="containsText" dxfId="1145" priority="1112" operator="containsText" text="radial belastet">
      <formula>NOT(ISERROR(SEARCH("radial belastet",ND4)))</formula>
    </cfRule>
  </conditionalFormatting>
  <conditionalFormatting sqref="ND3:NE3">
    <cfRule type="containsText" dxfId="1144" priority="1109" operator="containsText" text="Steinwolle">
      <formula>NOT(ISERROR(SEARCH("Steinwolle",ND3)))</formula>
    </cfRule>
  </conditionalFormatting>
  <conditionalFormatting sqref="NF2:NG2">
    <cfRule type="cellIs" dxfId="1143" priority="1094" operator="equal">
      <formula>$MA$2</formula>
    </cfRule>
  </conditionalFormatting>
  <conditionalFormatting sqref="NF3:NG3">
    <cfRule type="containsText" dxfId="1142" priority="1099" operator="containsText" text="Basotect">
      <formula>NOT(ISERROR(SEARCH("Basotect",NF3)))</formula>
    </cfRule>
  </conditionalFormatting>
  <conditionalFormatting sqref="NF4:NG4">
    <cfRule type="containsText" dxfId="1141" priority="1096" operator="containsText" text="axial belastet">
      <formula>NOT(ISERROR(SEARCH("axial belastet",NF4)))</formula>
    </cfRule>
    <cfRule type="containsText" dxfId="1140" priority="1097" operator="containsText" text="unbelastet">
      <formula>NOT(ISERROR(SEARCH("unbelastet",NF4)))</formula>
    </cfRule>
    <cfRule type="containsText" dxfId="1139" priority="1098" operator="containsText" text="radial belastet">
      <formula>NOT(ISERROR(SEARCH("radial belastet",NF4)))</formula>
    </cfRule>
  </conditionalFormatting>
  <conditionalFormatting sqref="NF3:NG3">
    <cfRule type="containsText" dxfId="1138" priority="1095" operator="containsText" text="Steinwolle">
      <formula>NOT(ISERROR(SEARCH("Steinwolle",NF3)))</formula>
    </cfRule>
  </conditionalFormatting>
  <conditionalFormatting sqref="OB2:OQ2">
    <cfRule type="cellIs" dxfId="1137" priority="1071" operator="equal">
      <formula>$MA$2</formula>
    </cfRule>
  </conditionalFormatting>
  <conditionalFormatting sqref="OB3 OD3 OF3 OH3 OJ3 OL3 ON3">
    <cfRule type="containsText" dxfId="1136" priority="1069" operator="containsText" text="Basotect">
      <formula>NOT(ISERROR(SEARCH("Basotect",OB3)))</formula>
    </cfRule>
  </conditionalFormatting>
  <conditionalFormatting sqref="OB3 OD3 OF3 OH3 OJ3 OL3 ON3">
    <cfRule type="containsText" dxfId="1135" priority="1065" operator="containsText" text="Steinwolle">
      <formula>NOT(ISERROR(SEARCH("Steinwolle",OB3)))</formula>
    </cfRule>
  </conditionalFormatting>
  <conditionalFormatting sqref="OB4:OC4">
    <cfRule type="containsText" dxfId="1134" priority="1048" operator="containsText" text="axial belastet">
      <formula>NOT(ISERROR(SEARCH("axial belastet",OB4)))</formula>
    </cfRule>
    <cfRule type="containsText" dxfId="1133" priority="1049" operator="containsText" text="unbelastet">
      <formula>NOT(ISERROR(SEARCH("unbelastet",OB4)))</formula>
    </cfRule>
    <cfRule type="containsText" dxfId="1132" priority="1050" operator="containsText" text="radial belastet">
      <formula>NOT(ISERROR(SEARCH("radial belastet",OB4)))</formula>
    </cfRule>
  </conditionalFormatting>
  <conditionalFormatting sqref="ON4:OO4">
    <cfRule type="containsText" dxfId="1131" priority="1030" operator="containsText" text="axial belastet">
      <formula>NOT(ISERROR(SEARCH("axial belastet",ON4)))</formula>
    </cfRule>
    <cfRule type="containsText" dxfId="1130" priority="1031" operator="containsText" text="unbelastet">
      <formula>NOT(ISERROR(SEARCH("unbelastet",ON4)))</formula>
    </cfRule>
    <cfRule type="containsText" dxfId="1129" priority="1032" operator="containsText" text="radial belastet">
      <formula>NOT(ISERROR(SEARCH("radial belastet",ON4)))</formula>
    </cfRule>
  </conditionalFormatting>
  <conditionalFormatting sqref="OD4:OE4">
    <cfRule type="containsText" dxfId="1128" priority="1045" operator="containsText" text="axial belastet">
      <formula>NOT(ISERROR(SEARCH("axial belastet",OD4)))</formula>
    </cfRule>
    <cfRule type="containsText" dxfId="1127" priority="1046" operator="containsText" text="unbelastet">
      <formula>NOT(ISERROR(SEARCH("unbelastet",OD4)))</formula>
    </cfRule>
    <cfRule type="containsText" dxfId="1126" priority="1047" operator="containsText" text="radial belastet">
      <formula>NOT(ISERROR(SEARCH("radial belastet",OD4)))</formula>
    </cfRule>
  </conditionalFormatting>
  <conditionalFormatting sqref="OF4:OG4">
    <cfRule type="containsText" dxfId="1125" priority="1042" operator="containsText" text="axial belastet">
      <formula>NOT(ISERROR(SEARCH("axial belastet",OF4)))</formula>
    </cfRule>
    <cfRule type="containsText" dxfId="1124" priority="1043" operator="containsText" text="unbelastet">
      <formula>NOT(ISERROR(SEARCH("unbelastet",OF4)))</formula>
    </cfRule>
    <cfRule type="containsText" dxfId="1123" priority="1044" operator="containsText" text="radial belastet">
      <formula>NOT(ISERROR(SEARCH("radial belastet",OF4)))</formula>
    </cfRule>
  </conditionalFormatting>
  <conditionalFormatting sqref="OH4:OI4">
    <cfRule type="containsText" dxfId="1122" priority="1039" operator="containsText" text="axial belastet">
      <formula>NOT(ISERROR(SEARCH("axial belastet",OH4)))</formula>
    </cfRule>
    <cfRule type="containsText" dxfId="1121" priority="1040" operator="containsText" text="unbelastet">
      <formula>NOT(ISERROR(SEARCH("unbelastet",OH4)))</formula>
    </cfRule>
    <cfRule type="containsText" dxfId="1120" priority="1041" operator="containsText" text="radial belastet">
      <formula>NOT(ISERROR(SEARCH("radial belastet",OH4)))</formula>
    </cfRule>
  </conditionalFormatting>
  <conditionalFormatting sqref="OJ4:OK4">
    <cfRule type="containsText" dxfId="1119" priority="1036" operator="containsText" text="axial belastet">
      <formula>NOT(ISERROR(SEARCH("axial belastet",OJ4)))</formula>
    </cfRule>
    <cfRule type="containsText" dxfId="1118" priority="1037" operator="containsText" text="unbelastet">
      <formula>NOT(ISERROR(SEARCH("unbelastet",OJ4)))</formula>
    </cfRule>
    <cfRule type="containsText" dxfId="1117" priority="1038" operator="containsText" text="radial belastet">
      <formula>NOT(ISERROR(SEARCH("radial belastet",OJ4)))</formula>
    </cfRule>
  </conditionalFormatting>
  <conditionalFormatting sqref="OL4:OM4">
    <cfRule type="containsText" dxfId="1116" priority="1033" operator="containsText" text="axial belastet">
      <formula>NOT(ISERROR(SEARCH("axial belastet",OL4)))</formula>
    </cfRule>
    <cfRule type="containsText" dxfId="1115" priority="1034" operator="containsText" text="unbelastet">
      <formula>NOT(ISERROR(SEARCH("unbelastet",OL4)))</formula>
    </cfRule>
    <cfRule type="containsText" dxfId="1114" priority="1035" operator="containsText" text="radial belastet">
      <formula>NOT(ISERROR(SEARCH("radial belastet",OL4)))</formula>
    </cfRule>
  </conditionalFormatting>
  <conditionalFormatting sqref="OP3:OQ3">
    <cfRule type="containsText" dxfId="1113" priority="1023" operator="containsText" text="Basotect">
      <formula>NOT(ISERROR(SEARCH("Basotect",OP3)))</formula>
    </cfRule>
  </conditionalFormatting>
  <conditionalFormatting sqref="OP4:OQ4">
    <cfRule type="containsText" dxfId="1112" priority="1020" operator="containsText" text="axial belastet">
      <formula>NOT(ISERROR(SEARCH("axial belastet",OP4)))</formula>
    </cfRule>
    <cfRule type="containsText" dxfId="1111" priority="1021" operator="containsText" text="unbelastet">
      <formula>NOT(ISERROR(SEARCH("unbelastet",OP4)))</formula>
    </cfRule>
    <cfRule type="containsText" dxfId="1110" priority="1022" operator="containsText" text="radial belastet">
      <formula>NOT(ISERROR(SEARCH("radial belastet",OP4)))</formula>
    </cfRule>
  </conditionalFormatting>
  <conditionalFormatting sqref="OP3:OQ3">
    <cfRule type="containsText" dxfId="1109" priority="1019" operator="containsText" text="Steinwolle">
      <formula>NOT(ISERROR(SEARCH("Steinwolle",OP3)))</formula>
    </cfRule>
  </conditionalFormatting>
  <conditionalFormatting sqref="OR2:OS2">
    <cfRule type="cellIs" dxfId="1108" priority="1011" operator="equal">
      <formula>$MA$2</formula>
    </cfRule>
  </conditionalFormatting>
  <conditionalFormatting sqref="OR3:OS3">
    <cfRule type="containsText" dxfId="1107" priority="1009" operator="containsText" text="Basotect">
      <formula>NOT(ISERROR(SEARCH("Basotect",OR3)))</formula>
    </cfRule>
  </conditionalFormatting>
  <conditionalFormatting sqref="OR4:OS4">
    <cfRule type="containsText" dxfId="1106" priority="1006" operator="containsText" text="axial belastet">
      <formula>NOT(ISERROR(SEARCH("axial belastet",OR4)))</formula>
    </cfRule>
    <cfRule type="containsText" dxfId="1105" priority="1007" operator="containsText" text="unbelastet">
      <formula>NOT(ISERROR(SEARCH("unbelastet",OR4)))</formula>
    </cfRule>
    <cfRule type="containsText" dxfId="1104" priority="1008" operator="containsText" text="radial belastet">
      <formula>NOT(ISERROR(SEARCH("radial belastet",OR4)))</formula>
    </cfRule>
  </conditionalFormatting>
  <conditionalFormatting sqref="OR3:OS3">
    <cfRule type="containsText" dxfId="1103" priority="1005" operator="containsText" text="Steinwolle">
      <formula>NOT(ISERROR(SEARCH("Steinwolle",OR3)))</formula>
    </cfRule>
  </conditionalFormatting>
  <conditionalFormatting sqref="OT2:OU2">
    <cfRule type="cellIs" dxfId="1102" priority="997" operator="equal">
      <formula>$MA$2</formula>
    </cfRule>
  </conditionalFormatting>
  <conditionalFormatting sqref="OT3:OU3">
    <cfRule type="containsText" dxfId="1101" priority="995" operator="containsText" text="Basotect">
      <formula>NOT(ISERROR(SEARCH("Basotect",OT3)))</formula>
    </cfRule>
  </conditionalFormatting>
  <conditionalFormatting sqref="OT4:OU4">
    <cfRule type="containsText" dxfId="1100" priority="992" operator="containsText" text="axial belastet">
      <formula>NOT(ISERROR(SEARCH("axial belastet",OT4)))</formula>
    </cfRule>
    <cfRule type="containsText" dxfId="1099" priority="993" operator="containsText" text="unbelastet">
      <formula>NOT(ISERROR(SEARCH("unbelastet",OT4)))</formula>
    </cfRule>
    <cfRule type="containsText" dxfId="1098" priority="994" operator="containsText" text="radial belastet">
      <formula>NOT(ISERROR(SEARCH("radial belastet",OT4)))</formula>
    </cfRule>
  </conditionalFormatting>
  <conditionalFormatting sqref="OT3:OU3">
    <cfRule type="containsText" dxfId="1097" priority="991" operator="containsText" text="Steinwolle">
      <formula>NOT(ISERROR(SEARCH("Steinwolle",OT3)))</formula>
    </cfRule>
  </conditionalFormatting>
  <conditionalFormatting sqref="OV2:OW2">
    <cfRule type="cellIs" dxfId="1096" priority="983" operator="equal">
      <formula>$MA$2</formula>
    </cfRule>
  </conditionalFormatting>
  <conditionalFormatting sqref="OV3:OW3">
    <cfRule type="containsText" dxfId="1095" priority="981" operator="containsText" text="Basotect">
      <formula>NOT(ISERROR(SEARCH("Basotect",OV3)))</formula>
    </cfRule>
  </conditionalFormatting>
  <conditionalFormatting sqref="OV4:OW4">
    <cfRule type="containsText" dxfId="1094" priority="978" operator="containsText" text="axial belastet">
      <formula>NOT(ISERROR(SEARCH("axial belastet",OV4)))</formula>
    </cfRule>
    <cfRule type="containsText" dxfId="1093" priority="979" operator="containsText" text="unbelastet">
      <formula>NOT(ISERROR(SEARCH("unbelastet",OV4)))</formula>
    </cfRule>
    <cfRule type="containsText" dxfId="1092" priority="980" operator="containsText" text="radial belastet">
      <formula>NOT(ISERROR(SEARCH("radial belastet",OV4)))</formula>
    </cfRule>
  </conditionalFormatting>
  <conditionalFormatting sqref="OV3:OW3">
    <cfRule type="containsText" dxfId="1091" priority="977" operator="containsText" text="Steinwolle">
      <formula>NOT(ISERROR(SEARCH("Steinwolle",OV3)))</formula>
    </cfRule>
  </conditionalFormatting>
  <conditionalFormatting sqref="OX2:OY2">
    <cfRule type="cellIs" dxfId="1090" priority="969" operator="equal">
      <formula>$MA$2</formula>
    </cfRule>
  </conditionalFormatting>
  <conditionalFormatting sqref="OX3:OY3">
    <cfRule type="containsText" dxfId="1089" priority="967" operator="containsText" text="Basotect">
      <formula>NOT(ISERROR(SEARCH("Basotect",OX3)))</formula>
    </cfRule>
  </conditionalFormatting>
  <conditionalFormatting sqref="OX4:OY4">
    <cfRule type="containsText" dxfId="1088" priority="964" operator="containsText" text="axial belastet">
      <formula>NOT(ISERROR(SEARCH("axial belastet",OX4)))</formula>
    </cfRule>
    <cfRule type="containsText" dxfId="1087" priority="965" operator="containsText" text="unbelastet">
      <formula>NOT(ISERROR(SEARCH("unbelastet",OX4)))</formula>
    </cfRule>
    <cfRule type="containsText" dxfId="1086" priority="966" operator="containsText" text="radial belastet">
      <formula>NOT(ISERROR(SEARCH("radial belastet",OX4)))</formula>
    </cfRule>
  </conditionalFormatting>
  <conditionalFormatting sqref="OX3:OY3">
    <cfRule type="containsText" dxfId="1085" priority="963" operator="containsText" text="Steinwolle">
      <formula>NOT(ISERROR(SEARCH("Steinwolle",OX3)))</formula>
    </cfRule>
  </conditionalFormatting>
  <conditionalFormatting sqref="OZ2:PA2">
    <cfRule type="cellIs" dxfId="1084" priority="955" operator="equal">
      <formula>$MA$2</formula>
    </cfRule>
  </conditionalFormatting>
  <conditionalFormatting sqref="OZ3:PA3">
    <cfRule type="containsText" dxfId="1083" priority="953" operator="containsText" text="Basotect">
      <formula>NOT(ISERROR(SEARCH("Basotect",OZ3)))</formula>
    </cfRule>
  </conditionalFormatting>
  <conditionalFormatting sqref="OZ4:PA4">
    <cfRule type="containsText" dxfId="1082" priority="950" operator="containsText" text="axial belastet">
      <formula>NOT(ISERROR(SEARCH("axial belastet",OZ4)))</formula>
    </cfRule>
    <cfRule type="containsText" dxfId="1081" priority="951" operator="containsText" text="unbelastet">
      <formula>NOT(ISERROR(SEARCH("unbelastet",OZ4)))</formula>
    </cfRule>
    <cfRule type="containsText" dxfId="1080" priority="952" operator="containsText" text="radial belastet">
      <formula>NOT(ISERROR(SEARCH("radial belastet",OZ4)))</formula>
    </cfRule>
  </conditionalFormatting>
  <conditionalFormatting sqref="OZ3:PA3">
    <cfRule type="containsText" dxfId="1079" priority="949" operator="containsText" text="Steinwolle">
      <formula>NOT(ISERROR(SEARCH("Steinwolle",OZ3)))</formula>
    </cfRule>
  </conditionalFormatting>
  <conditionalFormatting sqref="PB2:PC2">
    <cfRule type="cellIs" dxfId="1078" priority="941" operator="equal">
      <formula>$MA$2</formula>
    </cfRule>
  </conditionalFormatting>
  <conditionalFormatting sqref="PB3:PC3">
    <cfRule type="containsText" dxfId="1077" priority="939" operator="containsText" text="Basotect">
      <formula>NOT(ISERROR(SEARCH("Basotect",PB3)))</formula>
    </cfRule>
  </conditionalFormatting>
  <conditionalFormatting sqref="PB4:PC4">
    <cfRule type="containsText" dxfId="1076" priority="936" operator="containsText" text="axial belastet">
      <formula>NOT(ISERROR(SEARCH("axial belastet",PB4)))</formula>
    </cfRule>
    <cfRule type="containsText" dxfId="1075" priority="937" operator="containsText" text="unbelastet">
      <formula>NOT(ISERROR(SEARCH("unbelastet",PB4)))</formula>
    </cfRule>
    <cfRule type="containsText" dxfId="1074" priority="938" operator="containsText" text="radial belastet">
      <formula>NOT(ISERROR(SEARCH("radial belastet",PB4)))</formula>
    </cfRule>
  </conditionalFormatting>
  <conditionalFormatting sqref="PB3:PC3">
    <cfRule type="containsText" dxfId="1073" priority="935" operator="containsText" text="Steinwolle">
      <formula>NOT(ISERROR(SEARCH("Steinwolle",PB3)))</formula>
    </cfRule>
  </conditionalFormatting>
  <conditionalFormatting sqref="PD2:PE2">
    <cfRule type="cellIs" dxfId="1072" priority="927" operator="equal">
      <formula>$MA$2</formula>
    </cfRule>
  </conditionalFormatting>
  <conditionalFormatting sqref="PD3:PE3">
    <cfRule type="containsText" dxfId="1071" priority="925" operator="containsText" text="Basotect">
      <formula>NOT(ISERROR(SEARCH("Basotect",PD3)))</formula>
    </cfRule>
  </conditionalFormatting>
  <conditionalFormatting sqref="PD4:PE4">
    <cfRule type="containsText" dxfId="1070" priority="922" operator="containsText" text="axial belastet">
      <formula>NOT(ISERROR(SEARCH("axial belastet",PD4)))</formula>
    </cfRule>
    <cfRule type="containsText" dxfId="1069" priority="923" operator="containsText" text="unbelastet">
      <formula>NOT(ISERROR(SEARCH("unbelastet",PD4)))</formula>
    </cfRule>
    <cfRule type="containsText" dxfId="1068" priority="924" operator="containsText" text="radial belastet">
      <formula>NOT(ISERROR(SEARCH("radial belastet",PD4)))</formula>
    </cfRule>
  </conditionalFormatting>
  <conditionalFormatting sqref="PD3:PE3">
    <cfRule type="containsText" dxfId="1067" priority="921" operator="containsText" text="Steinwolle">
      <formula>NOT(ISERROR(SEARCH("Steinwolle",PD3)))</formula>
    </cfRule>
  </conditionalFormatting>
  <conditionalFormatting sqref="PF2:PG2">
    <cfRule type="cellIs" dxfId="1066" priority="912" operator="equal">
      <formula>$MA$2</formula>
    </cfRule>
  </conditionalFormatting>
  <conditionalFormatting sqref="PF3:PG3">
    <cfRule type="containsText" dxfId="1065" priority="910" operator="containsText" text="Basotect">
      <formula>NOT(ISERROR(SEARCH("Basotect",PF3)))</formula>
    </cfRule>
  </conditionalFormatting>
  <conditionalFormatting sqref="PF4:PG4">
    <cfRule type="containsText" dxfId="1064" priority="907" operator="containsText" text="axial belastet">
      <formula>NOT(ISERROR(SEARCH("axial belastet",PF4)))</formula>
    </cfRule>
    <cfRule type="containsText" dxfId="1063" priority="908" operator="containsText" text="unbelastet">
      <formula>NOT(ISERROR(SEARCH("unbelastet",PF4)))</formula>
    </cfRule>
    <cfRule type="containsText" dxfId="1062" priority="909" operator="containsText" text="radial belastet">
      <formula>NOT(ISERROR(SEARCH("radial belastet",PF4)))</formula>
    </cfRule>
  </conditionalFormatting>
  <conditionalFormatting sqref="PF3:PG3">
    <cfRule type="containsText" dxfId="1061" priority="906" operator="containsText" text="Steinwolle">
      <formula>NOT(ISERROR(SEARCH("Steinwolle",PF3)))</formula>
    </cfRule>
  </conditionalFormatting>
  <conditionalFormatting sqref="PH2:PI2">
    <cfRule type="cellIs" dxfId="1060" priority="897" operator="equal">
      <formula>$MA$2</formula>
    </cfRule>
  </conditionalFormatting>
  <conditionalFormatting sqref="PH3:PI3">
    <cfRule type="containsText" dxfId="1059" priority="895" operator="containsText" text="Basotect">
      <formula>NOT(ISERROR(SEARCH("Basotect",PH3)))</formula>
    </cfRule>
  </conditionalFormatting>
  <conditionalFormatting sqref="PH4:PI4">
    <cfRule type="containsText" dxfId="1058" priority="892" operator="containsText" text="axial belastet">
      <formula>NOT(ISERROR(SEARCH("axial belastet",PH4)))</formula>
    </cfRule>
    <cfRule type="containsText" dxfId="1057" priority="893" operator="containsText" text="unbelastet">
      <formula>NOT(ISERROR(SEARCH("unbelastet",PH4)))</formula>
    </cfRule>
    <cfRule type="containsText" dxfId="1056" priority="894" operator="containsText" text="radial belastet">
      <formula>NOT(ISERROR(SEARCH("radial belastet",PH4)))</formula>
    </cfRule>
  </conditionalFormatting>
  <conditionalFormatting sqref="PH3:PI3">
    <cfRule type="containsText" dxfId="1055" priority="891" operator="containsText" text="Steinwolle">
      <formula>NOT(ISERROR(SEARCH("Steinwolle",PH3)))</formula>
    </cfRule>
  </conditionalFormatting>
  <conditionalFormatting sqref="PJ2:PK2">
    <cfRule type="cellIs" dxfId="1054" priority="882" operator="equal">
      <formula>$MA$2</formula>
    </cfRule>
  </conditionalFormatting>
  <conditionalFormatting sqref="PJ3:PK3">
    <cfRule type="containsText" dxfId="1053" priority="880" operator="containsText" text="Basotect">
      <formula>NOT(ISERROR(SEARCH("Basotect",PJ3)))</formula>
    </cfRule>
  </conditionalFormatting>
  <conditionalFormatting sqref="PJ4:PK4">
    <cfRule type="containsText" dxfId="1052" priority="877" operator="containsText" text="axial belastet">
      <formula>NOT(ISERROR(SEARCH("axial belastet",PJ4)))</formula>
    </cfRule>
    <cfRule type="containsText" dxfId="1051" priority="878" operator="containsText" text="unbelastet">
      <formula>NOT(ISERROR(SEARCH("unbelastet",PJ4)))</formula>
    </cfRule>
    <cfRule type="containsText" dxfId="1050" priority="879" operator="containsText" text="radial belastet">
      <formula>NOT(ISERROR(SEARCH("radial belastet",PJ4)))</formula>
    </cfRule>
  </conditionalFormatting>
  <conditionalFormatting sqref="PJ3:PK3">
    <cfRule type="containsText" dxfId="1049" priority="876" operator="containsText" text="Steinwolle">
      <formula>NOT(ISERROR(SEARCH("Steinwolle",PJ3)))</formula>
    </cfRule>
  </conditionalFormatting>
  <conditionalFormatting sqref="PL2:PM2">
    <cfRule type="cellIs" dxfId="1048" priority="867" operator="equal">
      <formula>$MA$2</formula>
    </cfRule>
  </conditionalFormatting>
  <conditionalFormatting sqref="PL3:PM3">
    <cfRule type="containsText" dxfId="1047" priority="865" operator="containsText" text="Basotect">
      <formula>NOT(ISERROR(SEARCH("Basotect",PL3)))</formula>
    </cfRule>
  </conditionalFormatting>
  <conditionalFormatting sqref="PL4:PM4">
    <cfRule type="containsText" dxfId="1046" priority="862" operator="containsText" text="axial belastet">
      <formula>NOT(ISERROR(SEARCH("axial belastet",PL4)))</formula>
    </cfRule>
    <cfRule type="containsText" dxfId="1045" priority="863" operator="containsText" text="unbelastet">
      <formula>NOT(ISERROR(SEARCH("unbelastet",PL4)))</formula>
    </cfRule>
    <cfRule type="containsText" dxfId="1044" priority="864" operator="containsText" text="radial belastet">
      <formula>NOT(ISERROR(SEARCH("radial belastet",PL4)))</formula>
    </cfRule>
  </conditionalFormatting>
  <conditionalFormatting sqref="PL3:PM3">
    <cfRule type="containsText" dxfId="1043" priority="861" operator="containsText" text="Steinwolle">
      <formula>NOT(ISERROR(SEARCH("Steinwolle",PL3)))</formula>
    </cfRule>
  </conditionalFormatting>
  <conditionalFormatting sqref="PN2:PO2">
    <cfRule type="cellIs" dxfId="1042" priority="852" operator="equal">
      <formula>$MA$2</formula>
    </cfRule>
  </conditionalFormatting>
  <conditionalFormatting sqref="PN3:PO3">
    <cfRule type="containsText" dxfId="1041" priority="850" operator="containsText" text="Basotect">
      <formula>NOT(ISERROR(SEARCH("Basotect",PN3)))</formula>
    </cfRule>
  </conditionalFormatting>
  <conditionalFormatting sqref="PN4:PO4">
    <cfRule type="containsText" dxfId="1040" priority="847" operator="containsText" text="axial belastet">
      <formula>NOT(ISERROR(SEARCH("axial belastet",PN4)))</formula>
    </cfRule>
    <cfRule type="containsText" dxfId="1039" priority="848" operator="containsText" text="unbelastet">
      <formula>NOT(ISERROR(SEARCH("unbelastet",PN4)))</formula>
    </cfRule>
    <cfRule type="containsText" dxfId="1038" priority="849" operator="containsText" text="radial belastet">
      <formula>NOT(ISERROR(SEARCH("radial belastet",PN4)))</formula>
    </cfRule>
  </conditionalFormatting>
  <conditionalFormatting sqref="PN3:PO3">
    <cfRule type="containsText" dxfId="1037" priority="846" operator="containsText" text="Steinwolle">
      <formula>NOT(ISERROR(SEARCH("Steinwolle",PN3)))</formula>
    </cfRule>
  </conditionalFormatting>
  <conditionalFormatting sqref="PP2:PQ2">
    <cfRule type="cellIs" dxfId="1036" priority="837" operator="equal">
      <formula>$MA$2</formula>
    </cfRule>
  </conditionalFormatting>
  <conditionalFormatting sqref="PP3:PQ3">
    <cfRule type="containsText" dxfId="1035" priority="835" operator="containsText" text="Basotect">
      <formula>NOT(ISERROR(SEARCH("Basotect",PP3)))</formula>
    </cfRule>
  </conditionalFormatting>
  <conditionalFormatting sqref="PP4:PQ4">
    <cfRule type="containsText" dxfId="1034" priority="832" operator="containsText" text="axial belastet">
      <formula>NOT(ISERROR(SEARCH("axial belastet",PP4)))</formula>
    </cfRule>
    <cfRule type="containsText" dxfId="1033" priority="833" operator="containsText" text="unbelastet">
      <formula>NOT(ISERROR(SEARCH("unbelastet",PP4)))</formula>
    </cfRule>
    <cfRule type="containsText" dxfId="1032" priority="834" operator="containsText" text="radial belastet">
      <formula>NOT(ISERROR(SEARCH("radial belastet",PP4)))</formula>
    </cfRule>
  </conditionalFormatting>
  <conditionalFormatting sqref="PP3:PQ3">
    <cfRule type="containsText" dxfId="1031" priority="831" operator="containsText" text="Steinwolle">
      <formula>NOT(ISERROR(SEARCH("Steinwolle",PP3)))</formula>
    </cfRule>
  </conditionalFormatting>
  <conditionalFormatting sqref="PR2:PS2">
    <cfRule type="cellIs" dxfId="1030" priority="822" operator="equal">
      <formula>$MA$2</formula>
    </cfRule>
  </conditionalFormatting>
  <conditionalFormatting sqref="PR3:PS3">
    <cfRule type="containsText" dxfId="1029" priority="820" operator="containsText" text="Basotect">
      <formula>NOT(ISERROR(SEARCH("Basotect",PR3)))</formula>
    </cfRule>
  </conditionalFormatting>
  <conditionalFormatting sqref="PR4:PS4">
    <cfRule type="containsText" dxfId="1028" priority="817" operator="containsText" text="axial belastet">
      <formula>NOT(ISERROR(SEARCH("axial belastet",PR4)))</formula>
    </cfRule>
    <cfRule type="containsText" dxfId="1027" priority="818" operator="containsText" text="unbelastet">
      <formula>NOT(ISERROR(SEARCH("unbelastet",PR4)))</formula>
    </cfRule>
    <cfRule type="containsText" dxfId="1026" priority="819" operator="containsText" text="radial belastet">
      <formula>NOT(ISERROR(SEARCH("radial belastet",PR4)))</formula>
    </cfRule>
  </conditionalFormatting>
  <conditionalFormatting sqref="PR3:PS3">
    <cfRule type="containsText" dxfId="1025" priority="816" operator="containsText" text="Steinwolle">
      <formula>NOT(ISERROR(SEARCH("Steinwolle",PR3)))</formula>
    </cfRule>
  </conditionalFormatting>
  <conditionalFormatting sqref="PT2:PU2">
    <cfRule type="cellIs" dxfId="1024" priority="807" operator="equal">
      <formula>$MA$2</formula>
    </cfRule>
  </conditionalFormatting>
  <conditionalFormatting sqref="PT3:PU3">
    <cfRule type="containsText" dxfId="1023" priority="805" operator="containsText" text="Basotect">
      <formula>NOT(ISERROR(SEARCH("Basotect",PT3)))</formula>
    </cfRule>
  </conditionalFormatting>
  <conditionalFormatting sqref="PT4:PU4">
    <cfRule type="containsText" dxfId="1022" priority="802" operator="containsText" text="axial belastet">
      <formula>NOT(ISERROR(SEARCH("axial belastet",PT4)))</formula>
    </cfRule>
    <cfRule type="containsText" dxfId="1021" priority="803" operator="containsText" text="unbelastet">
      <formula>NOT(ISERROR(SEARCH("unbelastet",PT4)))</formula>
    </cfRule>
    <cfRule type="containsText" dxfId="1020" priority="804" operator="containsText" text="radial belastet">
      <formula>NOT(ISERROR(SEARCH("radial belastet",PT4)))</formula>
    </cfRule>
  </conditionalFormatting>
  <conditionalFormatting sqref="PT3:PU3">
    <cfRule type="containsText" dxfId="1019" priority="801" operator="containsText" text="Steinwolle">
      <formula>NOT(ISERROR(SEARCH("Steinwolle",PT3)))</formula>
    </cfRule>
  </conditionalFormatting>
  <conditionalFormatting sqref="PV2:PW2">
    <cfRule type="cellIs" dxfId="1018" priority="792" operator="equal">
      <formula>$MA$2</formula>
    </cfRule>
  </conditionalFormatting>
  <conditionalFormatting sqref="PV3:PW3">
    <cfRule type="containsText" dxfId="1017" priority="790" operator="containsText" text="Basotect">
      <formula>NOT(ISERROR(SEARCH("Basotect",PV3)))</formula>
    </cfRule>
  </conditionalFormatting>
  <conditionalFormatting sqref="PV4:PW4">
    <cfRule type="containsText" dxfId="1016" priority="787" operator="containsText" text="axial belastet">
      <formula>NOT(ISERROR(SEARCH("axial belastet",PV4)))</formula>
    </cfRule>
    <cfRule type="containsText" dxfId="1015" priority="788" operator="containsText" text="unbelastet">
      <formula>NOT(ISERROR(SEARCH("unbelastet",PV4)))</formula>
    </cfRule>
    <cfRule type="containsText" dxfId="1014" priority="789" operator="containsText" text="radial belastet">
      <formula>NOT(ISERROR(SEARCH("radial belastet",PV4)))</formula>
    </cfRule>
  </conditionalFormatting>
  <conditionalFormatting sqref="PV3:PW3">
    <cfRule type="containsText" dxfId="1013" priority="786" operator="containsText" text="Steinwolle">
      <formula>NOT(ISERROR(SEARCH("Steinwolle",PV3)))</formula>
    </cfRule>
  </conditionalFormatting>
  <conditionalFormatting sqref="PX2:PY2">
    <cfRule type="cellIs" dxfId="1012" priority="777" operator="equal">
      <formula>$MA$2</formula>
    </cfRule>
  </conditionalFormatting>
  <conditionalFormatting sqref="PX3:PY3">
    <cfRule type="containsText" dxfId="1011" priority="775" operator="containsText" text="Basotect">
      <formula>NOT(ISERROR(SEARCH("Basotect",PX3)))</formula>
    </cfRule>
  </conditionalFormatting>
  <conditionalFormatting sqref="PX4:PY4">
    <cfRule type="containsText" dxfId="1010" priority="772" operator="containsText" text="axial belastet">
      <formula>NOT(ISERROR(SEARCH("axial belastet",PX4)))</formula>
    </cfRule>
    <cfRule type="containsText" dxfId="1009" priority="773" operator="containsText" text="unbelastet">
      <formula>NOT(ISERROR(SEARCH("unbelastet",PX4)))</formula>
    </cfRule>
    <cfRule type="containsText" dxfId="1008" priority="774" operator="containsText" text="radial belastet">
      <formula>NOT(ISERROR(SEARCH("radial belastet",PX4)))</formula>
    </cfRule>
  </conditionalFormatting>
  <conditionalFormatting sqref="PX3:PY3">
    <cfRule type="containsText" dxfId="1007" priority="771" operator="containsText" text="Steinwolle">
      <formula>NOT(ISERROR(SEARCH("Steinwolle",PX3)))</formula>
    </cfRule>
  </conditionalFormatting>
  <conditionalFormatting sqref="PZ2:QA2">
    <cfRule type="cellIs" dxfId="1006" priority="762" operator="equal">
      <formula>$MA$2</formula>
    </cfRule>
  </conditionalFormatting>
  <conditionalFormatting sqref="PZ3:QA3">
    <cfRule type="containsText" dxfId="1005" priority="760" operator="containsText" text="Basotect">
      <formula>NOT(ISERROR(SEARCH("Basotect",PZ3)))</formula>
    </cfRule>
  </conditionalFormatting>
  <conditionalFormatting sqref="PZ4:QA4">
    <cfRule type="containsText" dxfId="1004" priority="757" operator="containsText" text="axial belastet">
      <formula>NOT(ISERROR(SEARCH("axial belastet",PZ4)))</formula>
    </cfRule>
    <cfRule type="containsText" dxfId="1003" priority="758" operator="containsText" text="unbelastet">
      <formula>NOT(ISERROR(SEARCH("unbelastet",PZ4)))</formula>
    </cfRule>
    <cfRule type="containsText" dxfId="1002" priority="759" operator="containsText" text="radial belastet">
      <formula>NOT(ISERROR(SEARCH("radial belastet",PZ4)))</formula>
    </cfRule>
  </conditionalFormatting>
  <conditionalFormatting sqref="PZ3:QA3">
    <cfRule type="containsText" dxfId="1001" priority="756" operator="containsText" text="Steinwolle">
      <formula>NOT(ISERROR(SEARCH("Steinwolle",PZ3)))</formula>
    </cfRule>
  </conditionalFormatting>
  <conditionalFormatting sqref="QD2:QE2">
    <cfRule type="cellIs" dxfId="1000" priority="728" operator="equal">
      <formula>$MA$2</formula>
    </cfRule>
  </conditionalFormatting>
  <conditionalFormatting sqref="QD3:QE3">
    <cfRule type="containsText" dxfId="999" priority="726" operator="containsText" text="Basotect">
      <formula>NOT(ISERROR(SEARCH("Basotect",QD3)))</formula>
    </cfRule>
  </conditionalFormatting>
  <conditionalFormatting sqref="QD4:QE4">
    <cfRule type="containsText" dxfId="998" priority="723" operator="containsText" text="axial belastet">
      <formula>NOT(ISERROR(SEARCH("axial belastet",QD4)))</formula>
    </cfRule>
    <cfRule type="containsText" dxfId="997" priority="724" operator="containsText" text="unbelastet">
      <formula>NOT(ISERROR(SEARCH("unbelastet",QD4)))</formula>
    </cfRule>
    <cfRule type="containsText" dxfId="996" priority="725" operator="containsText" text="radial belastet">
      <formula>NOT(ISERROR(SEARCH("radial belastet",QD4)))</formula>
    </cfRule>
  </conditionalFormatting>
  <conditionalFormatting sqref="QD3:QE3">
    <cfRule type="containsText" dxfId="995" priority="722" operator="containsText" text="Steinwolle">
      <formula>NOT(ISERROR(SEARCH("Steinwolle",QD3)))</formula>
    </cfRule>
  </conditionalFormatting>
  <conditionalFormatting sqref="QF2:QG2">
    <cfRule type="cellIs" dxfId="994" priority="628" operator="equal">
      <formula>$MA$2</formula>
    </cfRule>
  </conditionalFormatting>
  <conditionalFormatting sqref="QF3:QG3">
    <cfRule type="containsText" dxfId="993" priority="626" operator="containsText" text="Basotect">
      <formula>NOT(ISERROR(SEARCH("Basotect",QF3)))</formula>
    </cfRule>
  </conditionalFormatting>
  <conditionalFormatting sqref="QF4:QG4">
    <cfRule type="containsText" dxfId="992" priority="623" operator="containsText" text="axial belastet">
      <formula>NOT(ISERROR(SEARCH("axial belastet",QF4)))</formula>
    </cfRule>
    <cfRule type="containsText" dxfId="991" priority="624" operator="containsText" text="unbelastet">
      <formula>NOT(ISERROR(SEARCH("unbelastet",QF4)))</formula>
    </cfRule>
    <cfRule type="containsText" dxfId="990" priority="625" operator="containsText" text="radial belastet">
      <formula>NOT(ISERROR(SEARCH("radial belastet",QF4)))</formula>
    </cfRule>
  </conditionalFormatting>
  <conditionalFormatting sqref="QF3:QG3">
    <cfRule type="containsText" dxfId="989" priority="622" operator="containsText" text="Steinwolle">
      <formula>NOT(ISERROR(SEARCH("Steinwolle",QF3)))</formula>
    </cfRule>
  </conditionalFormatting>
  <conditionalFormatting sqref="QH2:QI2">
    <cfRule type="cellIs" dxfId="988" priority="583" operator="equal">
      <formula>$MA$2</formula>
    </cfRule>
  </conditionalFormatting>
  <conditionalFormatting sqref="QH3:QI3">
    <cfRule type="containsText" dxfId="987" priority="581" operator="containsText" text="Basotect">
      <formula>NOT(ISERROR(SEARCH("Basotect",QH3)))</formula>
    </cfRule>
  </conditionalFormatting>
  <conditionalFormatting sqref="QH4:QI4">
    <cfRule type="containsText" dxfId="986" priority="578" operator="containsText" text="axial belastet">
      <formula>NOT(ISERROR(SEARCH("axial belastet",QH4)))</formula>
    </cfRule>
    <cfRule type="containsText" dxfId="985" priority="579" operator="containsText" text="unbelastet">
      <formula>NOT(ISERROR(SEARCH("unbelastet",QH4)))</formula>
    </cfRule>
    <cfRule type="containsText" dxfId="984" priority="580" operator="containsText" text="radial belastet">
      <formula>NOT(ISERROR(SEARCH("radial belastet",QH4)))</formula>
    </cfRule>
  </conditionalFormatting>
  <conditionalFormatting sqref="QH3:QI3">
    <cfRule type="containsText" dxfId="983" priority="577" operator="containsText" text="Steinwolle">
      <formula>NOT(ISERROR(SEARCH("Steinwolle",QH3)))</formula>
    </cfRule>
  </conditionalFormatting>
  <conditionalFormatting sqref="QJ2:QK2">
    <cfRule type="cellIs" dxfId="982" priority="568" operator="equal">
      <formula>$MA$2</formula>
    </cfRule>
  </conditionalFormatting>
  <conditionalFormatting sqref="QJ3:QK3">
    <cfRule type="containsText" dxfId="981" priority="566" operator="containsText" text="Basotect">
      <formula>NOT(ISERROR(SEARCH("Basotect",QJ3)))</formula>
    </cfRule>
  </conditionalFormatting>
  <conditionalFormatting sqref="QJ4:QK4">
    <cfRule type="containsText" dxfId="980" priority="563" operator="containsText" text="axial belastet">
      <formula>NOT(ISERROR(SEARCH("axial belastet",QJ4)))</formula>
    </cfRule>
    <cfRule type="containsText" dxfId="979" priority="564" operator="containsText" text="unbelastet">
      <formula>NOT(ISERROR(SEARCH("unbelastet",QJ4)))</formula>
    </cfRule>
    <cfRule type="containsText" dxfId="978" priority="565" operator="containsText" text="radial belastet">
      <formula>NOT(ISERROR(SEARCH("radial belastet",QJ4)))</formula>
    </cfRule>
  </conditionalFormatting>
  <conditionalFormatting sqref="QJ3:QK3">
    <cfRule type="containsText" dxfId="977" priority="562" operator="containsText" text="Steinwolle">
      <formula>NOT(ISERROR(SEARCH("Steinwolle",QJ3)))</formula>
    </cfRule>
  </conditionalFormatting>
  <conditionalFormatting sqref="QL2:QM2">
    <cfRule type="cellIs" dxfId="976" priority="553" operator="equal">
      <formula>$MA$2</formula>
    </cfRule>
  </conditionalFormatting>
  <conditionalFormatting sqref="QL3:QM3">
    <cfRule type="containsText" dxfId="975" priority="551" operator="containsText" text="Basotect">
      <formula>NOT(ISERROR(SEARCH("Basotect",QL3)))</formula>
    </cfRule>
  </conditionalFormatting>
  <conditionalFormatting sqref="QL4:QM4">
    <cfRule type="containsText" dxfId="974" priority="548" operator="containsText" text="axial belastet">
      <formula>NOT(ISERROR(SEARCH("axial belastet",QL4)))</formula>
    </cfRule>
    <cfRule type="containsText" dxfId="973" priority="549" operator="containsText" text="unbelastet">
      <formula>NOT(ISERROR(SEARCH("unbelastet",QL4)))</formula>
    </cfRule>
    <cfRule type="containsText" dxfId="972" priority="550" operator="containsText" text="radial belastet">
      <formula>NOT(ISERROR(SEARCH("radial belastet",QL4)))</formula>
    </cfRule>
  </conditionalFormatting>
  <conditionalFormatting sqref="QL3:QM3">
    <cfRule type="containsText" dxfId="971" priority="547" operator="containsText" text="Steinwolle">
      <formula>NOT(ISERROR(SEARCH("Steinwolle",QL3)))</formula>
    </cfRule>
  </conditionalFormatting>
  <conditionalFormatting sqref="QN2:QO2">
    <cfRule type="cellIs" dxfId="970" priority="538" operator="equal">
      <formula>$MA$2</formula>
    </cfRule>
  </conditionalFormatting>
  <conditionalFormatting sqref="QN3:QO3">
    <cfRule type="containsText" dxfId="969" priority="536" operator="containsText" text="Basotect">
      <formula>NOT(ISERROR(SEARCH("Basotect",QN3)))</formula>
    </cfRule>
  </conditionalFormatting>
  <conditionalFormatting sqref="QN4:QO4">
    <cfRule type="containsText" dxfId="968" priority="533" operator="containsText" text="axial belastet">
      <formula>NOT(ISERROR(SEARCH("axial belastet",QN4)))</formula>
    </cfRule>
    <cfRule type="containsText" dxfId="967" priority="534" operator="containsText" text="unbelastet">
      <formula>NOT(ISERROR(SEARCH("unbelastet",QN4)))</formula>
    </cfRule>
    <cfRule type="containsText" dxfId="966" priority="535" operator="containsText" text="radial belastet">
      <formula>NOT(ISERROR(SEARCH("radial belastet",QN4)))</formula>
    </cfRule>
  </conditionalFormatting>
  <conditionalFormatting sqref="QN3:QO3">
    <cfRule type="containsText" dxfId="965" priority="532" operator="containsText" text="Steinwolle">
      <formula>NOT(ISERROR(SEARCH("Steinwolle",QN3)))</formula>
    </cfRule>
  </conditionalFormatting>
  <conditionalFormatting sqref="QP2:QQ2">
    <cfRule type="cellIs" dxfId="964" priority="523" operator="equal">
      <formula>$MA$2</formula>
    </cfRule>
  </conditionalFormatting>
  <conditionalFormatting sqref="QP3:QQ3">
    <cfRule type="containsText" dxfId="963" priority="521" operator="containsText" text="Basotect">
      <formula>NOT(ISERROR(SEARCH("Basotect",QP3)))</formula>
    </cfRule>
  </conditionalFormatting>
  <conditionalFormatting sqref="QP4:QQ4">
    <cfRule type="containsText" dxfId="962" priority="518" operator="containsText" text="axial belastet">
      <formula>NOT(ISERROR(SEARCH("axial belastet",QP4)))</formula>
    </cfRule>
    <cfRule type="containsText" dxfId="961" priority="519" operator="containsText" text="unbelastet">
      <formula>NOT(ISERROR(SEARCH("unbelastet",QP4)))</formula>
    </cfRule>
    <cfRule type="containsText" dxfId="960" priority="520" operator="containsText" text="radial belastet">
      <formula>NOT(ISERROR(SEARCH("radial belastet",QP4)))</formula>
    </cfRule>
  </conditionalFormatting>
  <conditionalFormatting sqref="QP3:QQ3">
    <cfRule type="containsText" dxfId="959" priority="517" operator="containsText" text="Steinwolle">
      <formula>NOT(ISERROR(SEARCH("Steinwolle",QP3)))</formula>
    </cfRule>
  </conditionalFormatting>
  <conditionalFormatting sqref="QR2:QS2">
    <cfRule type="cellIs" dxfId="958" priority="508" operator="equal">
      <formula>$MA$2</formula>
    </cfRule>
  </conditionalFormatting>
  <conditionalFormatting sqref="QR3:QS3">
    <cfRule type="containsText" dxfId="957" priority="506" operator="containsText" text="Basotect">
      <formula>NOT(ISERROR(SEARCH("Basotect",QR3)))</formula>
    </cfRule>
  </conditionalFormatting>
  <conditionalFormatting sqref="QR4:QS4">
    <cfRule type="containsText" dxfId="956" priority="503" operator="containsText" text="axial belastet">
      <formula>NOT(ISERROR(SEARCH("axial belastet",QR4)))</formula>
    </cfRule>
    <cfRule type="containsText" dxfId="955" priority="504" operator="containsText" text="unbelastet">
      <formula>NOT(ISERROR(SEARCH("unbelastet",QR4)))</formula>
    </cfRule>
    <cfRule type="containsText" dxfId="954" priority="505" operator="containsText" text="radial belastet">
      <formula>NOT(ISERROR(SEARCH("radial belastet",QR4)))</formula>
    </cfRule>
  </conditionalFormatting>
  <conditionalFormatting sqref="QR3:QS3">
    <cfRule type="containsText" dxfId="953" priority="502" operator="containsText" text="Steinwolle">
      <formula>NOT(ISERROR(SEARCH("Steinwolle",QR3)))</formula>
    </cfRule>
  </conditionalFormatting>
  <conditionalFormatting sqref="QT2:QU2">
    <cfRule type="cellIs" dxfId="952" priority="493" operator="equal">
      <formula>$MA$2</formula>
    </cfRule>
  </conditionalFormatting>
  <conditionalFormatting sqref="QT3:QU3">
    <cfRule type="containsText" dxfId="951" priority="491" operator="containsText" text="Basotect">
      <formula>NOT(ISERROR(SEARCH("Basotect",QT3)))</formula>
    </cfRule>
  </conditionalFormatting>
  <conditionalFormatting sqref="QT4:QU4">
    <cfRule type="containsText" dxfId="950" priority="488" operator="containsText" text="axial belastet">
      <formula>NOT(ISERROR(SEARCH("axial belastet",QT4)))</formula>
    </cfRule>
    <cfRule type="containsText" dxfId="949" priority="489" operator="containsText" text="unbelastet">
      <formula>NOT(ISERROR(SEARCH("unbelastet",QT4)))</formula>
    </cfRule>
    <cfRule type="containsText" dxfId="948" priority="490" operator="containsText" text="radial belastet">
      <formula>NOT(ISERROR(SEARCH("radial belastet",QT4)))</formula>
    </cfRule>
  </conditionalFormatting>
  <conditionalFormatting sqref="QT3:QU3">
    <cfRule type="containsText" dxfId="947" priority="487" operator="containsText" text="Steinwolle">
      <formula>NOT(ISERROR(SEARCH("Steinwolle",QT3)))</formula>
    </cfRule>
  </conditionalFormatting>
  <conditionalFormatting sqref="QV2:QW2">
    <cfRule type="cellIs" dxfId="946" priority="478" operator="equal">
      <formula>$MA$2</formula>
    </cfRule>
  </conditionalFormatting>
  <conditionalFormatting sqref="QV3:QW3">
    <cfRule type="containsText" dxfId="945" priority="476" operator="containsText" text="Basotect">
      <formula>NOT(ISERROR(SEARCH("Basotect",QV3)))</formula>
    </cfRule>
  </conditionalFormatting>
  <conditionalFormatting sqref="QV4:QW4">
    <cfRule type="containsText" dxfId="944" priority="473" operator="containsText" text="axial belastet">
      <formula>NOT(ISERROR(SEARCH("axial belastet",QV4)))</formula>
    </cfRule>
    <cfRule type="containsText" dxfId="943" priority="474" operator="containsText" text="unbelastet">
      <formula>NOT(ISERROR(SEARCH("unbelastet",QV4)))</formula>
    </cfRule>
    <cfRule type="containsText" dxfId="942" priority="475" operator="containsText" text="radial belastet">
      <formula>NOT(ISERROR(SEARCH("radial belastet",QV4)))</formula>
    </cfRule>
  </conditionalFormatting>
  <conditionalFormatting sqref="QV3:QW3">
    <cfRule type="containsText" dxfId="941" priority="472" operator="containsText" text="Steinwolle">
      <formula>NOT(ISERROR(SEARCH("Steinwolle",QV3)))</formula>
    </cfRule>
  </conditionalFormatting>
  <conditionalFormatting sqref="QX2:QY2">
    <cfRule type="cellIs" dxfId="940" priority="463" operator="equal">
      <formula>$MA$2</formula>
    </cfRule>
  </conditionalFormatting>
  <conditionalFormatting sqref="QX3:QY3">
    <cfRule type="containsText" dxfId="939" priority="461" operator="containsText" text="Basotect">
      <formula>NOT(ISERROR(SEARCH("Basotect",QX3)))</formula>
    </cfRule>
  </conditionalFormatting>
  <conditionalFormatting sqref="QX4:QY4">
    <cfRule type="containsText" dxfId="938" priority="458" operator="containsText" text="axial belastet">
      <formula>NOT(ISERROR(SEARCH("axial belastet",QX4)))</formula>
    </cfRule>
    <cfRule type="containsText" dxfId="937" priority="459" operator="containsText" text="unbelastet">
      <formula>NOT(ISERROR(SEARCH("unbelastet",QX4)))</formula>
    </cfRule>
    <cfRule type="containsText" dxfId="936" priority="460" operator="containsText" text="radial belastet">
      <formula>NOT(ISERROR(SEARCH("radial belastet",QX4)))</formula>
    </cfRule>
  </conditionalFormatting>
  <conditionalFormatting sqref="QX3:QY3">
    <cfRule type="containsText" dxfId="935" priority="457" operator="containsText" text="Steinwolle">
      <formula>NOT(ISERROR(SEARCH("Steinwolle",QX3)))</formula>
    </cfRule>
  </conditionalFormatting>
  <conditionalFormatting sqref="RP3">
    <cfRule type="containsText" dxfId="934" priority="373" operator="containsText" text="Basotect">
      <formula>NOT(ISERROR(SEARCH("Basotect",RP3)))</formula>
    </cfRule>
  </conditionalFormatting>
  <conditionalFormatting sqref="RP4">
    <cfRule type="containsText" dxfId="933" priority="370" operator="containsText" text="axial belastet">
      <formula>NOT(ISERROR(SEARCH("axial belastet",RP4)))</formula>
    </cfRule>
    <cfRule type="containsText" dxfId="932" priority="371" operator="containsText" text="unbelastet">
      <formula>NOT(ISERROR(SEARCH("unbelastet",RP4)))</formula>
    </cfRule>
    <cfRule type="containsText" dxfId="931" priority="372" operator="containsText" text="radial belastet">
      <formula>NOT(ISERROR(SEARCH("radial belastet",RP4)))</formula>
    </cfRule>
  </conditionalFormatting>
  <conditionalFormatting sqref="RP3">
    <cfRule type="containsText" dxfId="930" priority="369" operator="containsText" text="Steinwolle">
      <formula>NOT(ISERROR(SEARCH("Steinwolle",RP3)))</formula>
    </cfRule>
  </conditionalFormatting>
  <conditionalFormatting sqref="QZ2:RO2">
    <cfRule type="cellIs" dxfId="929" priority="428" operator="equal">
      <formula>$MA$2</formula>
    </cfRule>
  </conditionalFormatting>
  <conditionalFormatting sqref="QZ3:RO3">
    <cfRule type="containsText" dxfId="928" priority="426" operator="containsText" text="Basotect">
      <formula>NOT(ISERROR(SEARCH("Basotect",QZ3)))</formula>
    </cfRule>
  </conditionalFormatting>
  <conditionalFormatting sqref="QZ4:RO4">
    <cfRule type="containsText" dxfId="927" priority="423" operator="containsText" text="axial belastet">
      <formula>NOT(ISERROR(SEARCH("axial belastet",QZ4)))</formula>
    </cfRule>
    <cfRule type="containsText" dxfId="926" priority="424" operator="containsText" text="unbelastet">
      <formula>NOT(ISERROR(SEARCH("unbelastet",QZ4)))</formula>
    </cfRule>
    <cfRule type="containsText" dxfId="925" priority="425" operator="containsText" text="radial belastet">
      <formula>NOT(ISERROR(SEARCH("radial belastet",QZ4)))</formula>
    </cfRule>
  </conditionalFormatting>
  <conditionalFormatting sqref="QZ3:RO3">
    <cfRule type="containsText" dxfId="924" priority="422" operator="containsText" text="Steinwolle">
      <formula>NOT(ISERROR(SEARCH("Steinwolle",QZ3)))</formula>
    </cfRule>
  </conditionalFormatting>
  <conditionalFormatting sqref="RP2">
    <cfRule type="cellIs" dxfId="923" priority="378" operator="equal">
      <formula>$MA$2</formula>
    </cfRule>
  </conditionalFormatting>
  <conditionalFormatting sqref="RQ3 RS3 RU3">
    <cfRule type="containsText" dxfId="922" priority="358" operator="containsText" text="Basotect">
      <formula>NOT(ISERROR(SEARCH("Basotect",RQ3)))</formula>
    </cfRule>
  </conditionalFormatting>
  <conditionalFormatting sqref="RQ4 RS4 RU4">
    <cfRule type="containsText" dxfId="921" priority="355" operator="containsText" text="axial belastet">
      <formula>NOT(ISERROR(SEARCH("axial belastet",RQ4)))</formula>
    </cfRule>
    <cfRule type="containsText" dxfId="920" priority="356" operator="containsText" text="unbelastet">
      <formula>NOT(ISERROR(SEARCH("unbelastet",RQ4)))</formula>
    </cfRule>
    <cfRule type="containsText" dxfId="919" priority="357" operator="containsText" text="radial belastet">
      <formula>NOT(ISERROR(SEARCH("radial belastet",RQ4)))</formula>
    </cfRule>
  </conditionalFormatting>
  <conditionalFormatting sqref="RQ3 RS3 RU3">
    <cfRule type="containsText" dxfId="918" priority="354" operator="containsText" text="Steinwolle">
      <formula>NOT(ISERROR(SEARCH("Steinwolle",RQ3)))</formula>
    </cfRule>
  </conditionalFormatting>
  <conditionalFormatting sqref="RQ2 RS2 RU2">
    <cfRule type="cellIs" dxfId="917" priority="361" operator="equal">
      <formula>$MA$2</formula>
    </cfRule>
  </conditionalFormatting>
  <conditionalFormatting sqref="RR3 RT3 RV3">
    <cfRule type="containsText" dxfId="916" priority="343" operator="containsText" text="Basotect">
      <formula>NOT(ISERROR(SEARCH("Basotect",RR3)))</formula>
    </cfRule>
  </conditionalFormatting>
  <conditionalFormatting sqref="RR4 RT4 RV4">
    <cfRule type="containsText" dxfId="915" priority="340" operator="containsText" text="axial belastet">
      <formula>NOT(ISERROR(SEARCH("axial belastet",RR4)))</formula>
    </cfRule>
    <cfRule type="containsText" dxfId="914" priority="341" operator="containsText" text="unbelastet">
      <formula>NOT(ISERROR(SEARCH("unbelastet",RR4)))</formula>
    </cfRule>
    <cfRule type="containsText" dxfId="913" priority="342" operator="containsText" text="radial belastet">
      <formula>NOT(ISERROR(SEARCH("radial belastet",RR4)))</formula>
    </cfRule>
  </conditionalFormatting>
  <conditionalFormatting sqref="RR3 RT3 RV3">
    <cfRule type="containsText" dxfId="912" priority="339" operator="containsText" text="Steinwolle">
      <formula>NOT(ISERROR(SEARCH("Steinwolle",RR3)))</formula>
    </cfRule>
  </conditionalFormatting>
  <conditionalFormatting sqref="RR2 RT2 RV2">
    <cfRule type="cellIs" dxfId="911" priority="346" operator="equal">
      <formula>$MA$2</formula>
    </cfRule>
  </conditionalFormatting>
  <conditionalFormatting sqref="RW3">
    <cfRule type="containsText" dxfId="910" priority="328" operator="containsText" text="Basotect">
      <formula>NOT(ISERROR(SEARCH("Basotect",RW3)))</formula>
    </cfRule>
  </conditionalFormatting>
  <conditionalFormatting sqref="RW4">
    <cfRule type="containsText" dxfId="909" priority="325" operator="containsText" text="axial belastet">
      <formula>NOT(ISERROR(SEARCH("axial belastet",RW4)))</formula>
    </cfRule>
    <cfRule type="containsText" dxfId="908" priority="326" operator="containsText" text="unbelastet">
      <formula>NOT(ISERROR(SEARCH("unbelastet",RW4)))</formula>
    </cfRule>
    <cfRule type="containsText" dxfId="907" priority="327" operator="containsText" text="radial belastet">
      <formula>NOT(ISERROR(SEARCH("radial belastet",RW4)))</formula>
    </cfRule>
  </conditionalFormatting>
  <conditionalFormatting sqref="RW3">
    <cfRule type="containsText" dxfId="906" priority="324" operator="containsText" text="Steinwolle">
      <formula>NOT(ISERROR(SEARCH("Steinwolle",RW3)))</formula>
    </cfRule>
  </conditionalFormatting>
  <conditionalFormatting sqref="RW2">
    <cfRule type="cellIs" dxfId="905" priority="331" operator="equal">
      <formula>$MA$2</formula>
    </cfRule>
  </conditionalFormatting>
  <conditionalFormatting sqref="RX2:RY2">
    <cfRule type="cellIs" dxfId="904" priority="208" operator="equal">
      <formula>$MA$2</formula>
    </cfRule>
  </conditionalFormatting>
  <conditionalFormatting sqref="RX3:RY3">
    <cfRule type="containsText" dxfId="903" priority="206" operator="containsText" text="Basotect">
      <formula>NOT(ISERROR(SEARCH("Basotect",RX3)))</formula>
    </cfRule>
  </conditionalFormatting>
  <conditionalFormatting sqref="RX4:RY4">
    <cfRule type="containsText" dxfId="902" priority="203" operator="containsText" text="axial belastet">
      <formula>NOT(ISERROR(SEARCH("axial belastet",RX4)))</formula>
    </cfRule>
    <cfRule type="containsText" dxfId="901" priority="204" operator="containsText" text="unbelastet">
      <formula>NOT(ISERROR(SEARCH("unbelastet",RX4)))</formula>
    </cfRule>
    <cfRule type="containsText" dxfId="900" priority="205" operator="containsText" text="radial belastet">
      <formula>NOT(ISERROR(SEARCH("radial belastet",RX4)))</formula>
    </cfRule>
  </conditionalFormatting>
  <conditionalFormatting sqref="RX3:RY3">
    <cfRule type="containsText" dxfId="899" priority="202" operator="containsText" text="Steinwolle">
      <formula>NOT(ISERROR(SEARCH("Steinwolle",RX3)))</formula>
    </cfRule>
  </conditionalFormatting>
  <conditionalFormatting sqref="RZ2:SK2">
    <cfRule type="cellIs" dxfId="898" priority="193" operator="equal">
      <formula>$MA$2</formula>
    </cfRule>
  </conditionalFormatting>
  <conditionalFormatting sqref="RZ3:SK3">
    <cfRule type="containsText" dxfId="897" priority="191" operator="containsText" text="Basotect">
      <formula>NOT(ISERROR(SEARCH("Basotect",RZ3)))</formula>
    </cfRule>
  </conditionalFormatting>
  <conditionalFormatting sqref="RZ4:SK4">
    <cfRule type="containsText" dxfId="896" priority="188" operator="containsText" text="axial belastet">
      <formula>NOT(ISERROR(SEARCH("axial belastet",RZ4)))</formula>
    </cfRule>
    <cfRule type="containsText" dxfId="895" priority="189" operator="containsText" text="unbelastet">
      <formula>NOT(ISERROR(SEARCH("unbelastet",RZ4)))</formula>
    </cfRule>
    <cfRule type="containsText" dxfId="894" priority="190" operator="containsText" text="radial belastet">
      <formula>NOT(ISERROR(SEARCH("radial belastet",RZ4)))</formula>
    </cfRule>
  </conditionalFormatting>
  <conditionalFormatting sqref="RZ3:SK3">
    <cfRule type="containsText" dxfId="893" priority="187" operator="containsText" text="Steinwolle">
      <formula>NOT(ISERROR(SEARCH("Steinwolle",RZ3)))</formula>
    </cfRule>
  </conditionalFormatting>
  <conditionalFormatting sqref="SL2:SM2">
    <cfRule type="cellIs" dxfId="892" priority="178" operator="equal">
      <formula>$MA$2</formula>
    </cfRule>
  </conditionalFormatting>
  <conditionalFormatting sqref="SL3:SM3">
    <cfRule type="containsText" dxfId="891" priority="170" operator="containsText" text="Basotect">
      <formula>NOT(ISERROR(SEARCH("Basotect",SL3)))</formula>
    </cfRule>
  </conditionalFormatting>
  <conditionalFormatting sqref="SL4:SM4">
    <cfRule type="containsText" dxfId="890" priority="167" operator="containsText" text="axial belastet">
      <formula>NOT(ISERROR(SEARCH("axial belastet",SL4)))</formula>
    </cfRule>
    <cfRule type="containsText" dxfId="889" priority="168" operator="containsText" text="unbelastet">
      <formula>NOT(ISERROR(SEARCH("unbelastet",SL4)))</formula>
    </cfRule>
    <cfRule type="containsText" dxfId="888" priority="169" operator="containsText" text="radial belastet">
      <formula>NOT(ISERROR(SEARCH("radial belastet",SL4)))</formula>
    </cfRule>
  </conditionalFormatting>
  <conditionalFormatting sqref="SL3:SM3">
    <cfRule type="containsText" dxfId="887" priority="166" operator="containsText" text="Steinwolle">
      <formula>NOT(ISERROR(SEARCH("Steinwolle",SL3)))</formula>
    </cfRule>
  </conditionalFormatting>
  <conditionalFormatting sqref="SN2:SO2">
    <cfRule type="cellIs" dxfId="886" priority="158" operator="equal">
      <formula>$MA$2</formula>
    </cfRule>
  </conditionalFormatting>
  <conditionalFormatting sqref="SN3:SO3">
    <cfRule type="containsText" dxfId="885" priority="155" operator="containsText" text="Basotect">
      <formula>NOT(ISERROR(SEARCH("Basotect",SN3)))</formula>
    </cfRule>
  </conditionalFormatting>
  <conditionalFormatting sqref="SN4:SO4">
    <cfRule type="containsText" dxfId="884" priority="152" operator="containsText" text="axial belastet">
      <formula>NOT(ISERROR(SEARCH("axial belastet",SN4)))</formula>
    </cfRule>
    <cfRule type="containsText" dxfId="883" priority="153" operator="containsText" text="unbelastet">
      <formula>NOT(ISERROR(SEARCH("unbelastet",SN4)))</formula>
    </cfRule>
    <cfRule type="containsText" dxfId="882" priority="154" operator="containsText" text="radial belastet">
      <formula>NOT(ISERROR(SEARCH("radial belastet",SN4)))</formula>
    </cfRule>
  </conditionalFormatting>
  <conditionalFormatting sqref="SN3:SO3">
    <cfRule type="containsText" dxfId="881" priority="151" operator="containsText" text="Steinwolle">
      <formula>NOT(ISERROR(SEARCH("Steinwolle",SN3)))</formula>
    </cfRule>
  </conditionalFormatting>
  <conditionalFormatting sqref="SP2:SQ2">
    <cfRule type="cellIs" dxfId="880" priority="143" operator="equal">
      <formula>$MA$2</formula>
    </cfRule>
  </conditionalFormatting>
  <conditionalFormatting sqref="SP3:SQ3">
    <cfRule type="containsText" dxfId="879" priority="140" operator="containsText" text="Basotect">
      <formula>NOT(ISERROR(SEARCH("Basotect",SP3)))</formula>
    </cfRule>
  </conditionalFormatting>
  <conditionalFormatting sqref="SP4:SQ4">
    <cfRule type="containsText" dxfId="878" priority="137" operator="containsText" text="axial belastet">
      <formula>NOT(ISERROR(SEARCH("axial belastet",SP4)))</formula>
    </cfRule>
    <cfRule type="containsText" dxfId="877" priority="138" operator="containsText" text="unbelastet">
      <formula>NOT(ISERROR(SEARCH("unbelastet",SP4)))</formula>
    </cfRule>
    <cfRule type="containsText" dxfId="876" priority="139" operator="containsText" text="radial belastet">
      <formula>NOT(ISERROR(SEARCH("radial belastet",SP4)))</formula>
    </cfRule>
  </conditionalFormatting>
  <conditionalFormatting sqref="SP3:SQ3">
    <cfRule type="containsText" dxfId="875" priority="136" operator="containsText" text="Steinwolle">
      <formula>NOT(ISERROR(SEARCH("Steinwolle",SP3)))</formula>
    </cfRule>
  </conditionalFormatting>
  <conditionalFormatting sqref="SR2:SS2">
    <cfRule type="cellIs" dxfId="874" priority="128" operator="equal">
      <formula>$MA$2</formula>
    </cfRule>
  </conditionalFormatting>
  <conditionalFormatting sqref="SR3:SS3">
    <cfRule type="containsText" dxfId="873" priority="125" operator="containsText" text="Basotect">
      <formula>NOT(ISERROR(SEARCH("Basotect",SR3)))</formula>
    </cfRule>
  </conditionalFormatting>
  <conditionalFormatting sqref="SR4:SS4">
    <cfRule type="containsText" dxfId="872" priority="122" operator="containsText" text="axial belastet">
      <formula>NOT(ISERROR(SEARCH("axial belastet",SR4)))</formula>
    </cfRule>
    <cfRule type="containsText" dxfId="871" priority="123" operator="containsText" text="unbelastet">
      <formula>NOT(ISERROR(SEARCH("unbelastet",SR4)))</formula>
    </cfRule>
    <cfRule type="containsText" dxfId="870" priority="124" operator="containsText" text="radial belastet">
      <formula>NOT(ISERROR(SEARCH("radial belastet",SR4)))</formula>
    </cfRule>
  </conditionalFormatting>
  <conditionalFormatting sqref="SR3:SS3">
    <cfRule type="containsText" dxfId="869" priority="121" operator="containsText" text="Steinwolle">
      <formula>NOT(ISERROR(SEARCH("Steinwolle",SR3)))</formula>
    </cfRule>
  </conditionalFormatting>
  <conditionalFormatting sqref="ST2:SU2">
    <cfRule type="cellIs" dxfId="868" priority="113" operator="equal">
      <formula>$MA$2</formula>
    </cfRule>
  </conditionalFormatting>
  <conditionalFormatting sqref="ST3:SU3">
    <cfRule type="containsText" dxfId="867" priority="110" operator="containsText" text="Basotect">
      <formula>NOT(ISERROR(SEARCH("Basotect",ST3)))</formula>
    </cfRule>
  </conditionalFormatting>
  <conditionalFormatting sqref="ST4:SU4">
    <cfRule type="containsText" dxfId="866" priority="107" operator="containsText" text="axial belastet">
      <formula>NOT(ISERROR(SEARCH("axial belastet",ST4)))</formula>
    </cfRule>
    <cfRule type="containsText" dxfId="865" priority="108" operator="containsText" text="unbelastet">
      <formula>NOT(ISERROR(SEARCH("unbelastet",ST4)))</formula>
    </cfRule>
    <cfRule type="containsText" dxfId="864" priority="109" operator="containsText" text="radial belastet">
      <formula>NOT(ISERROR(SEARCH("radial belastet",ST4)))</formula>
    </cfRule>
  </conditionalFormatting>
  <conditionalFormatting sqref="ST3:SU3">
    <cfRule type="containsText" dxfId="863" priority="106" operator="containsText" text="Steinwolle">
      <formula>NOT(ISERROR(SEARCH("Steinwolle",ST3)))</formula>
    </cfRule>
  </conditionalFormatting>
  <conditionalFormatting sqref="SV2:SW2">
    <cfRule type="cellIs" dxfId="862" priority="98" operator="equal">
      <formula>$MA$2</formula>
    </cfRule>
  </conditionalFormatting>
  <conditionalFormatting sqref="SV3:SW3">
    <cfRule type="containsText" dxfId="861" priority="95" operator="containsText" text="Basotect">
      <formula>NOT(ISERROR(SEARCH("Basotect",SV3)))</formula>
    </cfRule>
  </conditionalFormatting>
  <conditionalFormatting sqref="SV4:SW4">
    <cfRule type="containsText" dxfId="860" priority="92" operator="containsText" text="axial belastet">
      <formula>NOT(ISERROR(SEARCH("axial belastet",SV4)))</formula>
    </cfRule>
    <cfRule type="containsText" dxfId="859" priority="93" operator="containsText" text="unbelastet">
      <formula>NOT(ISERROR(SEARCH("unbelastet",SV4)))</formula>
    </cfRule>
    <cfRule type="containsText" dxfId="858" priority="94" operator="containsText" text="radial belastet">
      <formula>NOT(ISERROR(SEARCH("radial belastet",SV4)))</formula>
    </cfRule>
  </conditionalFormatting>
  <conditionalFormatting sqref="SV3:SW3">
    <cfRule type="containsText" dxfId="857" priority="91" operator="containsText" text="Steinwolle">
      <formula>NOT(ISERROR(SEARCH("Steinwolle",SV3)))</formula>
    </cfRule>
  </conditionalFormatting>
  <conditionalFormatting sqref="SX2:SY2">
    <cfRule type="cellIs" dxfId="856" priority="83" operator="equal">
      <formula>$MA$2</formula>
    </cfRule>
  </conditionalFormatting>
  <conditionalFormatting sqref="SX3:SY3">
    <cfRule type="containsText" dxfId="855" priority="80" operator="containsText" text="Basotect">
      <formula>NOT(ISERROR(SEARCH("Basotect",SX3)))</formula>
    </cfRule>
  </conditionalFormatting>
  <conditionalFormatting sqref="SX4:SY4">
    <cfRule type="containsText" dxfId="854" priority="77" operator="containsText" text="axial belastet">
      <formula>NOT(ISERROR(SEARCH("axial belastet",SX4)))</formula>
    </cfRule>
    <cfRule type="containsText" dxfId="853" priority="78" operator="containsText" text="unbelastet">
      <formula>NOT(ISERROR(SEARCH("unbelastet",SX4)))</formula>
    </cfRule>
    <cfRule type="containsText" dxfId="852" priority="79" operator="containsText" text="radial belastet">
      <formula>NOT(ISERROR(SEARCH("radial belastet",SX4)))</formula>
    </cfRule>
  </conditionalFormatting>
  <conditionalFormatting sqref="SX3:SY3">
    <cfRule type="containsText" dxfId="851" priority="76" operator="containsText" text="Steinwolle">
      <formula>NOT(ISERROR(SEARCH("Steinwolle",SX3)))</formula>
    </cfRule>
  </conditionalFormatting>
  <conditionalFormatting sqref="SZ2:TA2">
    <cfRule type="cellIs" dxfId="850" priority="68" operator="equal">
      <formula>$MA$2</formula>
    </cfRule>
  </conditionalFormatting>
  <conditionalFormatting sqref="SZ3:TA3">
    <cfRule type="containsText" dxfId="849" priority="65" operator="containsText" text="Basotect">
      <formula>NOT(ISERROR(SEARCH("Basotect",SZ3)))</formula>
    </cfRule>
  </conditionalFormatting>
  <conditionalFormatting sqref="SZ4:TA4">
    <cfRule type="containsText" dxfId="848" priority="62" operator="containsText" text="axial belastet">
      <formula>NOT(ISERROR(SEARCH("axial belastet",SZ4)))</formula>
    </cfRule>
    <cfRule type="containsText" dxfId="847" priority="63" operator="containsText" text="unbelastet">
      <formula>NOT(ISERROR(SEARCH("unbelastet",SZ4)))</formula>
    </cfRule>
    <cfRule type="containsText" dxfId="846" priority="64" operator="containsText" text="radial belastet">
      <formula>NOT(ISERROR(SEARCH("radial belastet",SZ4)))</formula>
    </cfRule>
  </conditionalFormatting>
  <conditionalFormatting sqref="SZ3:TA3">
    <cfRule type="containsText" dxfId="845" priority="61" operator="containsText" text="Steinwolle">
      <formula>NOT(ISERROR(SEARCH("Steinwolle",SZ3)))</formula>
    </cfRule>
  </conditionalFormatting>
  <conditionalFormatting sqref="TB2:TC2">
    <cfRule type="cellIs" dxfId="844" priority="53" operator="equal">
      <formula>$MA$2</formula>
    </cfRule>
  </conditionalFormatting>
  <conditionalFormatting sqref="TB3:TC3">
    <cfRule type="containsText" dxfId="843" priority="50" operator="containsText" text="Basotect">
      <formula>NOT(ISERROR(SEARCH("Basotect",TB3)))</formula>
    </cfRule>
  </conditionalFormatting>
  <conditionalFormatting sqref="TB4:TC4">
    <cfRule type="containsText" dxfId="842" priority="47" operator="containsText" text="axial belastet">
      <formula>NOT(ISERROR(SEARCH("axial belastet",TB4)))</formula>
    </cfRule>
    <cfRule type="containsText" dxfId="841" priority="48" operator="containsText" text="unbelastet">
      <formula>NOT(ISERROR(SEARCH("unbelastet",TB4)))</formula>
    </cfRule>
    <cfRule type="containsText" dxfId="840" priority="49" operator="containsText" text="radial belastet">
      <formula>NOT(ISERROR(SEARCH("radial belastet",TB4)))</formula>
    </cfRule>
  </conditionalFormatting>
  <conditionalFormatting sqref="TB3:TC3">
    <cfRule type="containsText" dxfId="839" priority="46" operator="containsText" text="Steinwolle">
      <formula>NOT(ISERROR(SEARCH("Steinwolle",TB3)))</formula>
    </cfRule>
  </conditionalFormatting>
  <conditionalFormatting sqref="TD2:TE2">
    <cfRule type="cellIs" dxfId="838" priority="23" operator="equal">
      <formula>$MA$2</formula>
    </cfRule>
  </conditionalFormatting>
  <conditionalFormatting sqref="TD3:TE3">
    <cfRule type="containsText" dxfId="837" priority="21" operator="containsText" text="Basotect">
      <formula>NOT(ISERROR(SEARCH("Basotect",TD3)))</formula>
    </cfRule>
  </conditionalFormatting>
  <conditionalFormatting sqref="TD4:TE4">
    <cfRule type="containsText" dxfId="836" priority="18" operator="containsText" text="axial belastet">
      <formula>NOT(ISERROR(SEARCH("axial belastet",TD4)))</formula>
    </cfRule>
    <cfRule type="containsText" dxfId="835" priority="19" operator="containsText" text="unbelastet">
      <formula>NOT(ISERROR(SEARCH("unbelastet",TD4)))</formula>
    </cfRule>
    <cfRule type="containsText" dxfId="834" priority="20" operator="containsText" text="radial belastet">
      <formula>NOT(ISERROR(SEARCH("radial belastet",TD4)))</formula>
    </cfRule>
  </conditionalFormatting>
  <conditionalFormatting sqref="TD3:TE3">
    <cfRule type="containsText" dxfId="833" priority="17" operator="containsText" text="Steinwolle">
      <formula>NOT(ISERROR(SEARCH("Steinwolle",TD3)))</formula>
    </cfRule>
  </conditionalFormatting>
  <conditionalFormatting sqref="TF3:TJ3">
    <cfRule type="containsText" dxfId="832" priority="8" operator="containsText" text="Basotect">
      <formula>NOT(ISERROR(SEARCH("Basotect",TF3)))</formula>
    </cfRule>
  </conditionalFormatting>
  <conditionalFormatting sqref="TF4:TJ4">
    <cfRule type="containsText" dxfId="831" priority="5" operator="containsText" text="axial belastet">
      <formula>NOT(ISERROR(SEARCH("axial belastet",TF4)))</formula>
    </cfRule>
    <cfRule type="containsText" dxfId="830" priority="6" operator="containsText" text="unbelastet">
      <formula>NOT(ISERROR(SEARCH("unbelastet",TF4)))</formula>
    </cfRule>
    <cfRule type="containsText" dxfId="829" priority="7" operator="containsText" text="radial belastet">
      <formula>NOT(ISERROR(SEARCH("radial belastet",TF4)))</formula>
    </cfRule>
  </conditionalFormatting>
  <conditionalFormatting sqref="TF3:TJ3">
    <cfRule type="containsText" dxfId="828" priority="4" operator="containsText" text="Steinwolle">
      <formula>NOT(ISERROR(SEARCH("Steinwolle",TF3)))</formula>
    </cfRule>
  </conditionalFormatting>
  <conditionalFormatting sqref="TF2:TJ2">
    <cfRule type="cellIs" dxfId="827" priority="3" operator="equal">
      <formula>$MA$2</formula>
    </cfRule>
  </conditionalFormatting>
  <pageMargins left="0.23622047244094491" right="0.23622047244094491" top="0.74803149606299213" bottom="0.74803149606299213" header="0.31496062992125984" footer="0.31496062992125984"/>
  <pageSetup paperSize="9" scale="50" fitToWidth="0" orientation="landscape" horizontalDpi="300" verticalDpi="300" r:id="rId1"/>
  <extLst>
    <ext xmlns:x14="http://schemas.microsoft.com/office/spreadsheetml/2009/9/main" uri="{78C0D931-6437-407d-A8EE-F0AAD7539E65}">
      <x14:conditionalFormattings>
        <x14:conditionalFormatting xmlns:xm="http://schemas.microsoft.com/office/excel/2006/main">
          <x14:cfRule type="containsText" priority="1405" operator="containsText" id="{53DFD984-BC93-4C0A-8F76-189872A73123}">
            <xm:f>NOT(ISERROR(SEARCH($AN$2,A2)))</xm:f>
            <xm:f>$AN$2</xm:f>
            <x14:dxf>
              <fill>
                <patternFill>
                  <bgColor theme="7" tint="0.59996337778862885"/>
                </patternFill>
              </fill>
            </x14:dxf>
          </x14:cfRule>
          <x14:cfRule type="containsText" priority="1406" operator="containsText" id="{B38E9574-B9EB-42D0-9E6E-40EC32371039}">
            <xm:f>NOT(ISERROR(SEARCH($BV$2,A2)))</xm:f>
            <xm:f>$BV$2</xm:f>
            <x14:dxf>
              <fill>
                <patternFill>
                  <bgColor rgb="FF7030A0"/>
                </patternFill>
              </fill>
            </x14:dxf>
          </x14:cfRule>
          <x14:cfRule type="containsText" priority="1407" operator="containsText" id="{7395BB82-AE93-4639-8E44-D7D79A298446}">
            <xm:f>NOT(ISERROR(SEARCH($BH$2,A2)))</xm:f>
            <xm:f>$BH$2</xm:f>
            <x14:dxf>
              <fill>
                <patternFill>
                  <bgColor rgb="FFFF0000"/>
                </patternFill>
              </fill>
            </x14:dxf>
          </x14:cfRule>
          <x14:cfRule type="containsText" priority="1408" operator="containsText" id="{B13A4959-C519-44D1-BFEA-8AECD0D49A2D}">
            <xm:f>NOT(ISERROR(SEARCH($W$2,A2)))</xm:f>
            <xm:f>$W$2</xm:f>
            <x14:dxf>
              <fill>
                <patternFill>
                  <bgColor theme="5"/>
                </patternFill>
              </fill>
            </x14:dxf>
          </x14:cfRule>
          <x14:cfRule type="containsText" priority="1409" operator="containsText" id="{E5D6A1A2-66FE-47C3-89F2-439D1CBF4B91}">
            <xm:f>NOT(ISERROR(SEARCH($B$2,A2)))</xm:f>
            <xm:f>$B$2</xm:f>
            <x14:dxf>
              <fill>
                <patternFill>
                  <bgColor rgb="FF92D050"/>
                </patternFill>
              </fill>
            </x14:dxf>
          </x14:cfRule>
          <x14:cfRule type="containsText" priority="1410" operator="containsText" id="{B44670AA-0CAD-4110-99DD-B11F8B84361D}">
            <xm:f>NOT(ISERROR(SEARCH($C$2,A2)))</xm:f>
            <xm:f>$C$2</xm:f>
            <x14:dxf>
              <fill>
                <patternFill>
                  <bgColor rgb="FF00B0F0"/>
                </patternFill>
              </fill>
            </x14:dxf>
          </x14:cfRule>
          <x14:cfRule type="containsText" priority="1411" operator="containsText" id="{4E656E2E-8A38-47ED-9BBC-1B253E483148}">
            <xm:f>NOT(ISERROR(SEARCH($D$2,A2)))</xm:f>
            <xm:f>$D$2</xm:f>
            <x14:dxf>
              <fill>
                <patternFill>
                  <bgColor rgb="FFFFFF00"/>
                </patternFill>
              </fill>
            </x14:dxf>
          </x14:cfRule>
          <xm:sqref>A2:LZ2 TK2:XFD2 MF2:MU2 NJ2:NY2</xm:sqref>
        </x14:conditionalFormatting>
        <x14:conditionalFormatting xmlns:xm="http://schemas.microsoft.com/office/excel/2006/main">
          <x14:cfRule type="containsText" priority="1240" operator="containsText" id="{0B220ABC-F30A-4F6B-B8F7-BEDB99F122B3}">
            <xm:f>NOT(ISERROR(SEARCH($AN$2,MA2)))</xm:f>
            <xm:f>$AN$2</xm:f>
            <x14:dxf>
              <fill>
                <patternFill>
                  <bgColor theme="7" tint="0.59996337778862885"/>
                </patternFill>
              </fill>
            </x14:dxf>
          </x14:cfRule>
          <x14:cfRule type="containsText" priority="1241" operator="containsText" id="{FB9FF477-2F30-4076-A68C-7A76E7136D29}">
            <xm:f>NOT(ISERROR(SEARCH($BV$2,MA2)))</xm:f>
            <xm:f>$BV$2</xm:f>
            <x14:dxf>
              <fill>
                <patternFill>
                  <bgColor rgb="FF7030A0"/>
                </patternFill>
              </fill>
            </x14:dxf>
          </x14:cfRule>
          <x14:cfRule type="containsText" priority="1242" operator="containsText" id="{58450EAF-057A-4AA6-86E7-221E707C0F85}">
            <xm:f>NOT(ISERROR(SEARCH($BH$2,MA2)))</xm:f>
            <xm:f>$BH$2</xm:f>
            <x14:dxf>
              <fill>
                <patternFill>
                  <bgColor rgb="FFFF0000"/>
                </patternFill>
              </fill>
            </x14:dxf>
          </x14:cfRule>
          <x14:cfRule type="containsText" priority="1243" operator="containsText" id="{CEBAE8D7-24E7-452E-9C6D-0834902BA8BA}">
            <xm:f>NOT(ISERROR(SEARCH($W$2,MA2)))</xm:f>
            <xm:f>$W$2</xm:f>
            <x14:dxf>
              <fill>
                <patternFill>
                  <bgColor theme="5"/>
                </patternFill>
              </fill>
            </x14:dxf>
          </x14:cfRule>
          <x14:cfRule type="containsText" priority="1244" operator="containsText" id="{9C14D6B3-4035-4861-A3C8-5A867648572F}">
            <xm:f>NOT(ISERROR(SEARCH($B$2,MA2)))</xm:f>
            <xm:f>$B$2</xm:f>
            <x14:dxf>
              <fill>
                <patternFill>
                  <bgColor rgb="FF92D050"/>
                </patternFill>
              </fill>
            </x14:dxf>
          </x14:cfRule>
          <x14:cfRule type="containsText" priority="1245" operator="containsText" id="{FEDAE265-1594-466C-9F99-5379011DAB41}">
            <xm:f>NOT(ISERROR(SEARCH($C$2,MA2)))</xm:f>
            <xm:f>$C$2</xm:f>
            <x14:dxf>
              <fill>
                <patternFill>
                  <bgColor rgb="FF00B0F0"/>
                </patternFill>
              </fill>
            </x14:dxf>
          </x14:cfRule>
          <x14:cfRule type="containsText" priority="1246" operator="containsText" id="{4E75C75E-3AAF-4E3D-92C2-999415601A88}">
            <xm:f>NOT(ISERROR(SEARCH($D$2,MA2)))</xm:f>
            <xm:f>$D$2</xm:f>
            <x14:dxf>
              <fill>
                <patternFill>
                  <bgColor rgb="FFFFFF00"/>
                </patternFill>
              </fill>
            </x14:dxf>
          </x14:cfRule>
          <xm:sqref>MA2:ME2</xm:sqref>
        </x14:conditionalFormatting>
        <x14:conditionalFormatting xmlns:xm="http://schemas.microsoft.com/office/excel/2006/main">
          <x14:cfRule type="containsText" priority="1233" operator="containsText" id="{E0C207E8-9915-48CE-9510-40EB72BC0C39}">
            <xm:f>NOT(ISERROR(SEARCH($MA$2,A2)))</xm:f>
            <xm:f>$MA$2</xm:f>
            <x14:dxf>
              <fill>
                <patternFill>
                  <bgColor rgb="FFFF00FF"/>
                </patternFill>
              </fill>
            </x14:dxf>
          </x14:cfRule>
          <xm:sqref>TK2:XFD2 A2:MU2 NJ2:NY2</xm:sqref>
        </x14:conditionalFormatting>
        <x14:conditionalFormatting xmlns:xm="http://schemas.microsoft.com/office/excel/2006/main">
          <x14:cfRule type="containsText" priority="1163" operator="containsText" id="{E597FA8A-1809-4D3C-8091-93277069BAFB}">
            <xm:f>NOT(ISERROR(SEARCH($MA$2,MV2)))</xm:f>
            <xm:f>$MA$2</xm:f>
            <x14:dxf>
              <fill>
                <patternFill>
                  <bgColor rgb="FFFF00FF"/>
                </patternFill>
              </fill>
            </x14:dxf>
          </x14:cfRule>
          <xm:sqref>MV2:MW2</xm:sqref>
        </x14:conditionalFormatting>
        <x14:conditionalFormatting xmlns:xm="http://schemas.microsoft.com/office/excel/2006/main">
          <x14:cfRule type="containsText" priority="1079" operator="containsText" id="{5EBC71B2-C193-407C-829B-CF62F2E6CCED}">
            <xm:f>NOT(ISERROR(SEARCH($MA$2,NH2)))</xm:f>
            <xm:f>$MA$2</xm:f>
            <x14:dxf>
              <fill>
                <patternFill>
                  <bgColor rgb="FFFF00FF"/>
                </patternFill>
              </fill>
            </x14:dxf>
          </x14:cfRule>
          <xm:sqref>NH2:NI2</xm:sqref>
        </x14:conditionalFormatting>
        <x14:conditionalFormatting xmlns:xm="http://schemas.microsoft.com/office/excel/2006/main">
          <x14:cfRule type="containsText" priority="1170" operator="containsText" id="{E61B507D-5081-43A7-A410-E98DF112A5A8}">
            <xm:f>NOT(ISERROR(SEARCH($AN$2,MV2)))</xm:f>
            <xm:f>$AN$2</xm:f>
            <x14:dxf>
              <fill>
                <patternFill>
                  <bgColor theme="7" tint="0.59996337778862885"/>
                </patternFill>
              </fill>
            </x14:dxf>
          </x14:cfRule>
          <x14:cfRule type="containsText" priority="1171" operator="containsText" id="{E9356C65-1069-418A-AD3D-C5BB7BA379E9}">
            <xm:f>NOT(ISERROR(SEARCH($BV$2,MV2)))</xm:f>
            <xm:f>$BV$2</xm:f>
            <x14:dxf>
              <fill>
                <patternFill>
                  <bgColor rgb="FF7030A0"/>
                </patternFill>
              </fill>
            </x14:dxf>
          </x14:cfRule>
          <x14:cfRule type="containsText" priority="1172" operator="containsText" id="{222F345E-31E8-447D-AAA0-542E0F59EF01}">
            <xm:f>NOT(ISERROR(SEARCH($BH$2,MV2)))</xm:f>
            <xm:f>$BH$2</xm:f>
            <x14:dxf>
              <fill>
                <patternFill>
                  <bgColor rgb="FFFF0000"/>
                </patternFill>
              </fill>
            </x14:dxf>
          </x14:cfRule>
          <x14:cfRule type="containsText" priority="1173" operator="containsText" id="{1E2D7785-A2D2-48FF-AFC3-E7552DA8891D}">
            <xm:f>NOT(ISERROR(SEARCH($W$2,MV2)))</xm:f>
            <xm:f>$W$2</xm:f>
            <x14:dxf>
              <fill>
                <patternFill>
                  <bgColor theme="5"/>
                </patternFill>
              </fill>
            </x14:dxf>
          </x14:cfRule>
          <x14:cfRule type="containsText" priority="1174" operator="containsText" id="{0E08EE25-B809-4826-9684-CCB3733066F4}">
            <xm:f>NOT(ISERROR(SEARCH($B$2,MV2)))</xm:f>
            <xm:f>$B$2</xm:f>
            <x14:dxf>
              <fill>
                <patternFill>
                  <bgColor rgb="FF92D050"/>
                </patternFill>
              </fill>
            </x14:dxf>
          </x14:cfRule>
          <x14:cfRule type="containsText" priority="1175" operator="containsText" id="{F7C91B12-0A00-44DB-9FD1-1FB170C7FCED}">
            <xm:f>NOT(ISERROR(SEARCH($C$2,MV2)))</xm:f>
            <xm:f>$C$2</xm:f>
            <x14:dxf>
              <fill>
                <patternFill>
                  <bgColor rgb="FF00B0F0"/>
                </patternFill>
              </fill>
            </x14:dxf>
          </x14:cfRule>
          <x14:cfRule type="containsText" priority="1176" operator="containsText" id="{4DA9B291-8412-410E-B784-23CC7B7ED1A8}">
            <xm:f>NOT(ISERROR(SEARCH($D$2,MV2)))</xm:f>
            <xm:f>$D$2</xm:f>
            <x14:dxf>
              <fill>
                <patternFill>
                  <bgColor rgb="FFFFFF00"/>
                </patternFill>
              </fill>
            </x14:dxf>
          </x14:cfRule>
          <xm:sqref>MV2:MW2</xm:sqref>
        </x14:conditionalFormatting>
        <x14:conditionalFormatting xmlns:xm="http://schemas.microsoft.com/office/excel/2006/main">
          <x14:cfRule type="containsText" priority="1086" operator="containsText" id="{92AC709A-B8A1-4773-B5D6-10FDE25063A0}">
            <xm:f>NOT(ISERROR(SEARCH($AN$2,NH2)))</xm:f>
            <xm:f>$AN$2</xm:f>
            <x14:dxf>
              <fill>
                <patternFill>
                  <bgColor theme="7" tint="0.59996337778862885"/>
                </patternFill>
              </fill>
            </x14:dxf>
          </x14:cfRule>
          <x14:cfRule type="containsText" priority="1087" operator="containsText" id="{1E2AED4D-719F-47B1-8A7B-009903635301}">
            <xm:f>NOT(ISERROR(SEARCH($BV$2,NH2)))</xm:f>
            <xm:f>$BV$2</xm:f>
            <x14:dxf>
              <fill>
                <patternFill>
                  <bgColor rgb="FF7030A0"/>
                </patternFill>
              </fill>
            </x14:dxf>
          </x14:cfRule>
          <x14:cfRule type="containsText" priority="1088" operator="containsText" id="{BA5A9D50-C33C-4DDF-9EF3-80D2CFB1A54B}">
            <xm:f>NOT(ISERROR(SEARCH($BH$2,NH2)))</xm:f>
            <xm:f>$BH$2</xm:f>
            <x14:dxf>
              <fill>
                <patternFill>
                  <bgColor rgb="FFFF0000"/>
                </patternFill>
              </fill>
            </x14:dxf>
          </x14:cfRule>
          <x14:cfRule type="containsText" priority="1089" operator="containsText" id="{B489E7D9-1A75-4E0B-990E-747A22C4BCF3}">
            <xm:f>NOT(ISERROR(SEARCH($W$2,NH2)))</xm:f>
            <xm:f>$W$2</xm:f>
            <x14:dxf>
              <fill>
                <patternFill>
                  <bgColor theme="5"/>
                </patternFill>
              </fill>
            </x14:dxf>
          </x14:cfRule>
          <x14:cfRule type="containsText" priority="1090" operator="containsText" id="{887D28F8-4A4D-46C2-80B2-8464D3431C7D}">
            <xm:f>NOT(ISERROR(SEARCH($B$2,NH2)))</xm:f>
            <xm:f>$B$2</xm:f>
            <x14:dxf>
              <fill>
                <patternFill>
                  <bgColor rgb="FF92D050"/>
                </patternFill>
              </fill>
            </x14:dxf>
          </x14:cfRule>
          <x14:cfRule type="containsText" priority="1091" operator="containsText" id="{34F4B722-1FF0-40DD-91B3-73FD3D2DEE45}">
            <xm:f>NOT(ISERROR(SEARCH($C$2,NH2)))</xm:f>
            <xm:f>$C$2</xm:f>
            <x14:dxf>
              <fill>
                <patternFill>
                  <bgColor rgb="FF00B0F0"/>
                </patternFill>
              </fill>
            </x14:dxf>
          </x14:cfRule>
          <x14:cfRule type="containsText" priority="1092" operator="containsText" id="{EE5BF903-C047-4941-9E05-C2C9A9A9AE9C}">
            <xm:f>NOT(ISERROR(SEARCH($D$2,NH2)))</xm:f>
            <xm:f>$D$2</xm:f>
            <x14:dxf>
              <fill>
                <patternFill>
                  <bgColor rgb="FFFFFF00"/>
                </patternFill>
              </fill>
            </x14:dxf>
          </x14:cfRule>
          <xm:sqref>NH2:NI2</xm:sqref>
        </x14:conditionalFormatting>
        <x14:conditionalFormatting xmlns:xm="http://schemas.microsoft.com/office/excel/2006/main">
          <x14:cfRule type="containsText" priority="1184" operator="containsText" id="{932886FB-D8DF-4573-862F-90E8B09C09F0}">
            <xm:f>NOT(ISERROR(SEARCH($AN$2,NZ2)))</xm:f>
            <xm:f>$AN$2</xm:f>
            <x14:dxf>
              <fill>
                <patternFill>
                  <bgColor theme="7" tint="0.59996337778862885"/>
                </patternFill>
              </fill>
            </x14:dxf>
          </x14:cfRule>
          <x14:cfRule type="containsText" priority="1185" operator="containsText" id="{809B3600-0BA5-4FEF-98D8-70A3FF43A618}">
            <xm:f>NOT(ISERROR(SEARCH($BV$2,NZ2)))</xm:f>
            <xm:f>$BV$2</xm:f>
            <x14:dxf>
              <fill>
                <patternFill>
                  <bgColor rgb="FF7030A0"/>
                </patternFill>
              </fill>
            </x14:dxf>
          </x14:cfRule>
          <x14:cfRule type="containsText" priority="1186" operator="containsText" id="{7A268F72-550A-4EE4-A97D-249B3A381F8F}">
            <xm:f>NOT(ISERROR(SEARCH($BH$2,NZ2)))</xm:f>
            <xm:f>$BH$2</xm:f>
            <x14:dxf>
              <fill>
                <patternFill>
                  <bgColor rgb="FFFF0000"/>
                </patternFill>
              </fill>
            </x14:dxf>
          </x14:cfRule>
          <x14:cfRule type="containsText" priority="1187" operator="containsText" id="{5B73BFDF-E8C1-46C1-AB45-74C2F626F7A7}">
            <xm:f>NOT(ISERROR(SEARCH($W$2,NZ2)))</xm:f>
            <xm:f>$W$2</xm:f>
            <x14:dxf>
              <fill>
                <patternFill>
                  <bgColor theme="5"/>
                </patternFill>
              </fill>
            </x14:dxf>
          </x14:cfRule>
          <x14:cfRule type="containsText" priority="1188" operator="containsText" id="{A65400D0-39DD-409C-AF2B-A55B1F220DED}">
            <xm:f>NOT(ISERROR(SEARCH($B$2,NZ2)))</xm:f>
            <xm:f>$B$2</xm:f>
            <x14:dxf>
              <fill>
                <patternFill>
                  <bgColor rgb="FF92D050"/>
                </patternFill>
              </fill>
            </x14:dxf>
          </x14:cfRule>
          <x14:cfRule type="containsText" priority="1189" operator="containsText" id="{99D31A5C-3772-4FCC-9FEA-C43A2AFEF08A}">
            <xm:f>NOT(ISERROR(SEARCH($C$2,NZ2)))</xm:f>
            <xm:f>$C$2</xm:f>
            <x14:dxf>
              <fill>
                <patternFill>
                  <bgColor rgb="FF00B0F0"/>
                </patternFill>
              </fill>
            </x14:dxf>
          </x14:cfRule>
          <x14:cfRule type="containsText" priority="1190" operator="containsText" id="{E6BFA66A-FC5D-46CF-9A00-EE3180E6F829}">
            <xm:f>NOT(ISERROR(SEARCH($D$2,NZ2)))</xm:f>
            <xm:f>$D$2</xm:f>
            <x14:dxf>
              <fill>
                <patternFill>
                  <bgColor rgb="FFFFFF00"/>
                </patternFill>
              </fill>
            </x14:dxf>
          </x14:cfRule>
          <xm:sqref>NZ2:OA2</xm:sqref>
        </x14:conditionalFormatting>
        <x14:conditionalFormatting xmlns:xm="http://schemas.microsoft.com/office/excel/2006/main">
          <x14:cfRule type="containsText" priority="1182" operator="containsText" id="{31EB9AD5-E9FB-4817-8A86-9850BE1B63A0}">
            <xm:f>NOT(ISERROR(SEARCH($MA$2,NZ2)))</xm:f>
            <xm:f>$MA$2</xm:f>
            <x14:dxf>
              <fill>
                <patternFill>
                  <bgColor rgb="FFFF00FF"/>
                </patternFill>
              </fill>
            </x14:dxf>
          </x14:cfRule>
          <xm:sqref>NZ2:OA2</xm:sqref>
        </x14:conditionalFormatting>
        <x14:conditionalFormatting xmlns:xm="http://schemas.microsoft.com/office/excel/2006/main">
          <x14:cfRule type="containsText" priority="1149" operator="containsText" id="{40A87259-BB8D-492F-B76E-57FF2E24518A}">
            <xm:f>NOT(ISERROR(SEARCH($MA$2,MX2)))</xm:f>
            <xm:f>$MA$2</xm:f>
            <x14:dxf>
              <fill>
                <patternFill>
                  <bgColor rgb="FFFF00FF"/>
                </patternFill>
              </fill>
            </x14:dxf>
          </x14:cfRule>
          <xm:sqref>MX2:MY2</xm:sqref>
        </x14:conditionalFormatting>
        <x14:conditionalFormatting xmlns:xm="http://schemas.microsoft.com/office/excel/2006/main">
          <x14:cfRule type="containsText" priority="1156" operator="containsText" id="{33499278-0F82-48D1-8269-18905B1FEEB1}">
            <xm:f>NOT(ISERROR(SEARCH($AN$2,MX2)))</xm:f>
            <xm:f>$AN$2</xm:f>
            <x14:dxf>
              <fill>
                <patternFill>
                  <bgColor theme="7" tint="0.59996337778862885"/>
                </patternFill>
              </fill>
            </x14:dxf>
          </x14:cfRule>
          <x14:cfRule type="containsText" priority="1157" operator="containsText" id="{6787718D-F3A5-47EF-85CE-D675D362BDB6}">
            <xm:f>NOT(ISERROR(SEARCH($BV$2,MX2)))</xm:f>
            <xm:f>$BV$2</xm:f>
            <x14:dxf>
              <fill>
                <patternFill>
                  <bgColor rgb="FF7030A0"/>
                </patternFill>
              </fill>
            </x14:dxf>
          </x14:cfRule>
          <x14:cfRule type="containsText" priority="1158" operator="containsText" id="{C0B541F5-6423-43FC-8AF2-A2B8E6D6B908}">
            <xm:f>NOT(ISERROR(SEARCH($BH$2,MX2)))</xm:f>
            <xm:f>$BH$2</xm:f>
            <x14:dxf>
              <fill>
                <patternFill>
                  <bgColor rgb="FFFF0000"/>
                </patternFill>
              </fill>
            </x14:dxf>
          </x14:cfRule>
          <x14:cfRule type="containsText" priority="1159" operator="containsText" id="{E8C4360D-3DA6-4807-B07F-550015208770}">
            <xm:f>NOT(ISERROR(SEARCH($W$2,MX2)))</xm:f>
            <xm:f>$W$2</xm:f>
            <x14:dxf>
              <fill>
                <patternFill>
                  <bgColor theme="5"/>
                </patternFill>
              </fill>
            </x14:dxf>
          </x14:cfRule>
          <x14:cfRule type="containsText" priority="1160" operator="containsText" id="{6FF045CA-0CF6-46AC-90E5-748150EA4517}">
            <xm:f>NOT(ISERROR(SEARCH($B$2,MX2)))</xm:f>
            <xm:f>$B$2</xm:f>
            <x14:dxf>
              <fill>
                <patternFill>
                  <bgColor rgb="FF92D050"/>
                </patternFill>
              </fill>
            </x14:dxf>
          </x14:cfRule>
          <x14:cfRule type="containsText" priority="1161" operator="containsText" id="{7B18D058-9B2D-4C86-9ED4-CF8968DE86C8}">
            <xm:f>NOT(ISERROR(SEARCH($C$2,MX2)))</xm:f>
            <xm:f>$C$2</xm:f>
            <x14:dxf>
              <fill>
                <patternFill>
                  <bgColor rgb="FF00B0F0"/>
                </patternFill>
              </fill>
            </x14:dxf>
          </x14:cfRule>
          <x14:cfRule type="containsText" priority="1162" operator="containsText" id="{B9F771F0-4C6E-4CCA-AE58-7DCBE60667EA}">
            <xm:f>NOT(ISERROR(SEARCH($D$2,MX2)))</xm:f>
            <xm:f>$D$2</xm:f>
            <x14:dxf>
              <fill>
                <patternFill>
                  <bgColor rgb="FFFFFF00"/>
                </patternFill>
              </fill>
            </x14:dxf>
          </x14:cfRule>
          <xm:sqref>MX2:MY2</xm:sqref>
        </x14:conditionalFormatting>
        <x14:conditionalFormatting xmlns:xm="http://schemas.microsoft.com/office/excel/2006/main">
          <x14:cfRule type="containsText" priority="1135" operator="containsText" id="{01B13860-F321-49C3-A871-EDF89B66F800}">
            <xm:f>NOT(ISERROR(SEARCH($MA$2,MZ2)))</xm:f>
            <xm:f>$MA$2</xm:f>
            <x14:dxf>
              <fill>
                <patternFill>
                  <bgColor rgb="FFFF00FF"/>
                </patternFill>
              </fill>
            </x14:dxf>
          </x14:cfRule>
          <xm:sqref>MZ2:NA2</xm:sqref>
        </x14:conditionalFormatting>
        <x14:conditionalFormatting xmlns:xm="http://schemas.microsoft.com/office/excel/2006/main">
          <x14:cfRule type="containsText" priority="1142" operator="containsText" id="{F25C32D0-0A1D-448C-ADB1-A6FC488A20DD}">
            <xm:f>NOT(ISERROR(SEARCH($AN$2,MZ2)))</xm:f>
            <xm:f>$AN$2</xm:f>
            <x14:dxf>
              <fill>
                <patternFill>
                  <bgColor theme="7" tint="0.59996337778862885"/>
                </patternFill>
              </fill>
            </x14:dxf>
          </x14:cfRule>
          <x14:cfRule type="containsText" priority="1143" operator="containsText" id="{492BEA1B-7821-485E-AB90-824784774060}">
            <xm:f>NOT(ISERROR(SEARCH($BV$2,MZ2)))</xm:f>
            <xm:f>$BV$2</xm:f>
            <x14:dxf>
              <fill>
                <patternFill>
                  <bgColor rgb="FF7030A0"/>
                </patternFill>
              </fill>
            </x14:dxf>
          </x14:cfRule>
          <x14:cfRule type="containsText" priority="1144" operator="containsText" id="{BB8D8434-E0C5-48B0-AD93-3024F7CC9FD4}">
            <xm:f>NOT(ISERROR(SEARCH($BH$2,MZ2)))</xm:f>
            <xm:f>$BH$2</xm:f>
            <x14:dxf>
              <fill>
                <patternFill>
                  <bgColor rgb="FFFF0000"/>
                </patternFill>
              </fill>
            </x14:dxf>
          </x14:cfRule>
          <x14:cfRule type="containsText" priority="1145" operator="containsText" id="{D99F74BC-EEF3-4921-B658-37151A73E5EE}">
            <xm:f>NOT(ISERROR(SEARCH($W$2,MZ2)))</xm:f>
            <xm:f>$W$2</xm:f>
            <x14:dxf>
              <fill>
                <patternFill>
                  <bgColor theme="5"/>
                </patternFill>
              </fill>
            </x14:dxf>
          </x14:cfRule>
          <x14:cfRule type="containsText" priority="1146" operator="containsText" id="{DA69E7B9-970B-4A11-988B-957C23E8804F}">
            <xm:f>NOT(ISERROR(SEARCH($B$2,MZ2)))</xm:f>
            <xm:f>$B$2</xm:f>
            <x14:dxf>
              <fill>
                <patternFill>
                  <bgColor rgb="FF92D050"/>
                </patternFill>
              </fill>
            </x14:dxf>
          </x14:cfRule>
          <x14:cfRule type="containsText" priority="1147" operator="containsText" id="{2CBEA87E-CA49-4857-A322-461D77739019}">
            <xm:f>NOT(ISERROR(SEARCH($C$2,MZ2)))</xm:f>
            <xm:f>$C$2</xm:f>
            <x14:dxf>
              <fill>
                <patternFill>
                  <bgColor rgb="FF00B0F0"/>
                </patternFill>
              </fill>
            </x14:dxf>
          </x14:cfRule>
          <x14:cfRule type="containsText" priority="1148" operator="containsText" id="{A9465912-2A4B-47F8-B124-386CAF20A81D}">
            <xm:f>NOT(ISERROR(SEARCH($D$2,MZ2)))</xm:f>
            <xm:f>$D$2</xm:f>
            <x14:dxf>
              <fill>
                <patternFill>
                  <bgColor rgb="FFFFFF00"/>
                </patternFill>
              </fill>
            </x14:dxf>
          </x14:cfRule>
          <xm:sqref>MZ2:NA2</xm:sqref>
        </x14:conditionalFormatting>
        <x14:conditionalFormatting xmlns:xm="http://schemas.microsoft.com/office/excel/2006/main">
          <x14:cfRule type="containsText" priority="1121" operator="containsText" id="{0236815B-38FE-460F-93C7-92AF7764B7C1}">
            <xm:f>NOT(ISERROR(SEARCH($MA$2,NB2)))</xm:f>
            <xm:f>$MA$2</xm:f>
            <x14:dxf>
              <fill>
                <patternFill>
                  <bgColor rgb="FFFF00FF"/>
                </patternFill>
              </fill>
            </x14:dxf>
          </x14:cfRule>
          <xm:sqref>NB2:NC2</xm:sqref>
        </x14:conditionalFormatting>
        <x14:conditionalFormatting xmlns:xm="http://schemas.microsoft.com/office/excel/2006/main">
          <x14:cfRule type="containsText" priority="1128" operator="containsText" id="{8D07F208-D426-4CB3-AE8E-10372D7E4B62}">
            <xm:f>NOT(ISERROR(SEARCH($AN$2,NB2)))</xm:f>
            <xm:f>$AN$2</xm:f>
            <x14:dxf>
              <fill>
                <patternFill>
                  <bgColor theme="7" tint="0.59996337778862885"/>
                </patternFill>
              </fill>
            </x14:dxf>
          </x14:cfRule>
          <x14:cfRule type="containsText" priority="1129" operator="containsText" id="{0A5FB04B-9617-4538-8402-E7223F217465}">
            <xm:f>NOT(ISERROR(SEARCH($BV$2,NB2)))</xm:f>
            <xm:f>$BV$2</xm:f>
            <x14:dxf>
              <fill>
                <patternFill>
                  <bgColor rgb="FF7030A0"/>
                </patternFill>
              </fill>
            </x14:dxf>
          </x14:cfRule>
          <x14:cfRule type="containsText" priority="1130" operator="containsText" id="{AD4544A9-EDCF-4CA6-B2E6-2643E5EE87DD}">
            <xm:f>NOT(ISERROR(SEARCH($BH$2,NB2)))</xm:f>
            <xm:f>$BH$2</xm:f>
            <x14:dxf>
              <fill>
                <patternFill>
                  <bgColor rgb="FFFF0000"/>
                </patternFill>
              </fill>
            </x14:dxf>
          </x14:cfRule>
          <x14:cfRule type="containsText" priority="1131" operator="containsText" id="{3460DF39-C47F-45A3-8328-68EE294F7F9D}">
            <xm:f>NOT(ISERROR(SEARCH($W$2,NB2)))</xm:f>
            <xm:f>$W$2</xm:f>
            <x14:dxf>
              <fill>
                <patternFill>
                  <bgColor theme="5"/>
                </patternFill>
              </fill>
            </x14:dxf>
          </x14:cfRule>
          <x14:cfRule type="containsText" priority="1132" operator="containsText" id="{CF00BD23-458A-4FEF-9B83-CA861BD245B9}">
            <xm:f>NOT(ISERROR(SEARCH($B$2,NB2)))</xm:f>
            <xm:f>$B$2</xm:f>
            <x14:dxf>
              <fill>
                <patternFill>
                  <bgColor rgb="FF92D050"/>
                </patternFill>
              </fill>
            </x14:dxf>
          </x14:cfRule>
          <x14:cfRule type="containsText" priority="1133" operator="containsText" id="{1FEA4D44-2559-4AC1-9CA9-59115F64E412}">
            <xm:f>NOT(ISERROR(SEARCH($C$2,NB2)))</xm:f>
            <xm:f>$C$2</xm:f>
            <x14:dxf>
              <fill>
                <patternFill>
                  <bgColor rgb="FF00B0F0"/>
                </patternFill>
              </fill>
            </x14:dxf>
          </x14:cfRule>
          <x14:cfRule type="containsText" priority="1134" operator="containsText" id="{189ECA86-CEAC-439D-BFA1-C4C018352D85}">
            <xm:f>NOT(ISERROR(SEARCH($D$2,NB2)))</xm:f>
            <xm:f>$D$2</xm:f>
            <x14:dxf>
              <fill>
                <patternFill>
                  <bgColor rgb="FFFFFF00"/>
                </patternFill>
              </fill>
            </x14:dxf>
          </x14:cfRule>
          <xm:sqref>NB2:NC2</xm:sqref>
        </x14:conditionalFormatting>
        <x14:conditionalFormatting xmlns:xm="http://schemas.microsoft.com/office/excel/2006/main">
          <x14:cfRule type="containsText" priority="1107" operator="containsText" id="{F0B05414-9239-4300-9941-CF2417CFE6B2}">
            <xm:f>NOT(ISERROR(SEARCH($MA$2,ND2)))</xm:f>
            <xm:f>$MA$2</xm:f>
            <x14:dxf>
              <fill>
                <patternFill>
                  <bgColor rgb="FFFF00FF"/>
                </patternFill>
              </fill>
            </x14:dxf>
          </x14:cfRule>
          <xm:sqref>ND2:NE2</xm:sqref>
        </x14:conditionalFormatting>
        <x14:conditionalFormatting xmlns:xm="http://schemas.microsoft.com/office/excel/2006/main">
          <x14:cfRule type="containsText" priority="1114" operator="containsText" id="{308CEFCC-59EB-47AB-A2EE-FBBA72B22561}">
            <xm:f>NOT(ISERROR(SEARCH($AN$2,ND2)))</xm:f>
            <xm:f>$AN$2</xm:f>
            <x14:dxf>
              <fill>
                <patternFill>
                  <bgColor theme="7" tint="0.59996337778862885"/>
                </patternFill>
              </fill>
            </x14:dxf>
          </x14:cfRule>
          <x14:cfRule type="containsText" priority="1115" operator="containsText" id="{9C315228-339A-4FBD-95C9-F6C31A682E45}">
            <xm:f>NOT(ISERROR(SEARCH($BV$2,ND2)))</xm:f>
            <xm:f>$BV$2</xm:f>
            <x14:dxf>
              <fill>
                <patternFill>
                  <bgColor rgb="FF7030A0"/>
                </patternFill>
              </fill>
            </x14:dxf>
          </x14:cfRule>
          <x14:cfRule type="containsText" priority="1116" operator="containsText" id="{33BF8074-8155-4E6A-9E77-B951FB35D988}">
            <xm:f>NOT(ISERROR(SEARCH($BH$2,ND2)))</xm:f>
            <xm:f>$BH$2</xm:f>
            <x14:dxf>
              <fill>
                <patternFill>
                  <bgColor rgb="FFFF0000"/>
                </patternFill>
              </fill>
            </x14:dxf>
          </x14:cfRule>
          <x14:cfRule type="containsText" priority="1117" operator="containsText" id="{8AC42624-F087-47EF-94CD-886D06E3DCE1}">
            <xm:f>NOT(ISERROR(SEARCH($W$2,ND2)))</xm:f>
            <xm:f>$W$2</xm:f>
            <x14:dxf>
              <fill>
                <patternFill>
                  <bgColor theme="5"/>
                </patternFill>
              </fill>
            </x14:dxf>
          </x14:cfRule>
          <x14:cfRule type="containsText" priority="1118" operator="containsText" id="{F333EB66-99D6-4BFB-8653-207A1A828F7F}">
            <xm:f>NOT(ISERROR(SEARCH($B$2,ND2)))</xm:f>
            <xm:f>$B$2</xm:f>
            <x14:dxf>
              <fill>
                <patternFill>
                  <bgColor rgb="FF92D050"/>
                </patternFill>
              </fill>
            </x14:dxf>
          </x14:cfRule>
          <x14:cfRule type="containsText" priority="1119" operator="containsText" id="{4CCBC0D3-F387-45AB-802C-177160B21E23}">
            <xm:f>NOT(ISERROR(SEARCH($C$2,ND2)))</xm:f>
            <xm:f>$C$2</xm:f>
            <x14:dxf>
              <fill>
                <patternFill>
                  <bgColor rgb="FF00B0F0"/>
                </patternFill>
              </fill>
            </x14:dxf>
          </x14:cfRule>
          <x14:cfRule type="containsText" priority="1120" operator="containsText" id="{C0B873C1-4D7C-4926-BAC4-D2FC18ACA6CD}">
            <xm:f>NOT(ISERROR(SEARCH($D$2,ND2)))</xm:f>
            <xm:f>$D$2</xm:f>
            <x14:dxf>
              <fill>
                <patternFill>
                  <bgColor rgb="FFFFFF00"/>
                </patternFill>
              </fill>
            </x14:dxf>
          </x14:cfRule>
          <xm:sqref>ND2:NE2</xm:sqref>
        </x14:conditionalFormatting>
        <x14:conditionalFormatting xmlns:xm="http://schemas.microsoft.com/office/excel/2006/main">
          <x14:cfRule type="containsText" priority="1093" operator="containsText" id="{1DC26A6B-AA10-4D13-B5FD-A5C7C43B9884}">
            <xm:f>NOT(ISERROR(SEARCH($MA$2,NF2)))</xm:f>
            <xm:f>$MA$2</xm:f>
            <x14:dxf>
              <fill>
                <patternFill>
                  <bgColor rgb="FFFF00FF"/>
                </patternFill>
              </fill>
            </x14:dxf>
          </x14:cfRule>
          <xm:sqref>NF2:NG2</xm:sqref>
        </x14:conditionalFormatting>
        <x14:conditionalFormatting xmlns:xm="http://schemas.microsoft.com/office/excel/2006/main">
          <x14:cfRule type="containsText" priority="1100" operator="containsText" id="{E1C4DA2C-5C00-49BF-9D9F-7583B7D06F19}">
            <xm:f>NOT(ISERROR(SEARCH($AN$2,NF2)))</xm:f>
            <xm:f>$AN$2</xm:f>
            <x14:dxf>
              <fill>
                <patternFill>
                  <bgColor theme="7" tint="0.59996337778862885"/>
                </patternFill>
              </fill>
            </x14:dxf>
          </x14:cfRule>
          <x14:cfRule type="containsText" priority="1101" operator="containsText" id="{1EF04B70-F39C-4952-9DC4-E1A2B15CB333}">
            <xm:f>NOT(ISERROR(SEARCH($BV$2,NF2)))</xm:f>
            <xm:f>$BV$2</xm:f>
            <x14:dxf>
              <fill>
                <patternFill>
                  <bgColor rgb="FF7030A0"/>
                </patternFill>
              </fill>
            </x14:dxf>
          </x14:cfRule>
          <x14:cfRule type="containsText" priority="1102" operator="containsText" id="{4A0F1ACF-9B64-44E7-A94B-38A69E02F299}">
            <xm:f>NOT(ISERROR(SEARCH($BH$2,NF2)))</xm:f>
            <xm:f>$BH$2</xm:f>
            <x14:dxf>
              <fill>
                <patternFill>
                  <bgColor rgb="FFFF0000"/>
                </patternFill>
              </fill>
            </x14:dxf>
          </x14:cfRule>
          <x14:cfRule type="containsText" priority="1103" operator="containsText" id="{0426C8A8-A6C1-45EF-A891-D51F8B24450A}">
            <xm:f>NOT(ISERROR(SEARCH($W$2,NF2)))</xm:f>
            <xm:f>$W$2</xm:f>
            <x14:dxf>
              <fill>
                <patternFill>
                  <bgColor theme="5"/>
                </patternFill>
              </fill>
            </x14:dxf>
          </x14:cfRule>
          <x14:cfRule type="containsText" priority="1104" operator="containsText" id="{08AC589B-2F56-4489-AB9B-FF294E69E0A0}">
            <xm:f>NOT(ISERROR(SEARCH($B$2,NF2)))</xm:f>
            <xm:f>$B$2</xm:f>
            <x14:dxf>
              <fill>
                <patternFill>
                  <bgColor rgb="FF92D050"/>
                </patternFill>
              </fill>
            </x14:dxf>
          </x14:cfRule>
          <x14:cfRule type="containsText" priority="1105" operator="containsText" id="{DD312C7C-3290-4252-B546-C27E627787D0}">
            <xm:f>NOT(ISERROR(SEARCH($C$2,NF2)))</xm:f>
            <xm:f>$C$2</xm:f>
            <x14:dxf>
              <fill>
                <patternFill>
                  <bgColor rgb="FF00B0F0"/>
                </patternFill>
              </fill>
            </x14:dxf>
          </x14:cfRule>
          <x14:cfRule type="containsText" priority="1106" operator="containsText" id="{13AE2590-FF05-4225-98EB-215F4F9051C2}">
            <xm:f>NOT(ISERROR(SEARCH($D$2,NF2)))</xm:f>
            <xm:f>$D$2</xm:f>
            <x14:dxf>
              <fill>
                <patternFill>
                  <bgColor rgb="FFFFFF00"/>
                </patternFill>
              </fill>
            </x14:dxf>
          </x14:cfRule>
          <xm:sqref>NF2:NG2</xm:sqref>
        </x14:conditionalFormatting>
        <x14:conditionalFormatting xmlns:xm="http://schemas.microsoft.com/office/excel/2006/main">
          <x14:cfRule type="containsText" priority="1072" operator="containsText" id="{4FBD6D53-8915-4529-A560-06A32434B84E}">
            <xm:f>NOT(ISERROR(SEARCH($AN$2,OB2)))</xm:f>
            <xm:f>$AN$2</xm:f>
            <x14:dxf>
              <fill>
                <patternFill>
                  <bgColor theme="7" tint="0.59996337778862885"/>
                </patternFill>
              </fill>
            </x14:dxf>
          </x14:cfRule>
          <x14:cfRule type="containsText" priority="1073" operator="containsText" id="{302EBFF3-F1E0-445B-ABD5-50B65C474055}">
            <xm:f>NOT(ISERROR(SEARCH($BV$2,OB2)))</xm:f>
            <xm:f>$BV$2</xm:f>
            <x14:dxf>
              <fill>
                <patternFill>
                  <bgColor rgb="FF7030A0"/>
                </patternFill>
              </fill>
            </x14:dxf>
          </x14:cfRule>
          <x14:cfRule type="containsText" priority="1074" operator="containsText" id="{FFCBD2AB-CD96-431F-BAFE-8B86EDD4014E}">
            <xm:f>NOT(ISERROR(SEARCH($BH$2,OB2)))</xm:f>
            <xm:f>$BH$2</xm:f>
            <x14:dxf>
              <fill>
                <patternFill>
                  <bgColor rgb="FFFF0000"/>
                </patternFill>
              </fill>
            </x14:dxf>
          </x14:cfRule>
          <x14:cfRule type="containsText" priority="1075" operator="containsText" id="{BF24919A-8E1C-45B8-967F-2F769B27D7D2}">
            <xm:f>NOT(ISERROR(SEARCH($W$2,OB2)))</xm:f>
            <xm:f>$W$2</xm:f>
            <x14:dxf>
              <fill>
                <patternFill>
                  <bgColor theme="5"/>
                </patternFill>
              </fill>
            </x14:dxf>
          </x14:cfRule>
          <x14:cfRule type="containsText" priority="1076" operator="containsText" id="{0E75F8BC-8D2D-4836-AAF8-834DAB17BC60}">
            <xm:f>NOT(ISERROR(SEARCH($B$2,OB2)))</xm:f>
            <xm:f>$B$2</xm:f>
            <x14:dxf>
              <fill>
                <patternFill>
                  <bgColor rgb="FF92D050"/>
                </patternFill>
              </fill>
            </x14:dxf>
          </x14:cfRule>
          <x14:cfRule type="containsText" priority="1077" operator="containsText" id="{376C2739-3FD6-49D3-B721-1C122B30D7DC}">
            <xm:f>NOT(ISERROR(SEARCH($C$2,OB2)))</xm:f>
            <xm:f>$C$2</xm:f>
            <x14:dxf>
              <fill>
                <patternFill>
                  <bgColor rgb="FF00B0F0"/>
                </patternFill>
              </fill>
            </x14:dxf>
          </x14:cfRule>
          <x14:cfRule type="containsText" priority="1078" operator="containsText" id="{BFFDC8D2-8419-4172-ABF0-F96E621268B3}">
            <xm:f>NOT(ISERROR(SEARCH($D$2,OB2)))</xm:f>
            <xm:f>$D$2</xm:f>
            <x14:dxf>
              <fill>
                <patternFill>
                  <bgColor rgb="FFFFFF00"/>
                </patternFill>
              </fill>
            </x14:dxf>
          </x14:cfRule>
          <xm:sqref>OB2:OQ2</xm:sqref>
        </x14:conditionalFormatting>
        <x14:conditionalFormatting xmlns:xm="http://schemas.microsoft.com/office/excel/2006/main">
          <x14:cfRule type="containsText" priority="1070" operator="containsText" id="{289A1B33-C772-4E2B-86C1-980B908F6C3C}">
            <xm:f>NOT(ISERROR(SEARCH($MA$2,OB2)))</xm:f>
            <xm:f>$MA$2</xm:f>
            <x14:dxf>
              <fill>
                <patternFill>
                  <bgColor rgb="FFFF00FF"/>
                </patternFill>
              </fill>
            </x14:dxf>
          </x14:cfRule>
          <xm:sqref>OB2:OQ2</xm:sqref>
        </x14:conditionalFormatting>
        <x14:conditionalFormatting xmlns:xm="http://schemas.microsoft.com/office/excel/2006/main">
          <x14:cfRule type="containsText" priority="1012" operator="containsText" id="{376FC73B-69EF-4E72-AE9A-CF24668FB699}">
            <xm:f>NOT(ISERROR(SEARCH($AN$2,OR2)))</xm:f>
            <xm:f>$AN$2</xm:f>
            <x14:dxf>
              <fill>
                <patternFill>
                  <bgColor theme="7" tint="0.59996337778862885"/>
                </patternFill>
              </fill>
            </x14:dxf>
          </x14:cfRule>
          <x14:cfRule type="containsText" priority="1013" operator="containsText" id="{61FC2720-B975-4F5F-B5A3-EC7FE9D1E1C3}">
            <xm:f>NOT(ISERROR(SEARCH($BV$2,OR2)))</xm:f>
            <xm:f>$BV$2</xm:f>
            <x14:dxf>
              <fill>
                <patternFill>
                  <bgColor rgb="FF7030A0"/>
                </patternFill>
              </fill>
            </x14:dxf>
          </x14:cfRule>
          <x14:cfRule type="containsText" priority="1014" operator="containsText" id="{9840541D-5EE1-4727-99A2-4BADF5F4FB45}">
            <xm:f>NOT(ISERROR(SEARCH($BH$2,OR2)))</xm:f>
            <xm:f>$BH$2</xm:f>
            <x14:dxf>
              <fill>
                <patternFill>
                  <bgColor rgb="FFFF0000"/>
                </patternFill>
              </fill>
            </x14:dxf>
          </x14:cfRule>
          <x14:cfRule type="containsText" priority="1015" operator="containsText" id="{83FF09F9-EB33-409F-91BE-272F31D62413}">
            <xm:f>NOT(ISERROR(SEARCH($W$2,OR2)))</xm:f>
            <xm:f>$W$2</xm:f>
            <x14:dxf>
              <fill>
                <patternFill>
                  <bgColor theme="5"/>
                </patternFill>
              </fill>
            </x14:dxf>
          </x14:cfRule>
          <x14:cfRule type="containsText" priority="1016" operator="containsText" id="{ED929815-1F7C-49A3-97A5-0DA5F00E3DB5}">
            <xm:f>NOT(ISERROR(SEARCH($B$2,OR2)))</xm:f>
            <xm:f>$B$2</xm:f>
            <x14:dxf>
              <fill>
                <patternFill>
                  <bgColor rgb="FF92D050"/>
                </patternFill>
              </fill>
            </x14:dxf>
          </x14:cfRule>
          <x14:cfRule type="containsText" priority="1017" operator="containsText" id="{2D410E12-E1F7-41F5-86F6-7F4A0D12A677}">
            <xm:f>NOT(ISERROR(SEARCH($C$2,OR2)))</xm:f>
            <xm:f>$C$2</xm:f>
            <x14:dxf>
              <fill>
                <patternFill>
                  <bgColor rgb="FF00B0F0"/>
                </patternFill>
              </fill>
            </x14:dxf>
          </x14:cfRule>
          <x14:cfRule type="containsText" priority="1018" operator="containsText" id="{F00EF7D3-FE37-4056-82CA-316AC1FCF1F8}">
            <xm:f>NOT(ISERROR(SEARCH($D$2,OR2)))</xm:f>
            <xm:f>$D$2</xm:f>
            <x14:dxf>
              <fill>
                <patternFill>
                  <bgColor rgb="FFFFFF00"/>
                </patternFill>
              </fill>
            </x14:dxf>
          </x14:cfRule>
          <xm:sqref>OR2:OS2</xm:sqref>
        </x14:conditionalFormatting>
        <x14:conditionalFormatting xmlns:xm="http://schemas.microsoft.com/office/excel/2006/main">
          <x14:cfRule type="containsText" priority="1010" operator="containsText" id="{BD069D0E-7C75-42E4-BFD5-AA0BCB189A8E}">
            <xm:f>NOT(ISERROR(SEARCH($MA$2,OR2)))</xm:f>
            <xm:f>$MA$2</xm:f>
            <x14:dxf>
              <fill>
                <patternFill>
                  <bgColor rgb="FFFF00FF"/>
                </patternFill>
              </fill>
            </x14:dxf>
          </x14:cfRule>
          <xm:sqref>OR2:OS2</xm:sqref>
        </x14:conditionalFormatting>
        <x14:conditionalFormatting xmlns:xm="http://schemas.microsoft.com/office/excel/2006/main">
          <x14:cfRule type="containsText" priority="998" operator="containsText" id="{4A1D5870-4CD5-4064-8347-7719A2CE77D4}">
            <xm:f>NOT(ISERROR(SEARCH($AN$2,OT2)))</xm:f>
            <xm:f>$AN$2</xm:f>
            <x14:dxf>
              <fill>
                <patternFill>
                  <bgColor theme="7" tint="0.59996337778862885"/>
                </patternFill>
              </fill>
            </x14:dxf>
          </x14:cfRule>
          <x14:cfRule type="containsText" priority="999" operator="containsText" id="{F0343896-9A55-427E-9528-CE2174F96ACF}">
            <xm:f>NOT(ISERROR(SEARCH($BV$2,OT2)))</xm:f>
            <xm:f>$BV$2</xm:f>
            <x14:dxf>
              <fill>
                <patternFill>
                  <bgColor rgb="FF7030A0"/>
                </patternFill>
              </fill>
            </x14:dxf>
          </x14:cfRule>
          <x14:cfRule type="containsText" priority="1000" operator="containsText" id="{6C5A1AF5-559E-4E7A-B5DB-51BD4B290113}">
            <xm:f>NOT(ISERROR(SEARCH($BH$2,OT2)))</xm:f>
            <xm:f>$BH$2</xm:f>
            <x14:dxf>
              <fill>
                <patternFill>
                  <bgColor rgb="FFFF0000"/>
                </patternFill>
              </fill>
            </x14:dxf>
          </x14:cfRule>
          <x14:cfRule type="containsText" priority="1001" operator="containsText" id="{7C5A496C-17C3-4FCD-BC41-86D826AAF72E}">
            <xm:f>NOT(ISERROR(SEARCH($W$2,OT2)))</xm:f>
            <xm:f>$W$2</xm:f>
            <x14:dxf>
              <fill>
                <patternFill>
                  <bgColor theme="5"/>
                </patternFill>
              </fill>
            </x14:dxf>
          </x14:cfRule>
          <x14:cfRule type="containsText" priority="1002" operator="containsText" id="{B4032C16-78BE-4095-B739-3D84A9799356}">
            <xm:f>NOT(ISERROR(SEARCH($B$2,OT2)))</xm:f>
            <xm:f>$B$2</xm:f>
            <x14:dxf>
              <fill>
                <patternFill>
                  <bgColor rgb="FF92D050"/>
                </patternFill>
              </fill>
            </x14:dxf>
          </x14:cfRule>
          <x14:cfRule type="containsText" priority="1003" operator="containsText" id="{D635E33C-6200-4694-BC60-29293E7BEAAA}">
            <xm:f>NOT(ISERROR(SEARCH($C$2,OT2)))</xm:f>
            <xm:f>$C$2</xm:f>
            <x14:dxf>
              <fill>
                <patternFill>
                  <bgColor rgb="FF00B0F0"/>
                </patternFill>
              </fill>
            </x14:dxf>
          </x14:cfRule>
          <x14:cfRule type="containsText" priority="1004" operator="containsText" id="{117DB494-D3C2-4715-BEE3-6D3AAB991065}">
            <xm:f>NOT(ISERROR(SEARCH($D$2,OT2)))</xm:f>
            <xm:f>$D$2</xm:f>
            <x14:dxf>
              <fill>
                <patternFill>
                  <bgColor rgb="FFFFFF00"/>
                </patternFill>
              </fill>
            </x14:dxf>
          </x14:cfRule>
          <xm:sqref>OT2:OU2</xm:sqref>
        </x14:conditionalFormatting>
        <x14:conditionalFormatting xmlns:xm="http://schemas.microsoft.com/office/excel/2006/main">
          <x14:cfRule type="containsText" priority="996" operator="containsText" id="{90AF29C1-98F5-4DB0-B813-EE8613FA6238}">
            <xm:f>NOT(ISERROR(SEARCH($MA$2,OT2)))</xm:f>
            <xm:f>$MA$2</xm:f>
            <x14:dxf>
              <fill>
                <patternFill>
                  <bgColor rgb="FFFF00FF"/>
                </patternFill>
              </fill>
            </x14:dxf>
          </x14:cfRule>
          <xm:sqref>OT2:OU2</xm:sqref>
        </x14:conditionalFormatting>
        <x14:conditionalFormatting xmlns:xm="http://schemas.microsoft.com/office/excel/2006/main">
          <x14:cfRule type="containsText" priority="984" operator="containsText" id="{5DB3EC8E-D6F5-49D9-9AAE-F2FAF9826076}">
            <xm:f>NOT(ISERROR(SEARCH($AN$2,OV2)))</xm:f>
            <xm:f>$AN$2</xm:f>
            <x14:dxf>
              <fill>
                <patternFill>
                  <bgColor theme="7" tint="0.59996337778862885"/>
                </patternFill>
              </fill>
            </x14:dxf>
          </x14:cfRule>
          <x14:cfRule type="containsText" priority="985" operator="containsText" id="{D6C86509-BC61-49C5-BD2C-007146F9F180}">
            <xm:f>NOT(ISERROR(SEARCH($BV$2,OV2)))</xm:f>
            <xm:f>$BV$2</xm:f>
            <x14:dxf>
              <fill>
                <patternFill>
                  <bgColor rgb="FF7030A0"/>
                </patternFill>
              </fill>
            </x14:dxf>
          </x14:cfRule>
          <x14:cfRule type="containsText" priority="986" operator="containsText" id="{79EAB3DB-BAAB-4CF0-8609-A38A4257D7EB}">
            <xm:f>NOT(ISERROR(SEARCH($BH$2,OV2)))</xm:f>
            <xm:f>$BH$2</xm:f>
            <x14:dxf>
              <fill>
                <patternFill>
                  <bgColor rgb="FFFF0000"/>
                </patternFill>
              </fill>
            </x14:dxf>
          </x14:cfRule>
          <x14:cfRule type="containsText" priority="987" operator="containsText" id="{BA88F682-4C6F-4ECD-A7F7-0568F2EDC7BD}">
            <xm:f>NOT(ISERROR(SEARCH($W$2,OV2)))</xm:f>
            <xm:f>$W$2</xm:f>
            <x14:dxf>
              <fill>
                <patternFill>
                  <bgColor theme="5"/>
                </patternFill>
              </fill>
            </x14:dxf>
          </x14:cfRule>
          <x14:cfRule type="containsText" priority="988" operator="containsText" id="{7C50709B-AAB6-4CEE-935B-C486FEDA9116}">
            <xm:f>NOT(ISERROR(SEARCH($B$2,OV2)))</xm:f>
            <xm:f>$B$2</xm:f>
            <x14:dxf>
              <fill>
                <patternFill>
                  <bgColor rgb="FF92D050"/>
                </patternFill>
              </fill>
            </x14:dxf>
          </x14:cfRule>
          <x14:cfRule type="containsText" priority="989" operator="containsText" id="{CE99618F-2263-40D2-B83E-26265E8B0D79}">
            <xm:f>NOT(ISERROR(SEARCH($C$2,OV2)))</xm:f>
            <xm:f>$C$2</xm:f>
            <x14:dxf>
              <fill>
                <patternFill>
                  <bgColor rgb="FF00B0F0"/>
                </patternFill>
              </fill>
            </x14:dxf>
          </x14:cfRule>
          <x14:cfRule type="containsText" priority="990" operator="containsText" id="{1DA56C26-269B-4653-B5F7-C44B6609779A}">
            <xm:f>NOT(ISERROR(SEARCH($D$2,OV2)))</xm:f>
            <xm:f>$D$2</xm:f>
            <x14:dxf>
              <fill>
                <patternFill>
                  <bgColor rgb="FFFFFF00"/>
                </patternFill>
              </fill>
            </x14:dxf>
          </x14:cfRule>
          <xm:sqref>OV2:OW2</xm:sqref>
        </x14:conditionalFormatting>
        <x14:conditionalFormatting xmlns:xm="http://schemas.microsoft.com/office/excel/2006/main">
          <x14:cfRule type="containsText" priority="982" operator="containsText" id="{D9725E15-A453-4565-928B-3D0D15F421AE}">
            <xm:f>NOT(ISERROR(SEARCH($MA$2,OV2)))</xm:f>
            <xm:f>$MA$2</xm:f>
            <x14:dxf>
              <fill>
                <patternFill>
                  <bgColor rgb="FFFF00FF"/>
                </patternFill>
              </fill>
            </x14:dxf>
          </x14:cfRule>
          <xm:sqref>OV2:OW2</xm:sqref>
        </x14:conditionalFormatting>
        <x14:conditionalFormatting xmlns:xm="http://schemas.microsoft.com/office/excel/2006/main">
          <x14:cfRule type="containsText" priority="970" operator="containsText" id="{DEDB232C-D630-489C-9BFC-95BE864C1BDA}">
            <xm:f>NOT(ISERROR(SEARCH($AN$2,OX2)))</xm:f>
            <xm:f>$AN$2</xm:f>
            <x14:dxf>
              <fill>
                <patternFill>
                  <bgColor theme="7" tint="0.59996337778862885"/>
                </patternFill>
              </fill>
            </x14:dxf>
          </x14:cfRule>
          <x14:cfRule type="containsText" priority="971" operator="containsText" id="{CA4FA1C6-959B-41D4-B615-A8F368B03EDE}">
            <xm:f>NOT(ISERROR(SEARCH($BV$2,OX2)))</xm:f>
            <xm:f>$BV$2</xm:f>
            <x14:dxf>
              <fill>
                <patternFill>
                  <bgColor rgb="FF7030A0"/>
                </patternFill>
              </fill>
            </x14:dxf>
          </x14:cfRule>
          <x14:cfRule type="containsText" priority="972" operator="containsText" id="{8F5DB34A-84C1-4493-B83B-539045630B81}">
            <xm:f>NOT(ISERROR(SEARCH($BH$2,OX2)))</xm:f>
            <xm:f>$BH$2</xm:f>
            <x14:dxf>
              <fill>
                <patternFill>
                  <bgColor rgb="FFFF0000"/>
                </patternFill>
              </fill>
            </x14:dxf>
          </x14:cfRule>
          <x14:cfRule type="containsText" priority="973" operator="containsText" id="{95999D6A-2B38-46FF-B4BE-B8A86C7B5B7E}">
            <xm:f>NOT(ISERROR(SEARCH($W$2,OX2)))</xm:f>
            <xm:f>$W$2</xm:f>
            <x14:dxf>
              <fill>
                <patternFill>
                  <bgColor theme="5"/>
                </patternFill>
              </fill>
            </x14:dxf>
          </x14:cfRule>
          <x14:cfRule type="containsText" priority="974" operator="containsText" id="{8E3E0B89-0517-40C7-BC6B-339DD1FE0978}">
            <xm:f>NOT(ISERROR(SEARCH($B$2,OX2)))</xm:f>
            <xm:f>$B$2</xm:f>
            <x14:dxf>
              <fill>
                <patternFill>
                  <bgColor rgb="FF92D050"/>
                </patternFill>
              </fill>
            </x14:dxf>
          </x14:cfRule>
          <x14:cfRule type="containsText" priority="975" operator="containsText" id="{0127CA33-4907-482F-9BE9-75E9D3C4F057}">
            <xm:f>NOT(ISERROR(SEARCH($C$2,OX2)))</xm:f>
            <xm:f>$C$2</xm:f>
            <x14:dxf>
              <fill>
                <patternFill>
                  <bgColor rgb="FF00B0F0"/>
                </patternFill>
              </fill>
            </x14:dxf>
          </x14:cfRule>
          <x14:cfRule type="containsText" priority="976" operator="containsText" id="{7794A5D7-D809-40B4-A66A-0E5ABFD6FDF7}">
            <xm:f>NOT(ISERROR(SEARCH($D$2,OX2)))</xm:f>
            <xm:f>$D$2</xm:f>
            <x14:dxf>
              <fill>
                <patternFill>
                  <bgColor rgb="FFFFFF00"/>
                </patternFill>
              </fill>
            </x14:dxf>
          </x14:cfRule>
          <xm:sqref>OX2:OY2</xm:sqref>
        </x14:conditionalFormatting>
        <x14:conditionalFormatting xmlns:xm="http://schemas.microsoft.com/office/excel/2006/main">
          <x14:cfRule type="containsText" priority="968" operator="containsText" id="{7966FC73-54E5-4F5A-B34D-F045AFD2A8FD}">
            <xm:f>NOT(ISERROR(SEARCH($MA$2,OX2)))</xm:f>
            <xm:f>$MA$2</xm:f>
            <x14:dxf>
              <fill>
                <patternFill>
                  <bgColor rgb="FFFF00FF"/>
                </patternFill>
              </fill>
            </x14:dxf>
          </x14:cfRule>
          <xm:sqref>OX2:OY2</xm:sqref>
        </x14:conditionalFormatting>
        <x14:conditionalFormatting xmlns:xm="http://schemas.microsoft.com/office/excel/2006/main">
          <x14:cfRule type="containsText" priority="956" operator="containsText" id="{3FA6F3FB-6C76-4110-9A12-8E25D5D0D1F8}">
            <xm:f>NOT(ISERROR(SEARCH($AN$2,OZ2)))</xm:f>
            <xm:f>$AN$2</xm:f>
            <x14:dxf>
              <fill>
                <patternFill>
                  <bgColor theme="7" tint="0.59996337778862885"/>
                </patternFill>
              </fill>
            </x14:dxf>
          </x14:cfRule>
          <x14:cfRule type="containsText" priority="957" operator="containsText" id="{3268CB35-60BF-45D1-96D5-E7301270C7B5}">
            <xm:f>NOT(ISERROR(SEARCH($BV$2,OZ2)))</xm:f>
            <xm:f>$BV$2</xm:f>
            <x14:dxf>
              <fill>
                <patternFill>
                  <bgColor rgb="FF7030A0"/>
                </patternFill>
              </fill>
            </x14:dxf>
          </x14:cfRule>
          <x14:cfRule type="containsText" priority="958" operator="containsText" id="{674B083E-3840-4A98-9424-48B70BDB41F3}">
            <xm:f>NOT(ISERROR(SEARCH($BH$2,OZ2)))</xm:f>
            <xm:f>$BH$2</xm:f>
            <x14:dxf>
              <fill>
                <patternFill>
                  <bgColor rgb="FFFF0000"/>
                </patternFill>
              </fill>
            </x14:dxf>
          </x14:cfRule>
          <x14:cfRule type="containsText" priority="959" operator="containsText" id="{20D793DE-271D-4EF5-9F85-39482DB1EAA9}">
            <xm:f>NOT(ISERROR(SEARCH($W$2,OZ2)))</xm:f>
            <xm:f>$W$2</xm:f>
            <x14:dxf>
              <fill>
                <patternFill>
                  <bgColor theme="5"/>
                </patternFill>
              </fill>
            </x14:dxf>
          </x14:cfRule>
          <x14:cfRule type="containsText" priority="960" operator="containsText" id="{409DB1EF-AFD0-45A5-9C16-1F631CD1093B}">
            <xm:f>NOT(ISERROR(SEARCH($B$2,OZ2)))</xm:f>
            <xm:f>$B$2</xm:f>
            <x14:dxf>
              <fill>
                <patternFill>
                  <bgColor rgb="FF92D050"/>
                </patternFill>
              </fill>
            </x14:dxf>
          </x14:cfRule>
          <x14:cfRule type="containsText" priority="961" operator="containsText" id="{B6A20608-4B65-4ED1-A29C-7FCAD83CF453}">
            <xm:f>NOT(ISERROR(SEARCH($C$2,OZ2)))</xm:f>
            <xm:f>$C$2</xm:f>
            <x14:dxf>
              <fill>
                <patternFill>
                  <bgColor rgb="FF00B0F0"/>
                </patternFill>
              </fill>
            </x14:dxf>
          </x14:cfRule>
          <x14:cfRule type="containsText" priority="962" operator="containsText" id="{ECD0957C-37CF-43CD-90F5-5EC6C4878527}">
            <xm:f>NOT(ISERROR(SEARCH($D$2,OZ2)))</xm:f>
            <xm:f>$D$2</xm:f>
            <x14:dxf>
              <fill>
                <patternFill>
                  <bgColor rgb="FFFFFF00"/>
                </patternFill>
              </fill>
            </x14:dxf>
          </x14:cfRule>
          <xm:sqref>OZ2:PA2</xm:sqref>
        </x14:conditionalFormatting>
        <x14:conditionalFormatting xmlns:xm="http://schemas.microsoft.com/office/excel/2006/main">
          <x14:cfRule type="containsText" priority="954" operator="containsText" id="{FE5620D0-84CA-4876-BED0-4BE2103B9179}">
            <xm:f>NOT(ISERROR(SEARCH($MA$2,OZ2)))</xm:f>
            <xm:f>$MA$2</xm:f>
            <x14:dxf>
              <fill>
                <patternFill>
                  <bgColor rgb="FFFF00FF"/>
                </patternFill>
              </fill>
            </x14:dxf>
          </x14:cfRule>
          <xm:sqref>OZ2:PA2</xm:sqref>
        </x14:conditionalFormatting>
        <x14:conditionalFormatting xmlns:xm="http://schemas.microsoft.com/office/excel/2006/main">
          <x14:cfRule type="containsText" priority="942" operator="containsText" id="{38B45CCA-C95E-4EC7-8ACE-00F1FFB0F44E}">
            <xm:f>NOT(ISERROR(SEARCH($AN$2,PB2)))</xm:f>
            <xm:f>$AN$2</xm:f>
            <x14:dxf>
              <fill>
                <patternFill>
                  <bgColor theme="7" tint="0.59996337778862885"/>
                </patternFill>
              </fill>
            </x14:dxf>
          </x14:cfRule>
          <x14:cfRule type="containsText" priority="943" operator="containsText" id="{3A4D97D6-F390-4927-8583-624352BBF146}">
            <xm:f>NOT(ISERROR(SEARCH($BV$2,PB2)))</xm:f>
            <xm:f>$BV$2</xm:f>
            <x14:dxf>
              <fill>
                <patternFill>
                  <bgColor rgb="FF7030A0"/>
                </patternFill>
              </fill>
            </x14:dxf>
          </x14:cfRule>
          <x14:cfRule type="containsText" priority="944" operator="containsText" id="{57A0E1BD-99DA-45D8-AEFF-12A56C4DFA1C}">
            <xm:f>NOT(ISERROR(SEARCH($BH$2,PB2)))</xm:f>
            <xm:f>$BH$2</xm:f>
            <x14:dxf>
              <fill>
                <patternFill>
                  <bgColor rgb="FFFF0000"/>
                </patternFill>
              </fill>
            </x14:dxf>
          </x14:cfRule>
          <x14:cfRule type="containsText" priority="945" operator="containsText" id="{A32BD737-C42F-4A58-9946-46128436A0D1}">
            <xm:f>NOT(ISERROR(SEARCH($W$2,PB2)))</xm:f>
            <xm:f>$W$2</xm:f>
            <x14:dxf>
              <fill>
                <patternFill>
                  <bgColor theme="5"/>
                </patternFill>
              </fill>
            </x14:dxf>
          </x14:cfRule>
          <x14:cfRule type="containsText" priority="946" operator="containsText" id="{2DD1085E-F227-439B-80A3-669537A0510C}">
            <xm:f>NOT(ISERROR(SEARCH($B$2,PB2)))</xm:f>
            <xm:f>$B$2</xm:f>
            <x14:dxf>
              <fill>
                <patternFill>
                  <bgColor rgb="FF92D050"/>
                </patternFill>
              </fill>
            </x14:dxf>
          </x14:cfRule>
          <x14:cfRule type="containsText" priority="947" operator="containsText" id="{3325299A-B362-4BB8-86F6-6D2A4A62EA1A}">
            <xm:f>NOT(ISERROR(SEARCH($C$2,PB2)))</xm:f>
            <xm:f>$C$2</xm:f>
            <x14:dxf>
              <fill>
                <patternFill>
                  <bgColor rgb="FF00B0F0"/>
                </patternFill>
              </fill>
            </x14:dxf>
          </x14:cfRule>
          <x14:cfRule type="containsText" priority="948" operator="containsText" id="{62E69F1D-6304-4A81-9BF5-CCDE5DAB6A15}">
            <xm:f>NOT(ISERROR(SEARCH($D$2,PB2)))</xm:f>
            <xm:f>$D$2</xm:f>
            <x14:dxf>
              <fill>
                <patternFill>
                  <bgColor rgb="FFFFFF00"/>
                </patternFill>
              </fill>
            </x14:dxf>
          </x14:cfRule>
          <xm:sqref>PB2:PC2</xm:sqref>
        </x14:conditionalFormatting>
        <x14:conditionalFormatting xmlns:xm="http://schemas.microsoft.com/office/excel/2006/main">
          <x14:cfRule type="containsText" priority="940" operator="containsText" id="{D236FBC3-1A06-4F2C-8250-19386C475E0F}">
            <xm:f>NOT(ISERROR(SEARCH($MA$2,PB2)))</xm:f>
            <xm:f>$MA$2</xm:f>
            <x14:dxf>
              <fill>
                <patternFill>
                  <bgColor rgb="FFFF00FF"/>
                </patternFill>
              </fill>
            </x14:dxf>
          </x14:cfRule>
          <xm:sqref>PB2:PC2</xm:sqref>
        </x14:conditionalFormatting>
        <x14:conditionalFormatting xmlns:xm="http://schemas.microsoft.com/office/excel/2006/main">
          <x14:cfRule type="containsText" priority="928" operator="containsText" id="{A826F853-7174-48A6-98CD-0D54D309E745}">
            <xm:f>NOT(ISERROR(SEARCH($AN$2,PD2)))</xm:f>
            <xm:f>$AN$2</xm:f>
            <x14:dxf>
              <fill>
                <patternFill>
                  <bgColor theme="7" tint="0.59996337778862885"/>
                </patternFill>
              </fill>
            </x14:dxf>
          </x14:cfRule>
          <x14:cfRule type="containsText" priority="929" operator="containsText" id="{484A6127-BE60-44F4-B26E-73CDDF7E8777}">
            <xm:f>NOT(ISERROR(SEARCH($BV$2,PD2)))</xm:f>
            <xm:f>$BV$2</xm:f>
            <x14:dxf>
              <fill>
                <patternFill>
                  <bgColor rgb="FF7030A0"/>
                </patternFill>
              </fill>
            </x14:dxf>
          </x14:cfRule>
          <x14:cfRule type="containsText" priority="930" operator="containsText" id="{A9AC42CA-5FEA-41A2-9DDA-F1D7DE5344EB}">
            <xm:f>NOT(ISERROR(SEARCH($BH$2,PD2)))</xm:f>
            <xm:f>$BH$2</xm:f>
            <x14:dxf>
              <fill>
                <patternFill>
                  <bgColor rgb="FFFF0000"/>
                </patternFill>
              </fill>
            </x14:dxf>
          </x14:cfRule>
          <x14:cfRule type="containsText" priority="931" operator="containsText" id="{7E0C7082-7B02-4715-AB4D-65A174192360}">
            <xm:f>NOT(ISERROR(SEARCH($W$2,PD2)))</xm:f>
            <xm:f>$W$2</xm:f>
            <x14:dxf>
              <fill>
                <patternFill>
                  <bgColor theme="5"/>
                </patternFill>
              </fill>
            </x14:dxf>
          </x14:cfRule>
          <x14:cfRule type="containsText" priority="932" operator="containsText" id="{A24418A8-46C9-4BD6-A49D-D7CC2E0FE910}">
            <xm:f>NOT(ISERROR(SEARCH($B$2,PD2)))</xm:f>
            <xm:f>$B$2</xm:f>
            <x14:dxf>
              <fill>
                <patternFill>
                  <bgColor rgb="FF92D050"/>
                </patternFill>
              </fill>
            </x14:dxf>
          </x14:cfRule>
          <x14:cfRule type="containsText" priority="933" operator="containsText" id="{3871CBA7-73C3-410E-A5AF-B330398F6A08}">
            <xm:f>NOT(ISERROR(SEARCH($C$2,PD2)))</xm:f>
            <xm:f>$C$2</xm:f>
            <x14:dxf>
              <fill>
                <patternFill>
                  <bgColor rgb="FF00B0F0"/>
                </patternFill>
              </fill>
            </x14:dxf>
          </x14:cfRule>
          <x14:cfRule type="containsText" priority="934" operator="containsText" id="{467C1A96-8B17-424C-957A-A7316222D602}">
            <xm:f>NOT(ISERROR(SEARCH($D$2,PD2)))</xm:f>
            <xm:f>$D$2</xm:f>
            <x14:dxf>
              <fill>
                <patternFill>
                  <bgColor rgb="FFFFFF00"/>
                </patternFill>
              </fill>
            </x14:dxf>
          </x14:cfRule>
          <xm:sqref>PD2:PE2</xm:sqref>
        </x14:conditionalFormatting>
        <x14:conditionalFormatting xmlns:xm="http://schemas.microsoft.com/office/excel/2006/main">
          <x14:cfRule type="containsText" priority="926" operator="containsText" id="{B706A6CF-9761-4EA9-A985-FC2DED1B2EC1}">
            <xm:f>NOT(ISERROR(SEARCH($MA$2,PD2)))</xm:f>
            <xm:f>$MA$2</xm:f>
            <x14:dxf>
              <fill>
                <patternFill>
                  <bgColor rgb="FFFF00FF"/>
                </patternFill>
              </fill>
            </x14:dxf>
          </x14:cfRule>
          <xm:sqref>PD2:PE2</xm:sqref>
        </x14:conditionalFormatting>
        <x14:conditionalFormatting xmlns:xm="http://schemas.microsoft.com/office/excel/2006/main">
          <x14:cfRule type="containsText" priority="920" operator="containsText" id="{F528F071-C4C7-41F6-AD1C-7F0541F53905}">
            <xm:f>NOT(ISERROR(SEARCH($PD$2,A2)))</xm:f>
            <xm:f>$PD$2</xm:f>
            <x14:dxf>
              <fill>
                <patternFill>
                  <bgColor theme="4"/>
                </patternFill>
              </fill>
            </x14:dxf>
          </x14:cfRule>
          <xm:sqref>A2:PE2 TK2:XFD2</xm:sqref>
        </x14:conditionalFormatting>
        <x14:conditionalFormatting xmlns:xm="http://schemas.microsoft.com/office/excel/2006/main">
          <x14:cfRule type="containsText" priority="913" operator="containsText" id="{655C198C-E68C-4278-A23F-E5B3524FC383}">
            <xm:f>NOT(ISERROR(SEARCH($AN$2,PF2)))</xm:f>
            <xm:f>$AN$2</xm:f>
            <x14:dxf>
              <fill>
                <patternFill>
                  <bgColor theme="7" tint="0.59996337778862885"/>
                </patternFill>
              </fill>
            </x14:dxf>
          </x14:cfRule>
          <x14:cfRule type="containsText" priority="914" operator="containsText" id="{22DCDC97-B365-437D-A8CA-BA73C3E058EF}">
            <xm:f>NOT(ISERROR(SEARCH($BV$2,PF2)))</xm:f>
            <xm:f>$BV$2</xm:f>
            <x14:dxf>
              <fill>
                <patternFill>
                  <bgColor rgb="FF7030A0"/>
                </patternFill>
              </fill>
            </x14:dxf>
          </x14:cfRule>
          <x14:cfRule type="containsText" priority="915" operator="containsText" id="{495CDD53-8216-47FB-97CF-A2E16BFF2AC4}">
            <xm:f>NOT(ISERROR(SEARCH($BH$2,PF2)))</xm:f>
            <xm:f>$BH$2</xm:f>
            <x14:dxf>
              <fill>
                <patternFill>
                  <bgColor rgb="FFFF0000"/>
                </patternFill>
              </fill>
            </x14:dxf>
          </x14:cfRule>
          <x14:cfRule type="containsText" priority="916" operator="containsText" id="{73D34111-C6BE-44D2-A6D9-5BE23D4D55AF}">
            <xm:f>NOT(ISERROR(SEARCH($W$2,PF2)))</xm:f>
            <xm:f>$W$2</xm:f>
            <x14:dxf>
              <fill>
                <patternFill>
                  <bgColor theme="5"/>
                </patternFill>
              </fill>
            </x14:dxf>
          </x14:cfRule>
          <x14:cfRule type="containsText" priority="917" operator="containsText" id="{AD5E1C6E-6BDF-4C95-8FB9-6DD897D92B9E}">
            <xm:f>NOT(ISERROR(SEARCH($B$2,PF2)))</xm:f>
            <xm:f>$B$2</xm:f>
            <x14:dxf>
              <fill>
                <patternFill>
                  <bgColor rgb="FF92D050"/>
                </patternFill>
              </fill>
            </x14:dxf>
          </x14:cfRule>
          <x14:cfRule type="containsText" priority="918" operator="containsText" id="{41BCE4BE-1EC4-48C2-A11A-FD13480B4820}">
            <xm:f>NOT(ISERROR(SEARCH($C$2,PF2)))</xm:f>
            <xm:f>$C$2</xm:f>
            <x14:dxf>
              <fill>
                <patternFill>
                  <bgColor rgb="FF00B0F0"/>
                </patternFill>
              </fill>
            </x14:dxf>
          </x14:cfRule>
          <x14:cfRule type="containsText" priority="919" operator="containsText" id="{7626782C-DD40-4A13-BFD4-3C8D51E90DC3}">
            <xm:f>NOT(ISERROR(SEARCH($D$2,PF2)))</xm:f>
            <xm:f>$D$2</xm:f>
            <x14:dxf>
              <fill>
                <patternFill>
                  <bgColor rgb="FFFFFF00"/>
                </patternFill>
              </fill>
            </x14:dxf>
          </x14:cfRule>
          <xm:sqref>PF2:PG2</xm:sqref>
        </x14:conditionalFormatting>
        <x14:conditionalFormatting xmlns:xm="http://schemas.microsoft.com/office/excel/2006/main">
          <x14:cfRule type="containsText" priority="911" operator="containsText" id="{DC95DCFF-0825-4A65-A088-429B30E3B391}">
            <xm:f>NOT(ISERROR(SEARCH($MA$2,PF2)))</xm:f>
            <xm:f>$MA$2</xm:f>
            <x14:dxf>
              <fill>
                <patternFill>
                  <bgColor rgb="FFFF00FF"/>
                </patternFill>
              </fill>
            </x14:dxf>
          </x14:cfRule>
          <xm:sqref>PF2:PG2</xm:sqref>
        </x14:conditionalFormatting>
        <x14:conditionalFormatting xmlns:xm="http://schemas.microsoft.com/office/excel/2006/main">
          <x14:cfRule type="containsText" priority="905" operator="containsText" id="{F511CD5E-B248-4BF2-AD81-1CA320BC158C}">
            <xm:f>NOT(ISERROR(SEARCH($PD$2,PF2)))</xm:f>
            <xm:f>$PD$2</xm:f>
            <x14:dxf>
              <fill>
                <patternFill>
                  <bgColor theme="4"/>
                </patternFill>
              </fill>
            </x14:dxf>
          </x14:cfRule>
          <xm:sqref>PF2:PG2</xm:sqref>
        </x14:conditionalFormatting>
        <x14:conditionalFormatting xmlns:xm="http://schemas.microsoft.com/office/excel/2006/main">
          <x14:cfRule type="containsText" priority="898" operator="containsText" id="{B9270925-A67B-4303-8812-0BEEF3C85D67}">
            <xm:f>NOT(ISERROR(SEARCH($AN$2,PH2)))</xm:f>
            <xm:f>$AN$2</xm:f>
            <x14:dxf>
              <fill>
                <patternFill>
                  <bgColor theme="7" tint="0.59996337778862885"/>
                </patternFill>
              </fill>
            </x14:dxf>
          </x14:cfRule>
          <x14:cfRule type="containsText" priority="899" operator="containsText" id="{390AA6FE-F5B0-4A06-9CF8-1E62DD10AABD}">
            <xm:f>NOT(ISERROR(SEARCH($BV$2,PH2)))</xm:f>
            <xm:f>$BV$2</xm:f>
            <x14:dxf>
              <fill>
                <patternFill>
                  <bgColor rgb="FF7030A0"/>
                </patternFill>
              </fill>
            </x14:dxf>
          </x14:cfRule>
          <x14:cfRule type="containsText" priority="900" operator="containsText" id="{C0FA0EB5-113B-4AA9-A50E-83F2A9F2BBD3}">
            <xm:f>NOT(ISERROR(SEARCH($BH$2,PH2)))</xm:f>
            <xm:f>$BH$2</xm:f>
            <x14:dxf>
              <fill>
                <patternFill>
                  <bgColor rgb="FFFF0000"/>
                </patternFill>
              </fill>
            </x14:dxf>
          </x14:cfRule>
          <x14:cfRule type="containsText" priority="901" operator="containsText" id="{FCCD5446-122F-4135-BD44-ADB3B552CC33}">
            <xm:f>NOT(ISERROR(SEARCH($W$2,PH2)))</xm:f>
            <xm:f>$W$2</xm:f>
            <x14:dxf>
              <fill>
                <patternFill>
                  <bgColor theme="5"/>
                </patternFill>
              </fill>
            </x14:dxf>
          </x14:cfRule>
          <x14:cfRule type="containsText" priority="902" operator="containsText" id="{BE8E3846-4D46-4420-85BB-D5D19AEB9A98}">
            <xm:f>NOT(ISERROR(SEARCH($B$2,PH2)))</xm:f>
            <xm:f>$B$2</xm:f>
            <x14:dxf>
              <fill>
                <patternFill>
                  <bgColor rgb="FF92D050"/>
                </patternFill>
              </fill>
            </x14:dxf>
          </x14:cfRule>
          <x14:cfRule type="containsText" priority="903" operator="containsText" id="{2D83454C-8C38-4541-9D8C-9840FBBC2C44}">
            <xm:f>NOT(ISERROR(SEARCH($C$2,PH2)))</xm:f>
            <xm:f>$C$2</xm:f>
            <x14:dxf>
              <fill>
                <patternFill>
                  <bgColor rgb="FF00B0F0"/>
                </patternFill>
              </fill>
            </x14:dxf>
          </x14:cfRule>
          <x14:cfRule type="containsText" priority="904" operator="containsText" id="{476D97DE-572A-4353-BF20-1CFF59043D68}">
            <xm:f>NOT(ISERROR(SEARCH($D$2,PH2)))</xm:f>
            <xm:f>$D$2</xm:f>
            <x14:dxf>
              <fill>
                <patternFill>
                  <bgColor rgb="FFFFFF00"/>
                </patternFill>
              </fill>
            </x14:dxf>
          </x14:cfRule>
          <xm:sqref>PH2:PI2</xm:sqref>
        </x14:conditionalFormatting>
        <x14:conditionalFormatting xmlns:xm="http://schemas.microsoft.com/office/excel/2006/main">
          <x14:cfRule type="containsText" priority="896" operator="containsText" id="{AFF6B769-D2A4-467F-866A-428FFC1497F5}">
            <xm:f>NOT(ISERROR(SEARCH($MA$2,PH2)))</xm:f>
            <xm:f>$MA$2</xm:f>
            <x14:dxf>
              <fill>
                <patternFill>
                  <bgColor rgb="FFFF00FF"/>
                </patternFill>
              </fill>
            </x14:dxf>
          </x14:cfRule>
          <xm:sqref>PH2:PI2</xm:sqref>
        </x14:conditionalFormatting>
        <x14:conditionalFormatting xmlns:xm="http://schemas.microsoft.com/office/excel/2006/main">
          <x14:cfRule type="containsText" priority="890" operator="containsText" id="{9E167396-67BC-4E36-9EB0-F1BF99D84406}">
            <xm:f>NOT(ISERROR(SEARCH($PD$2,PH2)))</xm:f>
            <xm:f>$PD$2</xm:f>
            <x14:dxf>
              <fill>
                <patternFill>
                  <bgColor theme="4"/>
                </patternFill>
              </fill>
            </x14:dxf>
          </x14:cfRule>
          <xm:sqref>PH2:PI2</xm:sqref>
        </x14:conditionalFormatting>
        <x14:conditionalFormatting xmlns:xm="http://schemas.microsoft.com/office/excel/2006/main">
          <x14:cfRule type="containsText" priority="883" operator="containsText" id="{FD3A3F1A-7D8D-4A70-BF4F-2EA0C5F78449}">
            <xm:f>NOT(ISERROR(SEARCH($AN$2,PJ2)))</xm:f>
            <xm:f>$AN$2</xm:f>
            <x14:dxf>
              <fill>
                <patternFill>
                  <bgColor theme="7" tint="0.59996337778862885"/>
                </patternFill>
              </fill>
            </x14:dxf>
          </x14:cfRule>
          <x14:cfRule type="containsText" priority="884" operator="containsText" id="{6D756919-F68F-4A93-BBE1-B8AE1253D7BC}">
            <xm:f>NOT(ISERROR(SEARCH($BV$2,PJ2)))</xm:f>
            <xm:f>$BV$2</xm:f>
            <x14:dxf>
              <fill>
                <patternFill>
                  <bgColor rgb="FF7030A0"/>
                </patternFill>
              </fill>
            </x14:dxf>
          </x14:cfRule>
          <x14:cfRule type="containsText" priority="885" operator="containsText" id="{DABB7A13-1B3B-4593-AC80-5EFD3B235A4B}">
            <xm:f>NOT(ISERROR(SEARCH($BH$2,PJ2)))</xm:f>
            <xm:f>$BH$2</xm:f>
            <x14:dxf>
              <fill>
                <patternFill>
                  <bgColor rgb="FFFF0000"/>
                </patternFill>
              </fill>
            </x14:dxf>
          </x14:cfRule>
          <x14:cfRule type="containsText" priority="886" operator="containsText" id="{F07D1715-B3AA-4B51-B211-60C4BD4DD406}">
            <xm:f>NOT(ISERROR(SEARCH($W$2,PJ2)))</xm:f>
            <xm:f>$W$2</xm:f>
            <x14:dxf>
              <fill>
                <patternFill>
                  <bgColor theme="5"/>
                </patternFill>
              </fill>
            </x14:dxf>
          </x14:cfRule>
          <x14:cfRule type="containsText" priority="887" operator="containsText" id="{6EC62865-F915-46BE-A2B2-135139F988E8}">
            <xm:f>NOT(ISERROR(SEARCH($B$2,PJ2)))</xm:f>
            <xm:f>$B$2</xm:f>
            <x14:dxf>
              <fill>
                <patternFill>
                  <bgColor rgb="FF92D050"/>
                </patternFill>
              </fill>
            </x14:dxf>
          </x14:cfRule>
          <x14:cfRule type="containsText" priority="888" operator="containsText" id="{73327EF2-BCAB-45A3-ABC3-C37E25F8AD33}">
            <xm:f>NOT(ISERROR(SEARCH($C$2,PJ2)))</xm:f>
            <xm:f>$C$2</xm:f>
            <x14:dxf>
              <fill>
                <patternFill>
                  <bgColor rgb="FF00B0F0"/>
                </patternFill>
              </fill>
            </x14:dxf>
          </x14:cfRule>
          <x14:cfRule type="containsText" priority="889" operator="containsText" id="{A4E84EF0-DDFA-4893-AD39-888A9881E51D}">
            <xm:f>NOT(ISERROR(SEARCH($D$2,PJ2)))</xm:f>
            <xm:f>$D$2</xm:f>
            <x14:dxf>
              <fill>
                <patternFill>
                  <bgColor rgb="FFFFFF00"/>
                </patternFill>
              </fill>
            </x14:dxf>
          </x14:cfRule>
          <xm:sqref>PJ2:PK2</xm:sqref>
        </x14:conditionalFormatting>
        <x14:conditionalFormatting xmlns:xm="http://schemas.microsoft.com/office/excel/2006/main">
          <x14:cfRule type="containsText" priority="881" operator="containsText" id="{86C3AC11-BDB3-4718-A88E-402AF021F7FD}">
            <xm:f>NOT(ISERROR(SEARCH($MA$2,PJ2)))</xm:f>
            <xm:f>$MA$2</xm:f>
            <x14:dxf>
              <fill>
                <patternFill>
                  <bgColor rgb="FFFF00FF"/>
                </patternFill>
              </fill>
            </x14:dxf>
          </x14:cfRule>
          <xm:sqref>PJ2:PK2</xm:sqref>
        </x14:conditionalFormatting>
        <x14:conditionalFormatting xmlns:xm="http://schemas.microsoft.com/office/excel/2006/main">
          <x14:cfRule type="containsText" priority="875" operator="containsText" id="{10058609-EAA2-46A3-8387-F49DE5BD254A}">
            <xm:f>NOT(ISERROR(SEARCH($PD$2,PJ2)))</xm:f>
            <xm:f>$PD$2</xm:f>
            <x14:dxf>
              <fill>
                <patternFill>
                  <bgColor theme="4"/>
                </patternFill>
              </fill>
            </x14:dxf>
          </x14:cfRule>
          <xm:sqref>PJ2:PK2</xm:sqref>
        </x14:conditionalFormatting>
        <x14:conditionalFormatting xmlns:xm="http://schemas.microsoft.com/office/excel/2006/main">
          <x14:cfRule type="containsText" priority="868" operator="containsText" id="{48289090-249A-496C-BAD0-B538EF4D3292}">
            <xm:f>NOT(ISERROR(SEARCH($AN$2,PL2)))</xm:f>
            <xm:f>$AN$2</xm:f>
            <x14:dxf>
              <fill>
                <patternFill>
                  <bgColor theme="7" tint="0.59996337778862885"/>
                </patternFill>
              </fill>
            </x14:dxf>
          </x14:cfRule>
          <x14:cfRule type="containsText" priority="869" operator="containsText" id="{BA00FE3F-9360-4FCE-BF56-22265580D10B}">
            <xm:f>NOT(ISERROR(SEARCH($BV$2,PL2)))</xm:f>
            <xm:f>$BV$2</xm:f>
            <x14:dxf>
              <fill>
                <patternFill>
                  <bgColor rgb="FF7030A0"/>
                </patternFill>
              </fill>
            </x14:dxf>
          </x14:cfRule>
          <x14:cfRule type="containsText" priority="870" operator="containsText" id="{CE8E3F8C-8B74-43B9-A157-86997071E5CC}">
            <xm:f>NOT(ISERROR(SEARCH($BH$2,PL2)))</xm:f>
            <xm:f>$BH$2</xm:f>
            <x14:dxf>
              <fill>
                <patternFill>
                  <bgColor rgb="FFFF0000"/>
                </patternFill>
              </fill>
            </x14:dxf>
          </x14:cfRule>
          <x14:cfRule type="containsText" priority="871" operator="containsText" id="{DA2FB223-009C-4D47-8CA5-B133EF00BFDF}">
            <xm:f>NOT(ISERROR(SEARCH($W$2,PL2)))</xm:f>
            <xm:f>$W$2</xm:f>
            <x14:dxf>
              <fill>
                <patternFill>
                  <bgColor theme="5"/>
                </patternFill>
              </fill>
            </x14:dxf>
          </x14:cfRule>
          <x14:cfRule type="containsText" priority="872" operator="containsText" id="{2E29C30E-09D8-4878-A244-1B45A88682B6}">
            <xm:f>NOT(ISERROR(SEARCH($B$2,PL2)))</xm:f>
            <xm:f>$B$2</xm:f>
            <x14:dxf>
              <fill>
                <patternFill>
                  <bgColor rgb="FF92D050"/>
                </patternFill>
              </fill>
            </x14:dxf>
          </x14:cfRule>
          <x14:cfRule type="containsText" priority="873" operator="containsText" id="{6BAE7DEA-ECB5-4CBE-BC63-3DF255A47424}">
            <xm:f>NOT(ISERROR(SEARCH($C$2,PL2)))</xm:f>
            <xm:f>$C$2</xm:f>
            <x14:dxf>
              <fill>
                <patternFill>
                  <bgColor rgb="FF00B0F0"/>
                </patternFill>
              </fill>
            </x14:dxf>
          </x14:cfRule>
          <x14:cfRule type="containsText" priority="874" operator="containsText" id="{2564EB0E-AB59-4C35-A293-9E52FA739E2D}">
            <xm:f>NOT(ISERROR(SEARCH($D$2,PL2)))</xm:f>
            <xm:f>$D$2</xm:f>
            <x14:dxf>
              <fill>
                <patternFill>
                  <bgColor rgb="FFFFFF00"/>
                </patternFill>
              </fill>
            </x14:dxf>
          </x14:cfRule>
          <xm:sqref>PL2:PM2</xm:sqref>
        </x14:conditionalFormatting>
        <x14:conditionalFormatting xmlns:xm="http://schemas.microsoft.com/office/excel/2006/main">
          <x14:cfRule type="containsText" priority="866" operator="containsText" id="{AABE4260-4507-4009-BE2C-6F30AB1526DE}">
            <xm:f>NOT(ISERROR(SEARCH($MA$2,PL2)))</xm:f>
            <xm:f>$MA$2</xm:f>
            <x14:dxf>
              <fill>
                <patternFill>
                  <bgColor rgb="FFFF00FF"/>
                </patternFill>
              </fill>
            </x14:dxf>
          </x14:cfRule>
          <xm:sqref>PL2:PM2</xm:sqref>
        </x14:conditionalFormatting>
        <x14:conditionalFormatting xmlns:xm="http://schemas.microsoft.com/office/excel/2006/main">
          <x14:cfRule type="containsText" priority="860" operator="containsText" id="{E171A36A-EE6E-45B3-81D8-3AB914DAFE22}">
            <xm:f>NOT(ISERROR(SEARCH($PD$2,PL2)))</xm:f>
            <xm:f>$PD$2</xm:f>
            <x14:dxf>
              <fill>
                <patternFill>
                  <bgColor theme="4"/>
                </patternFill>
              </fill>
            </x14:dxf>
          </x14:cfRule>
          <xm:sqref>PL2:PM2</xm:sqref>
        </x14:conditionalFormatting>
        <x14:conditionalFormatting xmlns:xm="http://schemas.microsoft.com/office/excel/2006/main">
          <x14:cfRule type="containsText" priority="853" operator="containsText" id="{3032DD15-7409-4322-AF94-ACBFA7422115}">
            <xm:f>NOT(ISERROR(SEARCH($AN$2,PN2)))</xm:f>
            <xm:f>$AN$2</xm:f>
            <x14:dxf>
              <fill>
                <patternFill>
                  <bgColor theme="7" tint="0.59996337778862885"/>
                </patternFill>
              </fill>
            </x14:dxf>
          </x14:cfRule>
          <x14:cfRule type="containsText" priority="854" operator="containsText" id="{277DC6DC-6107-45E9-A615-B0D4A41EC9C7}">
            <xm:f>NOT(ISERROR(SEARCH($BV$2,PN2)))</xm:f>
            <xm:f>$BV$2</xm:f>
            <x14:dxf>
              <fill>
                <patternFill>
                  <bgColor rgb="FF7030A0"/>
                </patternFill>
              </fill>
            </x14:dxf>
          </x14:cfRule>
          <x14:cfRule type="containsText" priority="855" operator="containsText" id="{9F66524B-2A96-40AC-9BE3-54AD7CF7BDD2}">
            <xm:f>NOT(ISERROR(SEARCH($BH$2,PN2)))</xm:f>
            <xm:f>$BH$2</xm:f>
            <x14:dxf>
              <fill>
                <patternFill>
                  <bgColor rgb="FFFF0000"/>
                </patternFill>
              </fill>
            </x14:dxf>
          </x14:cfRule>
          <x14:cfRule type="containsText" priority="856" operator="containsText" id="{AD3770B6-A2B5-452A-822C-98F7CAF0042F}">
            <xm:f>NOT(ISERROR(SEARCH($W$2,PN2)))</xm:f>
            <xm:f>$W$2</xm:f>
            <x14:dxf>
              <fill>
                <patternFill>
                  <bgColor theme="5"/>
                </patternFill>
              </fill>
            </x14:dxf>
          </x14:cfRule>
          <x14:cfRule type="containsText" priority="857" operator="containsText" id="{52924B1E-C15A-4978-9426-07A3D8FE1105}">
            <xm:f>NOT(ISERROR(SEARCH($B$2,PN2)))</xm:f>
            <xm:f>$B$2</xm:f>
            <x14:dxf>
              <fill>
                <patternFill>
                  <bgColor rgb="FF92D050"/>
                </patternFill>
              </fill>
            </x14:dxf>
          </x14:cfRule>
          <x14:cfRule type="containsText" priority="858" operator="containsText" id="{FE12BF68-06C9-429D-8A17-36FC98460E46}">
            <xm:f>NOT(ISERROR(SEARCH($C$2,PN2)))</xm:f>
            <xm:f>$C$2</xm:f>
            <x14:dxf>
              <fill>
                <patternFill>
                  <bgColor rgb="FF00B0F0"/>
                </patternFill>
              </fill>
            </x14:dxf>
          </x14:cfRule>
          <x14:cfRule type="containsText" priority="859" operator="containsText" id="{11F65169-A8CD-4ADF-BF7C-A71DEEA82C97}">
            <xm:f>NOT(ISERROR(SEARCH($D$2,PN2)))</xm:f>
            <xm:f>$D$2</xm:f>
            <x14:dxf>
              <fill>
                <patternFill>
                  <bgColor rgb="FFFFFF00"/>
                </patternFill>
              </fill>
            </x14:dxf>
          </x14:cfRule>
          <xm:sqref>PN2:PO2</xm:sqref>
        </x14:conditionalFormatting>
        <x14:conditionalFormatting xmlns:xm="http://schemas.microsoft.com/office/excel/2006/main">
          <x14:cfRule type="containsText" priority="851" operator="containsText" id="{6527DF0A-9363-4619-AA11-BC817071911F}">
            <xm:f>NOT(ISERROR(SEARCH($MA$2,PN2)))</xm:f>
            <xm:f>$MA$2</xm:f>
            <x14:dxf>
              <fill>
                <patternFill>
                  <bgColor rgb="FFFF00FF"/>
                </patternFill>
              </fill>
            </x14:dxf>
          </x14:cfRule>
          <xm:sqref>PN2:PO2</xm:sqref>
        </x14:conditionalFormatting>
        <x14:conditionalFormatting xmlns:xm="http://schemas.microsoft.com/office/excel/2006/main">
          <x14:cfRule type="containsText" priority="845" operator="containsText" id="{F0BF80FF-2702-4CC1-99B6-8E272D605C02}">
            <xm:f>NOT(ISERROR(SEARCH($PD$2,PN2)))</xm:f>
            <xm:f>$PD$2</xm:f>
            <x14:dxf>
              <fill>
                <patternFill>
                  <bgColor theme="4"/>
                </patternFill>
              </fill>
            </x14:dxf>
          </x14:cfRule>
          <xm:sqref>PN2:PO2</xm:sqref>
        </x14:conditionalFormatting>
        <x14:conditionalFormatting xmlns:xm="http://schemas.microsoft.com/office/excel/2006/main">
          <x14:cfRule type="containsText" priority="838" operator="containsText" id="{E4E24167-7AA2-44CB-AEBF-830EF5CAF942}">
            <xm:f>NOT(ISERROR(SEARCH($AN$2,PP2)))</xm:f>
            <xm:f>$AN$2</xm:f>
            <x14:dxf>
              <fill>
                <patternFill>
                  <bgColor theme="7" tint="0.59996337778862885"/>
                </patternFill>
              </fill>
            </x14:dxf>
          </x14:cfRule>
          <x14:cfRule type="containsText" priority="839" operator="containsText" id="{1E5FF5B2-F269-4D78-AE3A-BAD77083382E}">
            <xm:f>NOT(ISERROR(SEARCH($BV$2,PP2)))</xm:f>
            <xm:f>$BV$2</xm:f>
            <x14:dxf>
              <fill>
                <patternFill>
                  <bgColor rgb="FF7030A0"/>
                </patternFill>
              </fill>
            </x14:dxf>
          </x14:cfRule>
          <x14:cfRule type="containsText" priority="840" operator="containsText" id="{3ED14519-ABD3-45C6-9D87-F2BEBA74DEB6}">
            <xm:f>NOT(ISERROR(SEARCH($BH$2,PP2)))</xm:f>
            <xm:f>$BH$2</xm:f>
            <x14:dxf>
              <fill>
                <patternFill>
                  <bgColor rgb="FFFF0000"/>
                </patternFill>
              </fill>
            </x14:dxf>
          </x14:cfRule>
          <x14:cfRule type="containsText" priority="841" operator="containsText" id="{616BC935-9C3C-4A8A-9CB7-D23DD45EC420}">
            <xm:f>NOT(ISERROR(SEARCH($W$2,PP2)))</xm:f>
            <xm:f>$W$2</xm:f>
            <x14:dxf>
              <fill>
                <patternFill>
                  <bgColor theme="5"/>
                </patternFill>
              </fill>
            </x14:dxf>
          </x14:cfRule>
          <x14:cfRule type="containsText" priority="842" operator="containsText" id="{BBD89725-7D48-421B-8947-C7E515EB4F39}">
            <xm:f>NOT(ISERROR(SEARCH($B$2,PP2)))</xm:f>
            <xm:f>$B$2</xm:f>
            <x14:dxf>
              <fill>
                <patternFill>
                  <bgColor rgb="FF92D050"/>
                </patternFill>
              </fill>
            </x14:dxf>
          </x14:cfRule>
          <x14:cfRule type="containsText" priority="843" operator="containsText" id="{1DDE1265-E82F-4A80-9B4E-002E8276EE28}">
            <xm:f>NOT(ISERROR(SEARCH($C$2,PP2)))</xm:f>
            <xm:f>$C$2</xm:f>
            <x14:dxf>
              <fill>
                <patternFill>
                  <bgColor rgb="FF00B0F0"/>
                </patternFill>
              </fill>
            </x14:dxf>
          </x14:cfRule>
          <x14:cfRule type="containsText" priority="844" operator="containsText" id="{B366E87D-ABD5-498A-96D4-D2086CC03F6D}">
            <xm:f>NOT(ISERROR(SEARCH($D$2,PP2)))</xm:f>
            <xm:f>$D$2</xm:f>
            <x14:dxf>
              <fill>
                <patternFill>
                  <bgColor rgb="FFFFFF00"/>
                </patternFill>
              </fill>
            </x14:dxf>
          </x14:cfRule>
          <xm:sqref>PP2:PQ2</xm:sqref>
        </x14:conditionalFormatting>
        <x14:conditionalFormatting xmlns:xm="http://schemas.microsoft.com/office/excel/2006/main">
          <x14:cfRule type="containsText" priority="836" operator="containsText" id="{CDE255E1-BC0B-4B8C-B500-FBB7D12F4128}">
            <xm:f>NOT(ISERROR(SEARCH($MA$2,PP2)))</xm:f>
            <xm:f>$MA$2</xm:f>
            <x14:dxf>
              <fill>
                <patternFill>
                  <bgColor rgb="FFFF00FF"/>
                </patternFill>
              </fill>
            </x14:dxf>
          </x14:cfRule>
          <xm:sqref>PP2:PQ2</xm:sqref>
        </x14:conditionalFormatting>
        <x14:conditionalFormatting xmlns:xm="http://schemas.microsoft.com/office/excel/2006/main">
          <x14:cfRule type="containsText" priority="830" operator="containsText" id="{8843EEE9-4134-495D-84DE-563149E52959}">
            <xm:f>NOT(ISERROR(SEARCH($PD$2,PP2)))</xm:f>
            <xm:f>$PD$2</xm:f>
            <x14:dxf>
              <fill>
                <patternFill>
                  <bgColor theme="4"/>
                </patternFill>
              </fill>
            </x14:dxf>
          </x14:cfRule>
          <xm:sqref>PP2:PQ2</xm:sqref>
        </x14:conditionalFormatting>
        <x14:conditionalFormatting xmlns:xm="http://schemas.microsoft.com/office/excel/2006/main">
          <x14:cfRule type="containsText" priority="823" operator="containsText" id="{F8D91510-A89F-4BEB-9C1A-031AF024926F}">
            <xm:f>NOT(ISERROR(SEARCH($AN$2,PR2)))</xm:f>
            <xm:f>$AN$2</xm:f>
            <x14:dxf>
              <fill>
                <patternFill>
                  <bgColor theme="7" tint="0.59996337778862885"/>
                </patternFill>
              </fill>
            </x14:dxf>
          </x14:cfRule>
          <x14:cfRule type="containsText" priority="824" operator="containsText" id="{4A886BB5-E2D2-4DDC-AF3A-D30B1EE0D142}">
            <xm:f>NOT(ISERROR(SEARCH($BV$2,PR2)))</xm:f>
            <xm:f>$BV$2</xm:f>
            <x14:dxf>
              <fill>
                <patternFill>
                  <bgColor rgb="FF7030A0"/>
                </patternFill>
              </fill>
            </x14:dxf>
          </x14:cfRule>
          <x14:cfRule type="containsText" priority="825" operator="containsText" id="{643E7512-4C7A-44EE-971D-3EC1F7386080}">
            <xm:f>NOT(ISERROR(SEARCH($BH$2,PR2)))</xm:f>
            <xm:f>$BH$2</xm:f>
            <x14:dxf>
              <fill>
                <patternFill>
                  <bgColor rgb="FFFF0000"/>
                </patternFill>
              </fill>
            </x14:dxf>
          </x14:cfRule>
          <x14:cfRule type="containsText" priority="826" operator="containsText" id="{DB964B66-4D02-478D-8F7A-DC283BD21A37}">
            <xm:f>NOT(ISERROR(SEARCH($W$2,PR2)))</xm:f>
            <xm:f>$W$2</xm:f>
            <x14:dxf>
              <fill>
                <patternFill>
                  <bgColor theme="5"/>
                </patternFill>
              </fill>
            </x14:dxf>
          </x14:cfRule>
          <x14:cfRule type="containsText" priority="827" operator="containsText" id="{F2B47CD4-A82E-418D-906D-CFB05C7F720B}">
            <xm:f>NOT(ISERROR(SEARCH($B$2,PR2)))</xm:f>
            <xm:f>$B$2</xm:f>
            <x14:dxf>
              <fill>
                <patternFill>
                  <bgColor rgb="FF92D050"/>
                </patternFill>
              </fill>
            </x14:dxf>
          </x14:cfRule>
          <x14:cfRule type="containsText" priority="828" operator="containsText" id="{3358CB30-4249-4DA0-9004-D34DBF2CCCE1}">
            <xm:f>NOT(ISERROR(SEARCH($C$2,PR2)))</xm:f>
            <xm:f>$C$2</xm:f>
            <x14:dxf>
              <fill>
                <patternFill>
                  <bgColor rgb="FF00B0F0"/>
                </patternFill>
              </fill>
            </x14:dxf>
          </x14:cfRule>
          <x14:cfRule type="containsText" priority="829" operator="containsText" id="{490ABD53-114E-4FA8-9931-8591634089A7}">
            <xm:f>NOT(ISERROR(SEARCH($D$2,PR2)))</xm:f>
            <xm:f>$D$2</xm:f>
            <x14:dxf>
              <fill>
                <patternFill>
                  <bgColor rgb="FFFFFF00"/>
                </patternFill>
              </fill>
            </x14:dxf>
          </x14:cfRule>
          <xm:sqref>PR2:PS2</xm:sqref>
        </x14:conditionalFormatting>
        <x14:conditionalFormatting xmlns:xm="http://schemas.microsoft.com/office/excel/2006/main">
          <x14:cfRule type="containsText" priority="821" operator="containsText" id="{7D6F2F69-D7C1-48CC-888C-83971B960007}">
            <xm:f>NOT(ISERROR(SEARCH($MA$2,PR2)))</xm:f>
            <xm:f>$MA$2</xm:f>
            <x14:dxf>
              <fill>
                <patternFill>
                  <bgColor rgb="FFFF00FF"/>
                </patternFill>
              </fill>
            </x14:dxf>
          </x14:cfRule>
          <xm:sqref>PR2:PS2</xm:sqref>
        </x14:conditionalFormatting>
        <x14:conditionalFormatting xmlns:xm="http://schemas.microsoft.com/office/excel/2006/main">
          <x14:cfRule type="containsText" priority="815" operator="containsText" id="{E5BA05FA-4FC8-4D6F-866E-6E1AD1056F66}">
            <xm:f>NOT(ISERROR(SEARCH($PD$2,PR2)))</xm:f>
            <xm:f>$PD$2</xm:f>
            <x14:dxf>
              <fill>
                <patternFill>
                  <bgColor theme="4"/>
                </patternFill>
              </fill>
            </x14:dxf>
          </x14:cfRule>
          <xm:sqref>PR2:PS2</xm:sqref>
        </x14:conditionalFormatting>
        <x14:conditionalFormatting xmlns:xm="http://schemas.microsoft.com/office/excel/2006/main">
          <x14:cfRule type="containsText" priority="808" operator="containsText" id="{DDFC3D94-2E61-4A4E-8D5D-810124D266FA}">
            <xm:f>NOT(ISERROR(SEARCH($AN$2,PT2)))</xm:f>
            <xm:f>$AN$2</xm:f>
            <x14:dxf>
              <fill>
                <patternFill>
                  <bgColor theme="7" tint="0.59996337778862885"/>
                </patternFill>
              </fill>
            </x14:dxf>
          </x14:cfRule>
          <x14:cfRule type="containsText" priority="809" operator="containsText" id="{C3A7DB42-11CD-41B4-A655-AFA6E1AC9944}">
            <xm:f>NOT(ISERROR(SEARCH($BV$2,PT2)))</xm:f>
            <xm:f>$BV$2</xm:f>
            <x14:dxf>
              <fill>
                <patternFill>
                  <bgColor rgb="FF7030A0"/>
                </patternFill>
              </fill>
            </x14:dxf>
          </x14:cfRule>
          <x14:cfRule type="containsText" priority="810" operator="containsText" id="{F26D4D50-D41A-4735-9A95-7639B33B4BCA}">
            <xm:f>NOT(ISERROR(SEARCH($BH$2,PT2)))</xm:f>
            <xm:f>$BH$2</xm:f>
            <x14:dxf>
              <fill>
                <patternFill>
                  <bgColor rgb="FFFF0000"/>
                </patternFill>
              </fill>
            </x14:dxf>
          </x14:cfRule>
          <x14:cfRule type="containsText" priority="811" operator="containsText" id="{960970F0-A23E-4A5A-9493-7585AE850FB1}">
            <xm:f>NOT(ISERROR(SEARCH($W$2,PT2)))</xm:f>
            <xm:f>$W$2</xm:f>
            <x14:dxf>
              <fill>
                <patternFill>
                  <bgColor theme="5"/>
                </patternFill>
              </fill>
            </x14:dxf>
          </x14:cfRule>
          <x14:cfRule type="containsText" priority="812" operator="containsText" id="{998F0394-A0D0-439E-8D2B-EE8D0942D5F2}">
            <xm:f>NOT(ISERROR(SEARCH($B$2,PT2)))</xm:f>
            <xm:f>$B$2</xm:f>
            <x14:dxf>
              <fill>
                <patternFill>
                  <bgColor rgb="FF92D050"/>
                </patternFill>
              </fill>
            </x14:dxf>
          </x14:cfRule>
          <x14:cfRule type="containsText" priority="813" operator="containsText" id="{858845BD-88DB-4716-8576-3F961533EBFC}">
            <xm:f>NOT(ISERROR(SEARCH($C$2,PT2)))</xm:f>
            <xm:f>$C$2</xm:f>
            <x14:dxf>
              <fill>
                <patternFill>
                  <bgColor rgb="FF00B0F0"/>
                </patternFill>
              </fill>
            </x14:dxf>
          </x14:cfRule>
          <x14:cfRule type="containsText" priority="814" operator="containsText" id="{E4404D66-B1E6-40F3-805F-72CE99137C33}">
            <xm:f>NOT(ISERROR(SEARCH($D$2,PT2)))</xm:f>
            <xm:f>$D$2</xm:f>
            <x14:dxf>
              <fill>
                <patternFill>
                  <bgColor rgb="FFFFFF00"/>
                </patternFill>
              </fill>
            </x14:dxf>
          </x14:cfRule>
          <xm:sqref>PT2:PU2</xm:sqref>
        </x14:conditionalFormatting>
        <x14:conditionalFormatting xmlns:xm="http://schemas.microsoft.com/office/excel/2006/main">
          <x14:cfRule type="containsText" priority="806" operator="containsText" id="{4FCEFACD-A328-4E7C-8046-F350C693E75F}">
            <xm:f>NOT(ISERROR(SEARCH($MA$2,PT2)))</xm:f>
            <xm:f>$MA$2</xm:f>
            <x14:dxf>
              <fill>
                <patternFill>
                  <bgColor rgb="FFFF00FF"/>
                </patternFill>
              </fill>
            </x14:dxf>
          </x14:cfRule>
          <xm:sqref>PT2:PU2</xm:sqref>
        </x14:conditionalFormatting>
        <x14:conditionalFormatting xmlns:xm="http://schemas.microsoft.com/office/excel/2006/main">
          <x14:cfRule type="containsText" priority="800" operator="containsText" id="{8577B277-F3AA-4647-8D93-C932233A6F31}">
            <xm:f>NOT(ISERROR(SEARCH($PD$2,PT2)))</xm:f>
            <xm:f>$PD$2</xm:f>
            <x14:dxf>
              <fill>
                <patternFill>
                  <bgColor theme="4"/>
                </patternFill>
              </fill>
            </x14:dxf>
          </x14:cfRule>
          <xm:sqref>PT2:PU2</xm:sqref>
        </x14:conditionalFormatting>
        <x14:conditionalFormatting xmlns:xm="http://schemas.microsoft.com/office/excel/2006/main">
          <x14:cfRule type="containsText" priority="793" operator="containsText" id="{4A300248-1913-4EBE-A2D3-E66EA5755487}">
            <xm:f>NOT(ISERROR(SEARCH($AN$2,PV2)))</xm:f>
            <xm:f>$AN$2</xm:f>
            <x14:dxf>
              <fill>
                <patternFill>
                  <bgColor theme="7" tint="0.59996337778862885"/>
                </patternFill>
              </fill>
            </x14:dxf>
          </x14:cfRule>
          <x14:cfRule type="containsText" priority="794" operator="containsText" id="{5941D5AF-3773-499D-BF82-1DBA9BA980DC}">
            <xm:f>NOT(ISERROR(SEARCH($BV$2,PV2)))</xm:f>
            <xm:f>$BV$2</xm:f>
            <x14:dxf>
              <fill>
                <patternFill>
                  <bgColor rgb="FF7030A0"/>
                </patternFill>
              </fill>
            </x14:dxf>
          </x14:cfRule>
          <x14:cfRule type="containsText" priority="795" operator="containsText" id="{CB4F5CFC-04D3-4AE4-9E1B-0D4DC334FD95}">
            <xm:f>NOT(ISERROR(SEARCH($BH$2,PV2)))</xm:f>
            <xm:f>$BH$2</xm:f>
            <x14:dxf>
              <fill>
                <patternFill>
                  <bgColor rgb="FFFF0000"/>
                </patternFill>
              </fill>
            </x14:dxf>
          </x14:cfRule>
          <x14:cfRule type="containsText" priority="796" operator="containsText" id="{8D18AEED-B5D3-4D7D-AD66-1E6352F906DE}">
            <xm:f>NOT(ISERROR(SEARCH($W$2,PV2)))</xm:f>
            <xm:f>$W$2</xm:f>
            <x14:dxf>
              <fill>
                <patternFill>
                  <bgColor theme="5"/>
                </patternFill>
              </fill>
            </x14:dxf>
          </x14:cfRule>
          <x14:cfRule type="containsText" priority="797" operator="containsText" id="{B2691E08-4845-417F-B111-9CBE44569A60}">
            <xm:f>NOT(ISERROR(SEARCH($B$2,PV2)))</xm:f>
            <xm:f>$B$2</xm:f>
            <x14:dxf>
              <fill>
                <patternFill>
                  <bgColor rgb="FF92D050"/>
                </patternFill>
              </fill>
            </x14:dxf>
          </x14:cfRule>
          <x14:cfRule type="containsText" priority="798" operator="containsText" id="{24BBE901-8759-48EA-A13A-30341EE814E0}">
            <xm:f>NOT(ISERROR(SEARCH($C$2,PV2)))</xm:f>
            <xm:f>$C$2</xm:f>
            <x14:dxf>
              <fill>
                <patternFill>
                  <bgColor rgb="FF00B0F0"/>
                </patternFill>
              </fill>
            </x14:dxf>
          </x14:cfRule>
          <x14:cfRule type="containsText" priority="799" operator="containsText" id="{B0B656E6-8AAA-4E80-926D-6918EBA0E368}">
            <xm:f>NOT(ISERROR(SEARCH($D$2,PV2)))</xm:f>
            <xm:f>$D$2</xm:f>
            <x14:dxf>
              <fill>
                <patternFill>
                  <bgColor rgb="FFFFFF00"/>
                </patternFill>
              </fill>
            </x14:dxf>
          </x14:cfRule>
          <xm:sqref>PV2:PW2</xm:sqref>
        </x14:conditionalFormatting>
        <x14:conditionalFormatting xmlns:xm="http://schemas.microsoft.com/office/excel/2006/main">
          <x14:cfRule type="containsText" priority="791" operator="containsText" id="{7C0EBA5F-A13D-4A46-B411-1691F40458A6}">
            <xm:f>NOT(ISERROR(SEARCH($MA$2,PV2)))</xm:f>
            <xm:f>$MA$2</xm:f>
            <x14:dxf>
              <fill>
                <patternFill>
                  <bgColor rgb="FFFF00FF"/>
                </patternFill>
              </fill>
            </x14:dxf>
          </x14:cfRule>
          <xm:sqref>PV2:PW2</xm:sqref>
        </x14:conditionalFormatting>
        <x14:conditionalFormatting xmlns:xm="http://schemas.microsoft.com/office/excel/2006/main">
          <x14:cfRule type="containsText" priority="785" operator="containsText" id="{27BD213C-3182-4FFF-829F-9D0F72173660}">
            <xm:f>NOT(ISERROR(SEARCH($PD$2,PV2)))</xm:f>
            <xm:f>$PD$2</xm:f>
            <x14:dxf>
              <fill>
                <patternFill>
                  <bgColor theme="4"/>
                </patternFill>
              </fill>
            </x14:dxf>
          </x14:cfRule>
          <xm:sqref>PV2:PW2</xm:sqref>
        </x14:conditionalFormatting>
        <x14:conditionalFormatting xmlns:xm="http://schemas.microsoft.com/office/excel/2006/main">
          <x14:cfRule type="containsText" priority="778" operator="containsText" id="{9E889966-E687-46FA-88F8-BF21B863ECBD}">
            <xm:f>NOT(ISERROR(SEARCH($AN$2,PX2)))</xm:f>
            <xm:f>$AN$2</xm:f>
            <x14:dxf>
              <fill>
                <patternFill>
                  <bgColor theme="7" tint="0.59996337778862885"/>
                </patternFill>
              </fill>
            </x14:dxf>
          </x14:cfRule>
          <x14:cfRule type="containsText" priority="779" operator="containsText" id="{6E616E7D-0E1E-481E-A9E1-6ED577995BD2}">
            <xm:f>NOT(ISERROR(SEARCH($BV$2,PX2)))</xm:f>
            <xm:f>$BV$2</xm:f>
            <x14:dxf>
              <fill>
                <patternFill>
                  <bgColor rgb="FF7030A0"/>
                </patternFill>
              </fill>
            </x14:dxf>
          </x14:cfRule>
          <x14:cfRule type="containsText" priority="780" operator="containsText" id="{473372EB-C50B-4D93-81E5-3646C630B84A}">
            <xm:f>NOT(ISERROR(SEARCH($BH$2,PX2)))</xm:f>
            <xm:f>$BH$2</xm:f>
            <x14:dxf>
              <fill>
                <patternFill>
                  <bgColor rgb="FFFF0000"/>
                </patternFill>
              </fill>
            </x14:dxf>
          </x14:cfRule>
          <x14:cfRule type="containsText" priority="781" operator="containsText" id="{76819473-560D-47D5-AAA5-6900202DA3CB}">
            <xm:f>NOT(ISERROR(SEARCH($W$2,PX2)))</xm:f>
            <xm:f>$W$2</xm:f>
            <x14:dxf>
              <fill>
                <patternFill>
                  <bgColor theme="5"/>
                </patternFill>
              </fill>
            </x14:dxf>
          </x14:cfRule>
          <x14:cfRule type="containsText" priority="782" operator="containsText" id="{3151923C-4315-448E-B61E-10549A0F99E7}">
            <xm:f>NOT(ISERROR(SEARCH($B$2,PX2)))</xm:f>
            <xm:f>$B$2</xm:f>
            <x14:dxf>
              <fill>
                <patternFill>
                  <bgColor rgb="FF92D050"/>
                </patternFill>
              </fill>
            </x14:dxf>
          </x14:cfRule>
          <x14:cfRule type="containsText" priority="783" operator="containsText" id="{0712F97B-3871-4F73-8D13-84B35937CD7A}">
            <xm:f>NOT(ISERROR(SEARCH($C$2,PX2)))</xm:f>
            <xm:f>$C$2</xm:f>
            <x14:dxf>
              <fill>
                <patternFill>
                  <bgColor rgb="FF00B0F0"/>
                </patternFill>
              </fill>
            </x14:dxf>
          </x14:cfRule>
          <x14:cfRule type="containsText" priority="784" operator="containsText" id="{0E51DC25-F718-49D9-B3A1-868565A5F248}">
            <xm:f>NOT(ISERROR(SEARCH($D$2,PX2)))</xm:f>
            <xm:f>$D$2</xm:f>
            <x14:dxf>
              <fill>
                <patternFill>
                  <bgColor rgb="FFFFFF00"/>
                </patternFill>
              </fill>
            </x14:dxf>
          </x14:cfRule>
          <xm:sqref>PX2:PY2</xm:sqref>
        </x14:conditionalFormatting>
        <x14:conditionalFormatting xmlns:xm="http://schemas.microsoft.com/office/excel/2006/main">
          <x14:cfRule type="containsText" priority="776" operator="containsText" id="{82E3B61E-75A7-441D-9C1C-6A8D75B8E179}">
            <xm:f>NOT(ISERROR(SEARCH($MA$2,PX2)))</xm:f>
            <xm:f>$MA$2</xm:f>
            <x14:dxf>
              <fill>
                <patternFill>
                  <bgColor rgb="FFFF00FF"/>
                </patternFill>
              </fill>
            </x14:dxf>
          </x14:cfRule>
          <xm:sqref>PX2:PY2</xm:sqref>
        </x14:conditionalFormatting>
        <x14:conditionalFormatting xmlns:xm="http://schemas.microsoft.com/office/excel/2006/main">
          <x14:cfRule type="containsText" priority="770" operator="containsText" id="{785FEE79-7680-49B7-AAA1-DB502D65ADE0}">
            <xm:f>NOT(ISERROR(SEARCH($PD$2,PX2)))</xm:f>
            <xm:f>$PD$2</xm:f>
            <x14:dxf>
              <fill>
                <patternFill>
                  <bgColor theme="4"/>
                </patternFill>
              </fill>
            </x14:dxf>
          </x14:cfRule>
          <xm:sqref>PX2:PY2</xm:sqref>
        </x14:conditionalFormatting>
        <x14:conditionalFormatting xmlns:xm="http://schemas.microsoft.com/office/excel/2006/main">
          <x14:cfRule type="containsText" priority="763" operator="containsText" id="{4183D272-CE54-4DD5-BF0F-968331209673}">
            <xm:f>NOT(ISERROR(SEARCH($AN$2,PZ2)))</xm:f>
            <xm:f>$AN$2</xm:f>
            <x14:dxf>
              <fill>
                <patternFill>
                  <bgColor theme="7" tint="0.59996337778862885"/>
                </patternFill>
              </fill>
            </x14:dxf>
          </x14:cfRule>
          <x14:cfRule type="containsText" priority="764" operator="containsText" id="{2F97299E-DEFC-4682-98EB-87D38EE54C53}">
            <xm:f>NOT(ISERROR(SEARCH($BV$2,PZ2)))</xm:f>
            <xm:f>$BV$2</xm:f>
            <x14:dxf>
              <fill>
                <patternFill>
                  <bgColor rgb="FF7030A0"/>
                </patternFill>
              </fill>
            </x14:dxf>
          </x14:cfRule>
          <x14:cfRule type="containsText" priority="765" operator="containsText" id="{3146A8D2-B2EE-4BBF-9A1C-3A1551796BDF}">
            <xm:f>NOT(ISERROR(SEARCH($BH$2,PZ2)))</xm:f>
            <xm:f>$BH$2</xm:f>
            <x14:dxf>
              <fill>
                <patternFill>
                  <bgColor rgb="FFFF0000"/>
                </patternFill>
              </fill>
            </x14:dxf>
          </x14:cfRule>
          <x14:cfRule type="containsText" priority="766" operator="containsText" id="{488D7241-7275-4D83-8A6B-62DCA44433F1}">
            <xm:f>NOT(ISERROR(SEARCH($W$2,PZ2)))</xm:f>
            <xm:f>$W$2</xm:f>
            <x14:dxf>
              <fill>
                <patternFill>
                  <bgColor theme="5"/>
                </patternFill>
              </fill>
            </x14:dxf>
          </x14:cfRule>
          <x14:cfRule type="containsText" priority="767" operator="containsText" id="{24B596CC-7E46-4082-90AE-3B1136FFFF0D}">
            <xm:f>NOT(ISERROR(SEARCH($B$2,PZ2)))</xm:f>
            <xm:f>$B$2</xm:f>
            <x14:dxf>
              <fill>
                <patternFill>
                  <bgColor rgb="FF92D050"/>
                </patternFill>
              </fill>
            </x14:dxf>
          </x14:cfRule>
          <x14:cfRule type="containsText" priority="768" operator="containsText" id="{8B17EF55-102B-4C0A-AA2C-AE4092EDCED4}">
            <xm:f>NOT(ISERROR(SEARCH($C$2,PZ2)))</xm:f>
            <xm:f>$C$2</xm:f>
            <x14:dxf>
              <fill>
                <patternFill>
                  <bgColor rgb="FF00B0F0"/>
                </patternFill>
              </fill>
            </x14:dxf>
          </x14:cfRule>
          <x14:cfRule type="containsText" priority="769" operator="containsText" id="{FF4F39F3-7E3A-4FAF-B991-E3BE75B2389C}">
            <xm:f>NOT(ISERROR(SEARCH($D$2,PZ2)))</xm:f>
            <xm:f>$D$2</xm:f>
            <x14:dxf>
              <fill>
                <patternFill>
                  <bgColor rgb="FFFFFF00"/>
                </patternFill>
              </fill>
            </x14:dxf>
          </x14:cfRule>
          <xm:sqref>PZ2:QA2</xm:sqref>
        </x14:conditionalFormatting>
        <x14:conditionalFormatting xmlns:xm="http://schemas.microsoft.com/office/excel/2006/main">
          <x14:cfRule type="containsText" priority="761" operator="containsText" id="{95F73B42-61E2-458C-A4FE-AB23778BD780}">
            <xm:f>NOT(ISERROR(SEARCH($MA$2,PZ2)))</xm:f>
            <xm:f>$MA$2</xm:f>
            <x14:dxf>
              <fill>
                <patternFill>
                  <bgColor rgb="FFFF00FF"/>
                </patternFill>
              </fill>
            </x14:dxf>
          </x14:cfRule>
          <xm:sqref>PZ2:QA2</xm:sqref>
        </x14:conditionalFormatting>
        <x14:conditionalFormatting xmlns:xm="http://schemas.microsoft.com/office/excel/2006/main">
          <x14:cfRule type="containsText" priority="755" operator="containsText" id="{03D9A987-97AA-4704-801A-0DC0F909E685}">
            <xm:f>NOT(ISERROR(SEARCH($PD$2,PZ2)))</xm:f>
            <xm:f>$PD$2</xm:f>
            <x14:dxf>
              <fill>
                <patternFill>
                  <bgColor theme="4"/>
                </patternFill>
              </fill>
            </x14:dxf>
          </x14:cfRule>
          <xm:sqref>PZ2:QA2</xm:sqref>
        </x14:conditionalFormatting>
        <x14:conditionalFormatting xmlns:xm="http://schemas.microsoft.com/office/excel/2006/main">
          <x14:cfRule type="containsText" priority="739" operator="containsText" text="Basotect" id="{70798B00-CAEC-4B4C-B715-E45589413D67}">
            <xm:f>NOT(ISERROR(SEARCH("Basotect",QB3)))</xm:f>
            <x14:dxf>
              <fill>
                <patternFill>
                  <bgColor rgb="FFFF00FF"/>
                </patternFill>
              </fill>
            </x14:dxf>
          </x14:cfRule>
          <xm:sqref>QB3:QC3 QB67:QC67 QB131:QC131 QB195:QC195 QB259:QC259 QB323:QC323 QB387:QC387 QB451:QC451 QB515:QC515 QB579:QC579 QB643:QC643 QB707:QC707 QB771:QC771 QB835:QC835 QB899:QC899 QB963:QC963 QB1027:QC1027 QB1091:QC1091 QB1155:QC1155 QB1219:QC1219 QB1283:QC1283 QB1347:QC1347 QB1411:QC1411 QB1475:QC1475 QB1539:QC1539 QB1603:QC1603 QB1667:QC1667 QB1731:QC1731 QB1795:QC1795 QB1859:QC1859 QB1923:QC1923 QB1987:QC1987 QB2051:QC2051 QB2115:QC2115 QB2179:QC2179 QB2243:QC2243 QB2307:QC2307 QB2371:QC2371 QB2435:QC2435 QB2499:QC2499 QB2563:QC2563 QB2627:QC2627 QB2691:QC2691 QB2755:QC2755 QB2819:QC2819 QB2883:QC2883 QB2947:QC2947 QB3011:QC3011 QB3075:QC3075 QB3139:QC3139 QB3203:QC3203 QB3267:QC3267 QB3331:QC3331 QB3395:QC3395 QB3459:QC3459 QB3523:QC3523 QB3587:QC3587 QB3651:QC3651 QB3715:QC3715 QB3779:QC3779 QB3843:QC3843 QB3907:QC3907 QB3971:QC3971 QB4035:QC4035 QB4099:QC4099 QB4163:QC4163 QB4227:QC4227 QB4291:QC4291 QB4355:QC4355 QB4419:QC4419 QB4483:QC4483 QB4547:QC4547 QB4611:QC4611 QB4675:QC4675 QB4739:QC4739 QB4803:QC4803 QB4867:QC4867 QB4931:QC4931 QB4995:QC4995 QB5059:QC5059 QB5123:QC5123 QB5187:QC5187 QB5251:QC5251 QB5315:QC5315 QB5379:QC5379 QB5443:QC5443 QB5507:QC5507 QB5571:QC5571 QB5635:QC5635 QB5699:QC5699 QB5763:QC5763 QB5827:QC5827 QB5891:QC5891 QB5955:QC5955 QB6019:QC6019 QB6083:QC6083 QB6147:QC6147 QB6211:QC6211 QB6275:QC6275 QB6339:QC6339 QB6403:QC6403 QB6467:QC6467 QB6531:QC6531 QB6595:QC6595 QB6659:QC6659 QB6723:QC6723 QB6787:QC6787 QB6851:QC6851 QB6915:QC6915 QB6979:QC6979 QB7043:QC7043 QB7107:QC7107 QB7171:QC7171 QB7235:QC7235 QB7299:QC7299 QB7363:QC7363 QB7427:QC7427 QB7491:QC7491 QB7555:QC7555 QB7619:QC7619 QB7683:QC7683 QB7747:QC7747 QB7811:QC7811 QB7875:QC7875 QB7939:QC7939 QB8003:QC8003 QB8067:QC8067 QB8131:QC8131 QB8195:QC8195 QB8259:QC8259 QB8323:QC8323 QB8387:QC8387 QB8451:QC8451 QB8515:QC8515 QB8579:QC8579 QB8643:QC8643 QB8707:QC8707 QB8771:QC8771 QB8835:QC8835 QB8899:QC8899 QB8963:QC8963 QB9027:QC9027 QB9091:QC9091 QB9155:QC9155 QB9219:QC9219 QB9283:QC9283 QB9347:QC9347 QB9411:QC9411 QB9475:QC9475 QB9539:QC9539 QB9603:QC9603 QB9667:QC9667 QB9731:QC9731 QB9795:QC9795 QB9859:QC9859 QB9923:QC9923 QB9987:QC9987 QB10051:QC10051 QB10115:QC10115 QB10179:QC10179 QB10243:QC10243 QB10307:QC10307 QB10371:QC10371 QB10435:QC10435 QB10499:QC10499 QB10563:QC10563 QB10627:QC10627 QB10691:QC10691 QB10755:QC10755 QB10819:QC10819 QB10883:QC10883 QB10947:QC10947 QB11011:QC11011 QB11075:QC11075 QB11139:QC11139 QB11203:QC11203 QB11267:QC11267 QB11331:QC11331 QB11395:QC11395 QB11459:QC11459 QB11523:QC11523 QB11587:QC11587 QB11651:QC11651 QB11715:QC11715 QB11779:QC11779 QB11843:QC11843 QB11907:QC11907 QB11971:QC11971 QB12035:QC12035 QB12099:QC12099 QB12163:QC12163 QB12227:QC12227 QB12291:QC12291 QB12355:QC12355 QB12419:QC12419 QB12483:QC12483 QB12547:QC12547 QB12611:QC12611 QB12675:QC12675 QB12739:QC12739 QB12803:QC12803 QB12867:QC12867 QB12931:QC12931 QB12995:QC12995 QB13059:QC13059 QB13123:QC13123 QB13187:QC13187 QB13251:QC13251 QB13315:QC13315 QB13379:QC13379 QB13443:QC13443 QB13507:QC13507 QB13571:QC13571 QB13635:QC13635 QB13699:QC13699 QB13763:QC13763 QB13827:QC13827 QB13891:QC13891 QB13955:QC13955 QB14019:QC14019 QB14083:QC14083 QB14147:QC14147 QB14211:QC14211 QB14275:QC14275 QB14339:QC14339 QB14403:QC14403 QB14467:QC14467 QB14531:QC14531 QB14595:QC14595 QB14659:QC14659 QB14723:QC14723 QB14787:QC14787 QB14851:QC14851 QB14915:QC14915 QB14979:QC14979 QB15043:QC15043 QB15107:QC15107 QB15171:QC15171 QB15235:QC15235 QB15299:QC15299 QB15363:QC15363 QB15427:QC15427 QB15491:QC15491 QB15555:QC15555 QB15619:QC15619 QB15683:QC15683 QB15747:QC15747 QB15811:QC15811 QB15875:QC15875 QB15939:QC15939 QB16003:QC16003 QB16067:QC16067 QB16131:QC16131 QB16195:QC16195 QB16259:QC16259 QB16323:QC16323 QB16387:QC16387 QB16451:QC16451 QB16515:QC16515 QB16579:QC16579 QB16643:QC16643 QB16707:QC16707 QB16771:QC16771 QB16835:QC16835 QB16899:QC16899 QB16963:QC16963 QB17027:QC17027 QB17091:QC17091 QB17155:QC17155 QB17219:QC17219 QB17283:QC17283 QB17347:QC17347 QB17411:QC17411 QB17475:QC17475 QB17539:QC17539 QB17603:QC17603 QB17667:QC17667 QB17731:QC17731 QB17795:QC17795 QB17859:QC17859 QB17923:QC17923 QB17987:QC17987 QB18051:QC18051 QB18115:QC18115 QB18179:QC18179 QB18243:QC18243 QB18307:QC18307 QB18371:QC18371 QB18435:QC18435 QB18499:QC18499 QB18563:QC18563 QB18627:QC18627 QB18691:QC18691 QB18755:QC18755 QB18819:QC18819 QB18883:QC18883 QB18947:QC18947 QB19011:QC19011 QB19075:QC19075 QB19139:QC19139 QB19203:QC19203 QB19267:QC19267 QB19331:QC19331 QB19395:QC19395 QB19459:QC19459 QB19523:QC19523 QB19587:QC19587 QB19651:QC19651 QB19715:QC19715 QB19779:QC19779 QB19843:QC19843 QB19907:QC19907 QB19971:QC19971 QB20035:QC20035 QB20099:QC20099 QB20163:QC20163 QB20227:QC20227 QB20291:QC20291 QB20355:QC20355 QB20419:QC20419 QB20483:QC20483 QB20547:QC20547 QB20611:QC20611 QB20675:QC20675 QB20739:QC20739 QB20803:QC20803 QB20867:QC20867 QB20931:QC20931 QB20995:QC20995 QB21059:QC21059 QB21123:QC21123 QB21187:QC21187 QB21251:QC21251 QB21315:QC21315 QB21379:QC21379 QB21443:QC21443 QB21507:QC21507 QB21571:QC21571 QB21635:QC21635 QB21699:QC21699 QB21763:QC21763 QB21827:QC21827 QB21891:QC21891 QB21955:QC21955 QB22019:QC22019 QB22083:QC22083 QB22147:QC22147 QB22211:QC22211 QB22275:QC22275 QB22339:QC22339 QB22403:QC22403 QB22467:QC22467 QB22531:QC22531 QB22595:QC22595 QB22659:QC22659 QB22723:QC22723 QB22787:QC22787 QB22851:QC22851 QB22915:QC22915 QB22979:QC22979 QB23043:QC23043 QB23107:QC23107 QB23171:QC23171 QB23235:QC23235 QB23299:QC23299 QB23363:QC23363 QB23427:QC23427 QB23491:QC23491 QB23555:QC23555 QB23619:QC23619 QB23683:QC23683 QB23747:QC23747 QB23811:QC23811 QB23875:QC23875 QB23939:QC23939 QB24003:QC24003 QB24067:QC24067 QB24131:QC24131 QB24195:QC24195 QB24259:QC24259 QB24323:QC24323 QB24387:QC24387 QB24451:QC24451 QB24515:QC24515 QB24579:QC24579 QB24643:QC24643 QB24707:QC24707 QB24771:QC24771 QB24835:QC24835 QB24899:QC24899 QB24963:QC24963 QB25027:QC25027 QB25091:QC25091 QB25155:QC25155 QB25219:QC25219 QB25283:QC25283 QB25347:QC25347 QB25411:QC25411 QB25475:QC25475 QB25539:QC25539 QB25603:QC25603 QB25667:QC25667 QB25731:QC25731 QB25795:QC25795 QB25859:QC25859 QB25923:QC25923 QB25987:QC25987 QB26051:QC26051 QB26115:QC26115 QB26179:QC26179 QB26243:QC26243 QB26307:QC26307 QB26371:QC26371 QB26435:QC26435 QB26499:QC26499 QB26563:QC26563 QB26627:QC26627 QB26691:QC26691 QB26755:QC26755 QB26819:QC26819 QB26883:QC26883 QB26947:QC26947 QB27011:QC27011 QB27075:QC27075 QB27139:QC27139 QB27203:QC27203 QB27267:QC27267 QB27331:QC27331 QB27395:QC27395 QB27459:QC27459 QB27523:QC27523 QB27587:QC27587 QB27651:QC27651 QB27715:QC27715 QB27779:QC27779 QB27843:QC27843 QB27907:QC27907 QB27971:QC27971 QB28035:QC28035 QB28099:QC28099 QB28163:QC28163 QB28227:QC28227 QB28291:QC28291 QB28355:QC28355 QB28419:QC28419 QB28483:QC28483 QB28547:QC28547 QB28611:QC28611 QB28675:QC28675 QB28739:QC28739 QB28803:QC28803 QB28867:QC28867 QB28931:QC28931 QB28995:QC28995 QB29059:QC29059 QB29123:QC29123 QB29187:QC29187 QB29251:QC29251 QB29315:QC29315 QB29379:QC29379 QB29443:QC29443 QB29507:QC29507 QB29571:QC29571 QB29635:QC29635 QB29699:QC29699 QB29763:QC29763 QB29827:QC29827 QB29891:QC29891 QB29955:QC29955 QB30019:QC30019 QB30083:QC30083 QB30147:QC30147 QB30211:QC30211 QB30275:QC30275 QB30339:QC30339 QB30403:QC30403 QB30467:QC30467 QB30531:QC30531 QB30595:QC30595 QB30659:QC30659 QB30723:QC30723 QB30787:QC30787 QB30851:QC30851 QB30915:QC30915 QB30979:QC30979 QB31043:QC31043 QB31107:QC31107 QB31171:QC31171 QB31235:QC31235 QB31299:QC31299 QB31363:QC31363 QB31427:QC31427 QB31491:QC31491 QB31555:QC31555 QB31619:QC31619 QB31683:QC31683 QB31747:QC31747 QB31811:QC31811 QB31875:QC31875 QB31939:QC31939 QB32003:QC32003 QB32067:QC32067 QB32131:QC32131 QB32195:QC32195 QB32259:QC32259 QB32323:QC32323 QB32387:QC32387 QB32451:QC32451 QB32515:QC32515 QB32579:QC32579 QB32643:QC32643 QB32707:QC32707 QB32771:QC32771 QB32835:QC32835 QB32899:QC32899 QB32963:QC32963 QB33027:QC33027 QB33091:QC33091 QB33155:QC33155 QB33219:QC33219 QB33283:QC33283 QB33347:QC33347 QB33411:QC33411 QB33475:QC33475 QB33539:QC33539 QB33603:QC33603 QB33667:QC33667 QB33731:QC33731 QB33795:QC33795 QB33859:QC33859 QB33923:QC33923 QB33987:QC33987 QB34051:QC34051 QB34115:QC34115 QB34179:QC34179 QB34243:QC34243 QB34307:QC34307 QB34371:QC34371 QB34435:QC34435 QB34499:QC34499 QB34563:QC34563 QB34627:QC34627 QB34691:QC34691 QB34755:QC34755 QB34819:QC34819 QB34883:QC34883 QB34947:QC34947 QB35011:QC35011 QB35075:QC35075 QB35139:QC35139 QB35203:QC35203 QB35267:QC35267 QB35331:QC35331 QB35395:QC35395 QB35459:QC35459 QB35523:QC35523 QB35587:QC35587 QB35651:QC35651 QB35715:QC35715 QB35779:QC35779 QB35843:QC35843 QB35907:QC35907 QB35971:QC35971 QB36035:QC36035 QB36099:QC36099 QB36163:QC36163 QB36227:QC36227 QB36291:QC36291 QB36355:QC36355 QB36419:QC36419 QB36483:QC36483 QB36547:QC36547 QB36611:QC36611 QB36675:QC36675 QB36739:QC36739 QB36803:QC36803 QB36867:QC36867 QB36931:QC36931 QB36995:QC36995 QB37059:QC37059 QB37123:QC37123 QB37187:QC37187 QB37251:QC37251 QB37315:QC37315 QB37379:QC37379 QB37443:QC37443 QB37507:QC37507 QB37571:QC37571 QB37635:QC37635 QB37699:QC37699 QB37763:QC37763 QB37827:QC37827 QB37891:QC37891 QB37955:QC37955 QB38019:QC38019 QB38083:QC38083 QB38147:QC38147 QB38211:QC38211 QB38275:QC38275 QB38339:QC38339 QB38403:QC38403 QB38467:QC38467 QB38531:QC38531 QB38595:QC38595 QB38659:QC38659 QB38723:QC38723 QB38787:QC38787 QB38851:QC38851 QB38915:QC38915 QB38979:QC38979 QB39043:QC39043 QB39107:QC39107 QB39171:QC39171 QB39235:QC39235 QB39299:QC39299 QB39363:QC39363 QB39427:QC39427 QB39491:QC39491 QB39555:QC39555 QB39619:QC39619 QB39683:QC39683 QB39747:QC39747 QB39811:QC39811 QB39875:QC39875 QB39939:QC39939 QB40003:QC40003 QB40067:QC40067 QB40131:QC40131 QB40195:QC40195 QB40259:QC40259 QB40323:QC40323 QB40387:QC40387 QB40451:QC40451 QB40515:QC40515 QB40579:QC40579 QB40643:QC40643 QB40707:QC40707 QB40771:QC40771 QB40835:QC40835 QB40899:QC40899 QB40963:QC40963 QB41027:QC41027 QB41091:QC41091 QB41155:QC41155 QB41219:QC41219 QB41283:QC41283 QB41347:QC41347 QB41411:QC41411 QB41475:QC41475 QB41539:QC41539 QB41603:QC41603 QB41667:QC41667 QB41731:QC41731 QB41795:QC41795 QB41859:QC41859 QB41923:QC41923 QB41987:QC41987 QB42051:QC42051 QB42115:QC42115 QB42179:QC42179 QB42243:QC42243 QB42307:QC42307 QB42371:QC42371 QB42435:QC42435 QB42499:QC42499 QB42563:QC42563 QB42627:QC42627 QB42691:QC42691 QB42755:QC42755 QB42819:QC42819 QB42883:QC42883 QB42947:QC42947 QB43011:QC43011 QB43075:QC43075 QB43139:QC43139 QB43203:QC43203 QB43267:QC43267 QB43331:QC43331 QB43395:QC43395 QB43459:QC43459 QB43523:QC43523 QB43587:QC43587 QB43651:QC43651 QB43715:QC43715 QB43779:QC43779 QB43843:QC43843 QB43907:QC43907 QB43971:QC43971 QB44035:QC44035 QB44099:QC44099 QB44163:QC44163 QB44227:QC44227 QB44291:QC44291 QB44355:QC44355 QB44419:QC44419 QB44483:QC44483 QB44547:QC44547 QB44611:QC44611 QB44675:QC44675 QB44739:QC44739 QB44803:QC44803 QB44867:QC44867 QB44931:QC44931 QB44995:QC44995 QB45059:QC45059 QB45123:QC45123 QB45187:QC45187 QB45251:QC45251 QB45315:QC45315 QB45379:QC45379 QB45443:QC45443 QB45507:QC45507 QB45571:QC45571 QB45635:QC45635 QB45699:QC45699 QB45763:QC45763 QB45827:QC45827 QB45891:QC45891 QB45955:QC45955 QB46019:QC46019 QB46083:QC46083 QB46147:QC46147 QB46211:QC46211 QB46275:QC46275 QB46339:QC46339 QB46403:QC46403 QB46467:QC46467 QB46531:QC46531 QB46595:QC46595 QB46659:QC46659 QB46723:QC46723 QB46787:QC46787 QB46851:QC46851 QB46915:QC46915 QB46979:QC46979 QB47043:QC47043 QB47107:QC47107 QB47171:QC47171 QB47235:QC47235 QB47299:QC47299 QB47363:QC47363 QB47427:QC47427 QB47491:QC47491 QB47555:QC47555 QB47619:QC47619 QB47683:QC47683 QB47747:QC47747 QB47811:QC47811 QB47875:QC47875 QB47939:QC47939 QB48003:QC48003 QB48067:QC48067 QB48131:QC48131 QB48195:QC48195 QB48259:QC48259 QB48323:QC48323 QB48387:QC48387 QB48451:QC48451 QB48515:QC48515 QB48579:QC48579 QB48643:QC48643 QB48707:QC48707 QB48771:QC48771 QB48835:QC48835 QB48899:QC48899 QB48963:QC48963 QB49027:QC49027 QB49091:QC49091 QB49155:QC49155 QB49219:QC49219 QB49283:QC49283 QB49347:QC49347 QB49411:QC49411 QB49475:QC49475 QB49539:QC49539 QB49603:QC49603 QB49667:QC49667 QB49731:QC49731 QB49795:QC49795 QB49859:QC49859 QB49923:QC49923 QB49987:QC49987 QB50051:QC50051 QB50115:QC50115 QB50179:QC50179 QB50243:QC50243 QB50307:QC50307 QB50371:QC50371 QB50435:QC50435 QB50499:QC50499 QB50563:QC50563 QB50627:QC50627 QB50691:QC50691 QB50755:QC50755 QB50819:QC50819 QB50883:QC50883 QB50947:QC50947 QB51011:QC51011 QB51075:QC51075 QB51139:QC51139 QB51203:QC51203 QB51267:QC51267 QB51331:QC51331 QB51395:QC51395 QB51459:QC51459 QB51523:QC51523 QB51587:QC51587 QB51651:QC51651 QB51715:QC51715 QB51779:QC51779 QB51843:QC51843 QB51907:QC51907 QB51971:QC51971 QB52035:QC52035 QB52099:QC52099 QB52163:QC52163 QB52227:QC52227 QB52291:QC52291 QB52355:QC52355 QB52419:QC52419 QB52483:QC52483 QB52547:QC52547 QB52611:QC52611 QB52675:QC52675 QB52739:QC52739 QB52803:QC52803 QB52867:QC52867 QB52931:QC52931 QB52995:QC52995 QB53059:QC53059 QB53123:QC53123 QB53187:QC53187 QB53251:QC53251 QB53315:QC53315 QB53379:QC53379 QB53443:QC53443 QB53507:QC53507 QB53571:QC53571 QB53635:QC53635 QB53699:QC53699 QB53763:QC53763 QB53827:QC53827 QB53891:QC53891 QB53955:QC53955 QB54019:QC54019 QB54083:QC54083 QB54147:QC54147 QB54211:QC54211 QB54275:QC54275 QB54339:QC54339 QB54403:QC54403 QB54467:QC54467 QB54531:QC54531 QB54595:QC54595 QB54659:QC54659 QB54723:QC54723 QB54787:QC54787 QB54851:QC54851 QB54915:QC54915 QB54979:QC54979 QB55043:QC55043 QB55107:QC55107 QB55171:QC55171 QB55235:QC55235 QB55299:QC55299 QB55363:QC55363 QB55427:QC55427 QB55491:QC55491 QB55555:QC55555 QB55619:QC55619 QB55683:QC55683 QB55747:QC55747 QB55811:QC55811 QB55875:QC55875 QB55939:QC55939 QB56003:QC56003 QB56067:QC56067 QB56131:QC56131 QB56195:QC56195 QB56259:QC56259 QB56323:QC56323 QB56387:QC56387 QB56451:QC56451 QB56515:QC56515 QB56579:QC56579 QB56643:QC56643 QB56707:QC56707 QB56771:QC56771 QB56835:QC56835 QB56899:QC56899 QB56963:QC56963 QB57027:QC57027 QB57091:QC57091 QB57155:QC57155 QB57219:QC57219 QB57283:QC57283 QB57347:QC57347 QB57411:QC57411 QB57475:QC57475 QB57539:QC57539 QB57603:QC57603 QB57667:QC57667 QB57731:QC57731 QB57795:QC57795 QB57859:QC57859 QB57923:QC57923 QB57987:QC57987 QB58051:QC58051 QB58115:QC58115 QB58179:QC58179 QB58243:QC58243 QB58307:QC58307 QB58371:QC58371 QB58435:QC58435 QB58499:QC58499 QB58563:QC58563 QB58627:QC58627 QB58691:QC58691 QB58755:QC58755 QB58819:QC58819 QB58883:QC58883 QB58947:QC58947 QB59011:QC59011 QB59075:QC59075 QB59139:QC59139 QB59203:QC59203 QB59267:QC59267 QB59331:QC59331 QB59395:QC59395 QB59459:QC59459 QB59523:QC59523 QB59587:QC59587 QB59651:QC59651 QB59715:QC59715 QB59779:QC59779 QB59843:QC59843 QB59907:QC59907 QB59971:QC59971 QB60035:QC60035 QB60099:QC60099 QB60163:QC60163 QB60227:QC60227 QB60291:QC60291 QB60355:QC60355 QB60419:QC60419 QB60483:QC60483 QB60547:QC60547 QB60611:QC60611 QB60675:QC60675 QB60739:QC60739 QB60803:QC60803 QB60867:QC60867 QB60931:QC60931 QB60995:QC60995 QB61059:QC61059 QB61123:QC61123 QB61187:QC61187 QB61251:QC61251 QB61315:QC61315 QB61379:QC61379 QB61443:QC61443 QB61507:QC61507 QB61571:QC61571 QB61635:QC61635 QB61699:QC61699 QB61763:QC61763 QB61827:QC61827 QB61891:QC61891 QB61955:QC61955 QB62019:QC62019 QB62083:QC62083 QB62147:QC62147 QB62211:QC62211 QB62275:QC62275 QB62339:QC62339 QB62403:QC62403 QB62467:QC62467 QB62531:QC62531 QB62595:QC62595 QB62659:QC62659 QB62723:QC62723 QB62787:QC62787 QB62851:QC62851 QB62915:QC62915 QB62979:QC62979 QB63043:QC63043 QB63107:QC63107 QB63171:QC63171 QB63235:QC63235 QB63299:QC63299 QB63363:QC63363 QB63427:QC63427 QB63491:QC63491 QB63555:QC63555 QB63619:QC63619 QB63683:QC63683 QB63747:QC63747 QB63811:QC63811 QB63875:QC63875 QB63939:QC63939 QB64003:QC64003 QB64067:QC64067 QB64131:QC64131 QB64195:QC64195 QB64259:QC64259 QB64323:QC64323 QB64387:QC64387 QB64451:QC64451 QB64515:QC64515 QB64579:QC64579 QB64643:QC64643 QB64707:QC64707 QB64771:QC64771 QB64835:QC64835 QB64899:QC64899 QB64963:QC64963 QB65027:QC65027 QB65091:QC65091 QB65155:QC65155 QB65219:QC65219 QB65283:QC65283 QB65347:QC65347 QB65411:QC65411 QB65475:QC65475 QB65539:QC65539 QB65603:QC65603 QB65667:QC65667 QB65731:QC65731 QB65795:QC65795 QB65859:QC65859 QB65923:QC65923 QB65987:QC65987 QB66051:QC66051 QB66115:QC66115 QB66179:QC66179 QB66243:QC66243 QB66307:QC66307 QB66371:QC66371 QB66435:QC66435 QB66499:QC66499 QB66563:QC66563 QB66627:QC66627 QB66691:QC66691 QB66755:QC66755 QB66819:QC66819 QB66883:QC66883 QB66947:QC66947 QB67011:QC67011 QB67075:QC67075 QB67139:QC67139 QB67203:QC67203 QB67267:QC67267 QB67331:QC67331 QB67395:QC67395 QB67459:QC67459 QB67523:QC67523 QB67587:QC67587 QB67651:QC67651 QB67715:QC67715 QB67779:QC67779 QB67843:QC67843 QB67907:QC67907 QB67971:QC67971 QB68035:QC68035 QB68099:QC68099 QB68163:QC68163 QB68227:QC68227 QB68291:QC68291 QB68355:QC68355 QB68419:QC68419 QB68483:QC68483 QB68547:QC68547 QB68611:QC68611 QB68675:QC68675 QB68739:QC68739 QB68803:QC68803 QB68867:QC68867 QB68931:QC68931 QB68995:QC68995 QB69059:QC69059 QB69123:QC69123 QB69187:QC69187 QB69251:QC69251 QB69315:QC69315 QB69379:QC69379 QB69443:QC69443 QB69507:QC69507 QB69571:QC69571 QB69635:QC69635 QB69699:QC69699 QB69763:QC69763 QB69827:QC69827 QB69891:QC69891 QB69955:QC69955 QB70019:QC70019 QB70083:QC70083 QB70147:QC70147 QB70211:QC70211 QB70275:QC70275 QB70339:QC70339 QB70403:QC70403 QB70467:QC70467 QB70531:QC70531 QB70595:QC70595 QB70659:QC70659 QB70723:QC70723 QB70787:QC70787 QB70851:QC70851 QB70915:QC70915 QB70979:QC70979 QB71043:QC71043 QB71107:QC71107 QB71171:QC71171 QB71235:QC71235 QB71299:QC71299 QB71363:QC71363 QB71427:QC71427 QB71491:QC71491 QB71555:QC71555 QB71619:QC71619 QB71683:QC71683 QB71747:QC71747 QB71811:QC71811 QB71875:QC71875 QB71939:QC71939 QB72003:QC72003 QB72067:QC72067 QB72131:QC72131 QB72195:QC72195 QB72259:QC72259 QB72323:QC72323 QB72387:QC72387 QB72451:QC72451 QB72515:QC72515 QB72579:QC72579 QB72643:QC72643 QB72707:QC72707 QB72771:QC72771 QB72835:QC72835 QB72899:QC72899 QB72963:QC72963 QB73027:QC73027 QB73091:QC73091 QB73155:QC73155 QB73219:QC73219 QB73283:QC73283 QB73347:QC73347 QB73411:QC73411 QB73475:QC73475 QB73539:QC73539 QB73603:QC73603 QB73667:QC73667 QB73731:QC73731 QB73795:QC73795 QB73859:QC73859 QB73923:QC73923 QB73987:QC73987 QB74051:QC74051 QB74115:QC74115 QB74179:QC74179 QB74243:QC74243 QB74307:QC74307 QB74371:QC74371 QB74435:QC74435 QB74499:QC74499 QB74563:QC74563 QB74627:QC74627 QB74691:QC74691 QB74755:QC74755 QB74819:QC74819 QB74883:QC74883 QB74947:QC74947 QB75011:QC75011 QB75075:QC75075 QB75139:QC75139 QB75203:QC75203 QB75267:QC75267 QB75331:QC75331 QB75395:QC75395 QB75459:QC75459 QB75523:QC75523 QB75587:QC75587 QB75651:QC75651 QB75715:QC75715 QB75779:QC75779 QB75843:QC75843 QB75907:QC75907 QB75971:QC75971 QB76035:QC76035 QB76099:QC76099 QB76163:QC76163 QB76227:QC76227 QB76291:QC76291 QB76355:QC76355 QB76419:QC76419 QB76483:QC76483 QB76547:QC76547 QB76611:QC76611 QB76675:QC76675 QB76739:QC76739 QB76803:QC76803 QB76867:QC76867 QB76931:QC76931 QB76995:QC76995 QB77059:QC77059 QB77123:QC77123 QB77187:QC77187 QB77251:QC77251 QB77315:QC77315 QB77379:QC77379 QB77443:QC77443 QB77507:QC77507 QB77571:QC77571 QB77635:QC77635 QB77699:QC77699 QB77763:QC77763 QB77827:QC77827 QB77891:QC77891 QB77955:QC77955 QB78019:QC78019 QB78083:QC78083 QB78147:QC78147 QB78211:QC78211 QB78275:QC78275 QB78339:QC78339 QB78403:QC78403 QB78467:QC78467 QB78531:QC78531 QB78595:QC78595 QB78659:QC78659 QB78723:QC78723 QB78787:QC78787 QB78851:QC78851 QB78915:QC78915 QB78979:QC78979 QB79043:QC79043 QB79107:QC79107 QB79171:QC79171 QB79235:QC79235 QB79299:QC79299 QB79363:QC79363 QB79427:QC79427 QB79491:QC79491 QB79555:QC79555 QB79619:QC79619 QB79683:QC79683 QB79747:QC79747 QB79811:QC79811 QB79875:QC79875 QB79939:QC79939 QB80003:QC80003 QB80067:QC80067 QB80131:QC80131 QB80195:QC80195 QB80259:QC80259 QB80323:QC80323 QB80387:QC80387 QB80451:QC80451 QB80515:QC80515 QB80579:QC80579 QB80643:QC80643 QB80707:QC80707 QB80771:QC80771 QB80835:QC80835 QB80899:QC80899 QB80963:QC80963 QB81027:QC81027 QB81091:QC81091 QB81155:QC81155 QB81219:QC81219 QB81283:QC81283 QB81347:QC81347 QB81411:QC81411 QB81475:QC81475 QB81539:QC81539 QB81603:QC81603 QB81667:QC81667 QB81731:QC81731 QB81795:QC81795 QB81859:QC81859 QB81923:QC81923 QB81987:QC81987 QB82051:QC82051 QB82115:QC82115 QB82179:QC82179 QB82243:QC82243 QB82307:QC82307 QB82371:QC82371 QB82435:QC82435 QB82499:QC82499 QB82563:QC82563 QB82627:QC82627 QB82691:QC82691 QB82755:QC82755 QB82819:QC82819 QB82883:QC82883 QB82947:QC82947 QB83011:QC83011 QB83075:QC83075 QB83139:QC83139 QB83203:QC83203 QB83267:QC83267 QB83331:QC83331 QB83395:QC83395 QB83459:QC83459 QB83523:QC83523 QB83587:QC83587 QB83651:QC83651 QB83715:QC83715 QB83779:QC83779 QB83843:QC83843 QB83907:QC83907 QB83971:QC83971 QB84035:QC84035 QB84099:QC84099 QB84163:QC84163 QB84227:QC84227 QB84291:QC84291 QB84355:QC84355 QB84419:QC84419 QB84483:QC84483 QB84547:QC84547 QB84611:QC84611 QB84675:QC84675 QB84739:QC84739 QB84803:QC84803 QB84867:QC84867 QB84931:QC84931 QB84995:QC84995 QB85059:QC85059 QB85123:QC85123 QB85187:QC85187 QB85251:QC85251 QB85315:QC85315 QB85379:QC85379 QB85443:QC85443 QB85507:QC85507 QB85571:QC85571 QB85635:QC85635 QB85699:QC85699 QB85763:QC85763 QB85827:QC85827 QB85891:QC85891 QB85955:QC85955 QB86019:QC86019 QB86083:QC86083 QB86147:QC86147 QB86211:QC86211 QB86275:QC86275 QB86339:QC86339 QB86403:QC86403 QB86467:QC86467 QB86531:QC86531 QB86595:QC86595 QB86659:QC86659 QB86723:QC86723 QB86787:QC86787 QB86851:QC86851 QB86915:QC86915 QB86979:QC86979 QB87043:QC87043 QB87107:QC87107 QB87171:QC87171 QB87235:QC87235 QB87299:QC87299 QB87363:QC87363 QB87427:QC87427 QB87491:QC87491 QB87555:QC87555 QB87619:QC87619 QB87683:QC87683 QB87747:QC87747 QB87811:QC87811 QB87875:QC87875 QB87939:QC87939 QB88003:QC88003 QB88067:QC88067 QB88131:QC88131 QB88195:QC88195 QB88259:QC88259 QB88323:QC88323 QB88387:QC88387 QB88451:QC88451 QB88515:QC88515 QB88579:QC88579 QB88643:QC88643 QB88707:QC88707 QB88771:QC88771 QB88835:QC88835 QB88899:QC88899 QB88963:QC88963 QB89027:QC89027 QB89091:QC89091 QB89155:QC89155 QB89219:QC89219 QB89283:QC89283 QB89347:QC89347 QB89411:QC89411 QB89475:QC89475 QB89539:QC89539 QB89603:QC89603 QB89667:QC89667 QB89731:QC89731 QB89795:QC89795 QB89859:QC89859 QB89923:QC89923 QB89987:QC89987 QB90051:QC90051 QB90115:QC90115 QB90179:QC90179 QB90243:QC90243 QB90307:QC90307 QB90371:QC90371 QB90435:QC90435 QB90499:QC90499 QB90563:QC90563 QB90627:QC90627 QB90691:QC90691 QB90755:QC90755 QB90819:QC90819 QB90883:QC90883 QB90947:QC90947 QB91011:QC91011 QB91075:QC91075 QB91139:QC91139 QB91203:QC91203 QB91267:QC91267 QB91331:QC91331 QB91395:QC91395 QB91459:QC91459 QB91523:QC91523 QB91587:QC91587 QB91651:QC91651 QB91715:QC91715 QB91779:QC91779 QB91843:QC91843 QB91907:QC91907 QB91971:QC91971 QB92035:QC92035 QB92099:QC92099 QB92163:QC92163 QB92227:QC92227 QB92291:QC92291 QB92355:QC92355 QB92419:QC92419 QB92483:QC92483 QB92547:QC92547 QB92611:QC92611 QB92675:QC92675 QB92739:QC92739 QB92803:QC92803 QB92867:QC92867 QB92931:QC92931 QB92995:QC92995 QB93059:QC93059 QB93123:QC93123 QB93187:QC93187 QB93251:QC93251 QB93315:QC93315 QB93379:QC93379 QB93443:QC93443 QB93507:QC93507 QB93571:QC93571 QB93635:QC93635 QB93699:QC93699 QB93763:QC93763 QB93827:QC93827 QB93891:QC93891 QB93955:QC93955 QB94019:QC94019 QB94083:QC94083 QB94147:QC94147 QB94211:QC94211 QB94275:QC94275 QB94339:QC94339 QB94403:QC94403 QB94467:QC94467 QB94531:QC94531 QB94595:QC94595 QB94659:QC94659 QB94723:QC94723 QB94787:QC94787 QB94851:QC94851 QB94915:QC94915 QB94979:QC94979 QB95043:QC95043 QB95107:QC95107 QB95171:QC95171 QB95235:QC95235 QB95299:QC95299 QB95363:QC95363 QB95427:QC95427 QB95491:QC95491 QB95555:QC95555 QB95619:QC95619 QB95683:QC95683 QB95747:QC95747 QB95811:QC95811 QB95875:QC95875 QB95939:QC95939 QB96003:QC96003 QB96067:QC96067 QB96131:QC96131 QB96195:QC96195 QB96259:QC96259 QB96323:QC96323 QB96387:QC96387 QB96451:QC96451 QB96515:QC96515 QB96579:QC96579 QB96643:QC96643 QB96707:QC96707 QB96771:QC96771 QB96835:QC96835 QB96899:QC96899 QB96963:QC96963 QB97027:QC97027 QB97091:QC97091 QB97155:QC97155 QB97219:QC97219 QB97283:QC97283 QB97347:QC97347 QB97411:QC97411 QB97475:QC97475 QB97539:QC97539 QB97603:QC97603 QB97667:QC97667 QB97731:QC97731 QB97795:QC97795 QB97859:QC97859 QB97923:QC97923 QB97987:QC97987 QB98051:QC98051 QB98115:QC98115 QB98179:QC98179 QB98243:QC98243 QB98307:QC98307 QB98371:QC98371 QB98435:QC98435 QB98499:QC98499 QB98563:QC98563 QB98627:QC98627 QB98691:QC98691 QB98755:QC98755 QB98819:QC98819 QB98883:QC98883 QB98947:QC98947 QB99011:QC99011 QB99075:QC99075 QB99139:QC99139 QB99203:QC99203 QB99267:QC99267 QB99331:QC99331 QB99395:QC99395 QB99459:QC99459 QB99523:QC99523 QB99587:QC99587 QB99651:QC99651 QB99715:QC99715 QB99779:QC99779 QB99843:QC99843 QB99907:QC99907 QB99971:QC99971 QB100035:QC100035 QB100099:QC100099 QB100163:QC100163 QB100227:QC100227 QB100291:QC100291 QB100355:QC100355 QB100419:QC100419 QB100483:QC100483 QB100547:QC100547 QB100611:QC100611 QB100675:QC100675 QB100739:QC100739 QB100803:QC100803 QB100867:QC100867 QB100931:QC100931 QB100995:QC100995 QB101059:QC101059 QB101123:QC101123 QB101187:QC101187 QB101251:QC101251 QB101315:QC101315 QB101379:QC101379 QB101443:QC101443 QB101507:QC101507 QB101571:QC101571 QB101635:QC101635 QB101699:QC101699 QB101763:QC101763 QB101827:QC101827 QB101891:QC101891 QB101955:QC101955 QB102019:QC102019 QB102083:QC102083 QB102147:QC102147 QB102211:QC102211 QB102275:QC102275 QB102339:QC102339 QB102403:QC102403 QB102467:QC102467 QB102531:QC102531 QB102595:QC102595 QB102659:QC102659 QB102723:QC102723 QB102787:QC102787 QB102851:QC102851 QB102915:QC102915 QB102979:QC102979 QB103043:QC103043 QB103107:QC103107 QB103171:QC103171 QB103235:QC103235 QB103299:QC103299 QB103363:QC103363 QB103427:QC103427 QB103491:QC103491 QB103555:QC103555 QB103619:QC103619 QB103683:QC103683 QB103747:QC103747 QB103811:QC103811 QB103875:QC103875 QB103939:QC103939 QB104003:QC104003 QB104067:QC104067 QB104131:QC104131 QB104195:QC104195 QB104259:QC104259 QB104323:QC104323 QB104387:QC104387 QB104451:QC104451 QB104515:QC104515 QB104579:QC104579 QB104643:QC104643 QB104707:QC104707 QB104771:QC104771 QB104835:QC104835 QB104899:QC104899 QB104963:QC104963 QB105027:QC105027 QB105091:QC105091 QB105155:QC105155 QB105219:QC105219 QB105283:QC105283 QB105347:QC105347 QB105411:QC105411 QB105475:QC105475 QB105539:QC105539 QB105603:QC105603 QB105667:QC105667 QB105731:QC105731 QB105795:QC105795 QB105859:QC105859 QB105923:QC105923 QB105987:QC105987 QB106051:QC106051 QB106115:QC106115 QB106179:QC106179 QB106243:QC106243 QB106307:QC106307 QB106371:QC106371 QB106435:QC106435 QB106499:QC106499 QB106563:QC106563 QB106627:QC106627 QB106691:QC106691 QB106755:QC106755 QB106819:QC106819 QB106883:QC106883 QB106947:QC106947 QB107011:QC107011 QB107075:QC107075 QB107139:QC107139 QB107203:QC107203 QB107267:QC107267 QB107331:QC107331 QB107395:QC107395 QB107459:QC107459 QB107523:QC107523 QB107587:QC107587 QB107651:QC107651 QB107715:QC107715 QB107779:QC107779 QB107843:QC107843 QB107907:QC107907 QB107971:QC107971 QB108035:QC108035 QB108099:QC108099 QB108163:QC108163 QB108227:QC108227 QB108291:QC108291 QB108355:QC108355 QB108419:QC108419 QB108483:QC108483 QB108547:QC108547 QB108611:QC108611 QB108675:QC108675 QB108739:QC108739 QB108803:QC108803 QB108867:QC108867 QB108931:QC108931 QB108995:QC108995 QB109059:QC109059 QB109123:QC109123 QB109187:QC109187 QB109251:QC109251 QB109315:QC109315 QB109379:QC109379 QB109443:QC109443 QB109507:QC109507 QB109571:QC109571 QB109635:QC109635 QB109699:QC109699 QB109763:QC109763 QB109827:QC109827 QB109891:QC109891 QB109955:QC109955 QB110019:QC110019 QB110083:QC110083 QB110147:QC110147 QB110211:QC110211 QB110275:QC110275 QB110339:QC110339 QB110403:QC110403 QB110467:QC110467 QB110531:QC110531 QB110595:QC110595 QB110659:QC110659 QB110723:QC110723 QB110787:QC110787 QB110851:QC110851 QB110915:QC110915 QB110979:QC110979 QB111043:QC111043 QB111107:QC111107 QB111171:QC111171 QB111235:QC111235 QB111299:QC111299 QB111363:QC111363 QB111427:QC111427 QB111491:QC111491 QB111555:QC111555 QB111619:QC111619 QB111683:QC111683 QB111747:QC111747 QB111811:QC111811 QB111875:QC111875 QB111939:QC111939 QB112003:QC112003 QB112067:QC112067 QB112131:QC112131 QB112195:QC112195 QB112259:QC112259 QB112323:QC112323 QB112387:QC112387 QB112451:QC112451 QB112515:QC112515 QB112579:QC112579 QB112643:QC112643 QB112707:QC112707 QB112771:QC112771 QB112835:QC112835 QB112899:QC112899 QB112963:QC112963 QB113027:QC113027 QB113091:QC113091 QB113155:QC113155 QB113219:QC113219 QB113283:QC113283 QB113347:QC113347 QB113411:QC113411 QB113475:QC113475 QB113539:QC113539 QB113603:QC113603 QB113667:QC113667 QB113731:QC113731 QB113795:QC113795 QB113859:QC113859 QB113923:QC113923 QB113987:QC113987 QB114051:QC114051 QB114115:QC114115 QB114179:QC114179 QB114243:QC114243 QB114307:QC114307 QB114371:QC114371 QB114435:QC114435 QB114499:QC114499 QB114563:QC114563 QB114627:QC114627 QB114691:QC114691 QB114755:QC114755 QB114819:QC114819 QB114883:QC114883 QB114947:QC114947 QB115011:QC115011 QB115075:QC115075 QB115139:QC115139 QB115203:QC115203 QB115267:QC115267 QB115331:QC115331 QB115395:QC115395 QB115459:QC115459 QB115523:QC115523 QB115587:QC115587 QB115651:QC115651 QB115715:QC115715 QB115779:QC115779 QB115843:QC115843 QB115907:QC115907 QB115971:QC115971 QB116035:QC116035 QB116099:QC116099 QB116163:QC116163 QB116227:QC116227 QB116291:QC116291 QB116355:QC116355 QB116419:QC116419 QB116483:QC116483 QB116547:QC116547 QB116611:QC116611 QB116675:QC116675 QB116739:QC116739 QB116803:QC116803 QB116867:QC116867 QB116931:QC116931 QB116995:QC116995 QB117059:QC117059 QB117123:QC117123 QB117187:QC117187 QB117251:QC117251 QB117315:QC117315 QB117379:QC117379 QB117443:QC117443 QB117507:QC117507 QB117571:QC117571 QB117635:QC117635 QB117699:QC117699 QB117763:QC117763 QB117827:QC117827 QB117891:QC117891 QB117955:QC117955 QB118019:QC118019 QB118083:QC118083 QB118147:QC118147 QB118211:QC118211 QB118275:QC118275 QB118339:QC118339 QB118403:QC118403 QB118467:QC118467 QB118531:QC118531 QB118595:QC118595 QB118659:QC118659 QB118723:QC118723 QB118787:QC118787 QB118851:QC118851 QB118915:QC118915 QB118979:QC118979 QB119043:QC119043 QB119107:QC119107 QB119171:QC119171 QB119235:QC119235 QB119299:QC119299 QB119363:QC119363 QB119427:QC119427 QB119491:QC119491 QB119555:QC119555 QB119619:QC119619 QB119683:QC119683 QB119747:QC119747 QB119811:QC119811 QB119875:QC119875 QB119939:QC119939 QB120003:QC120003 QB120067:QC120067 QB120131:QC120131 QB120195:QC120195 QB120259:QC120259 QB120323:QC120323 QB120387:QC120387 QB120451:QC120451 QB120515:QC120515 QB120579:QC120579 QB120643:QC120643 QB120707:QC120707 QB120771:QC120771 QB120835:QC120835 QB120899:QC120899 QB120963:QC120963 QB121027:QC121027 QB121091:QC121091 QB121155:QC121155 QB121219:QC121219 QB121283:QC121283 QB121347:QC121347 QB121411:QC121411 QB121475:QC121475 QB121539:QC121539 QB121603:QC121603 QB121667:QC121667 QB121731:QC121731 QB121795:QC121795 QB121859:QC121859 QB121923:QC121923 QB121987:QC121987 QB122051:QC122051 QB122115:QC122115 QB122179:QC122179 QB122243:QC122243 QB122307:QC122307 QB122371:QC122371 QB122435:QC122435 QB122499:QC122499 QB122563:QC122563 QB122627:QC122627 QB122691:QC122691 QB122755:QC122755 QB122819:QC122819 QB122883:QC122883 QB122947:QC122947 QB123011:QC123011 QB123075:QC123075 QB123139:QC123139 QB123203:QC123203 QB123267:QC123267 QB123331:QC123331 QB123395:QC123395 QB123459:QC123459 QB123523:QC123523 QB123587:QC123587 QB123651:QC123651 QB123715:QC123715 QB123779:QC123779 QB123843:QC123843 QB123907:QC123907 QB123971:QC123971 QB124035:QC124035 QB124099:QC124099 QB124163:QC124163 QB124227:QC124227 QB124291:QC124291 QB124355:QC124355 QB124419:QC124419 QB124483:QC124483 QB124547:QC124547 QB124611:QC124611 QB124675:QC124675 QB124739:QC124739 QB124803:QC124803 QB124867:QC124867 QB124931:QC124931 QB124995:QC124995 QB125059:QC125059 QB125123:QC125123 QB125187:QC125187 QB125251:QC125251 QB125315:QC125315 QB125379:QC125379 QB125443:QC125443 QB125507:QC125507 QB125571:QC125571 QB125635:QC125635 QB125699:QC125699 QB125763:QC125763 QB125827:QC125827 QB125891:QC125891 QB125955:QC125955 QB126019:QC126019 QB126083:QC126083 QB126147:QC126147 QB126211:QC126211 QB126275:QC126275 QB126339:QC126339 QB126403:QC126403 QB126467:QC126467 QB126531:QC126531 QB126595:QC126595 QB126659:QC126659 QB126723:QC126723 QB126787:QC126787 QB126851:QC126851 QB126915:QC126915 QB126979:QC126979 QB127043:QC127043 QB127107:QC127107 QB127171:QC127171 QB127235:QC127235 QB127299:QC127299 QB127363:QC127363 QB127427:QC127427 QB127491:QC127491 QB127555:QC127555 QB127619:QC127619 QB127683:QC127683 QB127747:QC127747 QB127811:QC127811 QB127875:QC127875 QB127939:QC127939 QB128003:QC128003 QB128067:QC128067 QB128131:QC128131 QB128195:QC128195 QB128259:QC128259 QB128323:QC128323 QB128387:QC128387 QB128451:QC128451 QB128515:QC128515 QB128579:QC128579 QB128643:QC128643 QB128707:QC128707 QB128771:QC128771 QB128835:QC128835 QB128899:QC128899 QB128963:QC128963 QB129027:QC129027 QB129091:QC129091 QB129155:QC129155 QB129219:QC129219 QB129283:QC129283 QB129347:QC129347 QB129411:QC129411 QB129475:QC129475 QB129539:QC129539 QB129603:QC129603 QB129667:QC129667 QB129731:QC129731 QB129795:QC129795 QB129859:QC129859 QB129923:QC129923 QB129987:QC129987 QB130051:QC130051 QB130115:QC130115 QB130179:QC130179 QB130243:QC130243 QB130307:QC130307 QB130371:QC130371 QB130435:QC130435 QB130499:QC130499 QB130563:QC130563 QB130627:QC130627 QB130691:QC130691 QB130755:QC130755 QB130819:QC130819 QB130883:QC130883 QB130947:QC130947 QB131011:QC131011 QB131075:QC131075 QB131139:QC131139 QB131203:QC131203 QB131267:QC131267 QB131331:QC131331 QB131395:QC131395 QB131459:QC131459 QB131523:QC131523 QB131587:QC131587 QB131651:QC131651 QB131715:QC131715 QB131779:QC131779 QB131843:QC131843 QB131907:QC131907 QB131971:QC131971 QB132035:QC132035 QB132099:QC132099 QB132163:QC132163 QB132227:QC132227 QB132291:QC132291 QB132355:QC132355 QB132419:QC132419 QB132483:QC132483 QB132547:QC132547 QB132611:QC132611 QB132675:QC132675 QB132739:QC132739 QB132803:QC132803 QB132867:QC132867 QB132931:QC132931 QB132995:QC132995 QB133059:QC133059 QB133123:QC133123 QB133187:QC133187 QB133251:QC133251 QB133315:QC133315 QB133379:QC133379 QB133443:QC133443 QB133507:QC133507 QB133571:QC133571 QB133635:QC133635 QB133699:QC133699 QB133763:QC133763 QB133827:QC133827 QB133891:QC133891 QB133955:QC133955 QB134019:QC134019 QB134083:QC134083 QB134147:QC134147 QB134211:QC134211 QB134275:QC134275 QB134339:QC134339 QB134403:QC134403 QB134467:QC134467 QB134531:QC134531 QB134595:QC134595 QB134659:QC134659 QB134723:QC134723 QB134787:QC134787 QB134851:QC134851 QB134915:QC134915 QB134979:QC134979 QB135043:QC135043 QB135107:QC135107 QB135171:QC135171 QB135235:QC135235 QB135299:QC135299 QB135363:QC135363 QB135427:QC135427 QB135491:QC135491 QB135555:QC135555 QB135619:QC135619 QB135683:QC135683 QB135747:QC135747 QB135811:QC135811 QB135875:QC135875 QB135939:QC135939 QB136003:QC136003 QB136067:QC136067 QB136131:QC136131 QB136195:QC136195 QB136259:QC136259 QB136323:QC136323 QB136387:QC136387 QB136451:QC136451 QB136515:QC136515 QB136579:QC136579 QB136643:QC136643 QB136707:QC136707 QB136771:QC136771 QB136835:QC136835 QB136899:QC136899 QB136963:QC136963 QB137027:QC137027 QB137091:QC137091 QB137155:QC137155 QB137219:QC137219 QB137283:QC137283 QB137347:QC137347 QB137411:QC137411 QB137475:QC137475 QB137539:QC137539 QB137603:QC137603 QB137667:QC137667 QB137731:QC137731 QB137795:QC137795 QB137859:QC137859 QB137923:QC137923 QB137987:QC137987 QB138051:QC138051 QB138115:QC138115 QB138179:QC138179 QB138243:QC138243 QB138307:QC138307 QB138371:QC138371 QB138435:QC138435 QB138499:QC138499 QB138563:QC138563 QB138627:QC138627 QB138691:QC138691 QB138755:QC138755 QB138819:QC138819 QB138883:QC138883 QB138947:QC138947 QB139011:QC139011 QB139075:QC139075 QB139139:QC139139 QB139203:QC139203 QB139267:QC139267 QB139331:QC139331 QB139395:QC139395 QB139459:QC139459 QB139523:QC139523 QB139587:QC139587 QB139651:QC139651 QB139715:QC139715 QB139779:QC139779 QB139843:QC139843 QB139907:QC139907 QB139971:QC139971 QB140035:QC140035 QB140099:QC140099 QB140163:QC140163 QB140227:QC140227 QB140291:QC140291 QB140355:QC140355 QB140419:QC140419 QB140483:QC140483 QB140547:QC140547 QB140611:QC140611 QB140675:QC140675 QB140739:QC140739 QB140803:QC140803 QB140867:QC140867 QB140931:QC140931 QB140995:QC140995 QB141059:QC141059 QB141123:QC141123 QB141187:QC141187 QB141251:QC141251 QB141315:QC141315 QB141379:QC141379 QB141443:QC141443 QB141507:QC141507 QB141571:QC141571 QB141635:QC141635 QB141699:QC141699 QB141763:QC141763 QB141827:QC141827 QB141891:QC141891 QB141955:QC141955 QB142019:QC142019 QB142083:QC142083 QB142147:QC142147 QB142211:QC142211 QB142275:QC142275 QB142339:QC142339 QB142403:QC142403 QB142467:QC142467 QB142531:QC142531 QB142595:QC142595 QB142659:QC142659 QB142723:QC142723 QB142787:QC142787 QB142851:QC142851 QB142915:QC142915 QB142979:QC142979 QB143043:QC143043 QB143107:QC143107 QB143171:QC143171 QB143235:QC143235 QB143299:QC143299 QB143363:QC143363 QB143427:QC143427 QB143491:QC143491 QB143555:QC143555 QB143619:QC143619 QB143683:QC143683 QB143747:QC143747 QB143811:QC143811 QB143875:QC143875 QB143939:QC143939 QB144003:QC144003 QB144067:QC144067 QB144131:QC144131 QB144195:QC144195 QB144259:QC144259 QB144323:QC144323 QB144387:QC144387 QB144451:QC144451 QB144515:QC144515 QB144579:QC144579 QB144643:QC144643 QB144707:QC144707 QB144771:QC144771 QB144835:QC144835 QB144899:QC144899 QB144963:QC144963 QB145027:QC145027 QB145091:QC145091 QB145155:QC145155 QB145219:QC145219 QB145283:QC145283 QB145347:QC145347 QB145411:QC145411 QB145475:QC145475 QB145539:QC145539 QB145603:QC145603 QB145667:QC145667 QB145731:QC145731 QB145795:QC145795 QB145859:QC145859 QB145923:QC145923 QB145987:QC145987 QB146051:QC146051 QB146115:QC146115 QB146179:QC146179 QB146243:QC146243 QB146307:QC146307 QB146371:QC146371 QB146435:QC146435 QB146499:QC146499 QB146563:QC146563 QB146627:QC146627 QB146691:QC146691 QB146755:QC146755 QB146819:QC146819 QB146883:QC146883 QB146947:QC146947 QB147011:QC147011 QB147075:QC147075 QB147139:QC147139 QB147203:QC147203 QB147267:QC147267 QB147331:QC147331 QB147395:QC147395 QB147459:QC147459 QB147523:QC147523 QB147587:QC147587 QB147651:QC147651 QB147715:QC147715 QB147779:QC147779 QB147843:QC147843 QB147907:QC147907 QB147971:QC147971 QB148035:QC148035 QB148099:QC148099 QB148163:QC148163 QB148227:QC148227 QB148291:QC148291 QB148355:QC148355 QB148419:QC148419 QB148483:QC148483 QB148547:QC148547 QB148611:QC148611 QB148675:QC148675 QB148739:QC148739 QB148803:QC148803 QB148867:QC148867 QB148931:QC148931 QB148995:QC148995 QB149059:QC149059 QB149123:QC149123 QB149187:QC149187 QB149251:QC149251 QB149315:QC149315 QB149379:QC149379 QB149443:QC149443 QB149507:QC149507 QB149571:QC149571 QB149635:QC149635 QB149699:QC149699 QB149763:QC149763 QB149827:QC149827 QB149891:QC149891 QB149955:QC149955 QB150019:QC150019 QB150083:QC150083 QB150147:QC150147 QB150211:QC150211 QB150275:QC150275 QB150339:QC150339 QB150403:QC150403 QB150467:QC150467 QB150531:QC150531 QB150595:QC150595 QB150659:QC150659 QB150723:QC150723 QB150787:QC150787 QB150851:QC150851 QB150915:QC150915 QB150979:QC150979 QB151043:QC151043 QB151107:QC151107 QB151171:QC151171 QB151235:QC151235 QB151299:QC151299 QB151363:QC151363 QB151427:QC151427 QB151491:QC151491 QB151555:QC151555 QB151619:QC151619 QB151683:QC151683 QB151747:QC151747 QB151811:QC151811 QB151875:QC151875 QB151939:QC151939 QB152003:QC152003 QB152067:QC152067 QB152131:QC152131 QB152195:QC152195 QB152259:QC152259 QB152323:QC152323 QB152387:QC152387 QB152451:QC152451 QB152515:QC152515 QB152579:QC152579 QB152643:QC152643 QB152707:QC152707 QB152771:QC152771 QB152835:QC152835 QB152899:QC152899 QB152963:QC152963 QB153027:QC153027 QB153091:QC153091 QB153155:QC153155 QB153219:QC153219 QB153283:QC153283 QB153347:QC153347 QB153411:QC153411 QB153475:QC153475 QB153539:QC153539 QB153603:QC153603 QB153667:QC153667 QB153731:QC153731 QB153795:QC153795 QB153859:QC153859 QB153923:QC153923 QB153987:QC153987 QB154051:QC154051 QB154115:QC154115 QB154179:QC154179 QB154243:QC154243 QB154307:QC154307 QB154371:QC154371 QB154435:QC154435 QB154499:QC154499 QB154563:QC154563 QB154627:QC154627 QB154691:QC154691 QB154755:QC154755 QB154819:QC154819 QB154883:QC154883 QB154947:QC154947 QB155011:QC155011 QB155075:QC155075 QB155139:QC155139 QB155203:QC155203 QB155267:QC155267 QB155331:QC155331 QB155395:QC155395 QB155459:QC155459 QB155523:QC155523 QB155587:QC155587 QB155651:QC155651 QB155715:QC155715 QB155779:QC155779 QB155843:QC155843 QB155907:QC155907 QB155971:QC155971 QB156035:QC156035 QB156099:QC156099 QB156163:QC156163 QB156227:QC156227 QB156291:QC156291 QB156355:QC156355 QB156419:QC156419 QB156483:QC156483 QB156547:QC156547 QB156611:QC156611 QB156675:QC156675 QB156739:QC156739 QB156803:QC156803 QB156867:QC156867 QB156931:QC156931 QB156995:QC156995 QB157059:QC157059 QB157123:QC157123 QB157187:QC157187 QB157251:QC157251 QB157315:QC157315 QB157379:QC157379 QB157443:QC157443 QB157507:QC157507 QB157571:QC157571 QB157635:QC157635 QB157699:QC157699 QB157763:QC157763 QB157827:QC157827 QB157891:QC157891 QB157955:QC157955 QB158019:QC158019 QB158083:QC158083 QB158147:QC158147 QB158211:QC158211 QB158275:QC158275 QB158339:QC158339 QB158403:QC158403 QB158467:QC158467 QB158531:QC158531 QB158595:QC158595 QB158659:QC158659 QB158723:QC158723 QB158787:QC158787 QB158851:QC158851 QB158915:QC158915 QB158979:QC158979 QB159043:QC159043 QB159107:QC159107 QB159171:QC159171 QB159235:QC159235 QB159299:QC159299 QB159363:QC159363 QB159427:QC159427 QB159491:QC159491 QB159555:QC159555 QB159619:QC159619 QB159683:QC159683 QB159747:QC159747 QB159811:QC159811 QB159875:QC159875 QB159939:QC159939 QB160003:QC160003 QB160067:QC160067 QB160131:QC160131 QB160195:QC160195 QB160259:QC160259 QB160323:QC160323 QB160387:QC160387 QB160451:QC160451 QB160515:QC160515 QB160579:QC160579 QB160643:QC160643 QB160707:QC160707 QB160771:QC160771 QB160835:QC160835 QB160899:QC160899 QB160963:QC160963 QB161027:QC161027 QB161091:QC161091 QB161155:QC161155 QB161219:QC161219 QB161283:QC161283 QB161347:QC161347 QB161411:QC161411 QB161475:QC161475 QB161539:QC161539 QB161603:QC161603 QB161667:QC161667 QB161731:QC161731 QB161795:QC161795 QB161859:QC161859 QB161923:QC161923 QB161987:QC161987 QB162051:QC162051 QB162115:QC162115 QB162179:QC162179 QB162243:QC162243 QB162307:QC162307 QB162371:QC162371 QB162435:QC162435 QB162499:QC162499 QB162563:QC162563 QB162627:QC162627 QB162691:QC162691 QB162755:QC162755 QB162819:QC162819 QB162883:QC162883 QB162947:QC162947 QB163011:QC163011 QB163075:QC163075 QB163139:QC163139 QB163203:QC163203 QB163267:QC163267 QB163331:QC163331 QB163395:QC163395 QB163459:QC163459 QB163523:QC163523 QB163587:QC163587 QB163651:QC163651 QB163715:QC163715 QB163779:QC163779 QB163843:QC163843 QB163907:QC163907 QB163971:QC163971 QB164035:QC164035 QB164099:QC164099 QB164163:QC164163 QB164227:QC164227 QB164291:QC164291 QB164355:QC164355 QB164419:QC164419 QB164483:QC164483 QB164547:QC164547 QB164611:QC164611 QB164675:QC164675 QB164739:QC164739 QB164803:QC164803 QB164867:QC164867 QB164931:QC164931 QB164995:QC164995 QB165059:QC165059 QB165123:QC165123 QB165187:QC165187 QB165251:QC165251 QB165315:QC165315 QB165379:QC165379 QB165443:QC165443 QB165507:QC165507 QB165571:QC165571 QB165635:QC165635 QB165699:QC165699 QB165763:QC165763 QB165827:QC165827 QB165891:QC165891 QB165955:QC165955 QB166019:QC166019 QB166083:QC166083 QB166147:QC166147 QB166211:QC166211 QB166275:QC166275 QB166339:QC166339 QB166403:QC166403 QB166467:QC166467 QB166531:QC166531 QB166595:QC166595 QB166659:QC166659 QB166723:QC166723 QB166787:QC166787 QB166851:QC166851 QB166915:QC166915 QB166979:QC166979 QB167043:QC167043 QB167107:QC167107 QB167171:QC167171 QB167235:QC167235 QB167299:QC167299 QB167363:QC167363 QB167427:QC167427 QB167491:QC167491 QB167555:QC167555 QB167619:QC167619 QB167683:QC167683 QB167747:QC167747 QB167811:QC167811 QB167875:QC167875 QB167939:QC167939 QB168003:QC168003 QB168067:QC168067 QB168131:QC168131 QB168195:QC168195 QB168259:QC168259 QB168323:QC168323 QB168387:QC168387 QB168451:QC168451 QB168515:QC168515 QB168579:QC168579 QB168643:QC168643 QB168707:QC168707 QB168771:QC168771 QB168835:QC168835 QB168899:QC168899 QB168963:QC168963 QB169027:QC169027 QB169091:QC169091 QB169155:QC169155 QB169219:QC169219 QB169283:QC169283 QB169347:QC169347 QB169411:QC169411 QB169475:QC169475 QB169539:QC169539 QB169603:QC169603 QB169667:QC169667 QB169731:QC169731 QB169795:QC169795 QB169859:QC169859 QB169923:QC169923 QB169987:QC169987 QB170051:QC170051 QB170115:QC170115 QB170179:QC170179 QB170243:QC170243 QB170307:QC170307 QB170371:QC170371 QB170435:QC170435 QB170499:QC170499 QB170563:QC170563 QB170627:QC170627 QB170691:QC170691 QB170755:QC170755 QB170819:QC170819 QB170883:QC170883 QB170947:QC170947 QB171011:QC171011 QB171075:QC171075 QB171139:QC171139 QB171203:QC171203 QB171267:QC171267 QB171331:QC171331 QB171395:QC171395 QB171459:QC171459 QB171523:QC171523 QB171587:QC171587 QB171651:QC171651 QB171715:QC171715 QB171779:QC171779 QB171843:QC171843 QB171907:QC171907 QB171971:QC171971 QB172035:QC172035 QB172099:QC172099 QB172163:QC172163 QB172227:QC172227 QB172291:QC172291 QB172355:QC172355 QB172419:QC172419 QB172483:QC172483 QB172547:QC172547 QB172611:QC172611 QB172675:QC172675 QB172739:QC172739 QB172803:QC172803 QB172867:QC172867 QB172931:QC172931 QB172995:QC172995 QB173059:QC173059 QB173123:QC173123 QB173187:QC173187 QB173251:QC173251 QB173315:QC173315 QB173379:QC173379 QB173443:QC173443 QB173507:QC173507 QB173571:QC173571 QB173635:QC173635 QB173699:QC173699 QB173763:QC173763 QB173827:QC173827 QB173891:QC173891 QB173955:QC173955 QB174019:QC174019 QB174083:QC174083 QB174147:QC174147 QB174211:QC174211 QB174275:QC174275 QB174339:QC174339 QB174403:QC174403 QB174467:QC174467 QB174531:QC174531 QB174595:QC174595 QB174659:QC174659 QB174723:QC174723 QB174787:QC174787 QB174851:QC174851 QB174915:QC174915 QB174979:QC174979 QB175043:QC175043 QB175107:QC175107 QB175171:QC175171 QB175235:QC175235 QB175299:QC175299 QB175363:QC175363 QB175427:QC175427 QB175491:QC175491 QB175555:QC175555 QB175619:QC175619 QB175683:QC175683 QB175747:QC175747 QB175811:QC175811 QB175875:QC175875 QB175939:QC175939 QB176003:QC176003 QB176067:QC176067 QB176131:QC176131 QB176195:QC176195 QB176259:QC176259 QB176323:QC176323 QB176387:QC176387 QB176451:QC176451 QB176515:QC176515 QB176579:QC176579 QB176643:QC176643 QB176707:QC176707 QB176771:QC176771 QB176835:QC176835 QB176899:QC176899 QB176963:QC176963 QB177027:QC177027 QB177091:QC177091 QB177155:QC177155 QB177219:QC177219 QB177283:QC177283 QB177347:QC177347 QB177411:QC177411 QB177475:QC177475 QB177539:QC177539 QB177603:QC177603 QB177667:QC177667 QB177731:QC177731 QB177795:QC177795 QB177859:QC177859 QB177923:QC177923 QB177987:QC177987 QB178051:QC178051 QB178115:QC178115 QB178179:QC178179 QB178243:QC178243 QB178307:QC178307 QB178371:QC178371 QB178435:QC178435 QB178499:QC178499 QB178563:QC178563 QB178627:QC178627 QB178691:QC178691 QB178755:QC178755 QB178819:QC178819 QB178883:QC178883 QB178947:QC178947 QB179011:QC179011 QB179075:QC179075 QB179139:QC179139 QB179203:QC179203 QB179267:QC179267 QB179331:QC179331 QB179395:QC179395 QB179459:QC179459 QB179523:QC179523 QB179587:QC179587 QB179651:QC179651 QB179715:QC179715 QB179779:QC179779 QB179843:QC179843 QB179907:QC179907 QB179971:QC179971 QB180035:QC180035 QB180099:QC180099 QB180163:QC180163 QB180227:QC180227 QB180291:QC180291 QB180355:QC180355 QB180419:QC180419 QB180483:QC180483 QB180547:QC180547 QB180611:QC180611 QB180675:QC180675 QB180739:QC180739 QB180803:QC180803 QB180867:QC180867 QB180931:QC180931 QB180995:QC180995 QB181059:QC181059 QB181123:QC181123 QB181187:QC181187 QB181251:QC181251 QB181315:QC181315 QB181379:QC181379 QB181443:QC181443 QB181507:QC181507 QB181571:QC181571 QB181635:QC181635 QB181699:QC181699 QB181763:QC181763 QB181827:QC181827 QB181891:QC181891 QB181955:QC181955 QB182019:QC182019 QB182083:QC182083 QB182147:QC182147 QB182211:QC182211 QB182275:QC182275 QB182339:QC182339 QB182403:QC182403 QB182467:QC182467 QB182531:QC182531 QB182595:QC182595 QB182659:QC182659 QB182723:QC182723 QB182787:QC182787 QB182851:QC182851 QB182915:QC182915 QB182979:QC182979 QB183043:QC183043 QB183107:QC183107 QB183171:QC183171 QB183235:QC183235 QB183299:QC183299 QB183363:QC183363 QB183427:QC183427 QB183491:QC183491 QB183555:QC183555 QB183619:QC183619 QB183683:QC183683 QB183747:QC183747 QB183811:QC183811 QB183875:QC183875 QB183939:QC183939 QB184003:QC184003 QB184067:QC184067 QB184131:QC184131 QB184195:QC184195 QB184259:QC184259 QB184323:QC184323 QB184387:QC184387 QB184451:QC184451 QB184515:QC184515 QB184579:QC184579 QB184643:QC184643 QB184707:QC184707 QB184771:QC184771 QB184835:QC184835 QB184899:QC184899 QB184963:QC184963 QB185027:QC185027 QB185091:QC185091 QB185155:QC185155 QB185219:QC185219 QB185283:QC185283 QB185347:QC185347 QB185411:QC185411 QB185475:QC185475 QB185539:QC185539 QB185603:QC185603 QB185667:QC185667 QB185731:QC185731 QB185795:QC185795 QB185859:QC185859 QB185923:QC185923 QB185987:QC185987 QB186051:QC186051 QB186115:QC186115 QB186179:QC186179 QB186243:QC186243 QB186307:QC186307 QB186371:QC186371 QB186435:QC186435 QB186499:QC186499 QB186563:QC186563 QB186627:QC186627 QB186691:QC186691 QB186755:QC186755 QB186819:QC186819 QB186883:QC186883 QB186947:QC186947 QB187011:QC187011 QB187075:QC187075 QB187139:QC187139 QB187203:QC187203 QB187267:QC187267 QB187331:QC187331 QB187395:QC187395 QB187459:QC187459 QB187523:QC187523 QB187587:QC187587 QB187651:QC187651 QB187715:QC187715 QB187779:QC187779 QB187843:QC187843 QB187907:QC187907 QB187971:QC187971 QB188035:QC188035 QB188099:QC188099 QB188163:QC188163 QB188227:QC188227 QB188291:QC188291 QB188355:QC188355 QB188419:QC188419 QB188483:QC188483 QB188547:QC188547 QB188611:QC188611 QB188675:QC188675 QB188739:QC188739 QB188803:QC188803 QB188867:QC188867 QB188931:QC188931 QB188995:QC188995 QB189059:QC189059 QB189123:QC189123 QB189187:QC189187 QB189251:QC189251 QB189315:QC189315 QB189379:QC189379 QB189443:QC189443 QB189507:QC189507 QB189571:QC189571 QB189635:QC189635 QB189699:QC189699 QB189763:QC189763 QB189827:QC189827 QB189891:QC189891 QB189955:QC189955 QB190019:QC190019 QB190083:QC190083 QB190147:QC190147 QB190211:QC190211 QB190275:QC190275 QB190339:QC190339 QB190403:QC190403 QB190467:QC190467 QB190531:QC190531 QB190595:QC190595 QB190659:QC190659 QB190723:QC190723 QB190787:QC190787 QB190851:QC190851 QB190915:QC190915 QB190979:QC190979 QB191043:QC191043 QB191107:QC191107 QB191171:QC191171 QB191235:QC191235 QB191299:QC191299 QB191363:QC191363 QB191427:QC191427 QB191491:QC191491 QB191555:QC191555 QB191619:QC191619 QB191683:QC191683 QB191747:QC191747 QB191811:QC191811 QB191875:QC191875 QB191939:QC191939 QB192003:QC192003 QB192067:QC192067 QB192131:QC192131 QB192195:QC192195 QB192259:QC192259 QB192323:QC192323 QB192387:QC192387 QB192451:QC192451 QB192515:QC192515 QB192579:QC192579 QB192643:QC192643 QB192707:QC192707 QB192771:QC192771 QB192835:QC192835 QB192899:QC192899 QB192963:QC192963 QB193027:QC193027 QB193091:QC193091 QB193155:QC193155 QB193219:QC193219 QB193283:QC193283 QB193347:QC193347 QB193411:QC193411 QB193475:QC193475 QB193539:QC193539 QB193603:QC193603 QB193667:QC193667 QB193731:QC193731 QB193795:QC193795 QB193859:QC193859 QB193923:QC193923 QB193987:QC193987 QB194051:QC194051 QB194115:QC194115 QB194179:QC194179 QB194243:QC194243 QB194307:QC194307 QB194371:QC194371 QB194435:QC194435 QB194499:QC194499 QB194563:QC194563 QB194627:QC194627 QB194691:QC194691 QB194755:QC194755 QB194819:QC194819 QB194883:QC194883 QB194947:QC194947 QB195011:QC195011 QB195075:QC195075 QB195139:QC195139 QB195203:QC195203 QB195267:QC195267 QB195331:QC195331 QB195395:QC195395 QB195459:QC195459 QB195523:QC195523 QB195587:QC195587 QB195651:QC195651 QB195715:QC195715 QB195779:QC195779 QB195843:QC195843 QB195907:QC195907 QB195971:QC195971 QB196035:QC196035 QB196099:QC196099 QB196163:QC196163 QB196227:QC196227 QB196291:QC196291 QB196355:QC196355 QB196419:QC196419 QB196483:QC196483 QB196547:QC196547 QB196611:QC196611 QB196675:QC196675 QB196739:QC196739 QB196803:QC196803 QB196867:QC196867 QB196931:QC196931 QB196995:QC196995 QB197059:QC197059 QB197123:QC197123 QB197187:QC197187 QB197251:QC197251 QB197315:QC197315 QB197379:QC197379 QB197443:QC197443 QB197507:QC197507 QB197571:QC197571 QB197635:QC197635 QB197699:QC197699 QB197763:QC197763 QB197827:QC197827 QB197891:QC197891 QB197955:QC197955 QB198019:QC198019 QB198083:QC198083 QB198147:QC198147 QB198211:QC198211 QB198275:QC198275 QB198339:QC198339 QB198403:QC198403 QB198467:QC198467 QB198531:QC198531 QB198595:QC198595 QB198659:QC198659 QB198723:QC198723 QB198787:QC198787 QB198851:QC198851 QB198915:QC198915 QB198979:QC198979 QB199043:QC199043 QB199107:QC199107 QB199171:QC199171 QB199235:QC199235 QB199299:QC199299 QB199363:QC199363 QB199427:QC199427 QB199491:QC199491 QB199555:QC199555 QB199619:QC199619 QB199683:QC199683 QB199747:QC199747 QB199811:QC199811 QB199875:QC199875 QB199939:QC199939 QB200003:QC200003 QB200067:QC200067 QB200131:QC200131 QB200195:QC200195 QB200259:QC200259 QB200323:QC200323 QB200387:QC200387 QB200451:QC200451 QB200515:QC200515 QB200579:QC200579 QB200643:QC200643 QB200707:QC200707 QB200771:QC200771 QB200835:QC200835 QB200899:QC200899 QB200963:QC200963 QB201027:QC201027 QB201091:QC201091 QB201155:QC201155 QB201219:QC201219 QB201283:QC201283 QB201347:QC201347 QB201411:QC201411 QB201475:QC201475 QB201539:QC201539 QB201603:QC201603 QB201667:QC201667 QB201731:QC201731 QB201795:QC201795 QB201859:QC201859 QB201923:QC201923 QB201987:QC201987 QB202051:QC202051 QB202115:QC202115 QB202179:QC202179 QB202243:QC202243 QB202307:QC202307 QB202371:QC202371 QB202435:QC202435 QB202499:QC202499 QB202563:QC202563 QB202627:QC202627 QB202691:QC202691 QB202755:QC202755 QB202819:QC202819 QB202883:QC202883 QB202947:QC202947 QB203011:QC203011 QB203075:QC203075 QB203139:QC203139 QB203203:QC203203 QB203267:QC203267 QB203331:QC203331 QB203395:QC203395 QB203459:QC203459 QB203523:QC203523 QB203587:QC203587 QB203651:QC203651 QB203715:QC203715 QB203779:QC203779 QB203843:QC203843 QB203907:QC203907 QB203971:QC203971 QB204035:QC204035 QB204099:QC204099 QB204163:QC204163 QB204227:QC204227 QB204291:QC204291 QB204355:QC204355 QB204419:QC204419 QB204483:QC204483 QB204547:QC204547 QB204611:QC204611 QB204675:QC204675 QB204739:QC204739 QB204803:QC204803 QB204867:QC204867 QB204931:QC204931 QB204995:QC204995 QB205059:QC205059 QB205123:QC205123 QB205187:QC205187 QB205251:QC205251 QB205315:QC205315 QB205379:QC205379 QB205443:QC205443 QB205507:QC205507 QB205571:QC205571 QB205635:QC205635 QB205699:QC205699 QB205763:QC205763 QB205827:QC205827 QB205891:QC205891 QB205955:QC205955 QB206019:QC206019 QB206083:QC206083 QB206147:QC206147 QB206211:QC206211 QB206275:QC206275 QB206339:QC206339 QB206403:QC206403 QB206467:QC206467 QB206531:QC206531 QB206595:QC206595 QB206659:QC206659 QB206723:QC206723 QB206787:QC206787 QB206851:QC206851 QB206915:QC206915 QB206979:QC206979 QB207043:QC207043 QB207107:QC207107 QB207171:QC207171 QB207235:QC207235 QB207299:QC207299 QB207363:QC207363 QB207427:QC207427 QB207491:QC207491 QB207555:QC207555 QB207619:QC207619 QB207683:QC207683 QB207747:QC207747 QB207811:QC207811 QB207875:QC207875 QB207939:QC207939 QB208003:QC208003 QB208067:QC208067 QB208131:QC208131 QB208195:QC208195 QB208259:QC208259 QB208323:QC208323 QB208387:QC208387 QB208451:QC208451 QB208515:QC208515 QB208579:QC208579 QB208643:QC208643 QB208707:QC208707 QB208771:QC208771 QB208835:QC208835 QB208899:QC208899 QB208963:QC208963 QB209027:QC209027 QB209091:QC209091 QB209155:QC209155 QB209219:QC209219 QB209283:QC209283 QB209347:QC209347 QB209411:QC209411 QB209475:QC209475 QB209539:QC209539 QB209603:QC209603 QB209667:QC209667 QB209731:QC209731 QB209795:QC209795 QB209859:QC209859 QB209923:QC209923 QB209987:QC209987 QB210051:QC210051 QB210115:QC210115 QB210179:QC210179 QB210243:QC210243 QB210307:QC210307 QB210371:QC210371 QB210435:QC210435 QB210499:QC210499 QB210563:QC210563 QB210627:QC210627 QB210691:QC210691 QB210755:QC210755 QB210819:QC210819 QB210883:QC210883 QB210947:QC210947 QB211011:QC211011 QB211075:QC211075 QB211139:QC211139 QB211203:QC211203 QB211267:QC211267 QB211331:QC211331 QB211395:QC211395 QB211459:QC211459 QB211523:QC211523 QB211587:QC211587 QB211651:QC211651 QB211715:QC211715 QB211779:QC211779 QB211843:QC211843 QB211907:QC211907 QB211971:QC211971 QB212035:QC212035 QB212099:QC212099 QB212163:QC212163 QB212227:QC212227 QB212291:QC212291 QB212355:QC212355 QB212419:QC212419 QB212483:QC212483 QB212547:QC212547 QB212611:QC212611 QB212675:QC212675 QB212739:QC212739 QB212803:QC212803 QB212867:QC212867 QB212931:QC212931 QB212995:QC212995 QB213059:QC213059 QB213123:QC213123 QB213187:QC213187 QB213251:QC213251 QB213315:QC213315 QB213379:QC213379 QB213443:QC213443 QB213507:QC213507 QB213571:QC213571 QB213635:QC213635 QB213699:QC213699 QB213763:QC213763 QB213827:QC213827 QB213891:QC213891 QB213955:QC213955 QB214019:QC214019 QB214083:QC214083 QB214147:QC214147 QB214211:QC214211 QB214275:QC214275 QB214339:QC214339 QB214403:QC214403 QB214467:QC214467 QB214531:QC214531 QB214595:QC214595 QB214659:QC214659 QB214723:QC214723 QB214787:QC214787 QB214851:QC214851 QB214915:QC214915 QB214979:QC214979 QB215043:QC215043 QB215107:QC215107 QB215171:QC215171 QB215235:QC215235 QB215299:QC215299 QB215363:QC215363 QB215427:QC215427 QB215491:QC215491 QB215555:QC215555 QB215619:QC215619 QB215683:QC215683 QB215747:QC215747 QB215811:QC215811 QB215875:QC215875 QB215939:QC215939 QB216003:QC216003 QB216067:QC216067 QB216131:QC216131 QB216195:QC216195 QB216259:QC216259 QB216323:QC216323 QB216387:QC216387 QB216451:QC216451 QB216515:QC216515 QB216579:QC216579 QB216643:QC216643 QB216707:QC216707 QB216771:QC216771 QB216835:QC216835 QB216899:QC216899 QB216963:QC216963 QB217027:QC217027 QB217091:QC217091 QB217155:QC217155 QB217219:QC217219 QB217283:QC217283 QB217347:QC217347 QB217411:QC217411 QB217475:QC217475 QB217539:QC217539 QB217603:QC217603 QB217667:QC217667 QB217731:QC217731 QB217795:QC217795 QB217859:QC217859 QB217923:QC217923 QB217987:QC217987 QB218051:QC218051 QB218115:QC218115 QB218179:QC218179 QB218243:QC218243 QB218307:QC218307 QB218371:QC218371 QB218435:QC218435 QB218499:QC218499 QB218563:QC218563 QB218627:QC218627 QB218691:QC218691 QB218755:QC218755 QB218819:QC218819 QB218883:QC218883 QB218947:QC218947 QB219011:QC219011 QB219075:QC219075 QB219139:QC219139 QB219203:QC219203 QB219267:QC219267 QB219331:QC219331 QB219395:QC219395 QB219459:QC219459 QB219523:QC219523 QB219587:QC219587 QB219651:QC219651 QB219715:QC219715 QB219779:QC219779 QB219843:QC219843 QB219907:QC219907 QB219971:QC219971 QB220035:QC220035 QB220099:QC220099 QB220163:QC220163 QB220227:QC220227 QB220291:QC220291 QB220355:QC220355 QB220419:QC220419 QB220483:QC220483 QB220547:QC220547 QB220611:QC220611 QB220675:QC220675 QB220739:QC220739 QB220803:QC220803 QB220867:QC220867 QB220931:QC220931 QB220995:QC220995 QB221059:QC221059 QB221123:QC221123 QB221187:QC221187 QB221251:QC221251 QB221315:QC221315 QB221379:QC221379 QB221443:QC221443 QB221507:QC221507 QB221571:QC221571 QB221635:QC221635 QB221699:QC221699 QB221763:QC221763 QB221827:QC221827 QB221891:QC221891 QB221955:QC221955 QB222019:QC222019 QB222083:QC222083 QB222147:QC222147 QB222211:QC222211 QB222275:QC222275 QB222339:QC222339 QB222403:QC222403 QB222467:QC222467 QB222531:QC222531 QB222595:QC222595 QB222659:QC222659 QB222723:QC222723 QB222787:QC222787 QB222851:QC222851 QB222915:QC222915 QB222979:QC222979 QB223043:QC223043 QB223107:QC223107 QB223171:QC223171 QB223235:QC223235 QB223299:QC223299 QB223363:QC223363 QB223427:QC223427 QB223491:QC223491 QB223555:QC223555 QB223619:QC223619 QB223683:QC223683 QB223747:QC223747 QB223811:QC223811 QB223875:QC223875 QB223939:QC223939 QB224003:QC224003 QB224067:QC224067 QB224131:QC224131 QB224195:QC224195 QB224259:QC224259 QB224323:QC224323 QB224387:QC224387 QB224451:QC224451 QB224515:QC224515 QB224579:QC224579 QB224643:QC224643 QB224707:QC224707 QB224771:QC224771 QB224835:QC224835 QB224899:QC224899 QB224963:QC224963 QB225027:QC225027 QB225091:QC225091 QB225155:QC225155 QB225219:QC225219 QB225283:QC225283 QB225347:QC225347 QB225411:QC225411 QB225475:QC225475 QB225539:QC225539 QB225603:QC225603 QB225667:QC225667 QB225731:QC225731 QB225795:QC225795 QB225859:QC225859 QB225923:QC225923 QB225987:QC225987 QB226051:QC226051 QB226115:QC226115 QB226179:QC226179 QB226243:QC226243 QB226307:QC226307 QB226371:QC226371 QB226435:QC226435 QB226499:QC226499 QB226563:QC226563 QB226627:QC226627 QB226691:QC226691 QB226755:QC226755 QB226819:QC226819 QB226883:QC226883 QB226947:QC226947 QB227011:QC227011 QB227075:QC227075 QB227139:QC227139 QB227203:QC227203 QB227267:QC227267 QB227331:QC227331 QB227395:QC227395 QB227459:QC227459 QB227523:QC227523 QB227587:QC227587 QB227651:QC227651 QB227715:QC227715 QB227779:QC227779 QB227843:QC227843 QB227907:QC227907 QB227971:QC227971 QB228035:QC228035 QB228099:QC228099 QB228163:QC228163 QB228227:QC228227 QB228291:QC228291 QB228355:QC228355 QB228419:QC228419 QB228483:QC228483 QB228547:QC228547 QB228611:QC228611 QB228675:QC228675 QB228739:QC228739 QB228803:QC228803 QB228867:QC228867 QB228931:QC228931 QB228995:QC228995 QB229059:QC229059 QB229123:QC229123 QB229187:QC229187 QB229251:QC229251 QB229315:QC229315 QB229379:QC229379 QB229443:QC229443 QB229507:QC229507 QB229571:QC229571 QB229635:QC229635 QB229699:QC229699 QB229763:QC229763 QB229827:QC229827 QB229891:QC229891 QB229955:QC229955 QB230019:QC230019 QB230083:QC230083 QB230147:QC230147 QB230211:QC230211 QB230275:QC230275 QB230339:QC230339 QB230403:QC230403 QB230467:QC230467 QB230531:QC230531 QB230595:QC230595 QB230659:QC230659 QB230723:QC230723 QB230787:QC230787 QB230851:QC230851 QB230915:QC230915 QB230979:QC230979 QB231043:QC231043 QB231107:QC231107 QB231171:QC231171 QB231235:QC231235 QB231299:QC231299 QB231363:QC231363 QB231427:QC231427 QB231491:QC231491 QB231555:QC231555 QB231619:QC231619 QB231683:QC231683 QB231747:QC231747 QB231811:QC231811 QB231875:QC231875 QB231939:QC231939 QB232003:QC232003 QB232067:QC232067 QB232131:QC232131 QB232195:QC232195 QB232259:QC232259 QB232323:QC232323 QB232387:QC232387 QB232451:QC232451 QB232515:QC232515 QB232579:QC232579 QB232643:QC232643 QB232707:QC232707 QB232771:QC232771 QB232835:QC232835 QB232899:QC232899 QB232963:QC232963 QB233027:QC233027 QB233091:QC233091 QB233155:QC233155 QB233219:QC233219 QB233283:QC233283 QB233347:QC233347 QB233411:QC233411 QB233475:QC233475 QB233539:QC233539 QB233603:QC233603 QB233667:QC233667 QB233731:QC233731 QB233795:QC233795 QB233859:QC233859 QB233923:QC233923 QB233987:QC233987 QB234051:QC234051 QB234115:QC234115 QB234179:QC234179 QB234243:QC234243 QB234307:QC234307 QB234371:QC234371 QB234435:QC234435 QB234499:QC234499 QB234563:QC234563 QB234627:QC234627 QB234691:QC234691 QB234755:QC234755 QB234819:QC234819 QB234883:QC234883 QB234947:QC234947 QB235011:QC235011 QB235075:QC235075 QB235139:QC235139 QB235203:QC235203 QB235267:QC235267 QB235331:QC235331 QB235395:QC235395 QB235459:QC235459 QB235523:QC235523 QB235587:QC235587 QB235651:QC235651 QB235715:QC235715 QB235779:QC235779 QB235843:QC235843 QB235907:QC235907 QB235971:QC235971 QB236035:QC236035 QB236099:QC236099 QB236163:QC236163 QB236227:QC236227 QB236291:QC236291 QB236355:QC236355 QB236419:QC236419 QB236483:QC236483 QB236547:QC236547 QB236611:QC236611 QB236675:QC236675 QB236739:QC236739 QB236803:QC236803 QB236867:QC236867 QB236931:QC236931 QB236995:QC236995 QB237059:QC237059 QB237123:QC237123 QB237187:QC237187 QB237251:QC237251 QB237315:QC237315 QB237379:QC237379 QB237443:QC237443 QB237507:QC237507 QB237571:QC237571 QB237635:QC237635 QB237699:QC237699 QB237763:QC237763 QB237827:QC237827 QB237891:QC237891 QB237955:QC237955 QB238019:QC238019 QB238083:QC238083 QB238147:QC238147 QB238211:QC238211 QB238275:QC238275 QB238339:QC238339 QB238403:QC238403 QB238467:QC238467 QB238531:QC238531 QB238595:QC238595 QB238659:QC238659 QB238723:QC238723 QB238787:QC238787 QB238851:QC238851 QB238915:QC238915 QB238979:QC238979 QB239043:QC239043 QB239107:QC239107 QB239171:QC239171 QB239235:QC239235 QB239299:QC239299 QB239363:QC239363 QB239427:QC239427 QB239491:QC239491 QB239555:QC239555 QB239619:QC239619 QB239683:QC239683 QB239747:QC239747 QB239811:QC239811 QB239875:QC239875 QB239939:QC239939 QB240003:QC240003 QB240067:QC240067 QB240131:QC240131 QB240195:QC240195 QB240259:QC240259 QB240323:QC240323 QB240387:QC240387 QB240451:QC240451 QB240515:QC240515 QB240579:QC240579 QB240643:QC240643 QB240707:QC240707 QB240771:QC240771 QB240835:QC240835 QB240899:QC240899 QB240963:QC240963 QB241027:QC241027 QB241091:QC241091 QB241155:QC241155 QB241219:QC241219 QB241283:QC241283 QB241347:QC241347 QB241411:QC241411 QB241475:QC241475 QB241539:QC241539 QB241603:QC241603 QB241667:QC241667 QB241731:QC241731 QB241795:QC241795 QB241859:QC241859 QB241923:QC241923 QB241987:QC241987 QB242051:QC242051 QB242115:QC242115 QB242179:QC242179 QB242243:QC242243 QB242307:QC242307 QB242371:QC242371 QB242435:QC242435 QB242499:QC242499 QB242563:QC242563 QB242627:QC242627 QB242691:QC242691 QB242755:QC242755 QB242819:QC242819 QB242883:QC242883 QB242947:QC242947 QB243011:QC243011 QB243075:QC243075 QB243139:QC243139 QB243203:QC243203 QB243267:QC243267 QB243331:QC243331 QB243395:QC243395 QB243459:QC243459 QB243523:QC243523 QB243587:QC243587 QB243651:QC243651 QB243715:QC243715 QB243779:QC243779 QB243843:QC243843 QB243907:QC243907 QB243971:QC243971 QB244035:QC244035 QB244099:QC244099 QB244163:QC244163 QB244227:QC244227 QB244291:QC244291 QB244355:QC244355 QB244419:QC244419 QB244483:QC244483 QB244547:QC244547 QB244611:QC244611 QB244675:QC244675 QB244739:QC244739 QB244803:QC244803 QB244867:QC244867 QB244931:QC244931 QB244995:QC244995 QB245059:QC245059 QB245123:QC245123 QB245187:QC245187 QB245251:QC245251 QB245315:QC245315 QB245379:QC245379 QB245443:QC245443 QB245507:QC245507 QB245571:QC245571 QB245635:QC245635 QB245699:QC245699 QB245763:QC245763 QB245827:QC245827 QB245891:QC245891 QB245955:QC245955 QB246019:QC246019 QB246083:QC246083 QB246147:QC246147 QB246211:QC246211 QB246275:QC246275 QB246339:QC246339 QB246403:QC246403 QB246467:QC246467 QB246531:QC246531 QB246595:QC246595 QB246659:QC246659 QB246723:QC246723 QB246787:QC246787 QB246851:QC246851 QB246915:QC246915 QB246979:QC246979 QB247043:QC247043 QB247107:QC247107 QB247171:QC247171 QB247235:QC247235 QB247299:QC247299 QB247363:QC247363 QB247427:QC247427 QB247491:QC247491 QB247555:QC247555 QB247619:QC247619 QB247683:QC247683 QB247747:QC247747 QB247811:QC247811 QB247875:QC247875 QB247939:QC247939 QB248003:QC248003 QB248067:QC248067 QB248131:QC248131 QB248195:QC248195 QB248259:QC248259 QB248323:QC248323 QB248387:QC248387 QB248451:QC248451 QB248515:QC248515 QB248579:QC248579 QB248643:QC248643 QB248707:QC248707 QB248771:QC248771 QB248835:QC248835 QB248899:QC248899 QB248963:QC248963 QB249027:QC249027 QB249091:QC249091 QB249155:QC249155 QB249219:QC249219 QB249283:QC249283 QB249347:QC249347 QB249411:QC249411 QB249475:QC249475 QB249539:QC249539 QB249603:QC249603 QB249667:QC249667 QB249731:QC249731 QB249795:QC249795 QB249859:QC249859 QB249923:QC249923 QB249987:QC249987 QB250051:QC250051 QB250115:QC250115 QB250179:QC250179 QB250243:QC250243 QB250307:QC250307 QB250371:QC250371 QB250435:QC250435 QB250499:QC250499 QB250563:QC250563 QB250627:QC250627 QB250691:QC250691 QB250755:QC250755 QB250819:QC250819 QB250883:QC250883 QB250947:QC250947 QB251011:QC251011 QB251075:QC251075 QB251139:QC251139 QB251203:QC251203 QB251267:QC251267 QB251331:QC251331 QB251395:QC251395 QB251459:QC251459 QB251523:QC251523 QB251587:QC251587 QB251651:QC251651 QB251715:QC251715 QB251779:QC251779 QB251843:QC251843 QB251907:QC251907 QB251971:QC251971 QB252035:QC252035 QB252099:QC252099 QB252163:QC252163 QB252227:QC252227 QB252291:QC252291 QB252355:QC252355 QB252419:QC252419 QB252483:QC252483 QB252547:QC252547 QB252611:QC252611 QB252675:QC252675 QB252739:QC252739 QB252803:QC252803 QB252867:QC252867 QB252931:QC252931 QB252995:QC252995 QB253059:QC253059 QB253123:QC253123 QB253187:QC253187 QB253251:QC253251 QB253315:QC253315 QB253379:QC253379 QB253443:QC253443 QB253507:QC253507 QB253571:QC253571 QB253635:QC253635 QB253699:QC253699 QB253763:QC253763 QB253827:QC253827 QB253891:QC253891 QB253955:QC253955 QB254019:QC254019 QB254083:QC254083 QB254147:QC254147 QB254211:QC254211 QB254275:QC254275 QB254339:QC254339 QB254403:QC254403 QB254467:QC254467 QB254531:QC254531 QB254595:QC254595 QB254659:QC254659 QB254723:QC254723 QB254787:QC254787 QB254851:QC254851 QB254915:QC254915 QB254979:QC254979 QB255043:QC255043 QB255107:QC255107 QB255171:QC255171 QB255235:QC255235 QB255299:QC255299 QB255363:QC255363 QB255427:QC255427 QB255491:QC255491 QB255555:QC255555 QB255619:QC255619 QB255683:QC255683 QB255747:QC255747 QB255811:QC255811 QB255875:QC255875 QB255939:QC255939 QB256003:QC256003 QB256067:QC256067 QB256131:QC256131 QB256195:QC256195 QB256259:QC256259 QB256323:QC256323 QB256387:QC256387 QB256451:QC256451 QB256515:QC256515 QB256579:QC256579 QB256643:QC256643 QB256707:QC256707 QB256771:QC256771 QB256835:QC256835 QB256899:QC256899 QB256963:QC256963 QB257027:QC257027 QB257091:QC257091 QB257155:QC257155 QB257219:QC257219 QB257283:QC257283 QB257347:QC257347 QB257411:QC257411 QB257475:QC257475 QB257539:QC257539 QB257603:QC257603 QB257667:QC257667 QB257731:QC257731 QB257795:QC257795 QB257859:QC257859 QB257923:QC257923 QB257987:QC257987 QB258051:QC258051 QB258115:QC258115 QB258179:QC258179 QB258243:QC258243 QB258307:QC258307 QB258371:QC258371 QB258435:QC258435 QB258499:QC258499 QB258563:QC258563 QB258627:QC258627 QB258691:QC258691 QB258755:QC258755 QB258819:QC258819 QB258883:QC258883 QB258947:QC258947 QB259011:QC259011 QB259075:QC259075 QB259139:QC259139 QB259203:QC259203 QB259267:QC259267 QB259331:QC259331 QB259395:QC259395 QB259459:QC259459 QB259523:QC259523 QB259587:QC259587 QB259651:QC259651 QB259715:QC259715 QB259779:QC259779 QB259843:QC259843 QB259907:QC259907 QB259971:QC259971 QB260035:QC260035 QB260099:QC260099 QB260163:QC260163 QB260227:QC260227 QB260291:QC260291 QB260355:QC260355 QB260419:QC260419 QB260483:QC260483 QB260547:QC260547 QB260611:QC260611 QB260675:QC260675 QB260739:QC260739 QB260803:QC260803 QB260867:QC260867 QB260931:QC260931 QB260995:QC260995 QB261059:QC261059 QB261123:QC261123 QB261187:QC261187 QB261251:QC261251 QB261315:QC261315 QB261379:QC261379 QB261443:QC261443 QB261507:QC261507 QB261571:QC261571 QB261635:QC261635 QB261699:QC261699 QB261763:QC261763 QB261827:QC261827 QB261891:QC261891 QB261955:QC261955 QB262019:QC262019 QB262083:QC262083 QB262147:QC262147 QB262211:QC262211 QB262275:QC262275 QB262339:QC262339 QB262403:QC262403 QB262467:QC262467 QB262531:QC262531 QB262595:QC262595 QB262659:QC262659 QB262723:QC262723 QB262787:QC262787 QB262851:QC262851 QB262915:QC262915 QB262979:QC262979 QB263043:QC263043 QB263107:QC263107 QB263171:QC263171 QB263235:QC263235 QB263299:QC263299 QB263363:QC263363 QB263427:QC263427 QB263491:QC263491 QB263555:QC263555 QB263619:QC263619 QB263683:QC263683 QB263747:QC263747 QB263811:QC263811 QB263875:QC263875 QB263939:QC263939 QB264003:QC264003 QB264067:QC264067 QB264131:QC264131 QB264195:QC264195 QB264259:QC264259 QB264323:QC264323 QB264387:QC264387 QB264451:QC264451 QB264515:QC264515 QB264579:QC264579 QB264643:QC264643 QB264707:QC264707 QB264771:QC264771 QB264835:QC264835 QB264899:QC264899 QB264963:QC264963 QB265027:QC265027 QB265091:QC265091 QB265155:QC265155 QB265219:QC265219 QB265283:QC265283 QB265347:QC265347 QB265411:QC265411 QB265475:QC265475 QB265539:QC265539 QB265603:QC265603 QB265667:QC265667 QB265731:QC265731 QB265795:QC265795 QB265859:QC265859 QB265923:QC265923 QB265987:QC265987 QB266051:QC266051 QB266115:QC266115 QB266179:QC266179 QB266243:QC266243 QB266307:QC266307 QB266371:QC266371 QB266435:QC266435 QB266499:QC266499 QB266563:QC266563 QB266627:QC266627 QB266691:QC266691 QB266755:QC266755 QB266819:QC266819 QB266883:QC266883 QB266947:QC266947 QB267011:QC267011 QB267075:QC267075 QB267139:QC267139 QB267203:QC267203 QB267267:QC267267 QB267331:QC267331 QB267395:QC267395 QB267459:QC267459 QB267523:QC267523 QB267587:QC267587 QB267651:QC267651 QB267715:QC267715 QB267779:QC267779 QB267843:QC267843 QB267907:QC267907 QB267971:QC267971 QB268035:QC268035 QB268099:QC268099 QB268163:QC268163 QB268227:QC268227 QB268291:QC268291 QB268355:QC268355 QB268419:QC268419 QB268483:QC268483 QB268547:QC268547 QB268611:QC268611 QB268675:QC268675 QB268739:QC268739 QB268803:QC268803 QB268867:QC268867 QB268931:QC268931 QB268995:QC268995 QB269059:QC269059 QB269123:QC269123 QB269187:QC269187 QB269251:QC269251 QB269315:QC269315 QB269379:QC269379 QB269443:QC269443 QB269507:QC269507 QB269571:QC269571 QB269635:QC269635 QB269699:QC269699 QB269763:QC269763 QB269827:QC269827 QB269891:QC269891 QB269955:QC269955 QB270019:QC270019 QB270083:QC270083 QB270147:QC270147 QB270211:QC270211 QB270275:QC270275 QB270339:QC270339 QB270403:QC270403 QB270467:QC270467 QB270531:QC270531 QB270595:QC270595 QB270659:QC270659 QB270723:QC270723 QB270787:QC270787 QB270851:QC270851 QB270915:QC270915 QB270979:QC270979 QB271043:QC271043 QB271107:QC271107 QB271171:QC271171 QB271235:QC271235 QB271299:QC271299 QB271363:QC271363 QB271427:QC271427 QB271491:QC271491 QB271555:QC271555 QB271619:QC271619 QB271683:QC271683 QB271747:QC271747 QB271811:QC271811 QB271875:QC271875 QB271939:QC271939 QB272003:QC272003 QB272067:QC272067 QB272131:QC272131 QB272195:QC272195 QB272259:QC272259 QB272323:QC272323 QB272387:QC272387 QB272451:QC272451 QB272515:QC272515 QB272579:QC272579 QB272643:QC272643 QB272707:QC272707 QB272771:QC272771 QB272835:QC272835 QB272899:QC272899 QB272963:QC272963 QB273027:QC273027 QB273091:QC273091 QB273155:QC273155 QB273219:QC273219 QB273283:QC273283 QB273347:QC273347 QB273411:QC273411 QB273475:QC273475 QB273539:QC273539 QB273603:QC273603 QB273667:QC273667 QB273731:QC273731 QB273795:QC273795 QB273859:QC273859 QB273923:QC273923 QB273987:QC273987 QB274051:QC274051 QB274115:QC274115 QB274179:QC274179 QB274243:QC274243 QB274307:QC274307 QB274371:QC274371 QB274435:QC274435 QB274499:QC274499 QB274563:QC274563 QB274627:QC274627 QB274691:QC274691 QB274755:QC274755 QB274819:QC274819 QB274883:QC274883 QB274947:QC274947 QB275011:QC275011 QB275075:QC275075 QB275139:QC275139 QB275203:QC275203 QB275267:QC275267 QB275331:QC275331 QB275395:QC275395 QB275459:QC275459 QB275523:QC275523 QB275587:QC275587 QB275651:QC275651 QB275715:QC275715 QB275779:QC275779 QB275843:QC275843 QB275907:QC275907 QB275971:QC275971 QB276035:QC276035 QB276099:QC276099 QB276163:QC276163 QB276227:QC276227 QB276291:QC276291 QB276355:QC276355 QB276419:QC276419 QB276483:QC276483 QB276547:QC276547 QB276611:QC276611 QB276675:QC276675 QB276739:QC276739 QB276803:QC276803 QB276867:QC276867 QB276931:QC276931 QB276995:QC276995 QB277059:QC277059 QB277123:QC277123 QB277187:QC277187 QB277251:QC277251 QB277315:QC277315 QB277379:QC277379 QB277443:QC277443 QB277507:QC277507 QB277571:QC277571 QB277635:QC277635 QB277699:QC277699 QB277763:QC277763 QB277827:QC277827 QB277891:QC277891 QB277955:QC277955 QB278019:QC278019 QB278083:QC278083 QB278147:QC278147 QB278211:QC278211 QB278275:QC278275 QB278339:QC278339 QB278403:QC278403 QB278467:QC278467 QB278531:QC278531 QB278595:QC278595 QB278659:QC278659 QB278723:QC278723 QB278787:QC278787 QB278851:QC278851 QB278915:QC278915 QB278979:QC278979 QB279043:QC279043 QB279107:QC279107 QB279171:QC279171 QB279235:QC279235 QB279299:QC279299 QB279363:QC279363 QB279427:QC279427 QB279491:QC279491 QB279555:QC279555 QB279619:QC279619 QB279683:QC279683 QB279747:QC279747 QB279811:QC279811 QB279875:QC279875 QB279939:QC279939 QB280003:QC280003 QB280067:QC280067 QB280131:QC280131 QB280195:QC280195 QB280259:QC280259 QB280323:QC280323 QB280387:QC280387 QB280451:QC280451 QB280515:QC280515 QB280579:QC280579 QB280643:QC280643 QB280707:QC280707 QB280771:QC280771 QB280835:QC280835 QB280899:QC280899 QB280963:QC280963 QB281027:QC281027 QB281091:QC281091 QB281155:QC281155 QB281219:QC281219 QB281283:QC281283 QB281347:QC281347 QB281411:QC281411 QB281475:QC281475 QB281539:QC281539 QB281603:QC281603 QB281667:QC281667 QB281731:QC281731 QB281795:QC281795 QB281859:QC281859 QB281923:QC281923 QB281987:QC281987 QB282051:QC282051 QB282115:QC282115 QB282179:QC282179 QB282243:QC282243 QB282307:QC282307 QB282371:QC282371 QB282435:QC282435 QB282499:QC282499 QB282563:QC282563 QB282627:QC282627 QB282691:QC282691 QB282755:QC282755 QB282819:QC282819 QB282883:QC282883 QB282947:QC282947 QB283011:QC283011 QB283075:QC283075 QB283139:QC283139 QB283203:QC283203 QB283267:QC283267 QB283331:QC283331 QB283395:QC283395 QB283459:QC283459 QB283523:QC283523 QB283587:QC283587 QB283651:QC283651 QB283715:QC283715 QB283779:QC283779 QB283843:QC283843 QB283907:QC283907 QB283971:QC283971 QB284035:QC284035 QB284099:QC284099 QB284163:QC284163 QB284227:QC284227 QB284291:QC284291 QB284355:QC284355 QB284419:QC284419 QB284483:QC284483 QB284547:QC284547 QB284611:QC284611 QB284675:QC284675 QB284739:QC284739 QB284803:QC284803 QB284867:QC284867 QB284931:QC284931 QB284995:QC284995 QB285059:QC285059 QB285123:QC285123 QB285187:QC285187 QB285251:QC285251 QB285315:QC285315 QB285379:QC285379 QB285443:QC285443 QB285507:QC285507 QB285571:QC285571 QB285635:QC285635 QB285699:QC285699 QB285763:QC285763 QB285827:QC285827 QB285891:QC285891 QB285955:QC285955 QB286019:QC286019 QB286083:QC286083 QB286147:QC286147 QB286211:QC286211 QB286275:QC286275 QB286339:QC286339 QB286403:QC286403 QB286467:QC286467 QB286531:QC286531 QB286595:QC286595 QB286659:QC286659 QB286723:QC286723 QB286787:QC286787 QB286851:QC286851 QB286915:QC286915 QB286979:QC286979 QB287043:QC287043 QB287107:QC287107 QB287171:QC287171 QB287235:QC287235 QB287299:QC287299 QB287363:QC287363 QB287427:QC287427 QB287491:QC287491 QB287555:QC287555 QB287619:QC287619 QB287683:QC287683 QB287747:QC287747 QB287811:QC287811 QB287875:QC287875 QB287939:QC287939 QB288003:QC288003 QB288067:QC288067 QB288131:QC288131 QB288195:QC288195 QB288259:QC288259 QB288323:QC288323 QB288387:QC288387 QB288451:QC288451 QB288515:QC288515 QB288579:QC288579 QB288643:QC288643 QB288707:QC288707 QB288771:QC288771 QB288835:QC288835 QB288899:QC288899 QB288963:QC288963 QB289027:QC289027 QB289091:QC289091 QB289155:QC289155 QB289219:QC289219 QB289283:QC289283 QB289347:QC289347 QB289411:QC289411 QB289475:QC289475 QB289539:QC289539 QB289603:QC289603 QB289667:QC289667 QB289731:QC289731 QB289795:QC289795 QB289859:QC289859 QB289923:QC289923 QB289987:QC289987 QB290051:QC290051 QB290115:QC290115 QB290179:QC290179 QB290243:QC290243 QB290307:QC290307 QB290371:QC290371 QB290435:QC290435 QB290499:QC290499 QB290563:QC290563 QB290627:QC290627 QB290691:QC290691 QB290755:QC290755 QB290819:QC290819 QB290883:QC290883 QB290947:QC290947 QB291011:QC291011 QB291075:QC291075 QB291139:QC291139 QB291203:QC291203 QB291267:QC291267 QB291331:QC291331 QB291395:QC291395 QB291459:QC291459 QB291523:QC291523 QB291587:QC291587 QB291651:QC291651 QB291715:QC291715 QB291779:QC291779 QB291843:QC291843 QB291907:QC291907 QB291971:QC291971 QB292035:QC292035 QB292099:QC292099 QB292163:QC292163 QB292227:QC292227 QB292291:QC292291 QB292355:QC292355 QB292419:QC292419 QB292483:QC292483 QB292547:QC292547 QB292611:QC292611 QB292675:QC292675 QB292739:QC292739 QB292803:QC292803 QB292867:QC292867 QB292931:QC292931 QB292995:QC292995 QB293059:QC293059 QB293123:QC293123 QB293187:QC293187 QB293251:QC293251 QB293315:QC293315 QB293379:QC293379 QB293443:QC293443 QB293507:QC293507 QB293571:QC293571 QB293635:QC293635 QB293699:QC293699 QB293763:QC293763 QB293827:QC293827 QB293891:QC293891 QB293955:QC293955 QB294019:QC294019 QB294083:QC294083 QB294147:QC294147 QB294211:QC294211 QB294275:QC294275 QB294339:QC294339 QB294403:QC294403 QB294467:QC294467 QB294531:QC294531 QB294595:QC294595 QB294659:QC294659 QB294723:QC294723 QB294787:QC294787 QB294851:QC294851 QB294915:QC294915 QB294979:QC294979 QB295043:QC295043 QB295107:QC295107 QB295171:QC295171 QB295235:QC295235 QB295299:QC295299 QB295363:QC295363 QB295427:QC295427 QB295491:QC295491 QB295555:QC295555 QB295619:QC295619 QB295683:QC295683 QB295747:QC295747 QB295811:QC295811 QB295875:QC295875 QB295939:QC295939 QB296003:QC296003 QB296067:QC296067 QB296131:QC296131 QB296195:QC296195 QB296259:QC296259 QB296323:QC296323 QB296387:QC296387 QB296451:QC296451 QB296515:QC296515 QB296579:QC296579 QB296643:QC296643 QB296707:QC296707 QB296771:QC296771 QB296835:QC296835 QB296899:QC296899 QB296963:QC296963 QB297027:QC297027 QB297091:QC297091 QB297155:QC297155 QB297219:QC297219 QB297283:QC297283 QB297347:QC297347 QB297411:QC297411 QB297475:QC297475 QB297539:QC297539 QB297603:QC297603 QB297667:QC297667 QB297731:QC297731 QB297795:QC297795 QB297859:QC297859 QB297923:QC297923 QB297987:QC297987 QB298051:QC298051 QB298115:QC298115 QB298179:QC298179 QB298243:QC298243 QB298307:QC298307 QB298371:QC298371 QB298435:QC298435 QB298499:QC298499 QB298563:QC298563 QB298627:QC298627 QB298691:QC298691 QB298755:QC298755 QB298819:QC298819 QB298883:QC298883 QB298947:QC298947 QB299011:QC299011 QB299075:QC299075 QB299139:QC299139 QB299203:QC299203 QB299267:QC299267 QB299331:QC299331 QB299395:QC299395 QB299459:QC299459 QB299523:QC299523 QB299587:QC299587 QB299651:QC299651 QB299715:QC299715 QB299779:QC299779 QB299843:QC299843 QB299907:QC299907 QB299971:QC299971 QB300035:QC300035 QB300099:QC300099 QB300163:QC300163 QB300227:QC300227 QB300291:QC300291 QB300355:QC300355 QB300419:QC300419 QB300483:QC300483 QB300547:QC300547 QB300611:QC300611 QB300675:QC300675 QB300739:QC300739 QB300803:QC300803 QB300867:QC300867 QB300931:QC300931 QB300995:QC300995 QB301059:QC301059 QB301123:QC301123 QB301187:QC301187 QB301251:QC301251 QB301315:QC301315 QB301379:QC301379 QB301443:QC301443 QB301507:QC301507 QB301571:QC301571 QB301635:QC301635 QB301699:QC301699 QB301763:QC301763 QB301827:QC301827 QB301891:QC301891 QB301955:QC301955 QB302019:QC302019 QB302083:QC302083 QB302147:QC302147 QB302211:QC302211 QB302275:QC302275 QB302339:QC302339 QB302403:QC302403 QB302467:QC302467 QB302531:QC302531 QB302595:QC302595 QB302659:QC302659 QB302723:QC302723 QB302787:QC302787 QB302851:QC302851 QB302915:QC302915 QB302979:QC302979 QB303043:QC303043 QB303107:QC303107 QB303171:QC303171 QB303235:QC303235 QB303299:QC303299 QB303363:QC303363 QB303427:QC303427 QB303491:QC303491 QB303555:QC303555 QB303619:QC303619 QB303683:QC303683 QB303747:QC303747 QB303811:QC303811 QB303875:QC303875 QB303939:QC303939 QB304003:QC304003 QB304067:QC304067 QB304131:QC304131 QB304195:QC304195 QB304259:QC304259 QB304323:QC304323 QB304387:QC304387 QB304451:QC304451 QB304515:QC304515 QB304579:QC304579 QB304643:QC304643 QB304707:QC304707 QB304771:QC304771 QB304835:QC304835 QB304899:QC304899 QB304963:QC304963 QB305027:QC305027 QB305091:QC305091 QB305155:QC305155 QB305219:QC305219 QB305283:QC305283 QB305347:QC305347 QB305411:QC305411 QB305475:QC305475 QB305539:QC305539 QB305603:QC305603 QB305667:QC305667 QB305731:QC305731 QB305795:QC305795 QB305859:QC305859 QB305923:QC305923 QB305987:QC305987 QB306051:QC306051 QB306115:QC306115 QB306179:QC306179 QB306243:QC306243 QB306307:QC306307 QB306371:QC306371 QB306435:QC306435 QB306499:QC306499 QB306563:QC306563 QB306627:QC306627 QB306691:QC306691 QB306755:QC306755 QB306819:QC306819 QB306883:QC306883 QB306947:QC306947 QB307011:QC307011 QB307075:QC307075 QB307139:QC307139 QB307203:QC307203 QB307267:QC307267 QB307331:QC307331 QB307395:QC307395 QB307459:QC307459 QB307523:QC307523 QB307587:QC307587 QB307651:QC307651 QB307715:QC307715 QB307779:QC307779 QB307843:QC307843 QB307907:QC307907 QB307971:QC307971 QB308035:QC308035 QB308099:QC308099 QB308163:QC308163 QB308227:QC308227 QB308291:QC308291 QB308355:QC308355 QB308419:QC308419 QB308483:QC308483 QB308547:QC308547 QB308611:QC308611 QB308675:QC308675 QB308739:QC308739 QB308803:QC308803 QB308867:QC308867 QB308931:QC308931 QB308995:QC308995 QB309059:QC309059 QB309123:QC309123 QB309187:QC309187 QB309251:QC309251 QB309315:QC309315 QB309379:QC309379 QB309443:QC309443 QB309507:QC309507 QB309571:QC309571 QB309635:QC309635 QB309699:QC309699 QB309763:QC309763 QB309827:QC309827 QB309891:QC309891 QB309955:QC309955 QB310019:QC310019 QB310083:QC310083 QB310147:QC310147 QB310211:QC310211 QB310275:QC310275 QB310339:QC310339 QB310403:QC310403 QB310467:QC310467 QB310531:QC310531 QB310595:QC310595 QB310659:QC310659 QB310723:QC310723 QB310787:QC310787 QB310851:QC310851 QB310915:QC310915 QB310979:QC310979 QB311043:QC311043 QB311107:QC311107 QB311171:QC311171 QB311235:QC311235 QB311299:QC311299 QB311363:QC311363 QB311427:QC311427 QB311491:QC311491 QB311555:QC311555 QB311619:QC311619 QB311683:QC311683 QB311747:QC311747 QB311811:QC311811 QB311875:QC311875 QB311939:QC311939 QB312003:QC312003 QB312067:QC312067 QB312131:QC312131 QB312195:QC312195 QB312259:QC312259 QB312323:QC312323 QB312387:QC312387 QB312451:QC312451 QB312515:QC312515 QB312579:QC312579 QB312643:QC312643 QB312707:QC312707 QB312771:QC312771 QB312835:QC312835 QB312899:QC312899 QB312963:QC312963 QB313027:QC313027 QB313091:QC313091 QB313155:QC313155 QB313219:QC313219 QB313283:QC313283 QB313347:QC313347 QB313411:QC313411 QB313475:QC313475 QB313539:QC313539 QB313603:QC313603 QB313667:QC313667 QB313731:QC313731 QB313795:QC313795 QB313859:QC313859 QB313923:QC313923 QB313987:QC313987 QB314051:QC314051 QB314115:QC314115 QB314179:QC314179 QB314243:QC314243 QB314307:QC314307 QB314371:QC314371 QB314435:QC314435 QB314499:QC314499 QB314563:QC314563 QB314627:QC314627 QB314691:QC314691 QB314755:QC314755 QB314819:QC314819 QB314883:QC314883 QB314947:QC314947 QB315011:QC315011 QB315075:QC315075 QB315139:QC315139 QB315203:QC315203 QB315267:QC315267 QB315331:QC315331 QB315395:QC315395 QB315459:QC315459 QB315523:QC315523 QB315587:QC315587 QB315651:QC315651 QB315715:QC315715 QB315779:QC315779 QB315843:QC315843 QB315907:QC315907 QB315971:QC315971 QB316035:QC316035 QB316099:QC316099 QB316163:QC316163 QB316227:QC316227 QB316291:QC316291 QB316355:QC316355 QB316419:QC316419 QB316483:QC316483 QB316547:QC316547 QB316611:QC316611 QB316675:QC316675 QB316739:QC316739 QB316803:QC316803 QB316867:QC316867 QB316931:QC316931 QB316995:QC316995 QB317059:QC317059 QB317123:QC317123 QB317187:QC317187 QB317251:QC317251 QB317315:QC317315 QB317379:QC317379 QB317443:QC317443 QB317507:QC317507 QB317571:QC317571 QB317635:QC317635 QB317699:QC317699 QB317763:QC317763 QB317827:QC317827 QB317891:QC317891 QB317955:QC317955 QB318019:QC318019 QB318083:QC318083 QB318147:QC318147 QB318211:QC318211 QB318275:QC318275 QB318339:QC318339 QB318403:QC318403 QB318467:QC318467 QB318531:QC318531 QB318595:QC318595 QB318659:QC318659 QB318723:QC318723 QB318787:QC318787 QB318851:QC318851 QB318915:QC318915 QB318979:QC318979 QB319043:QC319043 QB319107:QC319107 QB319171:QC319171 QB319235:QC319235 QB319299:QC319299 QB319363:QC319363 QB319427:QC319427 QB319491:QC319491 QB319555:QC319555 QB319619:QC319619 QB319683:QC319683 QB319747:QC319747 QB319811:QC319811 QB319875:QC319875 QB319939:QC319939 QB320003:QC320003 QB320067:QC320067 QB320131:QC320131 QB320195:QC320195 QB320259:QC320259 QB320323:QC320323 QB320387:QC320387 QB320451:QC320451 QB320515:QC320515 QB320579:QC320579 QB320643:QC320643 QB320707:QC320707 QB320771:QC320771 QB320835:QC320835 QB320899:QC320899 QB320963:QC320963 QB321027:QC321027 QB321091:QC321091 QB321155:QC321155 QB321219:QC321219 QB321283:QC321283 QB321347:QC321347 QB321411:QC321411 QB321475:QC321475 QB321539:QC321539 QB321603:QC321603 QB321667:QC321667 QB321731:QC321731 QB321795:QC321795 QB321859:QC321859 QB321923:QC321923 QB321987:QC321987 QB322051:QC322051 QB322115:QC322115 QB322179:QC322179 QB322243:QC322243 QB322307:QC322307 QB322371:QC322371 QB322435:QC322435 QB322499:QC322499 QB322563:QC322563 QB322627:QC322627 QB322691:QC322691 QB322755:QC322755 QB322819:QC322819 QB322883:QC322883 QB322947:QC322947 QB323011:QC323011 QB323075:QC323075 QB323139:QC323139 QB323203:QC323203 QB323267:QC323267 QB323331:QC323331 QB323395:QC323395 QB323459:QC323459 QB323523:QC323523 QB323587:QC323587 QB323651:QC323651 QB323715:QC323715 QB323779:QC323779 QB323843:QC323843 QB323907:QC323907 QB323971:QC323971 QB324035:QC324035 QB324099:QC324099 QB324163:QC324163 QB324227:QC324227 QB324291:QC324291 QB324355:QC324355 QB324419:QC324419 QB324483:QC324483 QB324547:QC324547 QB324611:QC324611 QB324675:QC324675 QB324739:QC324739 QB324803:QC324803 QB324867:QC324867 QB324931:QC324931 QB324995:QC324995 QB325059:QC325059 QB325123:QC325123 QB325187:QC325187 QB325251:QC325251 QB325315:QC325315 QB325379:QC325379 QB325443:QC325443 QB325507:QC325507 QB325571:QC325571 QB325635:QC325635 QB325699:QC325699 QB325763:QC325763 QB325827:QC325827 QB325891:QC325891 QB325955:QC325955 QB326019:QC326019 QB326083:QC326083 QB326147:QC326147 QB326211:QC326211 QB326275:QC326275 QB326339:QC326339 QB326403:QC326403 QB326467:QC326467 QB326531:QC326531 QB326595:QC326595 QB326659:QC326659 QB326723:QC326723 QB326787:QC326787 QB326851:QC326851 QB326915:QC326915 QB326979:QC326979 QB327043:QC327043 QB327107:QC327107 QB327171:QC327171 QB327235:QC327235 QB327299:QC327299 QB327363:QC327363 QB327427:QC327427 QB327491:QC327491 QB327555:QC327555 QB327619:QC327619 QB327683:QC327683 QB327747:QC327747 QB327811:QC327811 QB327875:QC327875 QB327939:QC327939 QB328003:QC328003 QB328067:QC328067 QB328131:QC328131 QB328195:QC328195 QB328259:QC328259 QB328323:QC328323 QB328387:QC328387 QB328451:QC328451 QB328515:QC328515 QB328579:QC328579 QB328643:QC328643 QB328707:QC328707 QB328771:QC328771 QB328835:QC328835 QB328899:QC328899 QB328963:QC328963 QB329027:QC329027 QB329091:QC329091 QB329155:QC329155 QB329219:QC329219 QB329283:QC329283 QB329347:QC329347 QB329411:QC329411 QB329475:QC329475 QB329539:QC329539 QB329603:QC329603 QB329667:QC329667 QB329731:QC329731 QB329795:QC329795 QB329859:QC329859 QB329923:QC329923 QB329987:QC329987 QB330051:QC330051 QB330115:QC330115 QB330179:QC330179 QB330243:QC330243 QB330307:QC330307 QB330371:QC330371 QB330435:QC330435 QB330499:QC330499 QB330563:QC330563 QB330627:QC330627 QB330691:QC330691 QB330755:QC330755 QB330819:QC330819 QB330883:QC330883 QB330947:QC330947 QB331011:QC331011 QB331075:QC331075 QB331139:QC331139 QB331203:QC331203 QB331267:QC331267 QB331331:QC331331 QB331395:QC331395 QB331459:QC331459 QB331523:QC331523 QB331587:QC331587 QB331651:QC331651 QB331715:QC331715 QB331779:QC331779 QB331843:QC331843 QB331907:QC331907 QB331971:QC331971 QB332035:QC332035 QB332099:QC332099 QB332163:QC332163 QB332227:QC332227 QB332291:QC332291 QB332355:QC332355 QB332419:QC332419 QB332483:QC332483 QB332547:QC332547 QB332611:QC332611 QB332675:QC332675 QB332739:QC332739 QB332803:QC332803 QB332867:QC332867 QB332931:QC332931 QB332995:QC332995 QB333059:QC333059 QB333123:QC333123 QB333187:QC333187 QB333251:QC333251 QB333315:QC333315 QB333379:QC333379 QB333443:QC333443 QB333507:QC333507 QB333571:QC333571 QB333635:QC333635 QB333699:QC333699 QB333763:QC333763 QB333827:QC333827 QB333891:QC333891 QB333955:QC333955 QB334019:QC334019 QB334083:QC334083 QB334147:QC334147 QB334211:QC334211 QB334275:QC334275 QB334339:QC334339 QB334403:QC334403 QB334467:QC334467 QB334531:QC334531 QB334595:QC334595 QB334659:QC334659 QB334723:QC334723 QB334787:QC334787 QB334851:QC334851 QB334915:QC334915 QB334979:QC334979 QB335043:QC335043 QB335107:QC335107 QB335171:QC335171 QB335235:QC335235 QB335299:QC335299 QB335363:QC335363 QB335427:QC335427 QB335491:QC335491 QB335555:QC335555 QB335619:QC335619 QB335683:QC335683 QB335747:QC335747 QB335811:QC335811 QB335875:QC335875 QB335939:QC335939 QB336003:QC336003 QB336067:QC336067 QB336131:QC336131 QB336195:QC336195 QB336259:QC336259 QB336323:QC336323 QB336387:QC336387 QB336451:QC336451 QB336515:QC336515 QB336579:QC336579 QB336643:QC336643 QB336707:QC336707 QB336771:QC336771 QB336835:QC336835 QB336899:QC336899 QB336963:QC336963 QB337027:QC337027 QB337091:QC337091 QB337155:QC337155 QB337219:QC337219 QB337283:QC337283 QB337347:QC337347 QB337411:QC337411 QB337475:QC337475 QB337539:QC337539 QB337603:QC337603 QB337667:QC337667 QB337731:QC337731 QB337795:QC337795 QB337859:QC337859 QB337923:QC337923 QB337987:QC337987 QB338051:QC338051 QB338115:QC338115 QB338179:QC338179 QB338243:QC338243 QB338307:QC338307 QB338371:QC338371 QB338435:QC338435 QB338499:QC338499 QB338563:QC338563 QB338627:QC338627 QB338691:QC338691 QB338755:QC338755 QB338819:QC338819 QB338883:QC338883 QB338947:QC338947 QB339011:QC339011 QB339075:QC339075 QB339139:QC339139 QB339203:QC339203 QB339267:QC339267 QB339331:QC339331 QB339395:QC339395 QB339459:QC339459 QB339523:QC339523 QB339587:QC339587 QB339651:QC339651 QB339715:QC339715 QB339779:QC339779 QB339843:QC339843 QB339907:QC339907 QB339971:QC339971 QB340035:QC340035 QB340099:QC340099 QB340163:QC340163 QB340227:QC340227 QB340291:QC340291 QB340355:QC340355 QB340419:QC340419 QB340483:QC340483 QB340547:QC340547 QB340611:QC340611 QB340675:QC340675 QB340739:QC340739 QB340803:QC340803 QB340867:QC340867 QB340931:QC340931 QB340995:QC340995 QB341059:QC341059 QB341123:QC341123 QB341187:QC341187 QB341251:QC341251 QB341315:QC341315 QB341379:QC341379 QB341443:QC341443 QB341507:QC341507 QB341571:QC341571 QB341635:QC341635 QB341699:QC341699 QB341763:QC341763 QB341827:QC341827 QB341891:QC341891 QB341955:QC341955 QB342019:QC342019 QB342083:QC342083 QB342147:QC342147 QB342211:QC342211 QB342275:QC342275 QB342339:QC342339 QB342403:QC342403 QB342467:QC342467 QB342531:QC342531 QB342595:QC342595 QB342659:QC342659 QB342723:QC342723 QB342787:QC342787 QB342851:QC342851 QB342915:QC342915 QB342979:QC342979 QB343043:QC343043 QB343107:QC343107 QB343171:QC343171 QB343235:QC343235 QB343299:QC343299 QB343363:QC343363 QB343427:QC343427 QB343491:QC343491 QB343555:QC343555 QB343619:QC343619 QB343683:QC343683 QB343747:QC343747 QB343811:QC343811 QB343875:QC343875 QB343939:QC343939 QB344003:QC344003 QB344067:QC344067 QB344131:QC344131 QB344195:QC344195 QB344259:QC344259 QB344323:QC344323 QB344387:QC344387 QB344451:QC344451 QB344515:QC344515 QB344579:QC344579 QB344643:QC344643 QB344707:QC344707 QB344771:QC344771 QB344835:QC344835 QB344899:QC344899 QB344963:QC344963 QB345027:QC345027 QB345091:QC345091 QB345155:QC345155 QB345219:QC345219 QB345283:QC345283 QB345347:QC345347 QB345411:QC345411 QB345475:QC345475 QB345539:QC345539 QB345603:QC345603 QB345667:QC345667 QB345731:QC345731 QB345795:QC345795 QB345859:QC345859 QB345923:QC345923 QB345987:QC345987 QB346051:QC346051 QB346115:QC346115 QB346179:QC346179 QB346243:QC346243 QB346307:QC346307 QB346371:QC346371 QB346435:QC346435 QB346499:QC346499 QB346563:QC346563 QB346627:QC346627 QB346691:QC346691 QB346755:QC346755 QB346819:QC346819 QB346883:QC346883 QB346947:QC346947 QB347011:QC347011 QB347075:QC347075 QB347139:QC347139 QB347203:QC347203 QB347267:QC347267 QB347331:QC347331 QB347395:QC347395 QB347459:QC347459 QB347523:QC347523 QB347587:QC347587 QB347651:QC347651 QB347715:QC347715 QB347779:QC347779 QB347843:QC347843 QB347907:QC347907 QB347971:QC347971 QB348035:QC348035 QB348099:QC348099 QB348163:QC348163 QB348227:QC348227 QB348291:QC348291 QB348355:QC348355 QB348419:QC348419 QB348483:QC348483 QB348547:QC348547 QB348611:QC348611 QB348675:QC348675 QB348739:QC348739 QB348803:QC348803 QB348867:QC348867 QB348931:QC348931 QB348995:QC348995 QB349059:QC349059 QB349123:QC349123 QB349187:QC349187 QB349251:QC349251 QB349315:QC349315 QB349379:QC349379 QB349443:QC349443 QB349507:QC349507 QB349571:QC349571 QB349635:QC349635 QB349699:QC349699 QB349763:QC349763 QB349827:QC349827 QB349891:QC349891 QB349955:QC349955 QB350019:QC350019 QB350083:QC350083 QB350147:QC350147 QB350211:QC350211 QB350275:QC350275 QB350339:QC350339 QB350403:QC350403 QB350467:QC350467 QB350531:QC350531 QB350595:QC350595 QB350659:QC350659 QB350723:QC350723 QB350787:QC350787 QB350851:QC350851 QB350915:QC350915 QB350979:QC350979 QB351043:QC351043 QB351107:QC351107 QB351171:QC351171 QB351235:QC351235 QB351299:QC351299 QB351363:QC351363 QB351427:QC351427 QB351491:QC351491 QB351555:QC351555 QB351619:QC351619 QB351683:QC351683 QB351747:QC351747 QB351811:QC351811 QB351875:QC351875 QB351939:QC351939 QB352003:QC352003 QB352067:QC352067 QB352131:QC352131 QB352195:QC352195 QB352259:QC352259 QB352323:QC352323 QB352387:QC352387 QB352451:QC352451 QB352515:QC352515 QB352579:QC352579 QB352643:QC352643 QB352707:QC352707 QB352771:QC352771 QB352835:QC352835 QB352899:QC352899 QB352963:QC352963 QB353027:QC353027 QB353091:QC353091 QB353155:QC353155 QB353219:QC353219 QB353283:QC353283 QB353347:QC353347 QB353411:QC353411 QB353475:QC353475 QB353539:QC353539 QB353603:QC353603 QB353667:QC353667 QB353731:QC353731 QB353795:QC353795 QB353859:QC353859 QB353923:QC353923 QB353987:QC353987 QB354051:QC354051 QB354115:QC354115 QB354179:QC354179 QB354243:QC354243 QB354307:QC354307 QB354371:QC354371 QB354435:QC354435 QB354499:QC354499 QB354563:QC354563 QB354627:QC354627 QB354691:QC354691 QB354755:QC354755 QB354819:QC354819 QB354883:QC354883 QB354947:QC354947 QB355011:QC355011 QB355075:QC355075 QB355139:QC355139 QB355203:QC355203 QB355267:QC355267 QB355331:QC355331 QB355395:QC355395 QB355459:QC355459 QB355523:QC355523 QB355587:QC355587 QB355651:QC355651 QB355715:QC355715 QB355779:QC355779 QB355843:QC355843 QB355907:QC355907 QB355971:QC355971 QB356035:QC356035 QB356099:QC356099 QB356163:QC356163 QB356227:QC356227 QB356291:QC356291 QB356355:QC356355 QB356419:QC356419 QB356483:QC356483 QB356547:QC356547 QB356611:QC356611 QB356675:QC356675 QB356739:QC356739 QB356803:QC356803 QB356867:QC356867 QB356931:QC356931 QB356995:QC356995 QB357059:QC357059 QB357123:QC357123 QB357187:QC357187 QB357251:QC357251 QB357315:QC357315 QB357379:QC357379 QB357443:QC357443 QB357507:QC357507 QB357571:QC357571 QB357635:QC357635 QB357699:QC357699 QB357763:QC357763 QB357827:QC357827 QB357891:QC357891 QB357955:QC357955 QB358019:QC358019 QB358083:QC358083 QB358147:QC358147 QB358211:QC358211 QB358275:QC358275 QB358339:QC358339 QB358403:QC358403 QB358467:QC358467 QB358531:QC358531 QB358595:QC358595 QB358659:QC358659 QB358723:QC358723 QB358787:QC358787 QB358851:QC358851 QB358915:QC358915 QB358979:QC358979 QB359043:QC359043 QB359107:QC359107 QB359171:QC359171 QB359235:QC359235 QB359299:QC359299 QB359363:QC359363 QB359427:QC359427 QB359491:QC359491 QB359555:QC359555 QB359619:QC359619 QB359683:QC359683 QB359747:QC359747 QB359811:QC359811 QB359875:QC359875 QB359939:QC359939 QB360003:QC360003 QB360067:QC360067 QB360131:QC360131 QB360195:QC360195 QB360259:QC360259 QB360323:QC360323 QB360387:QC360387 QB360451:QC360451 QB360515:QC360515 QB360579:QC360579 QB360643:QC360643 QB360707:QC360707 QB360771:QC360771 QB360835:QC360835 QB360899:QC360899 QB360963:QC360963 QB361027:QC361027 QB361091:QC361091 QB361155:QC361155 QB361219:QC361219 QB361283:QC361283 QB361347:QC361347 QB361411:QC361411 QB361475:QC361475 QB361539:QC361539 QB361603:QC361603 QB361667:QC361667 QB361731:QC361731 QB361795:QC361795 QB361859:QC361859 QB361923:QC361923 QB361987:QC361987 QB362051:QC362051 QB362115:QC362115 QB362179:QC362179 QB362243:QC362243 QB362307:QC362307 QB362371:QC362371 QB362435:QC362435 QB362499:QC362499 QB362563:QC362563 QB362627:QC362627 QB362691:QC362691 QB362755:QC362755 QB362819:QC362819 QB362883:QC362883 QB362947:QC362947 QB363011:QC363011 QB363075:QC363075 QB363139:QC363139 QB363203:QC363203 QB363267:QC363267 QB363331:QC363331 QB363395:QC363395 QB363459:QC363459 QB363523:QC363523 QB363587:QC363587 QB363651:QC363651 QB363715:QC363715 QB363779:QC363779 QB363843:QC363843 QB363907:QC363907 QB363971:QC363971 QB364035:QC364035 QB364099:QC364099 QB364163:QC364163 QB364227:QC364227 QB364291:QC364291 QB364355:QC364355 QB364419:QC364419 QB364483:QC364483 QB364547:QC364547 QB364611:QC364611 QB364675:QC364675 QB364739:QC364739 QB364803:QC364803 QB364867:QC364867 QB364931:QC364931 QB364995:QC364995 QB365059:QC365059 QB365123:QC365123 QB365187:QC365187 QB365251:QC365251 QB365315:QC365315 QB365379:QC365379 QB365443:QC365443 QB365507:QC365507 QB365571:QC365571 QB365635:QC365635 QB365699:QC365699 QB365763:QC365763 QB365827:QC365827 QB365891:QC365891 QB365955:QC365955 QB366019:QC366019 QB366083:QC366083 QB366147:QC366147 QB366211:QC366211 QB366275:QC366275 QB366339:QC366339 QB366403:QC366403 QB366467:QC366467 QB366531:QC366531 QB366595:QC366595 QB366659:QC366659 QB366723:QC366723 QB366787:QC366787 QB366851:QC366851 QB366915:QC366915 QB366979:QC366979 QB367043:QC367043 QB367107:QC367107 QB367171:QC367171 QB367235:QC367235 QB367299:QC367299 QB367363:QC367363 QB367427:QC367427 QB367491:QC367491 QB367555:QC367555 QB367619:QC367619 QB367683:QC367683 QB367747:QC367747 QB367811:QC367811 QB367875:QC367875 QB367939:QC367939 QB368003:QC368003 QB368067:QC368067 QB368131:QC368131 QB368195:QC368195 QB368259:QC368259 QB368323:QC368323 QB368387:QC368387 QB368451:QC368451 QB368515:QC368515 QB368579:QC368579 QB368643:QC368643 QB368707:QC368707 QB368771:QC368771 QB368835:QC368835 QB368899:QC368899 QB368963:QC368963 QB369027:QC369027 QB369091:QC369091 QB369155:QC369155 QB369219:QC369219 QB369283:QC369283 QB369347:QC369347 QB369411:QC369411 QB369475:QC369475 QB369539:QC369539 QB369603:QC369603 QB369667:QC369667 QB369731:QC369731 QB369795:QC369795 QB369859:QC369859 QB369923:QC369923 QB369987:QC369987 QB370051:QC370051 QB370115:QC370115 QB370179:QC370179 QB370243:QC370243 QB370307:QC370307 QB370371:QC370371 QB370435:QC370435 QB370499:QC370499 QB370563:QC370563 QB370627:QC370627 QB370691:QC370691 QB370755:QC370755 QB370819:QC370819 QB370883:QC370883 QB370947:QC370947 QB371011:QC371011 QB371075:QC371075 QB371139:QC371139 QB371203:QC371203 QB371267:QC371267 QB371331:QC371331 QB371395:QC371395 QB371459:QC371459 QB371523:QC371523 QB371587:QC371587 QB371651:QC371651 QB371715:QC371715 QB371779:QC371779 QB371843:QC371843 QB371907:QC371907 QB371971:QC371971 QB372035:QC372035 QB372099:QC372099 QB372163:QC372163 QB372227:QC372227 QB372291:QC372291 QB372355:QC372355 QB372419:QC372419 QB372483:QC372483 QB372547:QC372547 QB372611:QC372611 QB372675:QC372675 QB372739:QC372739 QB372803:QC372803 QB372867:QC372867 QB372931:QC372931 QB372995:QC372995 QB373059:QC373059 QB373123:QC373123 QB373187:QC373187 QB373251:QC373251 QB373315:QC373315 QB373379:QC373379 QB373443:QC373443 QB373507:QC373507 QB373571:QC373571 QB373635:QC373635 QB373699:QC373699 QB373763:QC373763 QB373827:QC373827 QB373891:QC373891 QB373955:QC373955 QB374019:QC374019 QB374083:QC374083 QB374147:QC374147 QB374211:QC374211 QB374275:QC374275 QB374339:QC374339 QB374403:QC374403 QB374467:QC374467 QB374531:QC374531 QB374595:QC374595 QB374659:QC374659 QB374723:QC374723 QB374787:QC374787 QB374851:QC374851 QB374915:QC374915 QB374979:QC374979 QB375043:QC375043 QB375107:QC375107 QB375171:QC375171 QB375235:QC375235 QB375299:QC375299 QB375363:QC375363 QB375427:QC375427 QB375491:QC375491 QB375555:QC375555 QB375619:QC375619 QB375683:QC375683 QB375747:QC375747 QB375811:QC375811 QB375875:QC375875 QB375939:QC375939 QB376003:QC376003 QB376067:QC376067 QB376131:QC376131 QB376195:QC376195 QB376259:QC376259 QB376323:QC376323 QB376387:QC376387 QB376451:QC376451 QB376515:QC376515 QB376579:QC376579 QB376643:QC376643 QB376707:QC376707 QB376771:QC376771 QB376835:QC376835 QB376899:QC376899 QB376963:QC376963 QB377027:QC377027 QB377091:QC377091 QB377155:QC377155 QB377219:QC377219 QB377283:QC377283 QB377347:QC377347 QB377411:QC377411 QB377475:QC377475 QB377539:QC377539 QB377603:QC377603 QB377667:QC377667 QB377731:QC377731 QB377795:QC377795 QB377859:QC377859 QB377923:QC377923 QB377987:QC377987 QB378051:QC378051 QB378115:QC378115 QB378179:QC378179 QB378243:QC378243 QB378307:QC378307 QB378371:QC378371 QB378435:QC378435 QB378499:QC378499 QB378563:QC378563 QB378627:QC378627 QB378691:QC378691 QB378755:QC378755 QB378819:QC378819 QB378883:QC378883 QB378947:QC378947 QB379011:QC379011 QB379075:QC379075 QB379139:QC379139 QB379203:QC379203 QB379267:QC379267 QB379331:QC379331 QB379395:QC379395 QB379459:QC379459 QB379523:QC379523 QB379587:QC379587 QB379651:QC379651 QB379715:QC379715 QB379779:QC379779 QB379843:QC379843 QB379907:QC379907 QB379971:QC379971 QB380035:QC380035 QB380099:QC380099 QB380163:QC380163 QB380227:QC380227 QB380291:QC380291 QB380355:QC380355 QB380419:QC380419 QB380483:QC380483 QB380547:QC380547 QB380611:QC380611 QB380675:QC380675 QB380739:QC380739 QB380803:QC380803 QB380867:QC380867 QB380931:QC380931 QB380995:QC380995 QB381059:QC381059 QB381123:QC381123 QB381187:QC381187 QB381251:QC381251 QB381315:QC381315 QB381379:QC381379 QB381443:QC381443 QB381507:QC381507 QB381571:QC381571 QB381635:QC381635 QB381699:QC381699 QB381763:QC381763 QB381827:QC381827 QB381891:QC381891 QB381955:QC381955 QB382019:QC382019 QB382083:QC382083 QB382147:QC382147 QB382211:QC382211 QB382275:QC382275 QB382339:QC382339 QB382403:QC382403 QB382467:QC382467 QB382531:QC382531 QB382595:QC382595 QB382659:QC382659 QB382723:QC382723 QB382787:QC382787 QB382851:QC382851 QB382915:QC382915 QB382979:QC382979 QB383043:QC383043 QB383107:QC383107 QB383171:QC383171 QB383235:QC383235 QB383299:QC383299 QB383363:QC383363 QB383427:QC383427 QB383491:QC383491 QB383555:QC383555 QB383619:QC383619 QB383683:QC383683 QB383747:QC383747 QB383811:QC383811 QB383875:QC383875 QB383939:QC383939 QB384003:QC384003 QB384067:QC384067 QB384131:QC384131 QB384195:QC384195 QB384259:QC384259 QB384323:QC384323 QB384387:QC384387 QB384451:QC384451 QB384515:QC384515 QB384579:QC384579 QB384643:QC384643 QB384707:QC384707 QB384771:QC384771 QB384835:QC384835 QB384899:QC384899 QB384963:QC384963 QB385027:QC385027 QB385091:QC385091 QB385155:QC385155 QB385219:QC385219 QB385283:QC385283 QB385347:QC385347 QB385411:QC385411 QB385475:QC385475 QB385539:QC385539 QB385603:QC385603 QB385667:QC385667 QB385731:QC385731 QB385795:QC385795 QB385859:QC385859 QB385923:QC385923 QB385987:QC385987 QB386051:QC386051 QB386115:QC386115 QB386179:QC386179 QB386243:QC386243 QB386307:QC386307 QB386371:QC386371 QB386435:QC386435 QB386499:QC386499 QB386563:QC386563 QB386627:QC386627 QB386691:QC386691 QB386755:QC386755 QB386819:QC386819 QB386883:QC386883 QB386947:QC386947 QB387011:QC387011 QB387075:QC387075 QB387139:QC387139 QB387203:QC387203 QB387267:QC387267 QB387331:QC387331 QB387395:QC387395 QB387459:QC387459 QB387523:QC387523 QB387587:QC387587 QB387651:QC387651 QB387715:QC387715 QB387779:QC387779 QB387843:QC387843 QB387907:QC387907 QB387971:QC387971 QB388035:QC388035 QB388099:QC388099 QB388163:QC388163 QB388227:QC388227 QB388291:QC388291 QB388355:QC388355 QB388419:QC388419 QB388483:QC388483 QB388547:QC388547 QB388611:QC388611 QB388675:QC388675 QB388739:QC388739 QB388803:QC388803 QB388867:QC388867 QB388931:QC388931 QB388995:QC388995 QB389059:QC389059 QB389123:QC389123 QB389187:QC389187 QB389251:QC389251 QB389315:QC389315 QB389379:QC389379 QB389443:QC389443 QB389507:QC389507 QB389571:QC389571 QB389635:QC389635 QB389699:QC389699 QB389763:QC389763 QB389827:QC389827 QB389891:QC389891 QB389955:QC389955 QB390019:QC390019 QB390083:QC390083 QB390147:QC390147 QB390211:QC390211 QB390275:QC390275 QB390339:QC390339 QB390403:QC390403 QB390467:QC390467 QB390531:QC390531 QB390595:QC390595 QB390659:QC390659 QB390723:QC390723 QB390787:QC390787 QB390851:QC390851 QB390915:QC390915 QB390979:QC390979 QB391043:QC391043 QB391107:QC391107 QB391171:QC391171 QB391235:QC391235 QB391299:QC391299 QB391363:QC391363 QB391427:QC391427 QB391491:QC391491 QB391555:QC391555 QB391619:QC391619 QB391683:QC391683 QB391747:QC391747 QB391811:QC391811 QB391875:QC391875 QB391939:QC391939 QB392003:QC392003 QB392067:QC392067 QB392131:QC392131 QB392195:QC392195 QB392259:QC392259 QB392323:QC392323 QB392387:QC392387 QB392451:QC392451 QB392515:QC392515 QB392579:QC392579 QB392643:QC392643 QB392707:QC392707 QB392771:QC392771 QB392835:QC392835 QB392899:QC392899 QB392963:QC392963 QB393027:QC393027 QB393091:QC393091 QB393155:QC393155 QB393219:QC393219 QB393283:QC393283 QB393347:QC393347 QB393411:QC393411 QB393475:QC393475 QB393539:QC393539 QB393603:QC393603 QB393667:QC393667 QB393731:QC393731 QB393795:QC393795 QB393859:QC393859 QB393923:QC393923 QB393987:QC393987 QB394051:QC394051 QB394115:QC394115 QB394179:QC394179 QB394243:QC394243 QB394307:QC394307 QB394371:QC394371 QB394435:QC394435 QB394499:QC394499 QB394563:QC394563 QB394627:QC394627 QB394691:QC394691 QB394755:QC394755 QB394819:QC394819 QB394883:QC394883 QB394947:QC394947 QB395011:QC395011 QB395075:QC395075 QB395139:QC395139 QB395203:QC395203 QB395267:QC395267 QB395331:QC395331 QB395395:QC395395 QB395459:QC395459 QB395523:QC395523 QB395587:QC395587 QB395651:QC395651 QB395715:QC395715 QB395779:QC395779 QB395843:QC395843 QB395907:QC395907 QB395971:QC395971 QB396035:QC396035 QB396099:QC396099 QB396163:QC396163 QB396227:QC396227 QB396291:QC396291 QB396355:QC396355 QB396419:QC396419 QB396483:QC396483 QB396547:QC396547 QB396611:QC396611 QB396675:QC396675 QB396739:QC396739 QB396803:QC396803 QB396867:QC396867 QB396931:QC396931 QB396995:QC396995 QB397059:QC397059 QB397123:QC397123 QB397187:QC397187 QB397251:QC397251 QB397315:QC397315 QB397379:QC397379 QB397443:QC397443 QB397507:QC397507 QB397571:QC397571 QB397635:QC397635 QB397699:QC397699 QB397763:QC397763 QB397827:QC397827 QB397891:QC397891 QB397955:QC397955 QB398019:QC398019 QB398083:QC398083 QB398147:QC398147 QB398211:QC398211 QB398275:QC398275 QB398339:QC398339 QB398403:QC398403 QB398467:QC398467 QB398531:QC398531 QB398595:QC398595 QB398659:QC398659 QB398723:QC398723 QB398787:QC398787 QB398851:QC398851 QB398915:QC398915 QB398979:QC398979 QB399043:QC399043 QB399107:QC399107 QB399171:QC399171 QB399235:QC399235 QB399299:QC399299 QB399363:QC399363 QB399427:QC399427 QB399491:QC399491 QB399555:QC399555 QB399619:QC399619 QB399683:QC399683 QB399747:QC399747 QB399811:QC399811 QB399875:QC399875 QB399939:QC399939 QB400003:QC400003 QB400067:QC400067 QB400131:QC400131 QB400195:QC400195 QB400259:QC400259 QB400323:QC400323 QB400387:QC400387 QB400451:QC400451 QB400515:QC400515 QB400579:QC400579 QB400643:QC400643 QB400707:QC400707 QB400771:QC400771 QB400835:QC400835 QB400899:QC400899 QB400963:QC400963 QB401027:QC401027 QB401091:QC401091 QB401155:QC401155 QB401219:QC401219 QB401283:QC401283 QB401347:QC401347 QB401411:QC401411 QB401475:QC401475 QB401539:QC401539 QB401603:QC401603 QB401667:QC401667 QB401731:QC401731 QB401795:QC401795 QB401859:QC401859 QB401923:QC401923 QB401987:QC401987 QB402051:QC402051 QB402115:QC402115 QB402179:QC402179 QB402243:QC402243 QB402307:QC402307 QB402371:QC402371 QB402435:QC402435 QB402499:QC402499 QB402563:QC402563 QB402627:QC402627 QB402691:QC402691 QB402755:QC402755 QB402819:QC402819 QB402883:QC402883 QB402947:QC402947 QB403011:QC403011 QB403075:QC403075 QB403139:QC403139 QB403203:QC403203 QB403267:QC403267 QB403331:QC403331 QB403395:QC403395 QB403459:QC403459 QB403523:QC403523 QB403587:QC403587 QB403651:QC403651 QB403715:QC403715 QB403779:QC403779 QB403843:QC403843 QB403907:QC403907 QB403971:QC403971 QB404035:QC404035 QB404099:QC404099 QB404163:QC404163 QB404227:QC404227 QB404291:QC404291 QB404355:QC404355 QB404419:QC404419 QB404483:QC404483 QB404547:QC404547 QB404611:QC404611 QB404675:QC404675 QB404739:QC404739 QB404803:QC404803 QB404867:QC404867 QB404931:QC404931 QB404995:QC404995 QB405059:QC405059 QB405123:QC405123 QB405187:QC405187 QB405251:QC405251 QB405315:QC405315 QB405379:QC405379 QB405443:QC405443 QB405507:QC405507 QB405571:QC405571 QB405635:QC405635 QB405699:QC405699 QB405763:QC405763 QB405827:QC405827 QB405891:QC405891 QB405955:QC405955 QB406019:QC406019 QB406083:QC406083 QB406147:QC406147 QB406211:QC406211 QB406275:QC406275 QB406339:QC406339 QB406403:QC406403 QB406467:QC406467 QB406531:QC406531 QB406595:QC406595 QB406659:QC406659 QB406723:QC406723 QB406787:QC406787 QB406851:QC406851 QB406915:QC406915 QB406979:QC406979 QB407043:QC407043 QB407107:QC407107 QB407171:QC407171 QB407235:QC407235 QB407299:QC407299 QB407363:QC407363 QB407427:QC407427 QB407491:QC407491 QB407555:QC407555 QB407619:QC407619 QB407683:QC407683 QB407747:QC407747 QB407811:QC407811 QB407875:QC407875 QB407939:QC407939 QB408003:QC408003 QB408067:QC408067 QB408131:QC408131 QB408195:QC408195 QB408259:QC408259 QB408323:QC408323 QB408387:QC408387 QB408451:QC408451 QB408515:QC408515 QB408579:QC408579 QB408643:QC408643 QB408707:QC408707 QB408771:QC408771 QB408835:QC408835 QB408899:QC408899 QB408963:QC408963 QB409027:QC409027 QB409091:QC409091 QB409155:QC409155 QB409219:QC409219 QB409283:QC409283 QB409347:QC409347 QB409411:QC409411 QB409475:QC409475 QB409539:QC409539 QB409603:QC409603 QB409667:QC409667 QB409731:QC409731 QB409795:QC409795 QB409859:QC409859 QB409923:QC409923 QB409987:QC409987 QB410051:QC410051 QB410115:QC410115 QB410179:QC410179 QB410243:QC410243 QB410307:QC410307 QB410371:QC410371 QB410435:QC410435 QB410499:QC410499 QB410563:QC410563 QB410627:QC410627 QB410691:QC410691 QB410755:QC410755 QB410819:QC410819 QB410883:QC410883 QB410947:QC410947 QB411011:QC411011 QB411075:QC411075 QB411139:QC411139 QB411203:QC411203 QB411267:QC411267 QB411331:QC411331 QB411395:QC411395 QB411459:QC411459 QB411523:QC411523 QB411587:QC411587 QB411651:QC411651 QB411715:QC411715 QB411779:QC411779 QB411843:QC411843 QB411907:QC411907 QB411971:QC411971 QB412035:QC412035 QB412099:QC412099 QB412163:QC412163 QB412227:QC412227 QB412291:QC412291 QB412355:QC412355 QB412419:QC412419 QB412483:QC412483 QB412547:QC412547 QB412611:QC412611 QB412675:QC412675 QB412739:QC412739 QB412803:QC412803 QB412867:QC412867 QB412931:QC412931 QB412995:QC412995 QB413059:QC413059 QB413123:QC413123 QB413187:QC413187 QB413251:QC413251 QB413315:QC413315 QB413379:QC413379 QB413443:QC413443 QB413507:QC413507 QB413571:QC413571 QB413635:QC413635 QB413699:QC413699 QB413763:QC413763 QB413827:QC413827 QB413891:QC413891 QB413955:QC413955 QB414019:QC414019 QB414083:QC414083 QB414147:QC414147 QB414211:QC414211 QB414275:QC414275 QB414339:QC414339 QB414403:QC414403 QB414467:QC414467 QB414531:QC414531 QB414595:QC414595 QB414659:QC414659 QB414723:QC414723 QB414787:QC414787 QB414851:QC414851 QB414915:QC414915 QB414979:QC414979 QB415043:QC415043 QB415107:QC415107 QB415171:QC415171 QB415235:QC415235 QB415299:QC415299 QB415363:QC415363 QB415427:QC415427 QB415491:QC415491 QB415555:QC415555 QB415619:QC415619 QB415683:QC415683 QB415747:QC415747 QB415811:QC415811 QB415875:QC415875 QB415939:QC415939 QB416003:QC416003 QB416067:QC416067 QB416131:QC416131 QB416195:QC416195 QB416259:QC416259 QB416323:QC416323 QB416387:QC416387 QB416451:QC416451 QB416515:QC416515 QB416579:QC416579 QB416643:QC416643 QB416707:QC416707 QB416771:QC416771 QB416835:QC416835 QB416899:QC416899 QB416963:QC416963 QB417027:QC417027 QB417091:QC417091 QB417155:QC417155 QB417219:QC417219 QB417283:QC417283 QB417347:QC417347 QB417411:QC417411 QB417475:QC417475 QB417539:QC417539 QB417603:QC417603 QB417667:QC417667 QB417731:QC417731 QB417795:QC417795 QB417859:QC417859 QB417923:QC417923 QB417987:QC417987 QB418051:QC418051 QB418115:QC418115 QB418179:QC418179 QB418243:QC418243 QB418307:QC418307 QB418371:QC418371 QB418435:QC418435 QB418499:QC418499 QB418563:QC418563 QB418627:QC418627 QB418691:QC418691 QB418755:QC418755 QB418819:QC418819 QB418883:QC418883 QB418947:QC418947 QB419011:QC419011 QB419075:QC419075 QB419139:QC419139 QB419203:QC419203 QB419267:QC419267 QB419331:QC419331 QB419395:QC419395 QB419459:QC419459 QB419523:QC419523 QB419587:QC419587 QB419651:QC419651 QB419715:QC419715 QB419779:QC419779 QB419843:QC419843 QB419907:QC419907 QB419971:QC419971 QB420035:QC420035 QB420099:QC420099 QB420163:QC420163 QB420227:QC420227 QB420291:QC420291 QB420355:QC420355 QB420419:QC420419 QB420483:QC420483 QB420547:QC420547 QB420611:QC420611 QB420675:QC420675 QB420739:QC420739 QB420803:QC420803 QB420867:QC420867 QB420931:QC420931 QB420995:QC420995 QB421059:QC421059 QB421123:QC421123 QB421187:QC421187 QB421251:QC421251 QB421315:QC421315 QB421379:QC421379 QB421443:QC421443 QB421507:QC421507 QB421571:QC421571 QB421635:QC421635 QB421699:QC421699 QB421763:QC421763 QB421827:QC421827 QB421891:QC421891 QB421955:QC421955 QB422019:QC422019 QB422083:QC422083 QB422147:QC422147 QB422211:QC422211 QB422275:QC422275 QB422339:QC422339 QB422403:QC422403 QB422467:QC422467 QB422531:QC422531 QB422595:QC422595 QB422659:QC422659 QB422723:QC422723 QB422787:QC422787 QB422851:QC422851 QB422915:QC422915 QB422979:QC422979 QB423043:QC423043 QB423107:QC423107 QB423171:QC423171 QB423235:QC423235 QB423299:QC423299 QB423363:QC423363 QB423427:QC423427 QB423491:QC423491 QB423555:QC423555 QB423619:QC423619 QB423683:QC423683 QB423747:QC423747 QB423811:QC423811 QB423875:QC423875 QB423939:QC423939 QB424003:QC424003 QB424067:QC424067 QB424131:QC424131 QB424195:QC424195 QB424259:QC424259 QB424323:QC424323 QB424387:QC424387 QB424451:QC424451 QB424515:QC424515 QB424579:QC424579 QB424643:QC424643 QB424707:QC424707 QB424771:QC424771 QB424835:QC424835 QB424899:QC424899 QB424963:QC424963 QB425027:QC425027 QB425091:QC425091 QB425155:QC425155 QB425219:QC425219 QB425283:QC425283 QB425347:QC425347 QB425411:QC425411 QB425475:QC425475 QB425539:QC425539 QB425603:QC425603 QB425667:QC425667 QB425731:QC425731 QB425795:QC425795 QB425859:QC425859 QB425923:QC425923 QB425987:QC425987 QB426051:QC426051 QB426115:QC426115 QB426179:QC426179 QB426243:QC426243 QB426307:QC426307 QB426371:QC426371 QB426435:QC426435 QB426499:QC426499 QB426563:QC426563 QB426627:QC426627 QB426691:QC426691 QB426755:QC426755 QB426819:QC426819 QB426883:QC426883 QB426947:QC426947 QB427011:QC427011 QB427075:QC427075 QB427139:QC427139 QB427203:QC427203 QB427267:QC427267 QB427331:QC427331 QB427395:QC427395 QB427459:QC427459 QB427523:QC427523 QB427587:QC427587 QB427651:QC427651 QB427715:QC427715 QB427779:QC427779 QB427843:QC427843 QB427907:QC427907 QB427971:QC427971 QB428035:QC428035 QB428099:QC428099 QB428163:QC428163 QB428227:QC428227 QB428291:QC428291 QB428355:QC428355 QB428419:QC428419 QB428483:QC428483 QB428547:QC428547 QB428611:QC428611 QB428675:QC428675 QB428739:QC428739 QB428803:QC428803 QB428867:QC428867 QB428931:QC428931 QB428995:QC428995 QB429059:QC429059 QB429123:QC429123 QB429187:QC429187 QB429251:QC429251 QB429315:QC429315 QB429379:QC429379 QB429443:QC429443 QB429507:QC429507 QB429571:QC429571 QB429635:QC429635 QB429699:QC429699 QB429763:QC429763 QB429827:QC429827 QB429891:QC429891 QB429955:QC429955 QB430019:QC430019 QB430083:QC430083 QB430147:QC430147 QB430211:QC430211 QB430275:QC430275 QB430339:QC430339 QB430403:QC430403 QB430467:QC430467 QB430531:QC430531 QB430595:QC430595 QB430659:QC430659 QB430723:QC430723 QB430787:QC430787 QB430851:QC430851 QB430915:QC430915 QB430979:QC430979 QB431043:QC431043 QB431107:QC431107 QB431171:QC431171 QB431235:QC431235 QB431299:QC431299 QB431363:QC431363 QB431427:QC431427 QB431491:QC431491 QB431555:QC431555 QB431619:QC431619 QB431683:QC431683 QB431747:QC431747 QB431811:QC431811 QB431875:QC431875 QB431939:QC431939 QB432003:QC432003 QB432067:QC432067 QB432131:QC432131 QB432195:QC432195 QB432259:QC432259 QB432323:QC432323 QB432387:QC432387 QB432451:QC432451 QB432515:QC432515 QB432579:QC432579 QB432643:QC432643 QB432707:QC432707 QB432771:QC432771 QB432835:QC432835 QB432899:QC432899 QB432963:QC432963 QB433027:QC433027 QB433091:QC433091 QB433155:QC433155 QB433219:QC433219 QB433283:QC433283 QB433347:QC433347 QB433411:QC433411 QB433475:QC433475 QB433539:QC433539 QB433603:QC433603 QB433667:QC433667 QB433731:QC433731 QB433795:QC433795 QB433859:QC433859 QB433923:QC433923 QB433987:QC433987 QB434051:QC434051 QB434115:QC434115 QB434179:QC434179 QB434243:QC434243 QB434307:QC434307 QB434371:QC434371 QB434435:QC434435 QB434499:QC434499 QB434563:QC434563 QB434627:QC434627 QB434691:QC434691 QB434755:QC434755 QB434819:QC434819 QB434883:QC434883 QB434947:QC434947 QB435011:QC435011 QB435075:QC435075 QB435139:QC435139 QB435203:QC435203 QB435267:QC435267 QB435331:QC435331 QB435395:QC435395 QB435459:QC435459 QB435523:QC435523 QB435587:QC435587 QB435651:QC435651 QB435715:QC435715 QB435779:QC435779 QB435843:QC435843 QB435907:QC435907 QB435971:QC435971 QB436035:QC436035 QB436099:QC436099 QB436163:QC436163 QB436227:QC436227 QB436291:QC436291 QB436355:QC436355 QB436419:QC436419 QB436483:QC436483 QB436547:QC436547 QB436611:QC436611 QB436675:QC436675 QB436739:QC436739 QB436803:QC436803 QB436867:QC436867 QB436931:QC436931 QB436995:QC436995 QB437059:QC437059 QB437123:QC437123 QB437187:QC437187 QB437251:QC437251 QB437315:QC437315 QB437379:QC437379 QB437443:QC437443 QB437507:QC437507 QB437571:QC437571 QB437635:QC437635 QB437699:QC437699 QB437763:QC437763 QB437827:QC437827 QB437891:QC437891 QB437955:QC437955 QB438019:QC438019 QB438083:QC438083 QB438147:QC438147 QB438211:QC438211 QB438275:QC438275 QB438339:QC438339 QB438403:QC438403 QB438467:QC438467 QB438531:QC438531 QB438595:QC438595 QB438659:QC438659 QB438723:QC438723 QB438787:QC438787 QB438851:QC438851 QB438915:QC438915 QB438979:QC438979 QB439043:QC439043 QB439107:QC439107 QB439171:QC439171 QB439235:QC439235 QB439299:QC439299 QB439363:QC439363 QB439427:QC439427 QB439491:QC439491 QB439555:QC439555 QB439619:QC439619 QB439683:QC439683 QB439747:QC439747 QB439811:QC439811 QB439875:QC439875 QB439939:QC439939 QB440003:QC440003 QB440067:QC440067 QB440131:QC440131 QB440195:QC440195 QB440259:QC440259 QB440323:QC440323 QB440387:QC440387 QB440451:QC440451 QB440515:QC440515 QB440579:QC440579 QB440643:QC440643 QB440707:QC440707 QB440771:QC440771 QB440835:QC440835 QB440899:QC440899 QB440963:QC440963 QB441027:QC441027 QB441091:QC441091 QB441155:QC441155 QB441219:QC441219 QB441283:QC441283 QB441347:QC441347 QB441411:QC441411 QB441475:QC441475 QB441539:QC441539 QB441603:QC441603 QB441667:QC441667 QB441731:QC441731 QB441795:QC441795 QB441859:QC441859 QB441923:QC441923 QB441987:QC441987 QB442051:QC442051 QB442115:QC442115 QB442179:QC442179 QB442243:QC442243 QB442307:QC442307 QB442371:QC442371 QB442435:QC442435 QB442499:QC442499 QB442563:QC442563 QB442627:QC442627 QB442691:QC442691 QB442755:QC442755 QB442819:QC442819 QB442883:QC442883 QB442947:QC442947 QB443011:QC443011 QB443075:QC443075 QB443139:QC443139 QB443203:QC443203 QB443267:QC443267 QB443331:QC443331 QB443395:QC443395 QB443459:QC443459 QB443523:QC443523 QB443587:QC443587 QB443651:QC443651 QB443715:QC443715 QB443779:QC443779 QB443843:QC443843 QB443907:QC443907 QB443971:QC443971 QB444035:QC444035 QB444099:QC444099 QB444163:QC444163 QB444227:QC444227 QB444291:QC444291 QB444355:QC444355 QB444419:QC444419 QB444483:QC444483 QB444547:QC444547 QB444611:QC444611 QB444675:QC444675 QB444739:QC444739 QB444803:QC444803 QB444867:QC444867 QB444931:QC444931 QB444995:QC444995 QB445059:QC445059 QB445123:QC445123 QB445187:QC445187 QB445251:QC445251 QB445315:QC445315 QB445379:QC445379 QB445443:QC445443 QB445507:QC445507 QB445571:QC445571 QB445635:QC445635 QB445699:QC445699 QB445763:QC445763 QB445827:QC445827 QB445891:QC445891 QB445955:QC445955 QB446019:QC446019 QB446083:QC446083 QB446147:QC446147 QB446211:QC446211 QB446275:QC446275 QB446339:QC446339 QB446403:QC446403 QB446467:QC446467 QB446531:QC446531 QB446595:QC446595 QB446659:QC446659 QB446723:QC446723 QB446787:QC446787 QB446851:QC446851 QB446915:QC446915 QB446979:QC446979 QB447043:QC447043 QB447107:QC447107 QB447171:QC447171 QB447235:QC447235 QB447299:QC447299 QB447363:QC447363 QB447427:QC447427 QB447491:QC447491 QB447555:QC447555 QB447619:QC447619 QB447683:QC447683 QB447747:QC447747 QB447811:QC447811 QB447875:QC447875 QB447939:QC447939 QB448003:QC448003 QB448067:QC448067 QB448131:QC448131 QB448195:QC448195 QB448259:QC448259 QB448323:QC448323 QB448387:QC448387 QB448451:QC448451 QB448515:QC448515 QB448579:QC448579 QB448643:QC448643 QB448707:QC448707 QB448771:QC448771 QB448835:QC448835 QB448899:QC448899 QB448963:QC448963 QB449027:QC449027 QB449091:QC449091 QB449155:QC449155 QB449219:QC449219 QB449283:QC449283 QB449347:QC449347 QB449411:QC449411 QB449475:QC449475 QB449539:QC449539 QB449603:QC449603 QB449667:QC449667 QB449731:QC449731 QB449795:QC449795 QB449859:QC449859 QB449923:QC449923 QB449987:QC449987 QB450051:QC450051 QB450115:QC450115 QB450179:QC450179 QB450243:QC450243 QB450307:QC450307 QB450371:QC450371 QB450435:QC450435 QB450499:QC450499 QB450563:QC450563 QB450627:QC450627 QB450691:QC450691 QB450755:QC450755 QB450819:QC450819 QB450883:QC450883 QB450947:QC450947 QB451011:QC451011 QB451075:QC451075 QB451139:QC451139 QB451203:QC451203 QB451267:QC451267 QB451331:QC451331 QB451395:QC451395 QB451459:QC451459 QB451523:QC451523 QB451587:QC451587 QB451651:QC451651 QB451715:QC451715 QB451779:QC451779 QB451843:QC451843 QB451907:QC451907 QB451971:QC451971 QB452035:QC452035 QB452099:QC452099 QB452163:QC452163 QB452227:QC452227 QB452291:QC452291 QB452355:QC452355 QB452419:QC452419 QB452483:QC452483 QB452547:QC452547 QB452611:QC452611 QB452675:QC452675 QB452739:QC452739 QB452803:QC452803 QB452867:QC452867 QB452931:QC452931 QB452995:QC452995 QB453059:QC453059 QB453123:QC453123 QB453187:QC453187 QB453251:QC453251 QB453315:QC453315 QB453379:QC453379 QB453443:QC453443 QB453507:QC453507 QB453571:QC453571 QB453635:QC453635 QB453699:QC453699 QB453763:QC453763 QB453827:QC453827 QB453891:QC453891 QB453955:QC453955 QB454019:QC454019 QB454083:QC454083 QB454147:QC454147 QB454211:QC454211 QB454275:QC454275 QB454339:QC454339 QB454403:QC454403 QB454467:QC454467 QB454531:QC454531 QB454595:QC454595 QB454659:QC454659 QB454723:QC454723 QB454787:QC454787 QB454851:QC454851 QB454915:QC454915 QB454979:QC454979 QB455043:QC455043 QB455107:QC455107 QB455171:QC455171 QB455235:QC455235 QB455299:QC455299 QB455363:QC455363 QB455427:QC455427 QB455491:QC455491 QB455555:QC455555 QB455619:QC455619 QB455683:QC455683 QB455747:QC455747 QB455811:QC455811 QB455875:QC455875 QB455939:QC455939 QB456003:QC456003 QB456067:QC456067 QB456131:QC456131 QB456195:QC456195 QB456259:QC456259 QB456323:QC456323 QB456387:QC456387 QB456451:QC456451 QB456515:QC456515 QB456579:QC456579 QB456643:QC456643 QB456707:QC456707 QB456771:QC456771 QB456835:QC456835 QB456899:QC456899 QB456963:QC456963 QB457027:QC457027 QB457091:QC457091 QB457155:QC457155 QB457219:QC457219 QB457283:QC457283 QB457347:QC457347 QB457411:QC457411 QB457475:QC457475 QB457539:QC457539 QB457603:QC457603 QB457667:QC457667 QB457731:QC457731 QB457795:QC457795 QB457859:QC457859 QB457923:QC457923 QB457987:QC457987 QB458051:QC458051 QB458115:QC458115 QB458179:QC458179 QB458243:QC458243 QB458307:QC458307 QB458371:QC458371 QB458435:QC458435 QB458499:QC458499 QB458563:QC458563 QB458627:QC458627 QB458691:QC458691 QB458755:QC458755 QB458819:QC458819 QB458883:QC458883 QB458947:QC458947 QB459011:QC459011 QB459075:QC459075 QB459139:QC459139 QB459203:QC459203 QB459267:QC459267 QB459331:QC459331 QB459395:QC459395 QB459459:QC459459 QB459523:QC459523 QB459587:QC459587 QB459651:QC459651 QB459715:QC459715 QB459779:QC459779 QB459843:QC459843 QB459907:QC459907 QB459971:QC459971 QB460035:QC460035 QB460099:QC460099 QB460163:QC460163 QB460227:QC460227 QB460291:QC460291 QB460355:QC460355 QB460419:QC460419 QB460483:QC460483 QB460547:QC460547 QB460611:QC460611 QB460675:QC460675 QB460739:QC460739 QB460803:QC460803 QB460867:QC460867 QB460931:QC460931 QB460995:QC460995 QB461059:QC461059 QB461123:QC461123 QB461187:QC461187 QB461251:QC461251 QB461315:QC461315 QB461379:QC461379 QB461443:QC461443 QB461507:QC461507 QB461571:QC461571 QB461635:QC461635 QB461699:QC461699 QB461763:QC461763 QB461827:QC461827 QB461891:QC461891 QB461955:QC461955 QB462019:QC462019 QB462083:QC462083 QB462147:QC462147 QB462211:QC462211 QB462275:QC462275 QB462339:QC462339 QB462403:QC462403 QB462467:QC462467 QB462531:QC462531 QB462595:QC462595 QB462659:QC462659 QB462723:QC462723 QB462787:QC462787 QB462851:QC462851 QB462915:QC462915 QB462979:QC462979 QB463043:QC463043 QB463107:QC463107 QB463171:QC463171 QB463235:QC463235 QB463299:QC463299 QB463363:QC463363 QB463427:QC463427 QB463491:QC463491 QB463555:QC463555 QB463619:QC463619 QB463683:QC463683 QB463747:QC463747 QB463811:QC463811 QB463875:QC463875 QB463939:QC463939 QB464003:QC464003 QB464067:QC464067 QB464131:QC464131 QB464195:QC464195 QB464259:QC464259 QB464323:QC464323 QB464387:QC464387 QB464451:QC464451 QB464515:QC464515 QB464579:QC464579 QB464643:QC464643 QB464707:QC464707 QB464771:QC464771 QB464835:QC464835 QB464899:QC464899 QB464963:QC464963 QB465027:QC465027 QB465091:QC465091 QB465155:QC465155 QB465219:QC465219 QB465283:QC465283 QB465347:QC465347 QB465411:QC465411 QB465475:QC465475 QB465539:QC465539 QB465603:QC465603 QB465667:QC465667 QB465731:QC465731 QB465795:QC465795 QB465859:QC465859 QB465923:QC465923 QB465987:QC465987 QB466051:QC466051 QB466115:QC466115 QB466179:QC466179 QB466243:QC466243 QB466307:QC466307 QB466371:QC466371 QB466435:QC466435 QB466499:QC466499 QB466563:QC466563 QB466627:QC466627 QB466691:QC466691 QB466755:QC466755 QB466819:QC466819 QB466883:QC466883 QB466947:QC466947 QB467011:QC467011 QB467075:QC467075 QB467139:QC467139 QB467203:QC467203 QB467267:QC467267 QB467331:QC467331 QB467395:QC467395 QB467459:QC467459 QB467523:QC467523 QB467587:QC467587 QB467651:QC467651 QB467715:QC467715 QB467779:QC467779 QB467843:QC467843 QB467907:QC467907 QB467971:QC467971 QB468035:QC468035 QB468099:QC468099 QB468163:QC468163 QB468227:QC468227 QB468291:QC468291 QB468355:QC468355 QB468419:QC468419 QB468483:QC468483 QB468547:QC468547 QB468611:QC468611 QB468675:QC468675 QB468739:QC468739 QB468803:QC468803 QB468867:QC468867 QB468931:QC468931 QB468995:QC468995 QB469059:QC469059 QB469123:QC469123 QB469187:QC469187 QB469251:QC469251 QB469315:QC469315 QB469379:QC469379 QB469443:QC469443 QB469507:QC469507 QB469571:QC469571 QB469635:QC469635 QB469699:QC469699 QB469763:QC469763 QB469827:QC469827 QB469891:QC469891 QB469955:QC469955 QB470019:QC470019 QB470083:QC470083 QB470147:QC470147 QB470211:QC470211 QB470275:QC470275 QB470339:QC470339 QB470403:QC470403 QB470467:QC470467 QB470531:QC470531 QB470595:QC470595 QB470659:QC470659 QB470723:QC470723 QB470787:QC470787 QB470851:QC470851 QB470915:QC470915 QB470979:QC470979 QB471043:QC471043 QB471107:QC471107 QB471171:QC471171 QB471235:QC471235 QB471299:QC471299 QB471363:QC471363 QB471427:QC471427 QB471491:QC471491 QB471555:QC471555 QB471619:QC471619 QB471683:QC471683 QB471747:QC471747 QB471811:QC471811 QB471875:QC471875 QB471939:QC471939 QB472003:QC472003 QB472067:QC472067 QB472131:QC472131 QB472195:QC472195 QB472259:QC472259 QB472323:QC472323 QB472387:QC472387 QB472451:QC472451 QB472515:QC472515 QB472579:QC472579 QB472643:QC472643 QB472707:QC472707 QB472771:QC472771 QB472835:QC472835 QB472899:QC472899 QB472963:QC472963 QB473027:QC473027 QB473091:QC473091 QB473155:QC473155 QB473219:QC473219 QB473283:QC473283 QB473347:QC473347 QB473411:QC473411 QB473475:QC473475 QB473539:QC473539 QB473603:QC473603 QB473667:QC473667 QB473731:QC473731 QB473795:QC473795 QB473859:QC473859 QB473923:QC473923 QB473987:QC473987 QB474051:QC474051 QB474115:QC474115 QB474179:QC474179 QB474243:QC474243 QB474307:QC474307 QB474371:QC474371 QB474435:QC474435 QB474499:QC474499 QB474563:QC474563 QB474627:QC474627 QB474691:QC474691 QB474755:QC474755 QB474819:QC474819 QB474883:QC474883 QB474947:QC474947 QB475011:QC475011 QB475075:QC475075 QB475139:QC475139 QB475203:QC475203 QB475267:QC475267 QB475331:QC475331 QB475395:QC475395 QB475459:QC475459 QB475523:QC475523 QB475587:QC475587 QB475651:QC475651 QB475715:QC475715 QB475779:QC475779 QB475843:QC475843 QB475907:QC475907 QB475971:QC475971 QB476035:QC476035 QB476099:QC476099 QB476163:QC476163 QB476227:QC476227 QB476291:QC476291 QB476355:QC476355 QB476419:QC476419 QB476483:QC476483 QB476547:QC476547 QB476611:QC476611 QB476675:QC476675 QB476739:QC476739 QB476803:QC476803 QB476867:QC476867 QB476931:QC476931 QB476995:QC476995 QB477059:QC477059 QB477123:QC477123 QB477187:QC477187 QB477251:QC477251 QB477315:QC477315 QB477379:QC477379 QB477443:QC477443 QB477507:QC477507 QB477571:QC477571 QB477635:QC477635 QB477699:QC477699 QB477763:QC477763 QB477827:QC477827 QB477891:QC477891 QB477955:QC477955 QB478019:QC478019 QB478083:QC478083 QB478147:QC478147 QB478211:QC478211 QB478275:QC478275 QB478339:QC478339 QB478403:QC478403 QB478467:QC478467 QB478531:QC478531 QB478595:QC478595 QB478659:QC478659 QB478723:QC478723 QB478787:QC478787 QB478851:QC478851 QB478915:QC478915 QB478979:QC478979 QB479043:QC479043 QB479107:QC479107 QB479171:QC479171 QB479235:QC479235 QB479299:QC479299 QB479363:QC479363 QB479427:QC479427 QB479491:QC479491 QB479555:QC479555 QB479619:QC479619 QB479683:QC479683 QB479747:QC479747 QB479811:QC479811 QB479875:QC479875 QB479939:QC479939 QB480003:QC480003 QB480067:QC480067 QB480131:QC480131 QB480195:QC480195 QB480259:QC480259 QB480323:QC480323 QB480387:QC480387 QB480451:QC480451 QB480515:QC480515 QB480579:QC480579 QB480643:QC480643 QB480707:QC480707 QB480771:QC480771 QB480835:QC480835 QB480899:QC480899 QB480963:QC480963 QB481027:QC481027 QB481091:QC481091 QB481155:QC481155 QB481219:QC481219 QB481283:QC481283 QB481347:QC481347 QB481411:QC481411 QB481475:QC481475 QB481539:QC481539 QB481603:QC481603 QB481667:QC481667 QB481731:QC481731 QB481795:QC481795 QB481859:QC481859 QB481923:QC481923 QB481987:QC481987 QB482051:QC482051 QB482115:QC482115 QB482179:QC482179 QB482243:QC482243 QB482307:QC482307 QB482371:QC482371 QB482435:QC482435 QB482499:QC482499 QB482563:QC482563 QB482627:QC482627 QB482691:QC482691 QB482755:QC482755 QB482819:QC482819 QB482883:QC482883 QB482947:QC482947 QB483011:QC483011 QB483075:QC483075 QB483139:QC483139 QB483203:QC483203 QB483267:QC483267 QB483331:QC483331 QB483395:QC483395 QB483459:QC483459 QB483523:QC483523 QB483587:QC483587 QB483651:QC483651 QB483715:QC483715 QB483779:QC483779 QB483843:QC483843 QB483907:QC483907 QB483971:QC483971 QB484035:QC484035 QB484099:QC484099 QB484163:QC484163 QB484227:QC484227 QB484291:QC484291 QB484355:QC484355 QB484419:QC484419 QB484483:QC484483 QB484547:QC484547 QB484611:QC484611 QB484675:QC484675 QB484739:QC484739 QB484803:QC484803 QB484867:QC484867 QB484931:QC484931 QB484995:QC484995 QB485059:QC485059 QB485123:QC485123 QB485187:QC485187 QB485251:QC485251 QB485315:QC485315 QB485379:QC485379 QB485443:QC485443 QB485507:QC485507 QB485571:QC485571 QB485635:QC485635 QB485699:QC485699 QB485763:QC485763 QB485827:QC485827 QB485891:QC485891 QB485955:QC485955 QB486019:QC486019 QB486083:QC486083 QB486147:QC486147 QB486211:QC486211 QB486275:QC486275 QB486339:QC486339 QB486403:QC486403 QB486467:QC486467 QB486531:QC486531 QB486595:QC486595 QB486659:QC486659 QB486723:QC486723 QB486787:QC486787 QB486851:QC486851 QB486915:QC486915 QB486979:QC486979 QB487043:QC487043 QB487107:QC487107 QB487171:QC487171 QB487235:QC487235 QB487299:QC487299 QB487363:QC487363 QB487427:QC487427 QB487491:QC487491 QB487555:QC487555 QB487619:QC487619 QB487683:QC487683 QB487747:QC487747 QB487811:QC487811 QB487875:QC487875 QB487939:QC487939 QB488003:QC488003 QB488067:QC488067 QB488131:QC488131 QB488195:QC488195 QB488259:QC488259 QB488323:QC488323 QB488387:QC488387 QB488451:QC488451 QB488515:QC488515 QB488579:QC488579 QB488643:QC488643 QB488707:QC488707 QB488771:QC488771 QB488835:QC488835 QB488899:QC488899 QB488963:QC488963 QB489027:QC489027 QB489091:QC489091 QB489155:QC489155 QB489219:QC489219 QB489283:QC489283 QB489347:QC489347 QB489411:QC489411 QB489475:QC489475 QB489539:QC489539 QB489603:QC489603 QB489667:QC489667 QB489731:QC489731 QB489795:QC489795 QB489859:QC489859 QB489923:QC489923 QB489987:QC489987 QB490051:QC490051 QB490115:QC490115 QB490179:QC490179 QB490243:QC490243 QB490307:QC490307 QB490371:QC490371 QB490435:QC490435 QB490499:QC490499 QB490563:QC490563 QB490627:QC490627 QB490691:QC490691 QB490755:QC490755 QB490819:QC490819 QB490883:QC490883 QB490947:QC490947 QB491011:QC491011 QB491075:QC491075 QB491139:QC491139 QB491203:QC491203 QB491267:QC491267 QB491331:QC491331 QB491395:QC491395 QB491459:QC491459 QB491523:QC491523 QB491587:QC491587 QB491651:QC491651 QB491715:QC491715 QB491779:QC491779 QB491843:QC491843 QB491907:QC491907 QB491971:QC491971 QB492035:QC492035 QB492099:QC492099 QB492163:QC492163 QB492227:QC492227 QB492291:QC492291 QB492355:QC492355 QB492419:QC492419 QB492483:QC492483 QB492547:QC492547 QB492611:QC492611 QB492675:QC492675 QB492739:QC492739 QB492803:QC492803 QB492867:QC492867 QB492931:QC492931 QB492995:QC492995 QB493059:QC493059 QB493123:QC493123 QB493187:QC493187 QB493251:QC493251 QB493315:QC493315 QB493379:QC493379 QB493443:QC493443 QB493507:QC493507 QB493571:QC493571 QB493635:QC493635 QB493699:QC493699 QB493763:QC493763 QB493827:QC493827 QB493891:QC493891 QB493955:QC493955 QB494019:QC494019 QB494083:QC494083 QB494147:QC494147 QB494211:QC494211 QB494275:QC494275 QB494339:QC494339 QB494403:QC494403 QB494467:QC494467 QB494531:QC494531 QB494595:QC494595 QB494659:QC494659 QB494723:QC494723 QB494787:QC494787 QB494851:QC494851 QB494915:QC494915 QB494979:QC494979 QB495043:QC495043 QB495107:QC495107 QB495171:QC495171 QB495235:QC495235 QB495299:QC495299 QB495363:QC495363 QB495427:QC495427 QB495491:QC495491 QB495555:QC495555 QB495619:QC495619 QB495683:QC495683 QB495747:QC495747 QB495811:QC495811 QB495875:QC495875 QB495939:QC495939 QB496003:QC496003 QB496067:QC496067 QB496131:QC496131 QB496195:QC496195 QB496259:QC496259 QB496323:QC496323 QB496387:QC496387 QB496451:QC496451 QB496515:QC496515 QB496579:QC496579 QB496643:QC496643 QB496707:QC496707 QB496771:QC496771 QB496835:QC496835 QB496899:QC496899 QB496963:QC496963 QB497027:QC497027 QB497091:QC497091 QB497155:QC497155 QB497219:QC497219 QB497283:QC497283 QB497347:QC497347 QB497411:QC497411 QB497475:QC497475 QB497539:QC497539 QB497603:QC497603 QB497667:QC497667 QB497731:QC497731 QB497795:QC497795 QB497859:QC497859 QB497923:QC497923 QB497987:QC497987 QB498051:QC498051 QB498115:QC498115 QB498179:QC498179 QB498243:QC498243 QB498307:QC498307 QB498371:QC498371 QB498435:QC498435 QB498499:QC498499 QB498563:QC498563 QB498627:QC498627 QB498691:QC498691 QB498755:QC498755 QB498819:QC498819 QB498883:QC498883 QB498947:QC498947 QB499011:QC499011 QB499075:QC499075 QB499139:QC499139 QB499203:QC499203 QB499267:QC499267 QB499331:QC499331 QB499395:QC499395 QB499459:QC499459 QB499523:QC499523 QB499587:QC499587 QB499651:QC499651 QB499715:QC499715 QB499779:QC499779 QB499843:QC499843 QB499907:QC499907 QB499971:QC499971 QB500035:QC500035 QB500099:QC500099 QB500163:QC500163 QB500227:QC500227 QB500291:QC500291 QB500355:QC500355 QB500419:QC500419 QB500483:QC500483 QB500547:QC500547 QB500611:QC500611 QB500675:QC500675 QB500739:QC500739 QB500803:QC500803 QB500867:QC500867 QB500931:QC500931 QB500995:QC500995 QB501059:QC501059 QB501123:QC501123 QB501187:QC501187 QB501251:QC501251 QB501315:QC501315 QB501379:QC501379 QB501443:QC501443 QB501507:QC501507 QB501571:QC501571 QB501635:QC501635 QB501699:QC501699 QB501763:QC501763 QB501827:QC501827 QB501891:QC501891 QB501955:QC501955 QB502019:QC502019 QB502083:QC502083 QB502147:QC502147 QB502211:QC502211 QB502275:QC502275 QB502339:QC502339 QB502403:QC502403 QB502467:QC502467 QB502531:QC502531 QB502595:QC502595 QB502659:QC502659 QB502723:QC502723 QB502787:QC502787 QB502851:QC502851 QB502915:QC502915 QB502979:QC502979 QB503043:QC503043 QB503107:QC503107 QB503171:QC503171 QB503235:QC503235 QB503299:QC503299 QB503363:QC503363 QB503427:QC503427 QB503491:QC503491 QB503555:QC503555 QB503619:QC503619 QB503683:QC503683 QB503747:QC503747 QB503811:QC503811 QB503875:QC503875 QB503939:QC503939 QB504003:QC504003 QB504067:QC504067 QB504131:QC504131 QB504195:QC504195 QB504259:QC504259 QB504323:QC504323 QB504387:QC504387 QB504451:QC504451 QB504515:QC504515 QB504579:QC504579 QB504643:QC504643 QB504707:QC504707 QB504771:QC504771 QB504835:QC504835 QB504899:QC504899 QB504963:QC504963 QB505027:QC505027 QB505091:QC505091 QB505155:QC505155 QB505219:QC505219 QB505283:QC505283 QB505347:QC505347 QB505411:QC505411 QB505475:QC505475 QB505539:QC505539 QB505603:QC505603 QB505667:QC505667 QB505731:QC505731 QB505795:QC505795 QB505859:QC505859 QB505923:QC505923 QB505987:QC505987 QB506051:QC506051 QB506115:QC506115 QB506179:QC506179 QB506243:QC506243 QB506307:QC506307 QB506371:QC506371 QB506435:QC506435 QB506499:QC506499 QB506563:QC506563 QB506627:QC506627 QB506691:QC506691 QB506755:QC506755 QB506819:QC506819 QB506883:QC506883 QB506947:QC506947 QB507011:QC507011 QB507075:QC507075 QB507139:QC507139 QB507203:QC507203 QB507267:QC507267 QB507331:QC507331 QB507395:QC507395 QB507459:QC507459 QB507523:QC507523 QB507587:QC507587 QB507651:QC507651 QB507715:QC507715 QB507779:QC507779 QB507843:QC507843 QB507907:QC507907 QB507971:QC507971 QB508035:QC508035 QB508099:QC508099 QB508163:QC508163 QB508227:QC508227 QB508291:QC508291 QB508355:QC508355 QB508419:QC508419 QB508483:QC508483 QB508547:QC508547 QB508611:QC508611 QB508675:QC508675 QB508739:QC508739 QB508803:QC508803 QB508867:QC508867 QB508931:QC508931 QB508995:QC508995 QB509059:QC509059 QB509123:QC509123 QB509187:QC509187 QB509251:QC509251 QB509315:QC509315 QB509379:QC509379 QB509443:QC509443 QB509507:QC509507 QB509571:QC509571 QB509635:QC509635 QB509699:QC509699 QB509763:QC509763 QB509827:QC509827 QB509891:QC509891 QB509955:QC509955 QB510019:QC510019 QB510083:QC510083 QB510147:QC510147 QB510211:QC510211 QB510275:QC510275 QB510339:QC510339 QB510403:QC510403 QB510467:QC510467 QB510531:QC510531 QB510595:QC510595 QB510659:QC510659 QB510723:QC510723 QB510787:QC510787 QB510851:QC510851 QB510915:QC510915 QB510979:QC510979 QB511043:QC511043 QB511107:QC511107 QB511171:QC511171 QB511235:QC511235 QB511299:QC511299 QB511363:QC511363 QB511427:QC511427 QB511491:QC511491 QB511555:QC511555 QB511619:QC511619 QB511683:QC511683 QB511747:QC511747 QB511811:QC511811 QB511875:QC511875 QB511939:QC511939 QB512003:QC512003 QB512067:QC512067 QB512131:QC512131 QB512195:QC512195 QB512259:QC512259 QB512323:QC512323 QB512387:QC512387 QB512451:QC512451 QB512515:QC512515 QB512579:QC512579 QB512643:QC512643 QB512707:QC512707 QB512771:QC512771 QB512835:QC512835 QB512899:QC512899 QB512963:QC512963 QB513027:QC513027 QB513091:QC513091 QB513155:QC513155 QB513219:QC513219 QB513283:QC513283 QB513347:QC513347 QB513411:QC513411 QB513475:QC513475 QB513539:QC513539 QB513603:QC513603 QB513667:QC513667 QB513731:QC513731 QB513795:QC513795 QB513859:QC513859 QB513923:QC513923 QB513987:QC513987 QB514051:QC514051 QB514115:QC514115 QB514179:QC514179 QB514243:QC514243 QB514307:QC514307 QB514371:QC514371 QB514435:QC514435 QB514499:QC514499 QB514563:QC514563 QB514627:QC514627 QB514691:QC514691 QB514755:QC514755 QB514819:QC514819 QB514883:QC514883 QB514947:QC514947 QB515011:QC515011 QB515075:QC515075 QB515139:QC515139 QB515203:QC515203 QB515267:QC515267 QB515331:QC515331 QB515395:QC515395 QB515459:QC515459 QB515523:QC515523 QB515587:QC515587 QB515651:QC515651 QB515715:QC515715 QB515779:QC515779 QB515843:QC515843 QB515907:QC515907 QB515971:QC515971 QB516035:QC516035 QB516099:QC516099 QB516163:QC516163 QB516227:QC516227 QB516291:QC516291 QB516355:QC516355 QB516419:QC516419 QB516483:QC516483 QB516547:QC516547 QB516611:QC516611 QB516675:QC516675 QB516739:QC516739 QB516803:QC516803 QB516867:QC516867 QB516931:QC516931 QB516995:QC516995 QB517059:QC517059 QB517123:QC517123 QB517187:QC517187 QB517251:QC517251 QB517315:QC517315 QB517379:QC517379 QB517443:QC517443 QB517507:QC517507 QB517571:QC517571 QB517635:QC517635 QB517699:QC517699 QB517763:QC517763 QB517827:QC517827 QB517891:QC517891 QB517955:QC517955 QB518019:QC518019 QB518083:QC518083 QB518147:QC518147 QB518211:QC518211 QB518275:QC518275 QB518339:QC518339 QB518403:QC518403 QB518467:QC518467 QB518531:QC518531 QB518595:QC518595 QB518659:QC518659 QB518723:QC518723 QB518787:QC518787 QB518851:QC518851 QB518915:QC518915 QB518979:QC518979 QB519043:QC519043 QB519107:QC519107 QB519171:QC519171 QB519235:QC519235 QB519299:QC519299 QB519363:QC519363 QB519427:QC519427 QB519491:QC519491 QB519555:QC519555 QB519619:QC519619 QB519683:QC519683 QB519747:QC519747 QB519811:QC519811 QB519875:QC519875 QB519939:QC519939 QB520003:QC520003 QB520067:QC520067 QB520131:QC520131 QB520195:QC520195 QB520259:QC520259 QB520323:QC520323 QB520387:QC520387 QB520451:QC520451 QB520515:QC520515 QB520579:QC520579 QB520643:QC520643 QB520707:QC520707 QB520771:QC520771 QB520835:QC520835 QB520899:QC520899 QB520963:QC520963 QB521027:QC521027 QB521091:QC521091 QB521155:QC521155 QB521219:QC521219 QB521283:QC521283 QB521347:QC521347 QB521411:QC521411 QB521475:QC521475 QB521539:QC521539 QB521603:QC521603 QB521667:QC521667 QB521731:QC521731 QB521795:QC521795 QB521859:QC521859 QB521923:QC521923 QB521987:QC521987 QB522051:QC522051 QB522115:QC522115 QB522179:QC522179 QB522243:QC522243 QB522307:QC522307 QB522371:QC522371 QB522435:QC522435 QB522499:QC522499 QB522563:QC522563 QB522627:QC522627 QB522691:QC522691 QB522755:QC522755 QB522819:QC522819 QB522883:QC522883 QB522947:QC522947 QB523011:QC523011 QB523075:QC523075 QB523139:QC523139 QB523203:QC523203 QB523267:QC523267 QB523331:QC523331 QB523395:QC523395 QB523459:QC523459 QB523523:QC523523 QB523587:QC523587 QB523651:QC523651 QB523715:QC523715 QB523779:QC523779 QB523843:QC523843 QB523907:QC523907 QB523971:QC523971 QB524035:QC524035 QB524099:QC524099 QB524163:QC524163 QB524227:QC524227 QB524291:QC524291 QB524355:QC524355 QB524419:QC524419 QB524483:QC524483 QB524547:QC524547 QB524611:QC524611 QB524675:QC524675 QB524739:QC524739 QB524803:QC524803 QB524867:QC524867 QB524931:QC524931 QB524995:QC524995 QB525059:QC525059 QB525123:QC525123 QB525187:QC525187 QB525251:QC525251 QB525315:QC525315 QB525379:QC525379 QB525443:QC525443 QB525507:QC525507 QB525571:QC525571 QB525635:QC525635 QB525699:QC525699 QB525763:QC525763 QB525827:QC525827 QB525891:QC525891 QB525955:QC525955 QB526019:QC526019 QB526083:QC526083 QB526147:QC526147 QB526211:QC526211 QB526275:QC526275 QB526339:QC526339 QB526403:QC526403 QB526467:QC526467 QB526531:QC526531 QB526595:QC526595 QB526659:QC526659 QB526723:QC526723 QB526787:QC526787 QB526851:QC526851 QB526915:QC526915 QB526979:QC526979 QB527043:QC527043 QB527107:QC527107 QB527171:QC527171 QB527235:QC527235 QB527299:QC527299 QB527363:QC527363 QB527427:QC527427 QB527491:QC527491 QB527555:QC527555 QB527619:QC527619 QB527683:QC527683 QB527747:QC527747 QB527811:QC527811 QB527875:QC527875 QB527939:QC527939 QB528003:QC528003 QB528067:QC528067 QB528131:QC528131 QB528195:QC528195 QB528259:QC528259 QB528323:QC528323 QB528387:QC528387 QB528451:QC528451 QB528515:QC528515 QB528579:QC528579 QB528643:QC528643 QB528707:QC528707 QB528771:QC528771 QB528835:QC528835 QB528899:QC528899 QB528963:QC528963 QB529027:QC529027 QB529091:QC529091 QB529155:QC529155 QB529219:QC529219 QB529283:QC529283 QB529347:QC529347 QB529411:QC529411 QB529475:QC529475 QB529539:QC529539 QB529603:QC529603 QB529667:QC529667 QB529731:QC529731 QB529795:QC529795 QB529859:QC529859 QB529923:QC529923 QB529987:QC529987 QB530051:QC530051 QB530115:QC530115 QB530179:QC530179 QB530243:QC530243 QB530307:QC530307 QB530371:QC530371 QB530435:QC530435 QB530499:QC530499 QB530563:QC530563 QB530627:QC530627 QB530691:QC530691 QB530755:QC530755 QB530819:QC530819 QB530883:QC530883 QB530947:QC530947 QB531011:QC531011 QB531075:QC531075 QB531139:QC531139 QB531203:QC531203 QB531267:QC531267 QB531331:QC531331 QB531395:QC531395 QB531459:QC531459 QB531523:QC531523 QB531587:QC531587 QB531651:QC531651 QB531715:QC531715 QB531779:QC531779 QB531843:QC531843 QB531907:QC531907 QB531971:QC531971 QB532035:QC532035 QB532099:QC532099 QB532163:QC532163 QB532227:QC532227 QB532291:QC532291 QB532355:QC532355 QB532419:QC532419 QB532483:QC532483 QB532547:QC532547 QB532611:QC532611 QB532675:QC532675 QB532739:QC532739 QB532803:QC532803 QB532867:QC532867 QB532931:QC532931 QB532995:QC532995 QB533059:QC533059 QB533123:QC533123 QB533187:QC533187 QB533251:QC533251 QB533315:QC533315 QB533379:QC533379 QB533443:QC533443 QB533507:QC533507 QB533571:QC533571 QB533635:QC533635 QB533699:QC533699 QB533763:QC533763 QB533827:QC533827 QB533891:QC533891 QB533955:QC533955 QB534019:QC534019 QB534083:QC534083 QB534147:QC534147 QB534211:QC534211 QB534275:QC534275 QB534339:QC534339 QB534403:QC534403 QB534467:QC534467 QB534531:QC534531 QB534595:QC534595 QB534659:QC534659 QB534723:QC534723 QB534787:QC534787 QB534851:QC534851 QB534915:QC534915 QB534979:QC534979 QB535043:QC535043 QB535107:QC535107 QB535171:QC535171 QB535235:QC535235 QB535299:QC535299 QB535363:QC535363 QB535427:QC535427 QB535491:QC535491 QB535555:QC535555 QB535619:QC535619 QB535683:QC535683 QB535747:QC535747 QB535811:QC535811 QB535875:QC535875 QB535939:QC535939 QB536003:QC536003 QB536067:QC536067 QB536131:QC536131 QB536195:QC536195 QB536259:QC536259 QB536323:QC536323 QB536387:QC536387 QB536451:QC536451 QB536515:QC536515 QB536579:QC536579 QB536643:QC536643 QB536707:QC536707 QB536771:QC536771 QB536835:QC536835 QB536899:QC536899 QB536963:QC536963 QB537027:QC537027 QB537091:QC537091 QB537155:QC537155 QB537219:QC537219 QB537283:QC537283 QB537347:QC537347 QB537411:QC537411 QB537475:QC537475 QB537539:QC537539 QB537603:QC537603 QB537667:QC537667 QB537731:QC537731 QB537795:QC537795 QB537859:QC537859 QB537923:QC537923 QB537987:QC537987 QB538051:QC538051 QB538115:QC538115 QB538179:QC538179 QB538243:QC538243 QB538307:QC538307 QB538371:QC538371 QB538435:QC538435 QB538499:QC538499 QB538563:QC538563 QB538627:QC538627 QB538691:QC538691 QB538755:QC538755 QB538819:QC538819 QB538883:QC538883 QB538947:QC538947 QB539011:QC539011 QB539075:QC539075 QB539139:QC539139 QB539203:QC539203 QB539267:QC539267 QB539331:QC539331 QB539395:QC539395 QB539459:QC539459 QB539523:QC539523 QB539587:QC539587 QB539651:QC539651 QB539715:QC539715 QB539779:QC539779 QB539843:QC539843 QB539907:QC539907 QB539971:QC539971 QB540035:QC540035 QB540099:QC540099 QB540163:QC540163 QB540227:QC540227 QB540291:QC540291 QB540355:QC540355 QB540419:QC540419 QB540483:QC540483 QB540547:QC540547 QB540611:QC540611 QB540675:QC540675 QB540739:QC540739 QB540803:QC540803 QB540867:QC540867 QB540931:QC540931 QB540995:QC540995 QB541059:QC541059 QB541123:QC541123 QB541187:QC541187 QB541251:QC541251 QB541315:QC541315 QB541379:QC541379 QB541443:QC541443 QB541507:QC541507 QB541571:QC541571 QB541635:QC541635 QB541699:QC541699 QB541763:QC541763 QB541827:QC541827 QB541891:QC541891 QB541955:QC541955 QB542019:QC542019 QB542083:QC542083 QB542147:QC542147 QB542211:QC542211 QB542275:QC542275 QB542339:QC542339 QB542403:QC542403 QB542467:QC542467 QB542531:QC542531 QB542595:QC542595 QB542659:QC542659 QB542723:QC542723 QB542787:QC542787 QB542851:QC542851 QB542915:QC542915 QB542979:QC542979 QB543043:QC543043 QB543107:QC543107 QB543171:QC543171 QB543235:QC543235 QB543299:QC543299 QB543363:QC543363 QB543427:QC543427 QB543491:QC543491 QB543555:QC543555 QB543619:QC543619 QB543683:QC543683 QB543747:QC543747 QB543811:QC543811 QB543875:QC543875 QB543939:QC543939 QB544003:QC544003 QB544067:QC544067 QB544131:QC544131 QB544195:QC544195 QB544259:QC544259 QB544323:QC544323 QB544387:QC544387 QB544451:QC544451 QB544515:QC544515 QB544579:QC544579 QB544643:QC544643 QB544707:QC544707 QB544771:QC544771 QB544835:QC544835 QB544899:QC544899 QB544963:QC544963 QB545027:QC545027 QB545091:QC545091 QB545155:QC545155 QB545219:QC545219 QB545283:QC545283 QB545347:QC545347 QB545411:QC545411 QB545475:QC545475 QB545539:QC545539 QB545603:QC545603 QB545667:QC545667 QB545731:QC545731 QB545795:QC545795 QB545859:QC545859 QB545923:QC545923 QB545987:QC545987 QB546051:QC546051 QB546115:QC546115 QB546179:QC546179 QB546243:QC546243 QB546307:QC546307 QB546371:QC546371 QB546435:QC546435 QB546499:QC546499 QB546563:QC546563 QB546627:QC546627 QB546691:QC546691 QB546755:QC546755 QB546819:QC546819 QB546883:QC546883 QB546947:QC546947 QB547011:QC547011 QB547075:QC547075 QB547139:QC547139 QB547203:QC547203 QB547267:QC547267 QB547331:QC547331 QB547395:QC547395 QB547459:QC547459 QB547523:QC547523 QB547587:QC547587 QB547651:QC547651 QB547715:QC547715 QB547779:QC547779 QB547843:QC547843 QB547907:QC547907 QB547971:QC547971 QB548035:QC548035 QB548099:QC548099 QB548163:QC548163 QB548227:QC548227 QB548291:QC548291 QB548355:QC548355 QB548419:QC548419 QB548483:QC548483 QB548547:QC548547 QB548611:QC548611 QB548675:QC548675 QB548739:QC548739 QB548803:QC548803 QB548867:QC548867 QB548931:QC548931 QB548995:QC548995 QB549059:QC549059 QB549123:QC549123 QB549187:QC549187 QB549251:QC549251 QB549315:QC549315 QB549379:QC549379 QB549443:QC549443 QB549507:QC549507 QB549571:QC549571 QB549635:QC549635 QB549699:QC549699 QB549763:QC549763 QB549827:QC549827 QB549891:QC549891 QB549955:QC549955 QB550019:QC550019 QB550083:QC550083 QB550147:QC550147 QB550211:QC550211 QB550275:QC550275 QB550339:QC550339 QB550403:QC550403 QB550467:QC550467 QB550531:QC550531 QB550595:QC550595 QB550659:QC550659 QB550723:QC550723 QB550787:QC550787 QB550851:QC550851 QB550915:QC550915 QB550979:QC550979 QB551043:QC551043 QB551107:QC551107 QB551171:QC551171 QB551235:QC551235 QB551299:QC551299 QB551363:QC551363 QB551427:QC551427 QB551491:QC551491 QB551555:QC551555 QB551619:QC551619 QB551683:QC551683 QB551747:QC551747 QB551811:QC551811 QB551875:QC551875 QB551939:QC551939 QB552003:QC552003 QB552067:QC552067 QB552131:QC552131 QB552195:QC552195 QB552259:QC552259 QB552323:QC552323 QB552387:QC552387 QB552451:QC552451 QB552515:QC552515 QB552579:QC552579 QB552643:QC552643 QB552707:QC552707 QB552771:QC552771 QB552835:QC552835 QB552899:QC552899 QB552963:QC552963 QB553027:QC553027 QB553091:QC553091 QB553155:QC553155 QB553219:QC553219 QB553283:QC553283 QB553347:QC553347 QB553411:QC553411 QB553475:QC553475 QB553539:QC553539 QB553603:QC553603 QB553667:QC553667 QB553731:QC553731 QB553795:QC553795 QB553859:QC553859 QB553923:QC553923 QB553987:QC553987 QB554051:QC554051 QB554115:QC554115 QB554179:QC554179 QB554243:QC554243 QB554307:QC554307 QB554371:QC554371 QB554435:QC554435 QB554499:QC554499 QB554563:QC554563 QB554627:QC554627 QB554691:QC554691 QB554755:QC554755 QB554819:QC554819 QB554883:QC554883 QB554947:QC554947 QB555011:QC555011 QB555075:QC555075 QB555139:QC555139 QB555203:QC555203 QB555267:QC555267 QB555331:QC555331 QB555395:QC555395 QB555459:QC555459 QB555523:QC555523 QB555587:QC555587 QB555651:QC555651 QB555715:QC555715 QB555779:QC555779 QB555843:QC555843 QB555907:QC555907 QB555971:QC555971 QB556035:QC556035 QB556099:QC556099 QB556163:QC556163 QB556227:QC556227 QB556291:QC556291 QB556355:QC556355 QB556419:QC556419 QB556483:QC556483 QB556547:QC556547 QB556611:QC556611 QB556675:QC556675 QB556739:QC556739 QB556803:QC556803 QB556867:QC556867 QB556931:QC556931 QB556995:QC556995 QB557059:QC557059 QB557123:QC557123 QB557187:QC557187 QB557251:QC557251 QB557315:QC557315 QB557379:QC557379 QB557443:QC557443 QB557507:QC557507 QB557571:QC557571 QB557635:QC557635 QB557699:QC557699 QB557763:QC557763 QB557827:QC557827 QB557891:QC557891 QB557955:QC557955 QB558019:QC558019 QB558083:QC558083 QB558147:QC558147 QB558211:QC558211 QB558275:QC558275 QB558339:QC558339 QB558403:QC558403 QB558467:QC558467 QB558531:QC558531 QB558595:QC558595 QB558659:QC558659 QB558723:QC558723 QB558787:QC558787 QB558851:QC558851 QB558915:QC558915 QB558979:QC558979 QB559043:QC559043 QB559107:QC559107 QB559171:QC559171 QB559235:QC559235 QB559299:QC559299 QB559363:QC559363 QB559427:QC559427 QB559491:QC559491 QB559555:QC559555 QB559619:QC559619 QB559683:QC559683 QB559747:QC559747 QB559811:QC559811 QB559875:QC559875 QB559939:QC559939 QB560003:QC560003 QB560067:QC560067 QB560131:QC560131 QB560195:QC560195 QB560259:QC560259 QB560323:QC560323 QB560387:QC560387 QB560451:QC560451 QB560515:QC560515 QB560579:QC560579 QB560643:QC560643 QB560707:QC560707 QB560771:QC560771 QB560835:QC560835 QB560899:QC560899 QB560963:QC560963 QB561027:QC561027 QB561091:QC561091 QB561155:QC561155 QB561219:QC561219 QB561283:QC561283 QB561347:QC561347 QB561411:QC561411 QB561475:QC561475 QB561539:QC561539 QB561603:QC561603 QB561667:QC561667 QB561731:QC561731 QB561795:QC561795 QB561859:QC561859 QB561923:QC561923 QB561987:QC561987 QB562051:QC562051 QB562115:QC562115 QB562179:QC562179 QB562243:QC562243 QB562307:QC562307 QB562371:QC562371 QB562435:QC562435 QB562499:QC562499 QB562563:QC562563 QB562627:QC562627 QB562691:QC562691 QB562755:QC562755 QB562819:QC562819 QB562883:QC562883 QB562947:QC562947 QB563011:QC563011 QB563075:QC563075 QB563139:QC563139 QB563203:QC563203 QB563267:QC563267 QB563331:QC563331 QB563395:QC563395 QB563459:QC563459 QB563523:QC563523 QB563587:QC563587 QB563651:QC563651 QB563715:QC563715 QB563779:QC563779 QB563843:QC563843 QB563907:QC563907 QB563971:QC563971 QB564035:QC564035 QB564099:QC564099 QB564163:QC564163 QB564227:QC564227 QB564291:QC564291 QB564355:QC564355 QB564419:QC564419 QB564483:QC564483 QB564547:QC564547 QB564611:QC564611 QB564675:QC564675 QB564739:QC564739 QB564803:QC564803 QB564867:QC564867 QB564931:QC564931 QB564995:QC564995 QB565059:QC565059 QB565123:QC565123 QB565187:QC565187 QB565251:QC565251 QB565315:QC565315 QB565379:QC565379 QB565443:QC565443 QB565507:QC565507 QB565571:QC565571 QB565635:QC565635 QB565699:QC565699 QB565763:QC565763 QB565827:QC565827 QB565891:QC565891 QB565955:QC565955 QB566019:QC566019 QB566083:QC566083 QB566147:QC566147 QB566211:QC566211 QB566275:QC566275 QB566339:QC566339 QB566403:QC566403 QB566467:QC566467 QB566531:QC566531 QB566595:QC566595 QB566659:QC566659 QB566723:QC566723 QB566787:QC566787 QB566851:QC566851 QB566915:QC566915 QB566979:QC566979 QB567043:QC567043 QB567107:QC567107 QB567171:QC567171 QB567235:QC567235 QB567299:QC567299 QB567363:QC567363 QB567427:QC567427 QB567491:QC567491 QB567555:QC567555 QB567619:QC567619 QB567683:QC567683 QB567747:QC567747 QB567811:QC567811 QB567875:QC567875 QB567939:QC567939 QB568003:QC568003 QB568067:QC568067 QB568131:QC568131 QB568195:QC568195 QB568259:QC568259 QB568323:QC568323 QB568387:QC568387 QB568451:QC568451 QB568515:QC568515 QB568579:QC568579 QB568643:QC568643 QB568707:QC568707 QB568771:QC568771 QB568835:QC568835 QB568899:QC568899 QB568963:QC568963 QB569027:QC569027 QB569091:QC569091 QB569155:QC569155 QB569219:QC569219 QB569283:QC569283 QB569347:QC569347 QB569411:QC569411 QB569475:QC569475 QB569539:QC569539 QB569603:QC569603 QB569667:QC569667 QB569731:QC569731 QB569795:QC569795 QB569859:QC569859 QB569923:QC569923 QB569987:QC569987 QB570051:QC570051 QB570115:QC570115 QB570179:QC570179 QB570243:QC570243 QB570307:QC570307 QB570371:QC570371 QB570435:QC570435 QB570499:QC570499 QB570563:QC570563 QB570627:QC570627 QB570691:QC570691 QB570755:QC570755 QB570819:QC570819 QB570883:QC570883 QB570947:QC570947 QB571011:QC571011 QB571075:QC571075 QB571139:QC571139 QB571203:QC571203 QB571267:QC571267 QB571331:QC571331 QB571395:QC571395 QB571459:QC571459 QB571523:QC571523 QB571587:QC571587 QB571651:QC571651 QB571715:QC571715 QB571779:QC571779 QB571843:QC571843 QB571907:QC571907 QB571971:QC571971 QB572035:QC572035 QB572099:QC572099 QB572163:QC572163 QB572227:QC572227 QB572291:QC572291 QB572355:QC572355 QB572419:QC572419 QB572483:QC572483 QB572547:QC572547 QB572611:QC572611 QB572675:QC572675 QB572739:QC572739 QB572803:QC572803 QB572867:QC572867 QB572931:QC572931 QB572995:QC572995 QB573059:QC573059 QB573123:QC573123 QB573187:QC573187 QB573251:QC573251 QB573315:QC573315 QB573379:QC573379 QB573443:QC573443 QB573507:QC573507 QB573571:QC573571 QB573635:QC573635 QB573699:QC573699 QB573763:QC573763 QB573827:QC573827 QB573891:QC573891 QB573955:QC573955 QB574019:QC574019 QB574083:QC574083 QB574147:QC574147 QB574211:QC574211 QB574275:QC574275 QB574339:QC574339 QB574403:QC574403 QB574467:QC574467 QB574531:QC574531 QB574595:QC574595 QB574659:QC574659 QB574723:QC574723 QB574787:QC574787 QB574851:QC574851 QB574915:QC574915 QB574979:QC574979 QB575043:QC575043 QB575107:QC575107 QB575171:QC575171 QB575235:QC575235 QB575299:QC575299 QB575363:QC575363 QB575427:QC575427 QB575491:QC575491 QB575555:QC575555 QB575619:QC575619 QB575683:QC575683 QB575747:QC575747 QB575811:QC575811 QB575875:QC575875 QB575939:QC575939 QB576003:QC576003 QB576067:QC576067 QB576131:QC576131 QB576195:QC576195 QB576259:QC576259 QB576323:QC576323 QB576387:QC576387 QB576451:QC576451 QB576515:QC576515 QB576579:QC576579 QB576643:QC576643 QB576707:QC576707 QB576771:QC576771 QB576835:QC576835 QB576899:QC576899 QB576963:QC576963 QB577027:QC577027 QB577091:QC577091 QB577155:QC577155 QB577219:QC577219 QB577283:QC577283 QB577347:QC577347 QB577411:QC577411 QB577475:QC577475 QB577539:QC577539 QB577603:QC577603 QB577667:QC577667 QB577731:QC577731 QB577795:QC577795 QB577859:QC577859 QB577923:QC577923 QB577987:QC577987 QB578051:QC578051 QB578115:QC578115 QB578179:QC578179 QB578243:QC578243 QB578307:QC578307 QB578371:QC578371 QB578435:QC578435 QB578499:QC578499 QB578563:QC578563 QB578627:QC578627 QB578691:QC578691 QB578755:QC578755 QB578819:QC578819 QB578883:QC578883 QB578947:QC578947 QB579011:QC579011 QB579075:QC579075 QB579139:QC579139 QB579203:QC579203 QB579267:QC579267 QB579331:QC579331 QB579395:QC579395 QB579459:QC579459 QB579523:QC579523 QB579587:QC579587 QB579651:QC579651 QB579715:QC579715 QB579779:QC579779 QB579843:QC579843 QB579907:QC579907 QB579971:QC579971 QB580035:QC580035 QB580099:QC580099 QB580163:QC580163 QB580227:QC580227 QB580291:QC580291 QB580355:QC580355 QB580419:QC580419 QB580483:QC580483 QB580547:QC580547 QB580611:QC580611 QB580675:QC580675 QB580739:QC580739 QB580803:QC580803 QB580867:QC580867 QB580931:QC580931 QB580995:QC580995 QB581059:QC581059 QB581123:QC581123 QB581187:QC581187 QB581251:QC581251 QB581315:QC581315 QB581379:QC581379 QB581443:QC581443 QB581507:QC581507 QB581571:QC581571 QB581635:QC581635 QB581699:QC581699 QB581763:QC581763 QB581827:QC581827 QB581891:QC581891 QB581955:QC581955 QB582019:QC582019 QB582083:QC582083 QB582147:QC582147 QB582211:QC582211 QB582275:QC582275 QB582339:QC582339 QB582403:QC582403 QB582467:QC582467 QB582531:QC582531 QB582595:QC582595 QB582659:QC582659 QB582723:QC582723 QB582787:QC582787 QB582851:QC582851 QB582915:QC582915 QB582979:QC582979 QB583043:QC583043 QB583107:QC583107 QB583171:QC583171 QB583235:QC583235 QB583299:QC583299 QB583363:QC583363 QB583427:QC583427 QB583491:QC583491 QB583555:QC583555 QB583619:QC583619 QB583683:QC583683 QB583747:QC583747 QB583811:QC583811 QB583875:QC583875 QB583939:QC583939 QB584003:QC584003 QB584067:QC584067 QB584131:QC584131 QB584195:QC584195 QB584259:QC584259 QB584323:QC584323 QB584387:QC584387 QB584451:QC584451 QB584515:QC584515 QB584579:QC584579 QB584643:QC584643 QB584707:QC584707 QB584771:QC584771 QB584835:QC584835 QB584899:QC584899 QB584963:QC584963 QB585027:QC585027 QB585091:QC585091 QB585155:QC585155 QB585219:QC585219 QB585283:QC585283 QB585347:QC585347 QB585411:QC585411 QB585475:QC585475 QB585539:QC585539 QB585603:QC585603 QB585667:QC585667 QB585731:QC585731 QB585795:QC585795 QB585859:QC585859 QB585923:QC585923 QB585987:QC585987 QB586051:QC586051 QB586115:QC586115 QB586179:QC586179 QB586243:QC586243 QB586307:QC586307 QB586371:QC586371 QB586435:QC586435 QB586499:QC586499 QB586563:QC586563 QB586627:QC586627 QB586691:QC586691 QB586755:QC586755 QB586819:QC586819 QB586883:QC586883 QB586947:QC586947 QB587011:QC587011 QB587075:QC587075 QB587139:QC587139 QB587203:QC587203 QB587267:QC587267 QB587331:QC587331 QB587395:QC587395 QB587459:QC587459 QB587523:QC587523 QB587587:QC587587 QB587651:QC587651 QB587715:QC587715 QB587779:QC587779 QB587843:QC587843 QB587907:QC587907 QB587971:QC587971 QB588035:QC588035 QB588099:QC588099 QB588163:QC588163 QB588227:QC588227 QB588291:QC588291 QB588355:QC588355 QB588419:QC588419 QB588483:QC588483 QB588547:QC588547 QB588611:QC588611 QB588675:QC588675 QB588739:QC588739 QB588803:QC588803 QB588867:QC588867 QB588931:QC588931 QB588995:QC588995 QB589059:QC589059 QB589123:QC589123 QB589187:QC589187 QB589251:QC589251 QB589315:QC589315 QB589379:QC589379 QB589443:QC589443 QB589507:QC589507 QB589571:QC589571 QB589635:QC589635 QB589699:QC589699 QB589763:QC589763 QB589827:QC589827 QB589891:QC589891 QB589955:QC589955 QB590019:QC590019 QB590083:QC590083 QB590147:QC590147 QB590211:QC590211 QB590275:QC590275 QB590339:QC590339 QB590403:QC590403 QB590467:QC590467 QB590531:QC590531 QB590595:QC590595 QB590659:QC590659 QB590723:QC590723 QB590787:QC590787 QB590851:QC590851 QB590915:QC590915 QB590979:QC590979 QB591043:QC591043 QB591107:QC591107 QB591171:QC591171 QB591235:QC591235 QB591299:QC591299 QB591363:QC591363 QB591427:QC591427 QB591491:QC591491 QB591555:QC591555 QB591619:QC591619 QB591683:QC591683 QB591747:QC591747 QB591811:QC591811 QB591875:QC591875 QB591939:QC591939 QB592003:QC592003 QB592067:QC592067 QB592131:QC592131 QB592195:QC592195 QB592259:QC592259 QB592323:QC592323 QB592387:QC592387 QB592451:QC592451 QB592515:QC592515 QB592579:QC592579 QB592643:QC592643 QB592707:QC592707 QB592771:QC592771 QB592835:QC592835 QB592899:QC592899 QB592963:QC592963 QB593027:QC593027 QB593091:QC593091 QB593155:QC593155 QB593219:QC593219 QB593283:QC593283 QB593347:QC593347 QB593411:QC593411 QB593475:QC593475 QB593539:QC593539 QB593603:QC593603 QB593667:QC593667 QB593731:QC593731 QB593795:QC593795 QB593859:QC593859 QB593923:QC593923 QB593987:QC593987 QB594051:QC594051 QB594115:QC594115 QB594179:QC594179 QB594243:QC594243 QB594307:QC594307 QB594371:QC594371 QB594435:QC594435 QB594499:QC594499 QB594563:QC594563 QB594627:QC594627 QB594691:QC594691 QB594755:QC594755 QB594819:QC594819 QB594883:QC594883 QB594947:QC594947 QB595011:QC595011 QB595075:QC595075 QB595139:QC595139 QB595203:QC595203 QB595267:QC595267 QB595331:QC595331 QB595395:QC595395 QB595459:QC595459 QB595523:QC595523 QB595587:QC595587 QB595651:QC595651 QB595715:QC595715 QB595779:QC595779 QB595843:QC595843 QB595907:QC595907 QB595971:QC595971 QB596035:QC596035 QB596099:QC596099 QB596163:QC596163 QB596227:QC596227 QB596291:QC596291 QB596355:QC596355 QB596419:QC596419 QB596483:QC596483 QB596547:QC596547 QB596611:QC596611 QB596675:QC596675 QB596739:QC596739 QB596803:QC596803 QB596867:QC596867 QB596931:QC596931 QB596995:QC596995 QB597059:QC597059 QB597123:QC597123 QB597187:QC597187 QB597251:QC597251 QB597315:QC597315 QB597379:QC597379 QB597443:QC597443 QB597507:QC597507 QB597571:QC597571 QB597635:QC597635 QB597699:QC597699 QB597763:QC597763 QB597827:QC597827 QB597891:QC597891 QB597955:QC597955 QB598019:QC598019 QB598083:QC598083 QB598147:QC598147 QB598211:QC598211 QB598275:QC598275 QB598339:QC598339 QB598403:QC598403 QB598467:QC598467 QB598531:QC598531 QB598595:QC598595 QB598659:QC598659 QB598723:QC598723 QB598787:QC598787 QB598851:QC598851 QB598915:QC598915 QB598979:QC598979 QB599043:QC599043 QB599107:QC599107 QB599171:QC599171 QB599235:QC599235 QB599299:QC599299 QB599363:QC599363 QB599427:QC599427 QB599491:QC599491 QB599555:QC599555 QB599619:QC599619 QB599683:QC599683 QB599747:QC599747 QB599811:QC599811 QB599875:QC599875 QB599939:QC599939 QB600003:QC600003 QB600067:QC600067 QB600131:QC600131 QB600195:QC600195 QB600259:QC600259 QB600323:QC600323 QB600387:QC600387 QB600451:QC600451 QB600515:QC600515 QB600579:QC600579 QB600643:QC600643 QB600707:QC600707 QB600771:QC600771 QB600835:QC600835 QB600899:QC600899 QB600963:QC600963 QB601027:QC601027 QB601091:QC601091 QB601155:QC601155 QB601219:QC601219 QB601283:QC601283 QB601347:QC601347 QB601411:QC601411 QB601475:QC601475 QB601539:QC601539 QB601603:QC601603 QB601667:QC601667 QB601731:QC601731 QB601795:QC601795 QB601859:QC601859 QB601923:QC601923 QB601987:QC601987 QB602051:QC602051 QB602115:QC602115 QB602179:QC602179 QB602243:QC602243 QB602307:QC602307 QB602371:QC602371 QB602435:QC602435 QB602499:QC602499 QB602563:QC602563 QB602627:QC602627 QB602691:QC602691 QB602755:QC602755 QB602819:QC602819 QB602883:QC602883 QB602947:QC602947 QB603011:QC603011 QB603075:QC603075 QB603139:QC603139 QB603203:QC603203 QB603267:QC603267 QB603331:QC603331 QB603395:QC603395 QB603459:QC603459 QB603523:QC603523 QB603587:QC603587 QB603651:QC603651 QB603715:QC603715 QB603779:QC603779 QB603843:QC603843 QB603907:QC603907 QB603971:QC603971 QB604035:QC604035 QB604099:QC604099 QB604163:QC604163 QB604227:QC604227 QB604291:QC604291 QB604355:QC604355 QB604419:QC604419 QB604483:QC604483 QB604547:QC604547 QB604611:QC604611 QB604675:QC604675 QB604739:QC604739 QB604803:QC604803 QB604867:QC604867 QB604931:QC604931 QB604995:QC604995 QB605059:QC605059 QB605123:QC605123 QB605187:QC605187 QB605251:QC605251 QB605315:QC605315 QB605379:QC605379 QB605443:QC605443 QB605507:QC605507 QB605571:QC605571 QB605635:QC605635 QB605699:QC605699 QB605763:QC605763 QB605827:QC605827 QB605891:QC605891 QB605955:QC605955 QB606019:QC606019 QB606083:QC606083 QB606147:QC606147 QB606211:QC606211 QB606275:QC606275 QB606339:QC606339 QB606403:QC606403 QB606467:QC606467 QB606531:QC606531 QB606595:QC606595 QB606659:QC606659 QB606723:QC606723 QB606787:QC606787 QB606851:QC606851 QB606915:QC606915 QB606979:QC606979 QB607043:QC607043 QB607107:QC607107 QB607171:QC607171 QB607235:QC607235 QB607299:QC607299 QB607363:QC607363 QB607427:QC607427 QB607491:QC607491 QB607555:QC607555 QB607619:QC607619 QB607683:QC607683 QB607747:QC607747 QB607811:QC607811 QB607875:QC607875 QB607939:QC607939 QB608003:QC608003 QB608067:QC608067 QB608131:QC608131 QB608195:QC608195 QB608259:QC608259 QB608323:QC608323 QB608387:QC608387 QB608451:QC608451 QB608515:QC608515 QB608579:QC608579 QB608643:QC608643 QB608707:QC608707 QB608771:QC608771 QB608835:QC608835 QB608899:QC608899 QB608963:QC608963 QB609027:QC609027 QB609091:QC609091 QB609155:QC609155 QB609219:QC609219 QB609283:QC609283 QB609347:QC609347 QB609411:QC609411 QB609475:QC609475 QB609539:QC609539 QB609603:QC609603 QB609667:QC609667 QB609731:QC609731 QB609795:QC609795 QB609859:QC609859 QB609923:QC609923 QB609987:QC609987 QB610051:QC610051 QB610115:QC610115 QB610179:QC610179 QB610243:QC610243 QB610307:QC610307 QB610371:QC610371 QB610435:QC610435 QB610499:QC610499 QB610563:QC610563 QB610627:QC610627 QB610691:QC610691 QB610755:QC610755 QB610819:QC610819 QB610883:QC610883 QB610947:QC610947 QB611011:QC611011 QB611075:QC611075 QB611139:QC611139 QB611203:QC611203 QB611267:QC611267 QB611331:QC611331 QB611395:QC611395 QB611459:QC611459 QB611523:QC611523 QB611587:QC611587 QB611651:QC611651 QB611715:QC611715 QB611779:QC611779 QB611843:QC611843 QB611907:QC611907 QB611971:QC611971 QB612035:QC612035 QB612099:QC612099 QB612163:QC612163 QB612227:QC612227 QB612291:QC612291 QB612355:QC612355 QB612419:QC612419 QB612483:QC612483 QB612547:QC612547 QB612611:QC612611 QB612675:QC612675 QB612739:QC612739 QB612803:QC612803 QB612867:QC612867 QB612931:QC612931 QB612995:QC612995 QB613059:QC613059 QB613123:QC613123 QB613187:QC613187 QB613251:QC613251 QB613315:QC613315 QB613379:QC613379 QB613443:QC613443 QB613507:QC613507 QB613571:QC613571 QB613635:QC613635 QB613699:QC613699 QB613763:QC613763 QB613827:QC613827 QB613891:QC613891 QB613955:QC613955 QB614019:QC614019 QB614083:QC614083 QB614147:QC614147 QB614211:QC614211 QB614275:QC614275 QB614339:QC614339 QB614403:QC614403 QB614467:QC614467 QB614531:QC614531 QB614595:QC614595 QB614659:QC614659 QB614723:QC614723 QB614787:QC614787 QB614851:QC614851 QB614915:QC614915 QB614979:QC614979 QB615043:QC615043 QB615107:QC615107 QB615171:QC615171 QB615235:QC615235 QB615299:QC615299 QB615363:QC615363 QB615427:QC615427 QB615491:QC615491 QB615555:QC615555 QB615619:QC615619 QB615683:QC615683 QB615747:QC615747 QB615811:QC615811 QB615875:QC615875 QB615939:QC615939 QB616003:QC616003 QB616067:QC616067 QB616131:QC616131 QB616195:QC616195 QB616259:QC616259 QB616323:QC616323 QB616387:QC616387 QB616451:QC616451 QB616515:QC616515 QB616579:QC616579 QB616643:QC616643 QB616707:QC616707 QB616771:QC616771 QB616835:QC616835 QB616899:QC616899 QB616963:QC616963 QB617027:QC617027 QB617091:QC617091 QB617155:QC617155 QB617219:QC617219 QB617283:QC617283 QB617347:QC617347 QB617411:QC617411 QB617475:QC617475 QB617539:QC617539 QB617603:QC617603 QB617667:QC617667 QB617731:QC617731 QB617795:QC617795 QB617859:QC617859 QB617923:QC617923 QB617987:QC617987 QB618051:QC618051 QB618115:QC618115 QB618179:QC618179 QB618243:QC618243 QB618307:QC618307 QB618371:QC618371 QB618435:QC618435 QB618499:QC618499 QB618563:QC618563 QB618627:QC618627 QB618691:QC618691 QB618755:QC618755 QB618819:QC618819 QB618883:QC618883 QB618947:QC618947 QB619011:QC619011 QB619075:QC619075 QB619139:QC619139 QB619203:QC619203 QB619267:QC619267 QB619331:QC619331 QB619395:QC619395 QB619459:QC619459 QB619523:QC619523 QB619587:QC619587 QB619651:QC619651 QB619715:QC619715 QB619779:QC619779 QB619843:QC619843 QB619907:QC619907 QB619971:QC619971 QB620035:QC620035 QB620099:QC620099 QB620163:QC620163 QB620227:QC620227 QB620291:QC620291 QB620355:QC620355 QB620419:QC620419 QB620483:QC620483 QB620547:QC620547 QB620611:QC620611 QB620675:QC620675 QB620739:QC620739 QB620803:QC620803 QB620867:QC620867 QB620931:QC620931 QB620995:QC620995 QB621059:QC621059 QB621123:QC621123 QB621187:QC621187 QB621251:QC621251 QB621315:QC621315 QB621379:QC621379 QB621443:QC621443 QB621507:QC621507 QB621571:QC621571 QB621635:QC621635 QB621699:QC621699 QB621763:QC621763 QB621827:QC621827 QB621891:QC621891 QB621955:QC621955 QB622019:QC622019 QB622083:QC622083 QB622147:QC622147 QB622211:QC622211 QB622275:QC622275 QB622339:QC622339 QB622403:QC622403 QB622467:QC622467 QB622531:QC622531 QB622595:QC622595 QB622659:QC622659 QB622723:QC622723 QB622787:QC622787 QB622851:QC622851 QB622915:QC622915 QB622979:QC622979 QB623043:QC623043 QB623107:QC623107 QB623171:QC623171 QB623235:QC623235 QB623299:QC623299 QB623363:QC623363 QB623427:QC623427 QB623491:QC623491 QB623555:QC623555 QB623619:QC623619 QB623683:QC623683 QB623747:QC623747 QB623811:QC623811 QB623875:QC623875 QB623939:QC623939 QB624003:QC624003 QB624067:QC624067 QB624131:QC624131 QB624195:QC624195 QB624259:QC624259 QB624323:QC624323 QB624387:QC624387 QB624451:QC624451 QB624515:QC624515 QB624579:QC624579 QB624643:QC624643 QB624707:QC624707 QB624771:QC624771 QB624835:QC624835 QB624899:QC624899 QB624963:QC624963 QB625027:QC625027 QB625091:QC625091 QB625155:QC625155 QB625219:QC625219 QB625283:QC625283 QB625347:QC625347 QB625411:QC625411 QB625475:QC625475 QB625539:QC625539 QB625603:QC625603 QB625667:QC625667 QB625731:QC625731 QB625795:QC625795 QB625859:QC625859 QB625923:QC625923 QB625987:QC625987 QB626051:QC626051 QB626115:QC626115 QB626179:QC626179 QB626243:QC626243 QB626307:QC626307 QB626371:QC626371 QB626435:QC626435 QB626499:QC626499 QB626563:QC626563 QB626627:QC626627 QB626691:QC626691 QB626755:QC626755 QB626819:QC626819 QB626883:QC626883 QB626947:QC626947 QB627011:QC627011 QB627075:QC627075 QB627139:QC627139 QB627203:QC627203 QB627267:QC627267 QB627331:QC627331 QB627395:QC627395 QB627459:QC627459 QB627523:QC627523 QB627587:QC627587 QB627651:QC627651 QB627715:QC627715 QB627779:QC627779 QB627843:QC627843 QB627907:QC627907 QB627971:QC627971 QB628035:QC628035 QB628099:QC628099 QB628163:QC628163 QB628227:QC628227 QB628291:QC628291 QB628355:QC628355 QB628419:QC628419 QB628483:QC628483 QB628547:QC628547 QB628611:QC628611 QB628675:QC628675 QB628739:QC628739 QB628803:QC628803 QB628867:QC628867 QB628931:QC628931 QB628995:QC628995 QB629059:QC629059 QB629123:QC629123 QB629187:QC629187 QB629251:QC629251 QB629315:QC629315 QB629379:QC629379 QB629443:QC629443 QB629507:QC629507 QB629571:QC629571 QB629635:QC629635 QB629699:QC629699 QB629763:QC629763 QB629827:QC629827 QB629891:QC629891 QB629955:QC629955 QB630019:QC630019 QB630083:QC630083 QB630147:QC630147 QB630211:QC630211 QB630275:QC630275 QB630339:QC630339 QB630403:QC630403 QB630467:QC630467 QB630531:QC630531 QB630595:QC630595 QB630659:QC630659 QB630723:QC630723 QB630787:QC630787 QB630851:QC630851 QB630915:QC630915 QB630979:QC630979 QB631043:QC631043 QB631107:QC631107 QB631171:QC631171 QB631235:QC631235 QB631299:QC631299 QB631363:QC631363 QB631427:QC631427 QB631491:QC631491 QB631555:QC631555 QB631619:QC631619 QB631683:QC631683 QB631747:QC631747 QB631811:QC631811 QB631875:QC631875 QB631939:QC631939 QB632003:QC632003 QB632067:QC632067 QB632131:QC632131 QB632195:QC632195 QB632259:QC632259 QB632323:QC632323 QB632387:QC632387 QB632451:QC632451 QB632515:QC632515 QB632579:QC632579 QB632643:QC632643 QB632707:QC632707 QB632771:QC632771 QB632835:QC632835 QB632899:QC632899 QB632963:QC632963 QB633027:QC633027 QB633091:QC633091 QB633155:QC633155 QB633219:QC633219 QB633283:QC633283 QB633347:QC633347 QB633411:QC633411 QB633475:QC633475 QB633539:QC633539 QB633603:QC633603 QB633667:QC633667 QB633731:QC633731 QB633795:QC633795 QB633859:QC633859 QB633923:QC633923 QB633987:QC633987 QB634051:QC634051 QB634115:QC634115 QB634179:QC634179 QB634243:QC634243 QB634307:QC634307 QB634371:QC634371 QB634435:QC634435 QB634499:QC634499 QB634563:QC634563 QB634627:QC634627 QB634691:QC634691 QB634755:QC634755 QB634819:QC634819 QB634883:QC634883 QB634947:QC634947 QB635011:QC635011 QB635075:QC635075 QB635139:QC635139 QB635203:QC635203 QB635267:QC635267 QB635331:QC635331 QB635395:QC635395 QB635459:QC635459 QB635523:QC635523 QB635587:QC635587 QB635651:QC635651 QB635715:QC635715 QB635779:QC635779 QB635843:QC635843 QB635907:QC635907 QB635971:QC635971 QB636035:QC636035 QB636099:QC636099 QB636163:QC636163 QB636227:QC636227 QB636291:QC636291 QB636355:QC636355 QB636419:QC636419 QB636483:QC636483 QB636547:QC636547 QB636611:QC636611 QB636675:QC636675 QB636739:QC636739 QB636803:QC636803 QB636867:QC636867 QB636931:QC636931 QB636995:QC636995 QB637059:QC637059 QB637123:QC637123 QB637187:QC637187 QB637251:QC637251 QB637315:QC637315 QB637379:QC637379 QB637443:QC637443 QB637507:QC637507 QB637571:QC637571 QB637635:QC637635 QB637699:QC637699 QB637763:QC637763 QB637827:QC637827 QB637891:QC637891 QB637955:QC637955 QB638019:QC638019 QB638083:QC638083 QB638147:QC638147 QB638211:QC638211 QB638275:QC638275 QB638339:QC638339 QB638403:QC638403 QB638467:QC638467 QB638531:QC638531 QB638595:QC638595 QB638659:QC638659 QB638723:QC638723 QB638787:QC638787 QB638851:QC638851 QB638915:QC638915 QB638979:QC638979 QB639043:QC639043 QB639107:QC639107 QB639171:QC639171 QB639235:QC639235 QB639299:QC639299 QB639363:QC639363 QB639427:QC639427 QB639491:QC639491 QB639555:QC639555 QB639619:QC639619 QB639683:QC639683 QB639747:QC639747 QB639811:QC639811 QB639875:QC639875 QB639939:QC639939 QB640003:QC640003 QB640067:QC640067 QB640131:QC640131 QB640195:QC640195 QB640259:QC640259 QB640323:QC640323 QB640387:QC640387 QB640451:QC640451 QB640515:QC640515 QB640579:QC640579 QB640643:QC640643 QB640707:QC640707 QB640771:QC640771 QB640835:QC640835 QB640899:QC640899 QB640963:QC640963 QB641027:QC641027 QB641091:QC641091 QB641155:QC641155 QB641219:QC641219 QB641283:QC641283 QB641347:QC641347 QB641411:QC641411 QB641475:QC641475 QB641539:QC641539 QB641603:QC641603 QB641667:QC641667 QB641731:QC641731 QB641795:QC641795 QB641859:QC641859 QB641923:QC641923 QB641987:QC641987 QB642051:QC642051 QB642115:QC642115 QB642179:QC642179 QB642243:QC642243 QB642307:QC642307 QB642371:QC642371 QB642435:QC642435 QB642499:QC642499 QB642563:QC642563 QB642627:QC642627 QB642691:QC642691 QB642755:QC642755 QB642819:QC642819 QB642883:QC642883 QB642947:QC642947 QB643011:QC643011 QB643075:QC643075 QB643139:QC643139 QB643203:QC643203 QB643267:QC643267 QB643331:QC643331 QB643395:QC643395 QB643459:QC643459 QB643523:QC643523 QB643587:QC643587 QB643651:QC643651 QB643715:QC643715 QB643779:QC643779 QB643843:QC643843 QB643907:QC643907 QB643971:QC643971 QB644035:QC644035 QB644099:QC644099 QB644163:QC644163 QB644227:QC644227 QB644291:QC644291 QB644355:QC644355 QB644419:QC644419 QB644483:QC644483 QB644547:QC644547 QB644611:QC644611 QB644675:QC644675 QB644739:QC644739 QB644803:QC644803 QB644867:QC644867 QB644931:QC644931 QB644995:QC644995 QB645059:QC645059 QB645123:QC645123 QB645187:QC645187 QB645251:QC645251 QB645315:QC645315 QB645379:QC645379 QB645443:QC645443 QB645507:QC645507 QB645571:QC645571 QB645635:QC645635 QB645699:QC645699 QB645763:QC645763 QB645827:QC645827 QB645891:QC645891 QB645955:QC645955 QB646019:QC646019 QB646083:QC646083 QB646147:QC646147 QB646211:QC646211 QB646275:QC646275 QB646339:QC646339 QB646403:QC646403 QB646467:QC646467 QB646531:QC646531 QB646595:QC646595 QB646659:QC646659 QB646723:QC646723 QB646787:QC646787 QB646851:QC646851 QB646915:QC646915 QB646979:QC646979 QB647043:QC647043 QB647107:QC647107 QB647171:QC647171 QB647235:QC647235 QB647299:QC647299 QB647363:QC647363 QB647427:QC647427 QB647491:QC647491 QB647555:QC647555 QB647619:QC647619 QB647683:QC647683 QB647747:QC647747 QB647811:QC647811 QB647875:QC647875 QB647939:QC647939 QB648003:QC648003 QB648067:QC648067 QB648131:QC648131 QB648195:QC648195 QB648259:QC648259 QB648323:QC648323 QB648387:QC648387 QB648451:QC648451 QB648515:QC648515 QB648579:QC648579 QB648643:QC648643 QB648707:QC648707 QB648771:QC648771 QB648835:QC648835 QB648899:QC648899 QB648963:QC648963 QB649027:QC649027 QB649091:QC649091 QB649155:QC649155 QB649219:QC649219 QB649283:QC649283 QB649347:QC649347 QB649411:QC649411 QB649475:QC649475 QB649539:QC649539 QB649603:QC649603 QB649667:QC649667 QB649731:QC649731 QB649795:QC649795 QB649859:QC649859 QB649923:QC649923 QB649987:QC649987 QB650051:QC650051 QB650115:QC650115 QB650179:QC650179 QB650243:QC650243 QB650307:QC650307 QB650371:QC650371 QB650435:QC650435 QB650499:QC650499 QB650563:QC650563 QB650627:QC650627 QB650691:QC650691 QB650755:QC650755 QB650819:QC650819 QB650883:QC650883 QB650947:QC650947 QB651011:QC651011 QB651075:QC651075 QB651139:QC651139 QB651203:QC651203 QB651267:QC651267 QB651331:QC651331 QB651395:QC651395 QB651459:QC651459 QB651523:QC651523 QB651587:QC651587 QB651651:QC651651 QB651715:QC651715 QB651779:QC651779 QB651843:QC651843 QB651907:QC651907 QB651971:QC651971 QB652035:QC652035 QB652099:QC652099 QB652163:QC652163 QB652227:QC652227 QB652291:QC652291 QB652355:QC652355 QB652419:QC652419 QB652483:QC652483 QB652547:QC652547 QB652611:QC652611 QB652675:QC652675 QB652739:QC652739 QB652803:QC652803 QB652867:QC652867 QB652931:QC652931 QB652995:QC652995 QB653059:QC653059 QB653123:QC653123 QB653187:QC653187 QB653251:QC653251 QB653315:QC653315 QB653379:QC653379 QB653443:QC653443 QB653507:QC653507 QB653571:QC653571 QB653635:QC653635 QB653699:QC653699 QB653763:QC653763 QB653827:QC653827 QB653891:QC653891 QB653955:QC653955 QB654019:QC654019 QB654083:QC654083 QB654147:QC654147 QB654211:QC654211 QB654275:QC654275 QB654339:QC654339 QB654403:QC654403 QB654467:QC654467 QB654531:QC654531 QB654595:QC654595 QB654659:QC654659 QB654723:QC654723 QB654787:QC654787 QB654851:QC654851 QB654915:QC654915 QB654979:QC654979 QB655043:QC655043 QB655107:QC655107 QB655171:QC655171 QB655235:QC655235 QB655299:QC655299 QB655363:QC655363 QB655427:QC655427 QB655491:QC655491 QB655555:QC655555 QB655619:QC655619 QB655683:QC655683 QB655747:QC655747 QB655811:QC655811 QB655875:QC655875 QB655939:QC655939 QB656003:QC656003 QB656067:QC656067 QB656131:QC656131 QB656195:QC656195 QB656259:QC656259 QB656323:QC656323 QB656387:QC656387 QB656451:QC656451 QB656515:QC656515 QB656579:QC656579 QB656643:QC656643 QB656707:QC656707 QB656771:QC656771 QB656835:QC656835 QB656899:QC656899 QB656963:QC656963 QB657027:QC657027 QB657091:QC657091 QB657155:QC657155 QB657219:QC657219 QB657283:QC657283 QB657347:QC657347 QB657411:QC657411 QB657475:QC657475 QB657539:QC657539 QB657603:QC657603 QB657667:QC657667 QB657731:QC657731 QB657795:QC657795 QB657859:QC657859 QB657923:QC657923 QB657987:QC657987 QB658051:QC658051 QB658115:QC658115 QB658179:QC658179 QB658243:QC658243 QB658307:QC658307 QB658371:QC658371 QB658435:QC658435 QB658499:QC658499 QB658563:QC658563 QB658627:QC658627 QB658691:QC658691 QB658755:QC658755 QB658819:QC658819 QB658883:QC658883 QB658947:QC658947 QB659011:QC659011 QB659075:QC659075 QB659139:QC659139 QB659203:QC659203 QB659267:QC659267 QB659331:QC659331 QB659395:QC659395 QB659459:QC659459 QB659523:QC659523 QB659587:QC659587 QB659651:QC659651 QB659715:QC659715 QB659779:QC659779 QB659843:QC659843 QB659907:QC659907 QB659971:QC659971 QB660035:QC660035 QB660099:QC660099 QB660163:QC660163 QB660227:QC660227 QB660291:QC660291 QB660355:QC660355 QB660419:QC660419 QB660483:QC660483 QB660547:QC660547 QB660611:QC660611 QB660675:QC660675 QB660739:QC660739 QB660803:QC660803 QB660867:QC660867 QB660931:QC660931 QB660995:QC660995 QB661059:QC661059 QB661123:QC661123 QB661187:QC661187 QB661251:QC661251 QB661315:QC661315 QB661379:QC661379 QB661443:QC661443 QB661507:QC661507 QB661571:QC661571 QB661635:QC661635 QB661699:QC661699 QB661763:QC661763 QB661827:QC661827 QB661891:QC661891 QB661955:QC661955 QB662019:QC662019 QB662083:QC662083 QB662147:QC662147 QB662211:QC662211 QB662275:QC662275 QB662339:QC662339 QB662403:QC662403 QB662467:QC662467 QB662531:QC662531 QB662595:QC662595 QB662659:QC662659 QB662723:QC662723 QB662787:QC662787 QB662851:QC662851 QB662915:QC662915 QB662979:QC662979 QB663043:QC663043 QB663107:QC663107 QB663171:QC663171 QB663235:QC663235 QB663299:QC663299 QB663363:QC663363 QB663427:QC663427 QB663491:QC663491 QB663555:QC663555 QB663619:QC663619 QB663683:QC663683 QB663747:QC663747 QB663811:QC663811 QB663875:QC663875 QB663939:QC663939 QB664003:QC664003 QB664067:QC664067 QB664131:QC664131 QB664195:QC664195 QB664259:QC664259 QB664323:QC664323 QB664387:QC664387 QB664451:QC664451 QB664515:QC664515 QB664579:QC664579 QB664643:QC664643 QB664707:QC664707 QB664771:QC664771 QB664835:QC664835 QB664899:QC664899 QB664963:QC664963 QB665027:QC665027 QB665091:QC665091 QB665155:QC665155 QB665219:QC665219 QB665283:QC665283 QB665347:QC665347 QB665411:QC665411 QB665475:QC665475 QB665539:QC665539 QB665603:QC665603 QB665667:QC665667 QB665731:QC665731 QB665795:QC665795 QB665859:QC665859 QB665923:QC665923 QB665987:QC665987 QB666051:QC666051 QB666115:QC666115 QB666179:QC666179 QB666243:QC666243 QB666307:QC666307 QB666371:QC666371 QB666435:QC666435 QB666499:QC666499 QB666563:QC666563 QB666627:QC666627 QB666691:QC666691 QB666755:QC666755 QB666819:QC666819 QB666883:QC666883 QB666947:QC666947 QB667011:QC667011 QB667075:QC667075 QB667139:QC667139 QB667203:QC667203 QB667267:QC667267 QB667331:QC667331 QB667395:QC667395 QB667459:QC667459 QB667523:QC667523 QB667587:QC667587 QB667651:QC667651 QB667715:QC667715 QB667779:QC667779 QB667843:QC667843 QB667907:QC667907 QB667971:QC667971 QB668035:QC668035 QB668099:QC668099 QB668163:QC668163 QB668227:QC668227 QB668291:QC668291 QB668355:QC668355 QB668419:QC668419 QB668483:QC668483 QB668547:QC668547 QB668611:QC668611 QB668675:QC668675 QB668739:QC668739 QB668803:QC668803 QB668867:QC668867 QB668931:QC668931 QB668995:QC668995 QB669059:QC669059 QB669123:QC669123 QB669187:QC669187 QB669251:QC669251 QB669315:QC669315 QB669379:QC669379 QB669443:QC669443 QB669507:QC669507 QB669571:QC669571 QB669635:QC669635 QB669699:QC669699 QB669763:QC669763 QB669827:QC669827 QB669891:QC669891 QB669955:QC669955 QB670019:QC670019 QB670083:QC670083 QB670147:QC670147 QB670211:QC670211 QB670275:QC670275 QB670339:QC670339 QB670403:QC670403 QB670467:QC670467 QB670531:QC670531 QB670595:QC670595 QB670659:QC670659 QB670723:QC670723 QB670787:QC670787 QB670851:QC670851 QB670915:QC670915 QB670979:QC670979 QB671043:QC671043 QB671107:QC671107 QB671171:QC671171 QB671235:QC671235 QB671299:QC671299 QB671363:QC671363 QB671427:QC671427 QB671491:QC671491 QB671555:QC671555 QB671619:QC671619 QB671683:QC671683 QB671747:QC671747 QB671811:QC671811 QB671875:QC671875 QB671939:QC671939 QB672003:QC672003 QB672067:QC672067 QB672131:QC672131 QB672195:QC672195 QB672259:QC672259 QB672323:QC672323 QB672387:QC672387 QB672451:QC672451 QB672515:QC672515 QB672579:QC672579 QB672643:QC672643 QB672707:QC672707 QB672771:QC672771 QB672835:QC672835 QB672899:QC672899 QB672963:QC672963 QB673027:QC673027 QB673091:QC673091 QB673155:QC673155 QB673219:QC673219 QB673283:QC673283 QB673347:QC673347 QB673411:QC673411 QB673475:QC673475 QB673539:QC673539 QB673603:QC673603 QB673667:QC673667 QB673731:QC673731 QB673795:QC673795 QB673859:QC673859 QB673923:QC673923 QB673987:QC673987 QB674051:QC674051 QB674115:QC674115 QB674179:QC674179 QB674243:QC674243 QB674307:QC674307 QB674371:QC674371 QB674435:QC674435 QB674499:QC674499 QB674563:QC674563 QB674627:QC674627 QB674691:QC674691 QB674755:QC674755 QB674819:QC674819 QB674883:QC674883 QB674947:QC674947 QB675011:QC675011 QB675075:QC675075 QB675139:QC675139 QB675203:QC675203 QB675267:QC675267 QB675331:QC675331 QB675395:QC675395 QB675459:QC675459 QB675523:QC675523 QB675587:QC675587 QB675651:QC675651 QB675715:QC675715 QB675779:QC675779 QB675843:QC675843 QB675907:QC675907 QB675971:QC675971 QB676035:QC676035 QB676099:QC676099 QB676163:QC676163 QB676227:QC676227 QB676291:QC676291 QB676355:QC676355 QB676419:QC676419 QB676483:QC676483 QB676547:QC676547 QB676611:QC676611 QB676675:QC676675 QB676739:QC676739 QB676803:QC676803 QB676867:QC676867 QB676931:QC676931 QB676995:QC676995 QB677059:QC677059 QB677123:QC677123 QB677187:QC677187 QB677251:QC677251 QB677315:QC677315 QB677379:QC677379 QB677443:QC677443 QB677507:QC677507 QB677571:QC677571 QB677635:QC677635 QB677699:QC677699 QB677763:QC677763 QB677827:QC677827 QB677891:QC677891 QB677955:QC677955 QB678019:QC678019 QB678083:QC678083 QB678147:QC678147 QB678211:QC678211 QB678275:QC678275 QB678339:QC678339 QB678403:QC678403 QB678467:QC678467 QB678531:QC678531 QB678595:QC678595 QB678659:QC678659 QB678723:QC678723 QB678787:QC678787 QB678851:QC678851 QB678915:QC678915 QB678979:QC678979 QB679043:QC679043 QB679107:QC679107 QB679171:QC679171 QB679235:QC679235 QB679299:QC679299 QB679363:QC679363 QB679427:QC679427 QB679491:QC679491 QB679555:QC679555 QB679619:QC679619 QB679683:QC679683 QB679747:QC679747 QB679811:QC679811 QB679875:QC679875 QB679939:QC679939 QB680003:QC680003 QB680067:QC680067 QB680131:QC680131 QB680195:QC680195 QB680259:QC680259 QB680323:QC680323 QB680387:QC680387 QB680451:QC680451 QB680515:QC680515 QB680579:QC680579 QB680643:QC680643 QB680707:QC680707 QB680771:QC680771 QB680835:QC680835 QB680899:QC680899 QB680963:QC680963 QB681027:QC681027 QB681091:QC681091 QB681155:QC681155 QB681219:QC681219 QB681283:QC681283 QB681347:QC681347 QB681411:QC681411 QB681475:QC681475 QB681539:QC681539 QB681603:QC681603 QB681667:QC681667 QB681731:QC681731 QB681795:QC681795 QB681859:QC681859 QB681923:QC681923 QB681987:QC681987 QB682051:QC682051 QB682115:QC682115 QB682179:QC682179 QB682243:QC682243 QB682307:QC682307 QB682371:QC682371 QB682435:QC682435 QB682499:QC682499 QB682563:QC682563 QB682627:QC682627 QB682691:QC682691 QB682755:QC682755 QB682819:QC682819 QB682883:QC682883 QB682947:QC682947 QB683011:QC683011 QB683075:QC683075 QB683139:QC683139 QB683203:QC683203 QB683267:QC683267 QB683331:QC683331 QB683395:QC683395 QB683459:QC683459 QB683523:QC683523 QB683587:QC683587 QB683651:QC683651 QB683715:QC683715 QB683779:QC683779 QB683843:QC683843 QB683907:QC683907 QB683971:QC683971 QB684035:QC684035 QB684099:QC684099 QB684163:QC684163 QB684227:QC684227 QB684291:QC684291 QB684355:QC684355 QB684419:QC684419 QB684483:QC684483 QB684547:QC684547 QB684611:QC684611 QB684675:QC684675 QB684739:QC684739 QB684803:QC684803 QB684867:QC684867 QB684931:QC684931 QB684995:QC684995 QB685059:QC685059 QB685123:QC685123 QB685187:QC685187 QB685251:QC685251 QB685315:QC685315 QB685379:QC685379 QB685443:QC685443 QB685507:QC685507 QB685571:QC685571 QB685635:QC685635 QB685699:QC685699 QB685763:QC685763 QB685827:QC685827 QB685891:QC685891 QB685955:QC685955 QB686019:QC686019 QB686083:QC686083 QB686147:QC686147 QB686211:QC686211 QB686275:QC686275 QB686339:QC686339 QB686403:QC686403 QB686467:QC686467 QB686531:QC686531 QB686595:QC686595 QB686659:QC686659 QB686723:QC686723 QB686787:QC686787 QB686851:QC686851 QB686915:QC686915 QB686979:QC686979 QB687043:QC687043 QB687107:QC687107 QB687171:QC687171 QB687235:QC687235 QB687299:QC687299 QB687363:QC687363 QB687427:QC687427 QB687491:QC687491 QB687555:QC687555 QB687619:QC687619 QB687683:QC687683 QB687747:QC687747 QB687811:QC687811 QB687875:QC687875 QB687939:QC687939 QB688003:QC688003 QB688067:QC688067 QB688131:QC688131 QB688195:QC688195 QB688259:QC688259 QB688323:QC688323 QB688387:QC688387 QB688451:QC688451 QB688515:QC688515 QB688579:QC688579 QB688643:QC688643 QB688707:QC688707 QB688771:QC688771 QB688835:QC688835 QB688899:QC688899 QB688963:QC688963 QB689027:QC689027 QB689091:QC689091 QB689155:QC689155 QB689219:QC689219 QB689283:QC689283 QB689347:QC689347 QB689411:QC689411 QB689475:QC689475 QB689539:QC689539 QB689603:QC689603 QB689667:QC689667 QB689731:QC689731 QB689795:QC689795 QB689859:QC689859 QB689923:QC689923 QB689987:QC689987 QB690051:QC690051 QB690115:QC690115 QB690179:QC690179 QB690243:QC690243 QB690307:QC690307 QB690371:QC690371 QB690435:QC690435 QB690499:QC690499 QB690563:QC690563 QB690627:QC690627 QB690691:QC690691 QB690755:QC690755 QB690819:QC690819 QB690883:QC690883 QB690947:QC690947 QB691011:QC691011 QB691075:QC691075 QB691139:QC691139 QB691203:QC691203 QB691267:QC691267 QB691331:QC691331 QB691395:QC691395 QB691459:QC691459 QB691523:QC691523 QB691587:QC691587 QB691651:QC691651 QB691715:QC691715 QB691779:QC691779 QB691843:QC691843 QB691907:QC691907 QB691971:QC691971 QB692035:QC692035 QB692099:QC692099 QB692163:QC692163 QB692227:QC692227 QB692291:QC692291 QB692355:QC692355 QB692419:QC692419 QB692483:QC692483 QB692547:QC692547 QB692611:QC692611 QB692675:QC692675 QB692739:QC692739 QB692803:QC692803 QB692867:QC692867 QB692931:QC692931 QB692995:QC692995 QB693059:QC693059 QB693123:QC693123 QB693187:QC693187 QB693251:QC693251 QB693315:QC693315 QB693379:QC693379 QB693443:QC693443 QB693507:QC693507 QB693571:QC693571 QB693635:QC693635 QB693699:QC693699 QB693763:QC693763 QB693827:QC693827 QB693891:QC693891 QB693955:QC693955 QB694019:QC694019 QB694083:QC694083 QB694147:QC694147 QB694211:QC694211 QB694275:QC694275 QB694339:QC694339 QB694403:QC694403 QB694467:QC694467 QB694531:QC694531 QB694595:QC694595 QB694659:QC694659 QB694723:QC694723 QB694787:QC694787 QB694851:QC694851 QB694915:QC694915 QB694979:QC694979 QB695043:QC695043 QB695107:QC695107 QB695171:QC695171 QB695235:QC695235 QB695299:QC695299 QB695363:QC695363 QB695427:QC695427 QB695491:QC695491 QB695555:QC695555 QB695619:QC695619 QB695683:QC695683 QB695747:QC695747 QB695811:QC695811 QB695875:QC695875 QB695939:QC695939 QB696003:QC696003 QB696067:QC696067 QB696131:QC696131 QB696195:QC696195 QB696259:QC696259 QB696323:QC696323 QB696387:QC696387 QB696451:QC696451 QB696515:QC696515 QB696579:QC696579 QB696643:QC696643 QB696707:QC696707 QB696771:QC696771 QB696835:QC696835 QB696899:QC696899 QB696963:QC696963 QB697027:QC697027 QB697091:QC697091 QB697155:QC697155 QB697219:QC697219 QB697283:QC697283 QB697347:QC697347 QB697411:QC697411 QB697475:QC697475 QB697539:QC697539 QB697603:QC697603 QB697667:QC697667 QB697731:QC697731 QB697795:QC697795 QB697859:QC697859 QB697923:QC697923 QB697987:QC697987 QB698051:QC698051 QB698115:QC698115 QB698179:QC698179 QB698243:QC698243 QB698307:QC698307 QB698371:QC698371 QB698435:QC698435 QB698499:QC698499 QB698563:QC698563 QB698627:QC698627 QB698691:QC698691 QB698755:QC698755 QB698819:QC698819 QB698883:QC698883 QB698947:QC698947 QB699011:QC699011 QB699075:QC699075 QB699139:QC699139 QB699203:QC699203 QB699267:QC699267 QB699331:QC699331 QB699395:QC699395 QB699459:QC699459 QB699523:QC699523 QB699587:QC699587 QB699651:QC699651 QB699715:QC699715 QB699779:QC699779 QB699843:QC699843 QB699907:QC699907 QB699971:QC699971 QB700035:QC700035 QB700099:QC700099 QB700163:QC700163 QB700227:QC700227 QB700291:QC700291 QB700355:QC700355 QB700419:QC700419 QB700483:QC700483 QB700547:QC700547 QB700611:QC700611 QB700675:QC700675 QB700739:QC700739 QB700803:QC700803 QB700867:QC700867 QB700931:QC700931 QB700995:QC700995 QB701059:QC701059 QB701123:QC701123 QB701187:QC701187 QB701251:QC701251 QB701315:QC701315 QB701379:QC701379 QB701443:QC701443 QB701507:QC701507 QB701571:QC701571 QB701635:QC701635 QB701699:QC701699 QB701763:QC701763 QB701827:QC701827 QB701891:QC701891 QB701955:QC701955 QB702019:QC702019 QB702083:QC702083 QB702147:QC702147 QB702211:QC702211 QB702275:QC702275 QB702339:QC702339 QB702403:QC702403 QB702467:QC702467 QB702531:QC702531 QB702595:QC702595 QB702659:QC702659 QB702723:QC702723 QB702787:QC702787 QB702851:QC702851 QB702915:QC702915 QB702979:QC702979 QB703043:QC703043 QB703107:QC703107 QB703171:QC703171 QB703235:QC703235 QB703299:QC703299 QB703363:QC703363 QB703427:QC703427 QB703491:QC703491 QB703555:QC703555 QB703619:QC703619 QB703683:QC703683 QB703747:QC703747 QB703811:QC703811 QB703875:QC703875 QB703939:QC703939 QB704003:QC704003 QB704067:QC704067 QB704131:QC704131 QB704195:QC704195 QB704259:QC704259 QB704323:QC704323 QB704387:QC704387 QB704451:QC704451 QB704515:QC704515 QB704579:QC704579 QB704643:QC704643 QB704707:QC704707 QB704771:QC704771 QB704835:QC704835 QB704899:QC704899 QB704963:QC704963 QB705027:QC705027 QB705091:QC705091 QB705155:QC705155 QB705219:QC705219 QB705283:QC705283 QB705347:QC705347 QB705411:QC705411 QB705475:QC705475 QB705539:QC705539 QB705603:QC705603 QB705667:QC705667 QB705731:QC705731 QB705795:QC705795 QB705859:QC705859 QB705923:QC705923 QB705987:QC705987 QB706051:QC706051 QB706115:QC706115 QB706179:QC706179 QB706243:QC706243 QB706307:QC706307 QB706371:QC706371 QB706435:QC706435 QB706499:QC706499 QB706563:QC706563 QB706627:QC706627 QB706691:QC706691 QB706755:QC706755 QB706819:QC706819 QB706883:QC706883 QB706947:QC706947 QB707011:QC707011 QB707075:QC707075 QB707139:QC707139 QB707203:QC707203 QB707267:QC707267 QB707331:QC707331 QB707395:QC707395 QB707459:QC707459 QB707523:QC707523 QB707587:QC707587 QB707651:QC707651 QB707715:QC707715 QB707779:QC707779 QB707843:QC707843 QB707907:QC707907 QB707971:QC707971 QB708035:QC708035 QB708099:QC708099 QB708163:QC708163 QB708227:QC708227 QB708291:QC708291 QB708355:QC708355 QB708419:QC708419 QB708483:QC708483 QB708547:QC708547 QB708611:QC708611 QB708675:QC708675 QB708739:QC708739 QB708803:QC708803 QB708867:QC708867 QB708931:QC708931 QB708995:QC708995 QB709059:QC709059 QB709123:QC709123 QB709187:QC709187 QB709251:QC709251 QB709315:QC709315 QB709379:QC709379 QB709443:QC709443 QB709507:QC709507 QB709571:QC709571 QB709635:QC709635 QB709699:QC709699 QB709763:QC709763 QB709827:QC709827 QB709891:QC709891 QB709955:QC709955 QB710019:QC710019 QB710083:QC710083 QB710147:QC710147 QB710211:QC710211 QB710275:QC710275 QB710339:QC710339 QB710403:QC710403 QB710467:QC710467 QB710531:QC710531 QB710595:QC710595 QB710659:QC710659 QB710723:QC710723 QB710787:QC710787 QB710851:QC710851 QB710915:QC710915 QB710979:QC710979 QB711043:QC711043 QB711107:QC711107 QB711171:QC711171 QB711235:QC711235 QB711299:QC711299 QB711363:QC711363 QB711427:QC711427 QB711491:QC711491 QB711555:QC711555 QB711619:QC711619 QB711683:QC711683 QB711747:QC711747 QB711811:QC711811 QB711875:QC711875 QB711939:QC711939 QB712003:QC712003 QB712067:QC712067 QB712131:QC712131 QB712195:QC712195 QB712259:QC712259 QB712323:QC712323 QB712387:QC712387 QB712451:QC712451 QB712515:QC712515 QB712579:QC712579 QB712643:QC712643 QB712707:QC712707 QB712771:QC712771 QB712835:QC712835 QB712899:QC712899 QB712963:QC712963 QB713027:QC713027 QB713091:QC713091 QB713155:QC713155 QB713219:QC713219 QB713283:QC713283 QB713347:QC713347 QB713411:QC713411 QB713475:QC713475 QB713539:QC713539 QB713603:QC713603 QB713667:QC713667 QB713731:QC713731 QB713795:QC713795 QB713859:QC713859 QB713923:QC713923 QB713987:QC713987 QB714051:QC714051 QB714115:QC714115 QB714179:QC714179 QB714243:QC714243 QB714307:QC714307 QB714371:QC714371 QB714435:QC714435 QB714499:QC714499 QB714563:QC714563 QB714627:QC714627 QB714691:QC714691 QB714755:QC714755 QB714819:QC714819 QB714883:QC714883 QB714947:QC714947 QB715011:QC715011 QB715075:QC715075 QB715139:QC715139 QB715203:QC715203 QB715267:QC715267 QB715331:QC715331 QB715395:QC715395 QB715459:QC715459 QB715523:QC715523 QB715587:QC715587 QB715651:QC715651 QB715715:QC715715 QB715779:QC715779 QB715843:QC715843 QB715907:QC715907 QB715971:QC715971 QB716035:QC716035 QB716099:QC716099 QB716163:QC716163 QB716227:QC716227 QB716291:QC716291 QB716355:QC716355 QB716419:QC716419 QB716483:QC716483 QB716547:QC716547 QB716611:QC716611 QB716675:QC716675 QB716739:QC716739 QB716803:QC716803 QB716867:QC716867 QB716931:QC716931 QB716995:QC716995 QB717059:QC717059 QB717123:QC717123 QB717187:QC717187 QB717251:QC717251 QB717315:QC717315 QB717379:QC717379 QB717443:QC717443 QB717507:QC717507 QB717571:QC717571 QB717635:QC717635 QB717699:QC717699 QB717763:QC717763 QB717827:QC717827 QB717891:QC717891 QB717955:QC717955 QB718019:QC718019 QB718083:QC718083 QB718147:QC718147 QB718211:QC718211 QB718275:QC718275 QB718339:QC718339 QB718403:QC718403 QB718467:QC718467 QB718531:QC718531 QB718595:QC718595 QB718659:QC718659 QB718723:QC718723 QB718787:QC718787 QB718851:QC718851 QB718915:QC718915 QB718979:QC718979 QB719043:QC719043 QB719107:QC719107 QB719171:QC719171 QB719235:QC719235 QB719299:QC719299 QB719363:QC719363 QB719427:QC719427 QB719491:QC719491 QB719555:QC719555 QB719619:QC719619 QB719683:QC719683 QB719747:QC719747 QB719811:QC719811 QB719875:QC719875 QB719939:QC719939 QB720003:QC720003 QB720067:QC720067 QB720131:QC720131 QB720195:QC720195 QB720259:QC720259 QB720323:QC720323 QB720387:QC720387 QB720451:QC720451 QB720515:QC720515 QB720579:QC720579 QB720643:QC720643 QB720707:QC720707 QB720771:QC720771 QB720835:QC720835 QB720899:QC720899 QB720963:QC720963 QB721027:QC721027 QB721091:QC721091 QB721155:QC721155 QB721219:QC721219 QB721283:QC721283 QB721347:QC721347 QB721411:QC721411 QB721475:QC721475 QB721539:QC721539 QB721603:QC721603 QB721667:QC721667 QB721731:QC721731 QB721795:QC721795 QB721859:QC721859 QB721923:QC721923 QB721987:QC721987 QB722051:QC722051 QB722115:QC722115 QB722179:QC722179 QB722243:QC722243 QB722307:QC722307 QB722371:QC722371 QB722435:QC722435 QB722499:QC722499 QB722563:QC722563 QB722627:QC722627 QB722691:QC722691 QB722755:QC722755 QB722819:QC722819 QB722883:QC722883 QB722947:QC722947 QB723011:QC723011 QB723075:QC723075 QB723139:QC723139 QB723203:QC723203 QB723267:QC723267 QB723331:QC723331 QB723395:QC723395 QB723459:QC723459 QB723523:QC723523 QB723587:QC723587 QB723651:QC723651 QB723715:QC723715 QB723779:QC723779 QB723843:QC723843 QB723907:QC723907 QB723971:QC723971 QB724035:QC724035 QB724099:QC724099 QB724163:QC724163 QB724227:QC724227 QB724291:QC724291 QB724355:QC724355 QB724419:QC724419 QB724483:QC724483 QB724547:QC724547 QB724611:QC724611 QB724675:QC724675 QB724739:QC724739 QB724803:QC724803 QB724867:QC724867 QB724931:QC724931 QB724995:QC724995 QB725059:QC725059 QB725123:QC725123 QB725187:QC725187 QB725251:QC725251 QB725315:QC725315 QB725379:QC725379 QB725443:QC725443 QB725507:QC725507 QB725571:QC725571 QB725635:QC725635 QB725699:QC725699 QB725763:QC725763 QB725827:QC725827 QB725891:QC725891 QB725955:QC725955 QB726019:QC726019 QB726083:QC726083 QB726147:QC726147 QB726211:QC726211 QB726275:QC726275 QB726339:QC726339 QB726403:QC726403 QB726467:QC726467 QB726531:QC726531 QB726595:QC726595 QB726659:QC726659 QB726723:QC726723 QB726787:QC726787 QB726851:QC726851 QB726915:QC726915 QB726979:QC726979 QB727043:QC727043 QB727107:QC727107 QB727171:QC727171 QB727235:QC727235 QB727299:QC727299 QB727363:QC727363 QB727427:QC727427 QB727491:QC727491 QB727555:QC727555 QB727619:QC727619 QB727683:QC727683 QB727747:QC727747 QB727811:QC727811 QB727875:QC727875 QB727939:QC727939 QB728003:QC728003 QB728067:QC728067 QB728131:QC728131 QB728195:QC728195 QB728259:QC728259 QB728323:QC728323 QB728387:QC728387 QB728451:QC728451 QB728515:QC728515 QB728579:QC728579 QB728643:QC728643 QB728707:QC728707 QB728771:QC728771 QB728835:QC728835 QB728899:QC728899 QB728963:QC728963 QB729027:QC729027 QB729091:QC729091 QB729155:QC729155 QB729219:QC729219 QB729283:QC729283 QB729347:QC729347 QB729411:QC729411 QB729475:QC729475 QB729539:QC729539 QB729603:QC729603 QB729667:QC729667 QB729731:QC729731 QB729795:QC729795 QB729859:QC729859 QB729923:QC729923 QB729987:QC729987 QB730051:QC730051 QB730115:QC730115 QB730179:QC730179 QB730243:QC730243 QB730307:QC730307 QB730371:QC730371 QB730435:QC730435 QB730499:QC730499 QB730563:QC730563 QB730627:QC730627 QB730691:QC730691 QB730755:QC730755 QB730819:QC730819 QB730883:QC730883 QB730947:QC730947 QB731011:QC731011 QB731075:QC731075 QB731139:QC731139 QB731203:QC731203 QB731267:QC731267 QB731331:QC731331 QB731395:QC731395 QB731459:QC731459 QB731523:QC731523 QB731587:QC731587 QB731651:QC731651 QB731715:QC731715 QB731779:QC731779 QB731843:QC731843 QB731907:QC731907 QB731971:QC731971 QB732035:QC732035 QB732099:QC732099 QB732163:QC732163 QB732227:QC732227 QB732291:QC732291 QB732355:QC732355 QB732419:QC732419 QB732483:QC732483 QB732547:QC732547 QB732611:QC732611 QB732675:QC732675 QB732739:QC732739 QB732803:QC732803 QB732867:QC732867 QB732931:QC732931 QB732995:QC732995 QB733059:QC733059 QB733123:QC733123 QB733187:QC733187 QB733251:QC733251 QB733315:QC733315 QB733379:QC733379 QB733443:QC733443 QB733507:QC733507 QB733571:QC733571 QB733635:QC733635 QB733699:QC733699 QB733763:QC733763 QB733827:QC733827 QB733891:QC733891 QB733955:QC733955 QB734019:QC734019 QB734083:QC734083 QB734147:QC734147 QB734211:QC734211 QB734275:QC734275 QB734339:QC734339 QB734403:QC734403 QB734467:QC734467 QB734531:QC734531 QB734595:QC734595 QB734659:QC734659 QB734723:QC734723 QB734787:QC734787 QB734851:QC734851 QB734915:QC734915 QB734979:QC734979 QB735043:QC735043 QB735107:QC735107 QB735171:QC735171 QB735235:QC735235 QB735299:QC735299 QB735363:QC735363 QB735427:QC735427 QB735491:QC735491 QB735555:QC735555 QB735619:QC735619 QB735683:QC735683 QB735747:QC735747 QB735811:QC735811 QB735875:QC735875 QB735939:QC735939 QB736003:QC736003 QB736067:QC736067 QB736131:QC736131 QB736195:QC736195 QB736259:QC736259 QB736323:QC736323 QB736387:QC736387 QB736451:QC736451 QB736515:QC736515 QB736579:QC736579 QB736643:QC736643 QB736707:QC736707 QB736771:QC736771 QB736835:QC736835 QB736899:QC736899 QB736963:QC736963 QB737027:QC737027 QB737091:QC737091 QB737155:QC737155 QB737219:QC737219 QB737283:QC737283 QB737347:QC737347 QB737411:QC737411 QB737475:QC737475 QB737539:QC737539 QB737603:QC737603 QB737667:QC737667 QB737731:QC737731 QB737795:QC737795 QB737859:QC737859 QB737923:QC737923 QB737987:QC737987 QB738051:QC738051 QB738115:QC738115 QB738179:QC738179 QB738243:QC738243 QB738307:QC738307 QB738371:QC738371 QB738435:QC738435 QB738499:QC738499 QB738563:QC738563 QB738627:QC738627 QB738691:QC738691 QB738755:QC738755 QB738819:QC738819 QB738883:QC738883 QB738947:QC738947 QB739011:QC739011 QB739075:QC739075 QB739139:QC739139 QB739203:QC739203 QB739267:QC739267 QB739331:QC739331 QB739395:QC739395 QB739459:QC739459 QB739523:QC739523 QB739587:QC739587 QB739651:QC739651 QB739715:QC739715 QB739779:QC739779 QB739843:QC739843 QB739907:QC739907 QB739971:QC739971 QB740035:QC740035 QB740099:QC740099 QB740163:QC740163 QB740227:QC740227 QB740291:QC740291 QB740355:QC740355 QB740419:QC740419 QB740483:QC740483 QB740547:QC740547 QB740611:QC740611 QB740675:QC740675 QB740739:QC740739 QB740803:QC740803 QB740867:QC740867 QB740931:QC740931 QB740995:QC740995 QB741059:QC741059 QB741123:QC741123 QB741187:QC741187 QB741251:QC741251 QB741315:QC741315 QB741379:QC741379 QB741443:QC741443 QB741507:QC741507 QB741571:QC741571 QB741635:QC741635 QB741699:QC741699 QB741763:QC741763 QB741827:QC741827 QB741891:QC741891 QB741955:QC741955 QB742019:QC742019 QB742083:QC742083 QB742147:QC742147 QB742211:QC742211 QB742275:QC742275 QB742339:QC742339 QB742403:QC742403 QB742467:QC742467 QB742531:QC742531 QB742595:QC742595 QB742659:QC742659 QB742723:QC742723 QB742787:QC742787 QB742851:QC742851 QB742915:QC742915 QB742979:QC742979 QB743043:QC743043 QB743107:QC743107 QB743171:QC743171 QB743235:QC743235 QB743299:QC743299 QB743363:QC743363 QB743427:QC743427 QB743491:QC743491 QB743555:QC743555 QB743619:QC743619 QB743683:QC743683 QB743747:QC743747 QB743811:QC743811 QB743875:QC743875 QB743939:QC743939 QB744003:QC744003 QB744067:QC744067 QB744131:QC744131 QB744195:QC744195 QB744259:QC744259 QB744323:QC744323 QB744387:QC744387 QB744451:QC744451 QB744515:QC744515 QB744579:QC744579 QB744643:QC744643 QB744707:QC744707 QB744771:QC744771 QB744835:QC744835 QB744899:QC744899 QB744963:QC744963 QB745027:QC745027 QB745091:QC745091 QB745155:QC745155 QB745219:QC745219 QB745283:QC745283 QB745347:QC745347 QB745411:QC745411 QB745475:QC745475 QB745539:QC745539 QB745603:QC745603 QB745667:QC745667 QB745731:QC745731 QB745795:QC745795 QB745859:QC745859 QB745923:QC745923 QB745987:QC745987 QB746051:QC746051 QB746115:QC746115 QB746179:QC746179 QB746243:QC746243 QB746307:QC746307 QB746371:QC746371 QB746435:QC746435 QB746499:QC746499 QB746563:QC746563 QB746627:QC746627 QB746691:QC746691 QB746755:QC746755 QB746819:QC746819 QB746883:QC746883 QB746947:QC746947 QB747011:QC747011 QB747075:QC747075 QB747139:QC747139 QB747203:QC747203 QB747267:QC747267 QB747331:QC747331 QB747395:QC747395 QB747459:QC747459 QB747523:QC747523 QB747587:QC747587 QB747651:QC747651 QB747715:QC747715 QB747779:QC747779 QB747843:QC747843 QB747907:QC747907 QB747971:QC747971 QB748035:QC748035 QB748099:QC748099 QB748163:QC748163 QB748227:QC748227 QB748291:QC748291 QB748355:QC748355 QB748419:QC748419 QB748483:QC748483 QB748547:QC748547 QB748611:QC748611 QB748675:QC748675 QB748739:QC748739 QB748803:QC748803 QB748867:QC748867 QB748931:QC748931 QB748995:QC748995 QB749059:QC749059 QB749123:QC749123 QB749187:QC749187 QB749251:QC749251 QB749315:QC749315 QB749379:QC749379 QB749443:QC749443 QB749507:QC749507 QB749571:QC749571 QB749635:QC749635 QB749699:QC749699 QB749763:QC749763 QB749827:QC749827 QB749891:QC749891 QB749955:QC749955 QB750019:QC750019 QB750083:QC750083 QB750147:QC750147 QB750211:QC750211 QB750275:QC750275 QB750339:QC750339 QB750403:QC750403 QB750467:QC750467 QB750531:QC750531 QB750595:QC750595 QB750659:QC750659 QB750723:QC750723 QB750787:QC750787 QB750851:QC750851 QB750915:QC750915 QB750979:QC750979 QB751043:QC751043 QB751107:QC751107 QB751171:QC751171 QB751235:QC751235 QB751299:QC751299 QB751363:QC751363 QB751427:QC751427 QB751491:QC751491 QB751555:QC751555 QB751619:QC751619 QB751683:QC751683 QB751747:QC751747 QB751811:QC751811 QB751875:QC751875 QB751939:QC751939 QB752003:QC752003 QB752067:QC752067 QB752131:QC752131 QB752195:QC752195 QB752259:QC752259 QB752323:QC752323 QB752387:QC752387 QB752451:QC752451 QB752515:QC752515 QB752579:QC752579 QB752643:QC752643 QB752707:QC752707 QB752771:QC752771 QB752835:QC752835 QB752899:QC752899 QB752963:QC752963 QB753027:QC753027 QB753091:QC753091 QB753155:QC753155 QB753219:QC753219 QB753283:QC753283 QB753347:QC753347 QB753411:QC753411 QB753475:QC753475 QB753539:QC753539 QB753603:QC753603 QB753667:QC753667 QB753731:QC753731 QB753795:QC753795 QB753859:QC753859 QB753923:QC753923 QB753987:QC753987 QB754051:QC754051 QB754115:QC754115 QB754179:QC754179 QB754243:QC754243 QB754307:QC754307 QB754371:QC754371 QB754435:QC754435 QB754499:QC754499 QB754563:QC754563 QB754627:QC754627 QB754691:QC754691 QB754755:QC754755 QB754819:QC754819 QB754883:QC754883 QB754947:QC754947 QB755011:QC755011 QB755075:QC755075 QB755139:QC755139 QB755203:QC755203 QB755267:QC755267 QB755331:QC755331 QB755395:QC755395 QB755459:QC755459 QB755523:QC755523 QB755587:QC755587 QB755651:QC755651 QB755715:QC755715 QB755779:QC755779 QB755843:QC755843 QB755907:QC755907 QB755971:QC755971 QB756035:QC756035 QB756099:QC756099 QB756163:QC756163 QB756227:QC756227 QB756291:QC756291 QB756355:QC756355 QB756419:QC756419 QB756483:QC756483 QB756547:QC756547 QB756611:QC756611 QB756675:QC756675 QB756739:QC756739 QB756803:QC756803 QB756867:QC756867 QB756931:QC756931 QB756995:QC756995 QB757059:QC757059 QB757123:QC757123 QB757187:QC757187 QB757251:QC757251 QB757315:QC757315 QB757379:QC757379 QB757443:QC757443 QB757507:QC757507 QB757571:QC757571 QB757635:QC757635 QB757699:QC757699 QB757763:QC757763 QB757827:QC757827 QB757891:QC757891 QB757955:QC757955 QB758019:QC758019 QB758083:QC758083 QB758147:QC758147 QB758211:QC758211 QB758275:QC758275 QB758339:QC758339 QB758403:QC758403 QB758467:QC758467 QB758531:QC758531 QB758595:QC758595 QB758659:QC758659 QB758723:QC758723 QB758787:QC758787 QB758851:QC758851 QB758915:QC758915 QB758979:QC758979 QB759043:QC759043 QB759107:QC759107 QB759171:QC759171 QB759235:QC759235 QB759299:QC759299 QB759363:QC759363 QB759427:QC759427 QB759491:QC759491 QB759555:QC759555 QB759619:QC759619 QB759683:QC759683 QB759747:QC759747 QB759811:QC759811 QB759875:QC759875 QB759939:QC759939 QB760003:QC760003 QB760067:QC760067 QB760131:QC760131 QB760195:QC760195 QB760259:QC760259 QB760323:QC760323 QB760387:QC760387 QB760451:QC760451 QB760515:QC760515 QB760579:QC760579 QB760643:QC760643 QB760707:QC760707 QB760771:QC760771 QB760835:QC760835 QB760899:QC760899 QB760963:QC760963 QB761027:QC761027 QB761091:QC761091 QB761155:QC761155 QB761219:QC761219 QB761283:QC761283 QB761347:QC761347 QB761411:QC761411 QB761475:QC761475 QB761539:QC761539 QB761603:QC761603 QB761667:QC761667 QB761731:QC761731 QB761795:QC761795 QB761859:QC761859 QB761923:QC761923 QB761987:QC761987 QB762051:QC762051 QB762115:QC762115 QB762179:QC762179 QB762243:QC762243 QB762307:QC762307 QB762371:QC762371 QB762435:QC762435 QB762499:QC762499 QB762563:QC762563 QB762627:QC762627 QB762691:QC762691 QB762755:QC762755 QB762819:QC762819 QB762883:QC762883 QB762947:QC762947 QB763011:QC763011 QB763075:QC763075 QB763139:QC763139 QB763203:QC763203 QB763267:QC763267 QB763331:QC763331 QB763395:QC763395 QB763459:QC763459 QB763523:QC763523 QB763587:QC763587 QB763651:QC763651 QB763715:QC763715 QB763779:QC763779 QB763843:QC763843 QB763907:QC763907 QB763971:QC763971 QB764035:QC764035 QB764099:QC764099 QB764163:QC764163 QB764227:QC764227 QB764291:QC764291 QB764355:QC764355 QB764419:QC764419 QB764483:QC764483 QB764547:QC764547 QB764611:QC764611 QB764675:QC764675 QB764739:QC764739 QB764803:QC764803 QB764867:QC764867 QB764931:QC764931 QB764995:QC764995 QB765059:QC765059 QB765123:QC765123 QB765187:QC765187 QB765251:QC765251 QB765315:QC765315 QB765379:QC765379 QB765443:QC765443 QB765507:QC765507 QB765571:QC765571 QB765635:QC765635 QB765699:QC765699 QB765763:QC765763 QB765827:QC765827 QB765891:QC765891 QB765955:QC765955 QB766019:QC766019 QB766083:QC766083 QB766147:QC766147 QB766211:QC766211 QB766275:QC766275 QB766339:QC766339 QB766403:QC766403 QB766467:QC766467 QB766531:QC766531 QB766595:QC766595 QB766659:QC766659 QB766723:QC766723 QB766787:QC766787 QB766851:QC766851 QB766915:QC766915 QB766979:QC766979 QB767043:QC767043 QB767107:QC767107 QB767171:QC767171 QB767235:QC767235 QB767299:QC767299 QB767363:QC767363 QB767427:QC767427 QB767491:QC767491 QB767555:QC767555 QB767619:QC767619 QB767683:QC767683 QB767747:QC767747 QB767811:QC767811 QB767875:QC767875 QB767939:QC767939 QB768003:QC768003 QB768067:QC768067 QB768131:QC768131 QB768195:QC768195 QB768259:QC768259 QB768323:QC768323 QB768387:QC768387 QB768451:QC768451 QB768515:QC768515 QB768579:QC768579 QB768643:QC768643 QB768707:QC768707 QB768771:QC768771 QB768835:QC768835 QB768899:QC768899 QB768963:QC768963 QB769027:QC769027 QB769091:QC769091 QB769155:QC769155 QB769219:QC769219 QB769283:QC769283 QB769347:QC769347 QB769411:QC769411 QB769475:QC769475 QB769539:QC769539 QB769603:QC769603 QB769667:QC769667 QB769731:QC769731 QB769795:QC769795 QB769859:QC769859 QB769923:QC769923 QB769987:QC769987 QB770051:QC770051 QB770115:QC770115 QB770179:QC770179 QB770243:QC770243 QB770307:QC770307 QB770371:QC770371 QB770435:QC770435 QB770499:QC770499 QB770563:QC770563 QB770627:QC770627 QB770691:QC770691 QB770755:QC770755 QB770819:QC770819 QB770883:QC770883 QB770947:QC770947 QB771011:QC771011 QB771075:QC771075 QB771139:QC771139 QB771203:QC771203 QB771267:QC771267 QB771331:QC771331 QB771395:QC771395 QB771459:QC771459 QB771523:QC771523 QB771587:QC771587 QB771651:QC771651 QB771715:QC771715 QB771779:QC771779 QB771843:QC771843 QB771907:QC771907 QB771971:QC771971 QB772035:QC772035 QB772099:QC772099 QB772163:QC772163 QB772227:QC772227 QB772291:QC772291 QB772355:QC772355 QB772419:QC772419 QB772483:QC772483 QB772547:QC772547 QB772611:QC772611 QB772675:QC772675 QB772739:QC772739 QB772803:QC772803 QB772867:QC772867 QB772931:QC772931 QB772995:QC772995 QB773059:QC773059 QB773123:QC773123 QB773187:QC773187 QB773251:QC773251 QB773315:QC773315 QB773379:QC773379 QB773443:QC773443 QB773507:QC773507 QB773571:QC773571 QB773635:QC773635 QB773699:QC773699 QB773763:QC773763 QB773827:QC773827 QB773891:QC773891 QB773955:QC773955 QB774019:QC774019 QB774083:QC774083 QB774147:QC774147 QB774211:QC774211 QB774275:QC774275 QB774339:QC774339 QB774403:QC774403 QB774467:QC774467 QB774531:QC774531 QB774595:QC774595 QB774659:QC774659 QB774723:QC774723 QB774787:QC774787 QB774851:QC774851 QB774915:QC774915 QB774979:QC774979 QB775043:QC775043 QB775107:QC775107 QB775171:QC775171 QB775235:QC775235 QB775299:QC775299 QB775363:QC775363 QB775427:QC775427 QB775491:QC775491 QB775555:QC775555 QB775619:QC775619 QB775683:QC775683 QB775747:QC775747 QB775811:QC775811 QB775875:QC775875 QB775939:QC775939 QB776003:QC776003 QB776067:QC776067 QB776131:QC776131 QB776195:QC776195 QB776259:QC776259 QB776323:QC776323 QB776387:QC776387 QB776451:QC776451 QB776515:QC776515 QB776579:QC776579 QB776643:QC776643 QB776707:QC776707 QB776771:QC776771 QB776835:QC776835 QB776899:QC776899 QB776963:QC776963 QB777027:QC777027 QB777091:QC777091 QB777155:QC777155 QB777219:QC777219 QB777283:QC777283 QB777347:QC777347 QB777411:QC777411 QB777475:QC777475 QB777539:QC777539 QB777603:QC777603 QB777667:QC777667 QB777731:QC777731 QB777795:QC777795 QB777859:QC777859 QB777923:QC777923 QB777987:QC777987 QB778051:QC778051 QB778115:QC778115 QB778179:QC778179 QB778243:QC778243 QB778307:QC778307 QB778371:QC778371 QB778435:QC778435 QB778499:QC778499 QB778563:QC778563 QB778627:QC778627 QB778691:QC778691 QB778755:QC778755 QB778819:QC778819 QB778883:QC778883 QB778947:QC778947 QB779011:QC779011 QB779075:QC779075 QB779139:QC779139 QB779203:QC779203 QB779267:QC779267 QB779331:QC779331 QB779395:QC779395 QB779459:QC779459 QB779523:QC779523 QB779587:QC779587 QB779651:QC779651 QB779715:QC779715 QB779779:QC779779 QB779843:QC779843 QB779907:QC779907 QB779971:QC779971 QB780035:QC780035 QB780099:QC780099 QB780163:QC780163 QB780227:QC780227 QB780291:QC780291 QB780355:QC780355 QB780419:QC780419 QB780483:QC780483 QB780547:QC780547 QB780611:QC780611 QB780675:QC780675 QB780739:QC780739 QB780803:QC780803 QB780867:QC780867 QB780931:QC780931 QB780995:QC780995 QB781059:QC781059 QB781123:QC781123 QB781187:QC781187 QB781251:QC781251 QB781315:QC781315 QB781379:QC781379 QB781443:QC781443 QB781507:QC781507 QB781571:QC781571 QB781635:QC781635 QB781699:QC781699 QB781763:QC781763 QB781827:QC781827 QB781891:QC781891 QB781955:QC781955 QB782019:QC782019 QB782083:QC782083 QB782147:QC782147 QB782211:QC782211 QB782275:QC782275 QB782339:QC782339 QB782403:QC782403 QB782467:QC782467 QB782531:QC782531 QB782595:QC782595 QB782659:QC782659 QB782723:QC782723 QB782787:QC782787 QB782851:QC782851 QB782915:QC782915 QB782979:QC782979 QB783043:QC783043 QB783107:QC783107 QB783171:QC783171 QB783235:QC783235 QB783299:QC783299 QB783363:QC783363 QB783427:QC783427 QB783491:QC783491 QB783555:QC783555 QB783619:QC783619 QB783683:QC783683 QB783747:QC783747 QB783811:QC783811 QB783875:QC783875 QB783939:QC783939 QB784003:QC784003 QB784067:QC784067 QB784131:QC784131 QB784195:QC784195 QB784259:QC784259 QB784323:QC784323 QB784387:QC784387 QB784451:QC784451 QB784515:QC784515 QB784579:QC784579 QB784643:QC784643 QB784707:QC784707 QB784771:QC784771 QB784835:QC784835 QB784899:QC784899 QB784963:QC784963 QB785027:QC785027 QB785091:QC785091 QB785155:QC785155 QB785219:QC785219 QB785283:QC785283 QB785347:QC785347 QB785411:QC785411 QB785475:QC785475 QB785539:QC785539 QB785603:QC785603 QB785667:QC785667 QB785731:QC785731 QB785795:QC785795 QB785859:QC785859 QB785923:QC785923 QB785987:QC785987 QB786051:QC786051 QB786115:QC786115 QB786179:QC786179 QB786243:QC786243 QB786307:QC786307 QB786371:QC786371 QB786435:QC786435 QB786499:QC786499 QB786563:QC786563 QB786627:QC786627 QB786691:QC786691 QB786755:QC786755 QB786819:QC786819 QB786883:QC786883 QB786947:QC786947 QB787011:QC787011 QB787075:QC787075 QB787139:QC787139 QB787203:QC787203 QB787267:QC787267 QB787331:QC787331 QB787395:QC787395 QB787459:QC787459 QB787523:QC787523 QB787587:QC787587 QB787651:QC787651 QB787715:QC787715 QB787779:QC787779 QB787843:QC787843 QB787907:QC787907 QB787971:QC787971 QB788035:QC788035 QB788099:QC788099 QB788163:QC788163 QB788227:QC788227 QB788291:QC788291 QB788355:QC788355 QB788419:QC788419 QB788483:QC788483 QB788547:QC788547 QB788611:QC788611 QB788675:QC788675 QB788739:QC788739 QB788803:QC788803 QB788867:QC788867 QB788931:QC788931 QB788995:QC788995 QB789059:QC789059 QB789123:QC789123 QB789187:QC789187 QB789251:QC789251 QB789315:QC789315 QB789379:QC789379 QB789443:QC789443 QB789507:QC789507 QB789571:QC789571 QB789635:QC789635 QB789699:QC789699 QB789763:QC789763 QB789827:QC789827 QB789891:QC789891 QB789955:QC789955 QB790019:QC790019 QB790083:QC790083 QB790147:QC790147 QB790211:QC790211 QB790275:QC790275 QB790339:QC790339 QB790403:QC790403 QB790467:QC790467 QB790531:QC790531 QB790595:QC790595 QB790659:QC790659 QB790723:QC790723 QB790787:QC790787 QB790851:QC790851 QB790915:QC790915 QB790979:QC790979 QB791043:QC791043 QB791107:QC791107 QB791171:QC791171 QB791235:QC791235 QB791299:QC791299 QB791363:QC791363 QB791427:QC791427 QB791491:QC791491 QB791555:QC791555 QB791619:QC791619 QB791683:QC791683 QB791747:QC791747 QB791811:QC791811 QB791875:QC791875 QB791939:QC791939 QB792003:QC792003 QB792067:QC792067 QB792131:QC792131 QB792195:QC792195 QB792259:QC792259 QB792323:QC792323 QB792387:QC792387 QB792451:QC792451 QB792515:QC792515 QB792579:QC792579 QB792643:QC792643 QB792707:QC792707 QB792771:QC792771 QB792835:QC792835 QB792899:QC792899 QB792963:QC792963 QB793027:QC793027 QB793091:QC793091 QB793155:QC793155 QB793219:QC793219 QB793283:QC793283 QB793347:QC793347 QB793411:QC793411 QB793475:QC793475 QB793539:QC793539 QB793603:QC793603 QB793667:QC793667 QB793731:QC793731 QB793795:QC793795 QB793859:QC793859 QB793923:QC793923 QB793987:QC793987 QB794051:QC794051 QB794115:QC794115 QB794179:QC794179 QB794243:QC794243 QB794307:QC794307 QB794371:QC794371 QB794435:QC794435 QB794499:QC794499 QB794563:QC794563 QB794627:QC794627 QB794691:QC794691 QB794755:QC794755 QB794819:QC794819 QB794883:QC794883 QB794947:QC794947 QB795011:QC795011 QB795075:QC795075 QB795139:QC795139 QB795203:QC795203 QB795267:QC795267 QB795331:QC795331 QB795395:QC795395 QB795459:QC795459 QB795523:QC795523 QB795587:QC795587 QB795651:QC795651 QB795715:QC795715 QB795779:QC795779 QB795843:QC795843 QB795907:QC795907 QB795971:QC795971 QB796035:QC796035 QB796099:QC796099 QB796163:QC796163 QB796227:QC796227 QB796291:QC796291 QB796355:QC796355 QB796419:QC796419 QB796483:QC796483 QB796547:QC796547 QB796611:QC796611 QB796675:QC796675 QB796739:QC796739 QB796803:QC796803 QB796867:QC796867 QB796931:QC796931 QB796995:QC796995 QB797059:QC797059 QB797123:QC797123 QB797187:QC797187 QB797251:QC797251 QB797315:QC797315 QB797379:QC797379 QB797443:QC797443 QB797507:QC797507 QB797571:QC797571 QB797635:QC797635 QB797699:QC797699 QB797763:QC797763 QB797827:QC797827 QB797891:QC797891 QB797955:QC797955 QB798019:QC798019 QB798083:QC798083 QB798147:QC798147 QB798211:QC798211 QB798275:QC798275 QB798339:QC798339 QB798403:QC798403 QB798467:QC798467 QB798531:QC798531 QB798595:QC798595 QB798659:QC798659 QB798723:QC798723 QB798787:QC798787 QB798851:QC798851 QB798915:QC798915 QB798979:QC798979 QB799043:QC799043 QB799107:QC799107 QB799171:QC799171 QB799235:QC799235 QB799299:QC799299 QB799363:QC799363 QB799427:QC799427 QB799491:QC799491 QB799555:QC799555 QB799619:QC799619 QB799683:QC799683 QB799747:QC799747 QB799811:QC799811 QB799875:QC799875 QB799939:QC799939 QB800003:QC800003 QB800067:QC800067 QB800131:QC800131 QB800195:QC800195 QB800259:QC800259 QB800323:QC800323 QB800387:QC800387 QB800451:QC800451 QB800515:QC800515 QB800579:QC800579 QB800643:QC800643 QB800707:QC800707 QB800771:QC800771 QB800835:QC800835 QB800899:QC800899 QB800963:QC800963 QB801027:QC801027 QB801091:QC801091 QB801155:QC801155 QB801219:QC801219 QB801283:QC801283 QB801347:QC801347 QB801411:QC801411 QB801475:QC801475 QB801539:QC801539 QB801603:QC801603 QB801667:QC801667 QB801731:QC801731 QB801795:QC801795 QB801859:QC801859 QB801923:QC801923 QB801987:QC801987 QB802051:QC802051 QB802115:QC802115 QB802179:QC802179 QB802243:QC802243 QB802307:QC802307 QB802371:QC802371 QB802435:QC802435 QB802499:QC802499 QB802563:QC802563 QB802627:QC802627 QB802691:QC802691 QB802755:QC802755 QB802819:QC802819 QB802883:QC802883 QB802947:QC802947 QB803011:QC803011 QB803075:QC803075 QB803139:QC803139 QB803203:QC803203 QB803267:QC803267 QB803331:QC803331 QB803395:QC803395 QB803459:QC803459 QB803523:QC803523 QB803587:QC803587 QB803651:QC803651 QB803715:QC803715 QB803779:QC803779 QB803843:QC803843 QB803907:QC803907 QB803971:QC803971 QB804035:QC804035 QB804099:QC804099 QB804163:QC804163 QB804227:QC804227 QB804291:QC804291 QB804355:QC804355 QB804419:QC804419 QB804483:QC804483 QB804547:QC804547 QB804611:QC804611 QB804675:QC804675 QB804739:QC804739 QB804803:QC804803 QB804867:QC804867 QB804931:QC804931 QB804995:QC804995 QB805059:QC805059 QB805123:QC805123 QB805187:QC805187 QB805251:QC805251 QB805315:QC805315 QB805379:QC805379 QB805443:QC805443 QB805507:QC805507 QB805571:QC805571 QB805635:QC805635 QB805699:QC805699 QB805763:QC805763 QB805827:QC805827 QB805891:QC805891 QB805955:QC805955 QB806019:QC806019 QB806083:QC806083 QB806147:QC806147 QB806211:QC806211 QB806275:QC806275 QB806339:QC806339 QB806403:QC806403 QB806467:QC806467 QB806531:QC806531 QB806595:QC806595 QB806659:QC806659 QB806723:QC806723 QB806787:QC806787 QB806851:QC806851 QB806915:QC806915 QB806979:QC806979 QB807043:QC807043 QB807107:QC807107 QB807171:QC807171 QB807235:QC807235 QB807299:QC807299 QB807363:QC807363 QB807427:QC807427 QB807491:QC807491 QB807555:QC807555 QB807619:QC807619 QB807683:QC807683 QB807747:QC807747 QB807811:QC807811 QB807875:QC807875 QB807939:QC807939 QB808003:QC808003 QB808067:QC808067 QB808131:QC808131 QB808195:QC808195 QB808259:QC808259 QB808323:QC808323 QB808387:QC808387 QB808451:QC808451 QB808515:QC808515 QB808579:QC808579 QB808643:QC808643 QB808707:QC808707 QB808771:QC808771 QB808835:QC808835 QB808899:QC808899 QB808963:QC808963 QB809027:QC809027 QB809091:QC809091 QB809155:QC809155 QB809219:QC809219 QB809283:QC809283 QB809347:QC809347 QB809411:QC809411 QB809475:QC809475 QB809539:QC809539 QB809603:QC809603 QB809667:QC809667 QB809731:QC809731 QB809795:QC809795 QB809859:QC809859 QB809923:QC809923 QB809987:QC809987 QB810051:QC810051 QB810115:QC810115 QB810179:QC810179 QB810243:QC810243 QB810307:QC810307 QB810371:QC810371 QB810435:QC810435 QB810499:QC810499 QB810563:QC810563 QB810627:QC810627 QB810691:QC810691 QB810755:QC810755 QB810819:QC810819 QB810883:QC810883 QB810947:QC810947 QB811011:QC811011 QB811075:QC811075 QB811139:QC811139 QB811203:QC811203 QB811267:QC811267 QB811331:QC811331 QB811395:QC811395 QB811459:QC811459 QB811523:QC811523 QB811587:QC811587 QB811651:QC811651 QB811715:QC811715 QB811779:QC811779 QB811843:QC811843 QB811907:QC811907 QB811971:QC811971 QB812035:QC812035 QB812099:QC812099 QB812163:QC812163 QB812227:QC812227 QB812291:QC812291 QB812355:QC812355 QB812419:QC812419 QB812483:QC812483 QB812547:QC812547 QB812611:QC812611 QB812675:QC812675 QB812739:QC812739 QB812803:QC812803 QB812867:QC812867 QB812931:QC812931 QB812995:QC812995 QB813059:QC813059 QB813123:QC813123 QB813187:QC813187 QB813251:QC813251 QB813315:QC813315 QB813379:QC813379 QB813443:QC813443 QB813507:QC813507 QB813571:QC813571 QB813635:QC813635 QB813699:QC813699 QB813763:QC813763 QB813827:QC813827 QB813891:QC813891 QB813955:QC813955 QB814019:QC814019 QB814083:QC814083 QB814147:QC814147 QB814211:QC814211 QB814275:QC814275 QB814339:QC814339 QB814403:QC814403 QB814467:QC814467 QB814531:QC814531 QB814595:QC814595 QB814659:QC814659 QB814723:QC814723 QB814787:QC814787 QB814851:QC814851 QB814915:QC814915 QB814979:QC814979 QB815043:QC815043 QB815107:QC815107 QB815171:QC815171 QB815235:QC815235 QB815299:QC815299 QB815363:QC815363 QB815427:QC815427 QB815491:QC815491 QB815555:QC815555 QB815619:QC815619 QB815683:QC815683 QB815747:QC815747 QB815811:QC815811 QB815875:QC815875 QB815939:QC815939 QB816003:QC816003 QB816067:QC816067 QB816131:QC816131 QB816195:QC816195 QB816259:QC816259 QB816323:QC816323 QB816387:QC816387 QB816451:QC816451 QB816515:QC816515 QB816579:QC816579 QB816643:QC816643 QB816707:QC816707 QB816771:QC816771 QB816835:QC816835 QB816899:QC816899 QB816963:QC816963 QB817027:QC817027 QB817091:QC817091 QB817155:QC817155 QB817219:QC817219 QB817283:QC817283 QB817347:QC817347 QB817411:QC817411 QB817475:QC817475 QB817539:QC817539 QB817603:QC817603 QB817667:QC817667 QB817731:QC817731 QB817795:QC817795 QB817859:QC817859 QB817923:QC817923 QB817987:QC817987 QB818051:QC818051 QB818115:QC818115 QB818179:QC818179 QB818243:QC818243 QB818307:QC818307 QB818371:QC818371 QB818435:QC818435 QB818499:QC818499 QB818563:QC818563 QB818627:QC818627 QB818691:QC818691 QB818755:QC818755 QB818819:QC818819 QB818883:QC818883 QB818947:QC818947 QB819011:QC819011 QB819075:QC819075 QB819139:QC819139 QB819203:QC819203 QB819267:QC819267 QB819331:QC819331 QB819395:QC819395 QB819459:QC819459 QB819523:QC819523 QB819587:QC819587 QB819651:QC819651 QB819715:QC819715 QB819779:QC819779 QB819843:QC819843 QB819907:QC819907 QB819971:QC819971 QB820035:QC820035 QB820099:QC820099 QB820163:QC820163 QB820227:QC820227 QB820291:QC820291 QB820355:QC820355 QB820419:QC820419 QB820483:QC820483 QB820547:QC820547 QB820611:QC820611 QB820675:QC820675 QB820739:QC820739 QB820803:QC820803 QB820867:QC820867 QB820931:QC820931 QB820995:QC820995 QB821059:QC821059 QB821123:QC821123 QB821187:QC821187 QB821251:QC821251 QB821315:QC821315 QB821379:QC821379 QB821443:QC821443 QB821507:QC821507 QB821571:QC821571 QB821635:QC821635 QB821699:QC821699 QB821763:QC821763 QB821827:QC821827 QB821891:QC821891 QB821955:QC821955 QB822019:QC822019 QB822083:QC822083 QB822147:QC822147 QB822211:QC822211 QB822275:QC822275 QB822339:QC822339 QB822403:QC822403 QB822467:QC822467 QB822531:QC822531 QB822595:QC822595 QB822659:QC822659 QB822723:QC822723 QB822787:QC822787 QB822851:QC822851 QB822915:QC822915 QB822979:QC822979 QB823043:QC823043 QB823107:QC823107 QB823171:QC823171 QB823235:QC823235 QB823299:QC823299 QB823363:QC823363 QB823427:QC823427 QB823491:QC823491 QB823555:QC823555 QB823619:QC823619 QB823683:QC823683 QB823747:QC823747 QB823811:QC823811 QB823875:QC823875 QB823939:QC823939 QB824003:QC824003 QB824067:QC824067 QB824131:QC824131 QB824195:QC824195 QB824259:QC824259 QB824323:QC824323 QB824387:QC824387 QB824451:QC824451 QB824515:QC824515 QB824579:QC824579 QB824643:QC824643 QB824707:QC824707 QB824771:QC824771 QB824835:QC824835 QB824899:QC824899 QB824963:QC824963 QB825027:QC825027 QB825091:QC825091 QB825155:QC825155 QB825219:QC825219 QB825283:QC825283 QB825347:QC825347 QB825411:QC825411 QB825475:QC825475 QB825539:QC825539 QB825603:QC825603 QB825667:QC825667 QB825731:QC825731 QB825795:QC825795 QB825859:QC825859 QB825923:QC825923 QB825987:QC825987 QB826051:QC826051 QB826115:QC826115 QB826179:QC826179 QB826243:QC826243 QB826307:QC826307 QB826371:QC826371 QB826435:QC826435 QB826499:QC826499 QB826563:QC826563 QB826627:QC826627 QB826691:QC826691 QB826755:QC826755 QB826819:QC826819 QB826883:QC826883 QB826947:QC826947 QB827011:QC827011 QB827075:QC827075 QB827139:QC827139 QB827203:QC827203 QB827267:QC827267 QB827331:QC827331 QB827395:QC827395 QB827459:QC827459 QB827523:QC827523 QB827587:QC827587 QB827651:QC827651 QB827715:QC827715 QB827779:QC827779 QB827843:QC827843 QB827907:QC827907 QB827971:QC827971 QB828035:QC828035 QB828099:QC828099 QB828163:QC828163 QB828227:QC828227 QB828291:QC828291 QB828355:QC828355 QB828419:QC828419 QB828483:QC828483 QB828547:QC828547 QB828611:QC828611 QB828675:QC828675 QB828739:QC828739 QB828803:QC828803 QB828867:QC828867 QB828931:QC828931 QB828995:QC828995 QB829059:QC829059 QB829123:QC829123 QB829187:QC829187 QB829251:QC829251 QB829315:QC829315 QB829379:QC829379 QB829443:QC829443 QB829507:QC829507 QB829571:QC829571 QB829635:QC829635 QB829699:QC829699 QB829763:QC829763 QB829827:QC829827 QB829891:QC829891 QB829955:QC829955 QB830019:QC830019 QB830083:QC830083 QB830147:QC830147 QB830211:QC830211 QB830275:QC830275 QB830339:QC830339 QB830403:QC830403 QB830467:QC830467 QB830531:QC830531 QB830595:QC830595 QB830659:QC830659 QB830723:QC830723 QB830787:QC830787 QB830851:QC830851 QB830915:QC830915 QB830979:QC830979 QB831043:QC831043 QB831107:QC831107 QB831171:QC831171 QB831235:QC831235 QB831299:QC831299 QB831363:QC831363 QB831427:QC831427 QB831491:QC831491 QB831555:QC831555 QB831619:QC831619 QB831683:QC831683 QB831747:QC831747 QB831811:QC831811 QB831875:QC831875 QB831939:QC831939 QB832003:QC832003 QB832067:QC832067 QB832131:QC832131 QB832195:QC832195 QB832259:QC832259 QB832323:QC832323 QB832387:QC832387 QB832451:QC832451 QB832515:QC832515 QB832579:QC832579 QB832643:QC832643 QB832707:QC832707 QB832771:QC832771 QB832835:QC832835 QB832899:QC832899 QB832963:QC832963 QB833027:QC833027 QB833091:QC833091 QB833155:QC833155 QB833219:QC833219 QB833283:QC833283 QB833347:QC833347 QB833411:QC833411 QB833475:QC833475 QB833539:QC833539 QB833603:QC833603 QB833667:QC833667 QB833731:QC833731 QB833795:QC833795 QB833859:QC833859 QB833923:QC833923 QB833987:QC833987 QB834051:QC834051 QB834115:QC834115 QB834179:QC834179 QB834243:QC834243 QB834307:QC834307 QB834371:QC834371 QB834435:QC834435 QB834499:QC834499 QB834563:QC834563 QB834627:QC834627 QB834691:QC834691 QB834755:QC834755 QB834819:QC834819 QB834883:QC834883 QB834947:QC834947 QB835011:QC835011 QB835075:QC835075 QB835139:QC835139 QB835203:QC835203 QB835267:QC835267 QB835331:QC835331 QB835395:QC835395 QB835459:QC835459 QB835523:QC835523 QB835587:QC835587 QB835651:QC835651 QB835715:QC835715 QB835779:QC835779 QB835843:QC835843 QB835907:QC835907 QB835971:QC835971 QB836035:QC836035 QB836099:QC836099 QB836163:QC836163 QB836227:QC836227 QB836291:QC836291 QB836355:QC836355 QB836419:QC836419 QB836483:QC836483 QB836547:QC836547 QB836611:QC836611 QB836675:QC836675 QB836739:QC836739 QB836803:QC836803 QB836867:QC836867 QB836931:QC836931 QB836995:QC836995 QB837059:QC837059 QB837123:QC837123 QB837187:QC837187 QB837251:QC837251 QB837315:QC837315 QB837379:QC837379 QB837443:QC837443 QB837507:QC837507 QB837571:QC837571 QB837635:QC837635 QB837699:QC837699 QB837763:QC837763 QB837827:QC837827 QB837891:QC837891 QB837955:QC837955 QB838019:QC838019 QB838083:QC838083 QB838147:QC838147 QB838211:QC838211 QB838275:QC838275 QB838339:QC838339 QB838403:QC838403 QB838467:QC838467 QB838531:QC838531 QB838595:QC838595 QB838659:QC838659 QB838723:QC838723 QB838787:QC838787 QB838851:QC838851 QB838915:QC838915 QB838979:QC838979 QB839043:QC839043 QB839107:QC839107 QB839171:QC839171 QB839235:QC839235 QB839299:QC839299 QB839363:QC839363 QB839427:QC839427 QB839491:QC839491 QB839555:QC839555 QB839619:QC839619 QB839683:QC839683 QB839747:QC839747 QB839811:QC839811 QB839875:QC839875 QB839939:QC839939 QB840003:QC840003 QB840067:QC840067 QB840131:QC840131 QB840195:QC840195 QB840259:QC840259 QB840323:QC840323 QB840387:QC840387 QB840451:QC840451 QB840515:QC840515 QB840579:QC840579 QB840643:QC840643 QB840707:QC840707 QB840771:QC840771 QB840835:QC840835 QB840899:QC840899 QB840963:QC840963 QB841027:QC841027 QB841091:QC841091 QB841155:QC841155 QB841219:QC841219 QB841283:QC841283 QB841347:QC841347 QB841411:QC841411 QB841475:QC841475 QB841539:QC841539 QB841603:QC841603 QB841667:QC841667 QB841731:QC841731 QB841795:QC841795 QB841859:QC841859 QB841923:QC841923 QB841987:QC841987 QB842051:QC842051 QB842115:QC842115 QB842179:QC842179 QB842243:QC842243 QB842307:QC842307 QB842371:QC842371 QB842435:QC842435 QB842499:QC842499 QB842563:QC842563 QB842627:QC842627 QB842691:QC842691 QB842755:QC842755 QB842819:QC842819 QB842883:QC842883 QB842947:QC842947 QB843011:QC843011 QB843075:QC843075 QB843139:QC843139 QB843203:QC843203 QB843267:QC843267 QB843331:QC843331 QB843395:QC843395 QB843459:QC843459 QB843523:QC843523 QB843587:QC843587 QB843651:QC843651 QB843715:QC843715 QB843779:QC843779 QB843843:QC843843 QB843907:QC843907 QB843971:QC843971 QB844035:QC844035 QB844099:QC844099 QB844163:QC844163 QB844227:QC844227 QB844291:QC844291 QB844355:QC844355 QB844419:QC844419 QB844483:QC844483 QB844547:QC844547 QB844611:QC844611 QB844675:QC844675 QB844739:QC844739 QB844803:QC844803 QB844867:QC844867 QB844931:QC844931 QB844995:QC844995 QB845059:QC845059 QB845123:QC845123 QB845187:QC845187 QB845251:QC845251 QB845315:QC845315 QB845379:QC845379 QB845443:QC845443 QB845507:QC845507 QB845571:QC845571 QB845635:QC845635 QB845699:QC845699 QB845763:QC845763 QB845827:QC845827 QB845891:QC845891 QB845955:QC845955 QB846019:QC846019 QB846083:QC846083 QB846147:QC846147 QB846211:QC846211 QB846275:QC846275 QB846339:QC846339 QB846403:QC846403 QB846467:QC846467 QB846531:QC846531 QB846595:QC846595 QB846659:QC846659 QB846723:QC846723 QB846787:QC846787 QB846851:QC846851 QB846915:QC846915 QB846979:QC846979 QB847043:QC847043 QB847107:QC847107 QB847171:QC847171 QB847235:QC847235 QB847299:QC847299 QB847363:QC847363 QB847427:QC847427 QB847491:QC847491 QB847555:QC847555 QB847619:QC847619 QB847683:QC847683 QB847747:QC847747 QB847811:QC847811 QB847875:QC847875 QB847939:QC847939 QB848003:QC848003 QB848067:QC848067 QB848131:QC848131 QB848195:QC848195 QB848259:QC848259 QB848323:QC848323 QB848387:QC848387 QB848451:QC848451 QB848515:QC848515 QB848579:QC848579 QB848643:QC848643 QB848707:QC848707 QB848771:QC848771 QB848835:QC848835 QB848899:QC848899 QB848963:QC848963 QB849027:QC849027 QB849091:QC849091 QB849155:QC849155 QB849219:QC849219 QB849283:QC849283 QB849347:QC849347 QB849411:QC849411 QB849475:QC849475 QB849539:QC849539 QB849603:QC849603 QB849667:QC849667 QB849731:QC849731 QB849795:QC849795 QB849859:QC849859 QB849923:QC849923 QB849987:QC849987 QB850051:QC850051 QB850115:QC850115 QB850179:QC850179 QB850243:QC850243 QB850307:QC850307 QB850371:QC850371 QB850435:QC850435 QB850499:QC850499 QB850563:QC850563 QB850627:QC850627 QB850691:QC850691 QB850755:QC850755 QB850819:QC850819 QB850883:QC850883 QB850947:QC850947 QB851011:QC851011 QB851075:QC851075 QB851139:QC851139 QB851203:QC851203 QB851267:QC851267 QB851331:QC851331 QB851395:QC851395 QB851459:QC851459 QB851523:QC851523 QB851587:QC851587 QB851651:QC851651 QB851715:QC851715 QB851779:QC851779 QB851843:QC851843 QB851907:QC851907 QB851971:QC851971 QB852035:QC852035 QB852099:QC852099 QB852163:QC852163 QB852227:QC852227 QB852291:QC852291 QB852355:QC852355 QB852419:QC852419 QB852483:QC852483 QB852547:QC852547 QB852611:QC852611 QB852675:QC852675 QB852739:QC852739 QB852803:QC852803 QB852867:QC852867 QB852931:QC852931 QB852995:QC852995 QB853059:QC853059 QB853123:QC853123 QB853187:QC853187 QB853251:QC853251 QB853315:QC853315 QB853379:QC853379 QB853443:QC853443 QB853507:QC853507 QB853571:QC853571 QB853635:QC853635 QB853699:QC853699 QB853763:QC853763 QB853827:QC853827 QB853891:QC853891 QB853955:QC853955 QB854019:QC854019 QB854083:QC854083 QB854147:QC854147 QB854211:QC854211 QB854275:QC854275 QB854339:QC854339 QB854403:QC854403 QB854467:QC854467 QB854531:QC854531 QB854595:QC854595 QB854659:QC854659 QB854723:QC854723 QB854787:QC854787 QB854851:QC854851 QB854915:QC854915 QB854979:QC854979 QB855043:QC855043 QB855107:QC855107 QB855171:QC855171 QB855235:QC855235 QB855299:QC855299 QB855363:QC855363 QB855427:QC855427 QB855491:QC855491 QB855555:QC855555 QB855619:QC855619 QB855683:QC855683 QB855747:QC855747 QB855811:QC855811 QB855875:QC855875 QB855939:QC855939 QB856003:QC856003 QB856067:QC856067 QB856131:QC856131 QB856195:QC856195 QB856259:QC856259 QB856323:QC856323 QB856387:QC856387 QB856451:QC856451 QB856515:QC856515 QB856579:QC856579 QB856643:QC856643 QB856707:QC856707 QB856771:QC856771 QB856835:QC856835 QB856899:QC856899 QB856963:QC856963 QB857027:QC857027 QB857091:QC857091 QB857155:QC857155 QB857219:QC857219 QB857283:QC857283 QB857347:QC857347 QB857411:QC857411 QB857475:QC857475 QB857539:QC857539 QB857603:QC857603 QB857667:QC857667 QB857731:QC857731 QB857795:QC857795 QB857859:QC857859 QB857923:QC857923 QB857987:QC857987 QB858051:QC858051 QB858115:QC858115 QB858179:QC858179 QB858243:QC858243 QB858307:QC858307 QB858371:QC858371 QB858435:QC858435 QB858499:QC858499 QB858563:QC858563 QB858627:QC858627 QB858691:QC858691 QB858755:QC858755 QB858819:QC858819 QB858883:QC858883 QB858947:QC858947 QB859011:QC859011 QB859075:QC859075 QB859139:QC859139 QB859203:QC859203 QB859267:QC859267 QB859331:QC859331 QB859395:QC859395 QB859459:QC859459 QB859523:QC859523 QB859587:QC859587 QB859651:QC859651 QB859715:QC859715 QB859779:QC859779 QB859843:QC859843 QB859907:QC859907 QB859971:QC859971 QB860035:QC860035 QB860099:QC860099 QB860163:QC860163 QB860227:QC860227 QB860291:QC860291 QB860355:QC860355 QB860419:QC860419 QB860483:QC860483 QB860547:QC860547 QB860611:QC860611 QB860675:QC860675 QB860739:QC860739 QB860803:QC860803 QB860867:QC860867 QB860931:QC860931 QB860995:QC860995 QB861059:QC861059 QB861123:QC861123 QB861187:QC861187 QB861251:QC861251 QB861315:QC861315 QB861379:QC861379 QB861443:QC861443 QB861507:QC861507 QB861571:QC861571 QB861635:QC861635 QB861699:QC861699 QB861763:QC861763 QB861827:QC861827 QB861891:QC861891 QB861955:QC861955 QB862019:QC862019 QB862083:QC862083 QB862147:QC862147 QB862211:QC862211 QB862275:QC862275 QB862339:QC862339 QB862403:QC862403 QB862467:QC862467 QB862531:QC862531 QB862595:QC862595 QB862659:QC862659 QB862723:QC862723 QB862787:QC862787 QB862851:QC862851 QB862915:QC862915 QB862979:QC862979 QB863043:QC863043 QB863107:QC863107 QB863171:QC863171 QB863235:QC863235 QB863299:QC863299 QB863363:QC863363 QB863427:QC863427 QB863491:QC863491 QB863555:QC863555 QB863619:QC863619 QB863683:QC863683 QB863747:QC863747 QB863811:QC863811 QB863875:QC863875 QB863939:QC863939 QB864003:QC864003 QB864067:QC864067 QB864131:QC864131 QB864195:QC864195 QB864259:QC864259 QB864323:QC864323 QB864387:QC864387 QB864451:QC864451 QB864515:QC864515 QB864579:QC864579 QB864643:QC864643 QB864707:QC864707 QB864771:QC864771 QB864835:QC864835 QB864899:QC864899 QB864963:QC864963 QB865027:QC865027 QB865091:QC865091 QB865155:QC865155 QB865219:QC865219 QB865283:QC865283 QB865347:QC865347 QB865411:QC865411 QB865475:QC865475 QB865539:QC865539 QB865603:QC865603 QB865667:QC865667 QB865731:QC865731 QB865795:QC865795 QB865859:QC865859 QB865923:QC865923 QB865987:QC865987 QB866051:QC866051 QB866115:QC866115 QB866179:QC866179 QB866243:QC866243 QB866307:QC866307 QB866371:QC866371 QB866435:QC866435 QB866499:QC866499 QB866563:QC866563 QB866627:QC866627 QB866691:QC866691 QB866755:QC866755 QB866819:QC866819 QB866883:QC866883 QB866947:QC866947 QB867011:QC867011 QB867075:QC867075 QB867139:QC867139 QB867203:QC867203 QB867267:QC867267 QB867331:QC867331 QB867395:QC867395 QB867459:QC867459 QB867523:QC867523 QB867587:QC867587 QB867651:QC867651 QB867715:QC867715 QB867779:QC867779 QB867843:QC867843 QB867907:QC867907 QB867971:QC867971 QB868035:QC868035 QB868099:QC868099 QB868163:QC868163 QB868227:QC868227 QB868291:QC868291 QB868355:QC868355 QB868419:QC868419 QB868483:QC868483 QB868547:QC868547 QB868611:QC868611 QB868675:QC868675 QB868739:QC868739 QB868803:QC868803 QB868867:QC868867 QB868931:QC868931 QB868995:QC868995 QB869059:QC869059 QB869123:QC869123 QB869187:QC869187 QB869251:QC869251 QB869315:QC869315 QB869379:QC869379 QB869443:QC869443 QB869507:QC869507 QB869571:QC869571 QB869635:QC869635 QB869699:QC869699 QB869763:QC869763 QB869827:QC869827 QB869891:QC869891 QB869955:QC869955 QB870019:QC870019 QB870083:QC870083 QB870147:QC870147 QB870211:QC870211 QB870275:QC870275 QB870339:QC870339 QB870403:QC870403 QB870467:QC870467 QB870531:QC870531 QB870595:QC870595 QB870659:QC870659 QB870723:QC870723 QB870787:QC870787 QB870851:QC870851 QB870915:QC870915 QB870979:QC870979 QB871043:QC871043 QB871107:QC871107 QB871171:QC871171 QB871235:QC871235 QB871299:QC871299 QB871363:QC871363 QB871427:QC871427 QB871491:QC871491 QB871555:QC871555 QB871619:QC871619 QB871683:QC871683 QB871747:QC871747 QB871811:QC871811 QB871875:QC871875 QB871939:QC871939 QB872003:QC872003 QB872067:QC872067 QB872131:QC872131 QB872195:QC872195 QB872259:QC872259 QB872323:QC872323 QB872387:QC872387 QB872451:QC872451 QB872515:QC872515 QB872579:QC872579 QB872643:QC872643 QB872707:QC872707 QB872771:QC872771 QB872835:QC872835 QB872899:QC872899 QB872963:QC872963 QB873027:QC873027 QB873091:QC873091 QB873155:QC873155 QB873219:QC873219 QB873283:QC873283 QB873347:QC873347 QB873411:QC873411 QB873475:QC873475 QB873539:QC873539 QB873603:QC873603 QB873667:QC873667 QB873731:QC873731 QB873795:QC873795 QB873859:QC873859 QB873923:QC873923 QB873987:QC873987 QB874051:QC874051 QB874115:QC874115 QB874179:QC874179 QB874243:QC874243 QB874307:QC874307 QB874371:QC874371 QB874435:QC874435 QB874499:QC874499 QB874563:QC874563 QB874627:QC874627 QB874691:QC874691 QB874755:QC874755 QB874819:QC874819 QB874883:QC874883 QB874947:QC874947 QB875011:QC875011 QB875075:QC875075 QB875139:QC875139 QB875203:QC875203 QB875267:QC875267 QB875331:QC875331 QB875395:QC875395 QB875459:QC875459 QB875523:QC875523 QB875587:QC875587 QB875651:QC875651 QB875715:QC875715 QB875779:QC875779 QB875843:QC875843 QB875907:QC875907 QB875971:QC875971 QB876035:QC876035 QB876099:QC876099 QB876163:QC876163 QB876227:QC876227 QB876291:QC876291 QB876355:QC876355 QB876419:QC876419 QB876483:QC876483 QB876547:QC876547 QB876611:QC876611 QB876675:QC876675 QB876739:QC876739 QB876803:QC876803 QB876867:QC876867 QB876931:QC876931 QB876995:QC876995 QB877059:QC877059 QB877123:QC877123 QB877187:QC877187 QB877251:QC877251 QB877315:QC877315 QB877379:QC877379 QB877443:QC877443 QB877507:QC877507 QB877571:QC877571 QB877635:QC877635 QB877699:QC877699 QB877763:QC877763 QB877827:QC877827 QB877891:QC877891 QB877955:QC877955 QB878019:QC878019 QB878083:QC878083 QB878147:QC878147 QB878211:QC878211 QB878275:QC878275 QB878339:QC878339 QB878403:QC878403 QB878467:QC878467 QB878531:QC878531 QB878595:QC878595 QB878659:QC878659 QB878723:QC878723 QB878787:QC878787 QB878851:QC878851 QB878915:QC878915 QB878979:QC878979 QB879043:QC879043 QB879107:QC879107 QB879171:QC879171 QB879235:QC879235 QB879299:QC879299 QB879363:QC879363 QB879427:QC879427 QB879491:QC879491 QB879555:QC879555 QB879619:QC879619 QB879683:QC879683 QB879747:QC879747 QB879811:QC879811 QB879875:QC879875 QB879939:QC879939 QB880003:QC880003 QB880067:QC880067 QB880131:QC880131 QB880195:QC880195 QB880259:QC880259 QB880323:QC880323 QB880387:QC880387 QB880451:QC880451 QB880515:QC880515 QB880579:QC880579 QB880643:QC880643 QB880707:QC880707 QB880771:QC880771 QB880835:QC880835 QB880899:QC880899 QB880963:QC880963 QB881027:QC881027 QB881091:QC881091 QB881155:QC881155 QB881219:QC881219 QB881283:QC881283 QB881347:QC881347 QB881411:QC881411 QB881475:QC881475 QB881539:QC881539 QB881603:QC881603 QB881667:QC881667 QB881731:QC881731 QB881795:QC881795 QB881859:QC881859 QB881923:QC881923 QB881987:QC881987 QB882051:QC882051 QB882115:QC882115 QB882179:QC882179 QB882243:QC882243 QB882307:QC882307 QB882371:QC882371 QB882435:QC882435 QB882499:QC882499 QB882563:QC882563 QB882627:QC882627 QB882691:QC882691 QB882755:QC882755 QB882819:QC882819 QB882883:QC882883 QB882947:QC882947 QB883011:QC883011 QB883075:QC883075 QB883139:QC883139 QB883203:QC883203 QB883267:QC883267 QB883331:QC883331 QB883395:QC883395 QB883459:QC883459 QB883523:QC883523 QB883587:QC883587 QB883651:QC883651 QB883715:QC883715 QB883779:QC883779 QB883843:QC883843 QB883907:QC883907 QB883971:QC883971 QB884035:QC884035 QB884099:QC884099 QB884163:QC884163 QB884227:QC884227 QB884291:QC884291 QB884355:QC884355 QB884419:QC884419 QB884483:QC884483 QB884547:QC884547 QB884611:QC884611 QB884675:QC884675 QB884739:QC884739 QB884803:QC884803 QB884867:QC884867 QB884931:QC884931 QB884995:QC884995 QB885059:QC885059 QB885123:QC885123 QB885187:QC885187 QB885251:QC885251 QB885315:QC885315 QB885379:QC885379 QB885443:QC885443 QB885507:QC885507 QB885571:QC885571 QB885635:QC885635 QB885699:QC885699 QB885763:QC885763 QB885827:QC885827 QB885891:QC885891 QB885955:QC885955 QB886019:QC886019 QB886083:QC886083 QB886147:QC886147 QB886211:QC886211 QB886275:QC886275 QB886339:QC886339 QB886403:QC886403 QB886467:QC886467 QB886531:QC886531 QB886595:QC886595 QB886659:QC886659 QB886723:QC886723 QB886787:QC886787 QB886851:QC886851 QB886915:QC886915 QB886979:QC886979 QB887043:QC887043 QB887107:QC887107 QB887171:QC887171 QB887235:QC887235 QB887299:QC887299 QB887363:QC887363 QB887427:QC887427 QB887491:QC887491 QB887555:QC887555 QB887619:QC887619 QB887683:QC887683 QB887747:QC887747 QB887811:QC887811 QB887875:QC887875 QB887939:QC887939 QB888003:QC888003 QB888067:QC888067 QB888131:QC888131 QB888195:QC888195 QB888259:QC888259 QB888323:QC888323 QB888387:QC888387 QB888451:QC888451 QB888515:QC888515 QB888579:QC888579 QB888643:QC888643 QB888707:QC888707 QB888771:QC888771 QB888835:QC888835 QB888899:QC888899 QB888963:QC888963 QB889027:QC889027 QB889091:QC889091 QB889155:QC889155 QB889219:QC889219 QB889283:QC889283 QB889347:QC889347 QB889411:QC889411 QB889475:QC889475 QB889539:QC889539 QB889603:QC889603 QB889667:QC889667 QB889731:QC889731 QB889795:QC889795 QB889859:QC889859 QB889923:QC889923 QB889987:QC889987 QB890051:QC890051 QB890115:QC890115 QB890179:QC890179 QB890243:QC890243 QB890307:QC890307 QB890371:QC890371 QB890435:QC890435 QB890499:QC890499 QB890563:QC890563 QB890627:QC890627 QB890691:QC890691 QB890755:QC890755 QB890819:QC890819 QB890883:QC890883 QB890947:QC890947 QB891011:QC891011 QB891075:QC891075 QB891139:QC891139 QB891203:QC891203 QB891267:QC891267 QB891331:QC891331 QB891395:QC891395 QB891459:QC891459 QB891523:QC891523 QB891587:QC891587 QB891651:QC891651 QB891715:QC891715 QB891779:QC891779 QB891843:QC891843 QB891907:QC891907 QB891971:QC891971 QB892035:QC892035 QB892099:QC892099 QB892163:QC892163 QB892227:QC892227 QB892291:QC892291 QB892355:QC892355 QB892419:QC892419 QB892483:QC892483 QB892547:QC892547 QB892611:QC892611 QB892675:QC892675 QB892739:QC892739 QB892803:QC892803 QB892867:QC892867 QB892931:QC892931 QB892995:QC892995 QB893059:QC893059 QB893123:QC893123 QB893187:QC893187 QB893251:QC893251 QB893315:QC893315 QB893379:QC893379 QB893443:QC893443 QB893507:QC893507 QB893571:QC893571 QB893635:QC893635 QB893699:QC893699 QB893763:QC893763 QB893827:QC893827 QB893891:QC893891 QB893955:QC893955 QB894019:QC894019 QB894083:QC894083 QB894147:QC894147 QB894211:QC894211 QB894275:QC894275 QB894339:QC894339 QB894403:QC894403 QB894467:QC894467 QB894531:QC894531 QB894595:QC894595 QB894659:QC894659 QB894723:QC894723 QB894787:QC894787 QB894851:QC894851 QB894915:QC894915 QB894979:QC894979 QB895043:QC895043 QB895107:QC895107 QB895171:QC895171 QB895235:QC895235 QB895299:QC895299 QB895363:QC895363 QB895427:QC895427 QB895491:QC895491 QB895555:QC895555 QB895619:QC895619 QB895683:QC895683 QB895747:QC895747 QB895811:QC895811 QB895875:QC895875 QB895939:QC895939 QB896003:QC896003 QB896067:QC896067 QB896131:QC896131 QB896195:QC896195 QB896259:QC896259 QB896323:QC896323 QB896387:QC896387 QB896451:QC896451 QB896515:QC896515 QB896579:QC896579 QB896643:QC896643 QB896707:QC896707 QB896771:QC896771 QB896835:QC896835 QB896899:QC896899 QB896963:QC896963 QB897027:QC897027 QB897091:QC897091 QB897155:QC897155 QB897219:QC897219 QB897283:QC897283 QB897347:QC897347 QB897411:QC897411 QB897475:QC897475 QB897539:QC897539 QB897603:QC897603 QB897667:QC897667 QB897731:QC897731 QB897795:QC897795 QB897859:QC897859 QB897923:QC897923 QB897987:QC897987 QB898051:QC898051 QB898115:QC898115 QB898179:QC898179 QB898243:QC898243 QB898307:QC898307 QB898371:QC898371 QB898435:QC898435 QB898499:QC898499 QB898563:QC898563 QB898627:QC898627 QB898691:QC898691 QB898755:QC898755 QB898819:QC898819 QB898883:QC898883 QB898947:QC898947 QB899011:QC899011 QB899075:QC899075 QB899139:QC899139 QB899203:QC899203 QB899267:QC899267 QB899331:QC899331 QB899395:QC899395 QB899459:QC899459 QB899523:QC899523 QB899587:QC899587 QB899651:QC899651 QB899715:QC899715 QB899779:QC899779 QB899843:QC899843 QB899907:QC899907 QB899971:QC899971 QB900035:QC900035 QB900099:QC900099 QB900163:QC900163 QB900227:QC900227 QB900291:QC900291 QB900355:QC900355 QB900419:QC900419 QB900483:QC900483 QB900547:QC900547 QB900611:QC900611 QB900675:QC900675 QB900739:QC900739 QB900803:QC900803 QB900867:QC900867 QB900931:QC900931 QB900995:QC900995 QB901059:QC901059 QB901123:QC901123 QB901187:QC901187 QB901251:QC901251 QB901315:QC901315 QB901379:QC901379 QB901443:QC901443 QB901507:QC901507 QB901571:QC901571 QB901635:QC901635 QB901699:QC901699 QB901763:QC901763 QB901827:QC901827 QB901891:QC901891 QB901955:QC901955 QB902019:QC902019 QB902083:QC902083 QB902147:QC902147 QB902211:QC902211 QB902275:QC902275 QB902339:QC902339 QB902403:QC902403 QB902467:QC902467 QB902531:QC902531 QB902595:QC902595 QB902659:QC902659 QB902723:QC902723 QB902787:QC902787 QB902851:QC902851 QB902915:QC902915 QB902979:QC902979 QB903043:QC903043 QB903107:QC903107 QB903171:QC903171 QB903235:QC903235 QB903299:QC903299 QB903363:QC903363 QB903427:QC903427 QB903491:QC903491 QB903555:QC903555 QB903619:QC903619 QB903683:QC903683 QB903747:QC903747 QB903811:QC903811 QB903875:QC903875 QB903939:QC903939 QB904003:QC904003 QB904067:QC904067 QB904131:QC904131 QB904195:QC904195 QB904259:QC904259 QB904323:QC904323 QB904387:QC904387 QB904451:QC904451 QB904515:QC904515 QB904579:QC904579 QB904643:QC904643 QB904707:QC904707 QB904771:QC904771 QB904835:QC904835 QB904899:QC904899 QB904963:QC904963 QB905027:QC905027 QB905091:QC905091 QB905155:QC905155 QB905219:QC905219 QB905283:QC905283 QB905347:QC905347 QB905411:QC905411 QB905475:QC905475 QB905539:QC905539 QB905603:QC905603 QB905667:QC905667 QB905731:QC905731 QB905795:QC905795 QB905859:QC905859 QB905923:QC905923 QB905987:QC905987 QB906051:QC906051 QB906115:QC906115 QB906179:QC906179 QB906243:QC906243 QB906307:QC906307 QB906371:QC906371 QB906435:QC906435 QB906499:QC906499 QB906563:QC906563 QB906627:QC906627 QB906691:QC906691 QB906755:QC906755 QB906819:QC906819 QB906883:QC906883 QB906947:QC906947 QB907011:QC907011 QB907075:QC907075 QB907139:QC907139 QB907203:QC907203 QB907267:QC907267 QB907331:QC907331 QB907395:QC907395 QB907459:QC907459 QB907523:QC907523 QB907587:QC907587 QB907651:QC907651 QB907715:QC907715 QB907779:QC907779 QB907843:QC907843 QB907907:QC907907 QB907971:QC907971 QB908035:QC908035 QB908099:QC908099 QB908163:QC908163 QB908227:QC908227 QB908291:QC908291 QB908355:QC908355 QB908419:QC908419 QB908483:QC908483 QB908547:QC908547 QB908611:QC908611 QB908675:QC908675 QB908739:QC908739 QB908803:QC908803 QB908867:QC908867 QB908931:QC908931 QB908995:QC908995 QB909059:QC909059 QB909123:QC909123 QB909187:QC909187 QB909251:QC909251 QB909315:QC909315 QB909379:QC909379 QB909443:QC909443 QB909507:QC909507 QB909571:QC909571 QB909635:QC909635 QB909699:QC909699 QB909763:QC909763 QB909827:QC909827 QB909891:QC909891 QB909955:QC909955 QB910019:QC910019 QB910083:QC910083 QB910147:QC910147 QB910211:QC910211 QB910275:QC910275 QB910339:QC910339 QB910403:QC910403 QB910467:QC910467 QB910531:QC910531 QB910595:QC910595 QB910659:QC910659 QB910723:QC910723 QB910787:QC910787 QB910851:QC910851 QB910915:QC910915 QB910979:QC910979 QB911043:QC911043 QB911107:QC911107 QB911171:QC911171 QB911235:QC911235 QB911299:QC911299 QB911363:QC911363 QB911427:QC911427 QB911491:QC911491 QB911555:QC911555 QB911619:QC911619 QB911683:QC911683 QB911747:QC911747 QB911811:QC911811 QB911875:QC911875 QB911939:QC911939 QB912003:QC912003 QB912067:QC912067 QB912131:QC912131 QB912195:QC912195 QB912259:QC912259 QB912323:QC912323 QB912387:QC912387 QB912451:QC912451 QB912515:QC912515 QB912579:QC912579 QB912643:QC912643 QB912707:QC912707 QB912771:QC912771 QB912835:QC912835 QB912899:QC912899 QB912963:QC912963 QB913027:QC913027 QB913091:QC913091 QB913155:QC913155 QB913219:QC913219 QB913283:QC913283 QB913347:QC913347 QB913411:QC913411 QB913475:QC913475 QB913539:QC913539 QB913603:QC913603 QB913667:QC913667 QB913731:QC913731 QB913795:QC913795 QB913859:QC913859 QB913923:QC913923 QB913987:QC913987 QB914051:QC914051 QB914115:QC914115 QB914179:QC914179 QB914243:QC914243 QB914307:QC914307 QB914371:QC914371 QB914435:QC914435 QB914499:QC914499 QB914563:QC914563 QB914627:QC914627 QB914691:QC914691 QB914755:QC914755 QB914819:QC914819 QB914883:QC914883 QB914947:QC914947 QB915011:QC915011 QB915075:QC915075 QB915139:QC915139 QB915203:QC915203 QB915267:QC915267 QB915331:QC915331 QB915395:QC915395 QB915459:QC915459 QB915523:QC915523 QB915587:QC915587 QB915651:QC915651 QB915715:QC915715 QB915779:QC915779 QB915843:QC915843 QB915907:QC915907 QB915971:QC915971 QB916035:QC916035 QB916099:QC916099 QB916163:QC916163 QB916227:QC916227 QB916291:QC916291 QB916355:QC916355 QB916419:QC916419 QB916483:QC916483 QB916547:QC916547 QB916611:QC916611 QB916675:QC916675 QB916739:QC916739 QB916803:QC916803 QB916867:QC916867 QB916931:QC916931 QB916995:QC916995 QB917059:QC917059 QB917123:QC917123 QB917187:QC917187 QB917251:QC917251 QB917315:QC917315 QB917379:QC917379 QB917443:QC917443 QB917507:QC917507 QB917571:QC917571 QB917635:QC917635 QB917699:QC917699 QB917763:QC917763 QB917827:QC917827 QB917891:QC917891 QB917955:QC917955 QB918019:QC918019 QB918083:QC918083 QB918147:QC918147 QB918211:QC918211 QB918275:QC918275 QB918339:QC918339 QB918403:QC918403 QB918467:QC918467 QB918531:QC918531 QB918595:QC918595 QB918659:QC918659 QB918723:QC918723 QB918787:QC918787 QB918851:QC918851 QB918915:QC918915 QB918979:QC918979 QB919043:QC919043 QB919107:QC919107 QB919171:QC919171 QB919235:QC919235 QB919299:QC919299 QB919363:QC919363 QB919427:QC919427 QB919491:QC919491 QB919555:QC919555 QB919619:QC919619 QB919683:QC919683 QB919747:QC919747 QB919811:QC919811 QB919875:QC919875 QB919939:QC919939 QB920003:QC920003 QB920067:QC920067 QB920131:QC920131 QB920195:QC920195 QB920259:QC920259 QB920323:QC920323 QB920387:QC920387 QB920451:QC920451 QB920515:QC920515 QB920579:QC920579 QB920643:QC920643 QB920707:QC920707 QB920771:QC920771 QB920835:QC920835 QB920899:QC920899 QB920963:QC920963 QB921027:QC921027 QB921091:QC921091 QB921155:QC921155 QB921219:QC921219 QB921283:QC921283 QB921347:QC921347 QB921411:QC921411 QB921475:QC921475 QB921539:QC921539 QB921603:QC921603 QB921667:QC921667 QB921731:QC921731 QB921795:QC921795 QB921859:QC921859 QB921923:QC921923 QB921987:QC921987 QB922051:QC922051 QB922115:QC922115 QB922179:QC922179 QB922243:QC922243 QB922307:QC922307 QB922371:QC922371 QB922435:QC922435 QB922499:QC922499 QB922563:QC922563 QB922627:QC922627 QB922691:QC922691 QB922755:QC922755 QB922819:QC922819 QB922883:QC922883 QB922947:QC922947 QB923011:QC923011 QB923075:QC923075 QB923139:QC923139 QB923203:QC923203 QB923267:QC923267 QB923331:QC923331 QB923395:QC923395 QB923459:QC923459 QB923523:QC923523 QB923587:QC923587 QB923651:QC923651 QB923715:QC923715 QB923779:QC923779 QB923843:QC923843 QB923907:QC923907 QB923971:QC923971 QB924035:QC924035 QB924099:QC924099 QB924163:QC924163 QB924227:QC924227 QB924291:QC924291 QB924355:QC924355 QB924419:QC924419 QB924483:QC924483 QB924547:QC924547 QB924611:QC924611 QB924675:QC924675 QB924739:QC924739 QB924803:QC924803 QB924867:QC924867 QB924931:QC924931 QB924995:QC924995 QB925059:QC925059 QB925123:QC925123 QB925187:QC925187 QB925251:QC925251 QB925315:QC925315 QB925379:QC925379 QB925443:QC925443 QB925507:QC925507 QB925571:QC925571 QB925635:QC925635 QB925699:QC925699 QB925763:QC925763 QB925827:QC925827 QB925891:QC925891 QB925955:QC925955 QB926019:QC926019 QB926083:QC926083 QB926147:QC926147 QB926211:QC926211 QB926275:QC926275 QB926339:QC926339 QB926403:QC926403 QB926467:QC926467 QB926531:QC926531 QB926595:QC926595 QB926659:QC926659 QB926723:QC926723 QB926787:QC926787 QB926851:QC926851 QB926915:QC926915 QB926979:QC926979 QB927043:QC927043 QB927107:QC927107 QB927171:QC927171 QB927235:QC927235 QB927299:QC927299 QB927363:QC927363 QB927427:QC927427 QB927491:QC927491 QB927555:QC927555 QB927619:QC927619 QB927683:QC927683 QB927747:QC927747 QB927811:QC927811 QB927875:QC927875 QB927939:QC927939 QB928003:QC928003 QB928067:QC928067 QB928131:QC928131 QB928195:QC928195 QB928259:QC928259 QB928323:QC928323 QB928387:QC928387 QB928451:QC928451 QB928515:QC928515 QB928579:QC928579 QB928643:QC928643 QB928707:QC928707 QB928771:QC928771 QB928835:QC928835 QB928899:QC928899 QB928963:QC928963 QB929027:QC929027 QB929091:QC929091 QB929155:QC929155 QB929219:QC929219 QB929283:QC929283 QB929347:QC929347 QB929411:QC929411 QB929475:QC929475 QB929539:QC929539 QB929603:QC929603 QB929667:QC929667 QB929731:QC929731 QB929795:QC929795 QB929859:QC929859 QB929923:QC929923 QB929987:QC929987 QB930051:QC930051 QB930115:QC930115 QB930179:QC930179 QB930243:QC930243 QB930307:QC930307 QB930371:QC930371 QB930435:QC930435 QB930499:QC930499 QB930563:QC930563 QB930627:QC930627 QB930691:QC930691 QB930755:QC930755 QB930819:QC930819 QB930883:QC930883 QB930947:QC930947 QB931011:QC931011 QB931075:QC931075 QB931139:QC931139 QB931203:QC931203 QB931267:QC931267 QB931331:QC931331 QB931395:QC931395 QB931459:QC931459 QB931523:QC931523 QB931587:QC931587 QB931651:QC931651 QB931715:QC931715 QB931779:QC931779 QB931843:QC931843 QB931907:QC931907 QB931971:QC931971 QB932035:QC932035 QB932099:QC932099 QB932163:QC932163 QB932227:QC932227 QB932291:QC932291 QB932355:QC932355 QB932419:QC932419 QB932483:QC932483 QB932547:QC932547 QB932611:QC932611 QB932675:QC932675 QB932739:QC932739 QB932803:QC932803 QB932867:QC932867 QB932931:QC932931 QB932995:QC932995 QB933059:QC933059 QB933123:QC933123 QB933187:QC933187 QB933251:QC933251 QB933315:QC933315 QB933379:QC933379 QB933443:QC933443 QB933507:QC933507 QB933571:QC933571 QB933635:QC933635 QB933699:QC933699 QB933763:QC933763 QB933827:QC933827 QB933891:QC933891 QB933955:QC933955 QB934019:QC934019 QB934083:QC934083 QB934147:QC934147 QB934211:QC934211 QB934275:QC934275 QB934339:QC934339 QB934403:QC934403 QB934467:QC934467 QB934531:QC934531 QB934595:QC934595 QB934659:QC934659 QB934723:QC934723 QB934787:QC934787 QB934851:QC934851 QB934915:QC934915 QB934979:QC934979 QB935043:QC935043 QB935107:QC935107 QB935171:QC935171 QB935235:QC935235 QB935299:QC935299 QB935363:QC935363 QB935427:QC935427 QB935491:QC935491 QB935555:QC935555 QB935619:QC935619 QB935683:QC935683 QB935747:QC935747 QB935811:QC935811 QB935875:QC935875 QB935939:QC935939 QB936003:QC936003 QB936067:QC936067 QB936131:QC936131 QB936195:QC936195 QB936259:QC936259 QB936323:QC936323 QB936387:QC936387 QB936451:QC936451 QB936515:QC936515 QB936579:QC936579 QB936643:QC936643 QB936707:QC936707 QB936771:QC936771 QB936835:QC936835 QB936899:QC936899 QB936963:QC936963 QB937027:QC937027 QB937091:QC937091 QB937155:QC937155 QB937219:QC937219 QB937283:QC937283 QB937347:QC937347 QB937411:QC937411 QB937475:QC937475 QB937539:QC937539 QB937603:QC937603 QB937667:QC937667 QB937731:QC937731 QB937795:QC937795 QB937859:QC937859 QB937923:QC937923 QB937987:QC937987 QB938051:QC938051 QB938115:QC938115 QB938179:QC938179 QB938243:QC938243 QB938307:QC938307 QB938371:QC938371 QB938435:QC938435 QB938499:QC938499 QB938563:QC938563 QB938627:QC938627 QB938691:QC938691 QB938755:QC938755 QB938819:QC938819 QB938883:QC938883 QB938947:QC938947 QB939011:QC939011 QB939075:QC939075 QB939139:QC939139 QB939203:QC939203 QB939267:QC939267 QB939331:QC939331 QB939395:QC939395 QB939459:QC939459 QB939523:QC939523 QB939587:QC939587 QB939651:QC939651 QB939715:QC939715 QB939779:QC939779 QB939843:QC939843 QB939907:QC939907 QB939971:QC939971 QB940035:QC940035 QB940099:QC940099 QB940163:QC940163 QB940227:QC940227 QB940291:QC940291 QB940355:QC940355 QB940419:QC940419 QB940483:QC940483 QB940547:QC940547 QB940611:QC940611 QB940675:QC940675 QB940739:QC940739 QB940803:QC940803 QB940867:QC940867 QB940931:QC940931 QB940995:QC940995 QB941059:QC941059 QB941123:QC941123 QB941187:QC941187 QB941251:QC941251 QB941315:QC941315 QB941379:QC941379 QB941443:QC941443 QB941507:QC941507 QB941571:QC941571 QB941635:QC941635 QB941699:QC941699 QB941763:QC941763 QB941827:QC941827 QB941891:QC941891 QB941955:QC941955 QB942019:QC942019 QB942083:QC942083 QB942147:QC942147 QB942211:QC942211 QB942275:QC942275 QB942339:QC942339 QB942403:QC942403 QB942467:QC942467 QB942531:QC942531 QB942595:QC942595 QB942659:QC942659 QB942723:QC942723 QB942787:QC942787 QB942851:QC942851 QB942915:QC942915 QB942979:QC942979 QB943043:QC943043 QB943107:QC943107 QB943171:QC943171 QB943235:QC943235 QB943299:QC943299 QB943363:QC943363 QB943427:QC943427 QB943491:QC943491 QB943555:QC943555 QB943619:QC943619 QB943683:QC943683 QB943747:QC943747 QB943811:QC943811 QB943875:QC943875 QB943939:QC943939 QB944003:QC944003 QB944067:QC944067 QB944131:QC944131 QB944195:QC944195 QB944259:QC944259 QB944323:QC944323 QB944387:QC944387 QB944451:QC944451 QB944515:QC944515 QB944579:QC944579 QB944643:QC944643 QB944707:QC944707 QB944771:QC944771 QB944835:QC944835 QB944899:QC944899 QB944963:QC944963 QB945027:QC945027 QB945091:QC945091 QB945155:QC945155 QB945219:QC945219 QB945283:QC945283 QB945347:QC945347 QB945411:QC945411 QB945475:QC945475 QB945539:QC945539 QB945603:QC945603 QB945667:QC945667 QB945731:QC945731 QB945795:QC945795 QB945859:QC945859 QB945923:QC945923 QB945987:QC945987 QB946051:QC946051 QB946115:QC946115 QB946179:QC946179 QB946243:QC946243 QB946307:QC946307 QB946371:QC946371 QB946435:QC946435 QB946499:QC946499 QB946563:QC946563 QB946627:QC946627 QB946691:QC946691 QB946755:QC946755 QB946819:QC946819 QB946883:QC946883 QB946947:QC946947 QB947011:QC947011 QB947075:QC947075 QB947139:QC947139 QB947203:QC947203 QB947267:QC947267 QB947331:QC947331 QB947395:QC947395 QB947459:QC947459 QB947523:QC947523 QB947587:QC947587 QB947651:QC947651 QB947715:QC947715 QB947779:QC947779 QB947843:QC947843 QB947907:QC947907 QB947971:QC947971 QB948035:QC948035 QB948099:QC948099 QB948163:QC948163 QB948227:QC948227 QB948291:QC948291 QB948355:QC948355 QB948419:QC948419 QB948483:QC948483 QB948547:QC948547 QB948611:QC948611 QB948675:QC948675 QB948739:QC948739 QB948803:QC948803 QB948867:QC948867 QB948931:QC948931 QB948995:QC948995 QB949059:QC949059 QB949123:QC949123 QB949187:QC949187 QB949251:QC949251 QB949315:QC949315 QB949379:QC949379 QB949443:QC949443 QB949507:QC949507 QB949571:QC949571 QB949635:QC949635 QB949699:QC949699 QB949763:QC949763 QB949827:QC949827 QB949891:QC949891 QB949955:QC949955 QB950019:QC950019 QB950083:QC950083 QB950147:QC950147 QB950211:QC950211 QB950275:QC950275 QB950339:QC950339 QB950403:QC950403 QB950467:QC950467 QB950531:QC950531 QB950595:QC950595 QB950659:QC950659 QB950723:QC950723 QB950787:QC950787 QB950851:QC950851 QB950915:QC950915 QB950979:QC950979 QB951043:QC951043 QB951107:QC951107 QB951171:QC951171 QB951235:QC951235 QB951299:QC951299 QB951363:QC951363 QB951427:QC951427 QB951491:QC951491 QB951555:QC951555 QB951619:QC951619 QB951683:QC951683 QB951747:QC951747 QB951811:QC951811 QB951875:QC951875 QB951939:QC951939 QB952003:QC952003 QB952067:QC952067 QB952131:QC952131 QB952195:QC952195 QB952259:QC952259 QB952323:QC952323 QB952387:QC952387 QB952451:QC952451 QB952515:QC952515 QB952579:QC952579 QB952643:QC952643 QB952707:QC952707 QB952771:QC952771 QB952835:QC952835 QB952899:QC952899 QB952963:QC952963 QB953027:QC953027 QB953091:QC953091 QB953155:QC953155 QB953219:QC953219 QB953283:QC953283 QB953347:QC953347 QB953411:QC953411 QB953475:QC953475 QB953539:QC953539 QB953603:QC953603 QB953667:QC953667 QB953731:QC953731 QB953795:QC953795 QB953859:QC953859 QB953923:QC953923 QB953987:QC953987 QB954051:QC954051 QB954115:QC954115 QB954179:QC954179 QB954243:QC954243 QB954307:QC954307 QB954371:QC954371 QB954435:QC954435 QB954499:QC954499 QB954563:QC954563 QB954627:QC954627 QB954691:QC954691 QB954755:QC954755 QB954819:QC954819 QB954883:QC954883 QB954947:QC954947 QB955011:QC955011 QB955075:QC955075 QB955139:QC955139 QB955203:QC955203 QB955267:QC955267 QB955331:QC955331 QB955395:QC955395 QB955459:QC955459 QB955523:QC955523 QB955587:QC955587 QB955651:QC955651 QB955715:QC955715 QB955779:QC955779 QB955843:QC955843 QB955907:QC955907 QB955971:QC955971 QB956035:QC956035 QB956099:QC956099 QB956163:QC956163 QB956227:QC956227 QB956291:QC956291 QB956355:QC956355 QB956419:QC956419 QB956483:QC956483 QB956547:QC956547 QB956611:QC956611 QB956675:QC956675 QB956739:QC956739 QB956803:QC956803 QB956867:QC956867 QB956931:QC956931 QB956995:QC956995 QB957059:QC957059 QB957123:QC957123 QB957187:QC957187 QB957251:QC957251 QB957315:QC957315 QB957379:QC957379 QB957443:QC957443 QB957507:QC957507 QB957571:QC957571 QB957635:QC957635 QB957699:QC957699 QB957763:QC957763 QB957827:QC957827 QB957891:QC957891 QB957955:QC957955 QB958019:QC958019 QB958083:QC958083 QB958147:QC958147 QB958211:QC958211 QB958275:QC958275 QB958339:QC958339 QB958403:QC958403 QB958467:QC958467 QB958531:QC958531 QB958595:QC958595 QB958659:QC958659 QB958723:QC958723 QB958787:QC958787 QB958851:QC958851 QB958915:QC958915 QB958979:QC958979 QB959043:QC959043 QB959107:QC959107 QB959171:QC959171 QB959235:QC959235 QB959299:QC959299 QB959363:QC959363 QB959427:QC959427 QB959491:QC959491 QB959555:QC959555 QB959619:QC959619 QB959683:QC959683 QB959747:QC959747 QB959811:QC959811 QB959875:QC959875 QB959939:QC959939 QB960003:QC960003 QB960067:QC960067 QB960131:QC960131 QB960195:QC960195 QB960259:QC960259 QB960323:QC960323 QB960387:QC960387 QB960451:QC960451 QB960515:QC960515 QB960579:QC960579 QB960643:QC960643 QB960707:QC960707 QB960771:QC960771 QB960835:QC960835 QB960899:QC960899 QB960963:QC960963 QB961027:QC961027 QB961091:QC961091 QB961155:QC961155 QB961219:QC961219 QB961283:QC961283 QB961347:QC961347 QB961411:QC961411 QB961475:QC961475 QB961539:QC961539 QB961603:QC961603 QB961667:QC961667 QB961731:QC961731 QB961795:QC961795 QB961859:QC961859 QB961923:QC961923 QB961987:QC961987 QB962051:QC962051 QB962115:QC962115 QB962179:QC962179 QB962243:QC962243 QB962307:QC962307 QB962371:QC962371 QB962435:QC962435 QB962499:QC962499 QB962563:QC962563 QB962627:QC962627 QB962691:QC962691 QB962755:QC962755 QB962819:QC962819 QB962883:QC962883 QB962947:QC962947 QB963011:QC963011 QB963075:QC963075 QB963139:QC963139 QB963203:QC963203 QB963267:QC963267 QB963331:QC963331 QB963395:QC963395 QB963459:QC963459 QB963523:QC963523 QB963587:QC963587 QB963651:QC963651 QB963715:QC963715 QB963779:QC963779 QB963843:QC963843 QB963907:QC963907 QB963971:QC963971 QB964035:QC964035 QB964099:QC964099 QB964163:QC964163 QB964227:QC964227 QB964291:QC964291 QB964355:QC964355 QB964419:QC964419 QB964483:QC964483 QB964547:QC964547 QB964611:QC964611 QB964675:QC964675 QB964739:QC964739 QB964803:QC964803 QB964867:QC964867 QB964931:QC964931 QB964995:QC964995 QB965059:QC965059 QB965123:QC965123 QB965187:QC965187 QB965251:QC965251 QB965315:QC965315 QB965379:QC965379 QB965443:QC965443 QB965507:QC965507 QB965571:QC965571 QB965635:QC965635 QB965699:QC965699 QB965763:QC965763 QB965827:QC965827 QB965891:QC965891 QB965955:QC965955 QB966019:QC966019 QB966083:QC966083 QB966147:QC966147 QB966211:QC966211 QB966275:QC966275 QB966339:QC966339 QB966403:QC966403 QB966467:QC966467 QB966531:QC966531 QB966595:QC966595 QB966659:QC966659 QB966723:QC966723 QB966787:QC966787 QB966851:QC966851 QB966915:QC966915 QB966979:QC966979 QB967043:QC967043 QB967107:QC967107 QB967171:QC967171 QB967235:QC967235 QB967299:QC967299 QB967363:QC967363 QB967427:QC967427 QB967491:QC967491 QB967555:QC967555 QB967619:QC967619 QB967683:QC967683 QB967747:QC967747 QB967811:QC967811 QB967875:QC967875 QB967939:QC967939 QB968003:QC968003 QB968067:QC968067 QB968131:QC968131 QB968195:QC968195 QB968259:QC968259 QB968323:QC968323 QB968387:QC968387 QB968451:QC968451 QB968515:QC968515 QB968579:QC968579 QB968643:QC968643 QB968707:QC968707 QB968771:QC968771 QB968835:QC968835 QB968899:QC968899 QB968963:QC968963 QB969027:QC969027 QB969091:QC969091 QB969155:QC969155 QB969219:QC969219 QB969283:QC969283 QB969347:QC969347 QB969411:QC969411 QB969475:QC969475 QB969539:QC969539 QB969603:QC969603 QB969667:QC969667 QB969731:QC969731 QB969795:QC969795 QB969859:QC969859 QB969923:QC969923 QB969987:QC969987 QB970051:QC970051 QB970115:QC970115 QB970179:QC970179 QB970243:QC970243 QB970307:QC970307 QB970371:QC970371 QB970435:QC970435 QB970499:QC970499 QB970563:QC970563 QB970627:QC970627 QB970691:QC970691 QB970755:QC970755 QB970819:QC970819 QB970883:QC970883 QB970947:QC970947 QB971011:QC971011 QB971075:QC971075 QB971139:QC971139 QB971203:QC971203 QB971267:QC971267 QB971331:QC971331 QB971395:QC971395 QB971459:QC971459 QB971523:QC971523 QB971587:QC971587 QB971651:QC971651 QB971715:QC971715 QB971779:QC971779 QB971843:QC971843 QB971907:QC971907 QB971971:QC971971 QB972035:QC972035 QB972099:QC972099 QB972163:QC972163 QB972227:QC972227 QB972291:QC972291 QB972355:QC972355 QB972419:QC972419 QB972483:QC972483 QB972547:QC972547 QB972611:QC972611 QB972675:QC972675 QB972739:QC972739 QB972803:QC972803 QB972867:QC972867 QB972931:QC972931 QB972995:QC972995 QB973059:QC973059 QB973123:QC973123 QB973187:QC973187 QB973251:QC973251 QB973315:QC973315 QB973379:QC973379 QB973443:QC973443 QB973507:QC973507 QB973571:QC973571 QB973635:QC973635 QB973699:QC973699 QB973763:QC973763 QB973827:QC973827 QB973891:QC973891 QB973955:QC973955 QB974019:QC974019 QB974083:QC974083 QB974147:QC974147 QB974211:QC974211 QB974275:QC974275 QB974339:QC974339 QB974403:QC974403 QB974467:QC974467 QB974531:QC974531 QB974595:QC974595 QB974659:QC974659 QB974723:QC974723 QB974787:QC974787 QB974851:QC974851 QB974915:QC974915 QB974979:QC974979 QB975043:QC975043 QB975107:QC975107 QB975171:QC975171 QB975235:QC975235 QB975299:QC975299 QB975363:QC975363 QB975427:QC975427 QB975491:QC975491 QB975555:QC975555 QB975619:QC975619 QB975683:QC975683 QB975747:QC975747 QB975811:QC975811 QB975875:QC975875 QB975939:QC975939 QB976003:QC976003 QB976067:QC976067 QB976131:QC976131 QB976195:QC976195 QB976259:QC976259 QB976323:QC976323 QB976387:QC976387 QB976451:QC976451 QB976515:QC976515 QB976579:QC976579 QB976643:QC976643 QB976707:QC976707 QB976771:QC976771 QB976835:QC976835 QB976899:QC976899 QB976963:QC976963 QB977027:QC977027 QB977091:QC977091 QB977155:QC977155 QB977219:QC977219 QB977283:QC977283 QB977347:QC977347 QB977411:QC977411 QB977475:QC977475 QB977539:QC977539 QB977603:QC977603 QB977667:QC977667 QB977731:QC977731 QB977795:QC977795 QB977859:QC977859 QB977923:QC977923 QB977987:QC977987 QB978051:QC978051 QB978115:QC978115 QB978179:QC978179 QB978243:QC978243 QB978307:QC978307 QB978371:QC978371 QB978435:QC978435 QB978499:QC978499 QB978563:QC978563 QB978627:QC978627 QB978691:QC978691 QB978755:QC978755 QB978819:QC978819 QB978883:QC978883 QB978947:QC978947 QB979011:QC979011 QB979075:QC979075 QB979139:QC979139 QB979203:QC979203 QB979267:QC979267 QB979331:QC979331 QB979395:QC979395 QB979459:QC979459 QB979523:QC979523 QB979587:QC979587 QB979651:QC979651 QB979715:QC979715 QB979779:QC979779 QB979843:QC979843 QB979907:QC979907 QB979971:QC979971 QB980035:QC980035 QB980099:QC980099 QB980163:QC980163 QB980227:QC980227 QB980291:QC980291 QB980355:QC980355 QB980419:QC980419 QB980483:QC980483 QB980547:QC980547 QB980611:QC980611 QB980675:QC980675 QB980739:QC980739 QB980803:QC980803 QB980867:QC980867 QB980931:QC980931 QB980995:QC980995 QB981059:QC981059 QB981123:QC981123 QB981187:QC981187 QB981251:QC981251 QB981315:QC981315 QB981379:QC981379 QB981443:QC981443 QB981507:QC981507 QB981571:QC981571 QB981635:QC981635 QB981699:QC981699 QB981763:QC981763 QB981827:QC981827 QB981891:QC981891 QB981955:QC981955 QB982019:QC982019 QB982083:QC982083 QB982147:QC982147 QB982211:QC982211 QB982275:QC982275 QB982339:QC982339 QB982403:QC982403 QB982467:QC982467 QB982531:QC982531 QB982595:QC982595 QB982659:QC982659 QB982723:QC982723 QB982787:QC982787 QB982851:QC982851 QB982915:QC982915 QB982979:QC982979 QB983043:QC983043 QB983107:QC983107 QB983171:QC983171 QB983235:QC983235 QB983299:QC983299 QB983363:QC983363 QB983427:QC983427 QB983491:QC983491 QB983555:QC983555 QB983619:QC983619 QB983683:QC983683 QB983747:QC983747 QB983811:QC983811 QB983875:QC983875 QB983939:QC983939 QB984003:QC984003 QB984067:QC984067 QB984131:QC984131 QB984195:QC984195 QB984259:QC984259 QB984323:QC984323 QB984387:QC984387 QB984451:QC984451 QB984515:QC984515 QB984579:QC984579 QB984643:QC984643 QB984707:QC984707 QB984771:QC984771 QB984835:QC984835 QB984899:QC984899 QB984963:QC984963 QB985027:QC985027 QB985091:QC985091 QB985155:QC985155 QB985219:QC985219 QB985283:QC985283 QB985347:QC985347 QB985411:QC985411 QB985475:QC985475 QB985539:QC985539 QB985603:QC985603 QB985667:QC985667 QB985731:QC985731 QB985795:QC985795 QB985859:QC985859 QB985923:QC985923 QB985987:QC985987 QB986051:QC986051 QB986115:QC986115 QB986179:QC986179 QB986243:QC986243 QB986307:QC986307 QB986371:QC986371 QB986435:QC986435 QB986499:QC986499 QB986563:QC986563 QB986627:QC986627 QB986691:QC986691 QB986755:QC986755 QB986819:QC986819 QB986883:QC986883 QB986947:QC986947 QB987011:QC987011 QB987075:QC987075 QB987139:QC987139 QB987203:QC987203 QB987267:QC987267 QB987331:QC987331 QB987395:QC987395 QB987459:QC987459 QB987523:QC987523 QB987587:QC987587 QB987651:QC987651 QB987715:QC987715 QB987779:QC987779 QB987843:QC987843 QB987907:QC987907 QB987971:QC987971 QB988035:QC988035 QB988099:QC988099 QB988163:QC988163 QB988227:QC988227 QB988291:QC988291 QB988355:QC988355 QB988419:QC988419 QB988483:QC988483 QB988547:QC988547 QB988611:QC988611 QB988675:QC988675 QB988739:QC988739 QB988803:QC988803 QB988867:QC988867 QB988931:QC988931 QB988995:QC988995 QB989059:QC989059 QB989123:QC989123 QB989187:QC989187 QB989251:QC989251 QB989315:QC989315 QB989379:QC989379 QB989443:QC989443 QB989507:QC989507 QB989571:QC989571 QB989635:QC989635 QB989699:QC989699 QB989763:QC989763 QB989827:QC989827 QB989891:QC989891 QB989955:QC989955 QB990019:QC990019 QB990083:QC990083 QB990147:QC990147 QB990211:QC990211 QB990275:QC990275 QB990339:QC990339 QB990403:QC990403 QB990467:QC990467 QB990531:QC990531 QB990595:QC990595 QB990659:QC990659 QB990723:QC990723 QB990787:QC990787 QB990851:QC990851 QB990915:QC990915 QB990979:QC990979 QB991043:QC991043 QB991107:QC991107 QB991171:QC991171 QB991235:QC991235 QB991299:QC991299 QB991363:QC991363 QB991427:QC991427 QB991491:QC991491 QB991555:QC991555 QB991619:QC991619 QB991683:QC991683 QB991747:QC991747 QB991811:QC991811 QB991875:QC991875 QB991939:QC991939 QB992003:QC992003 QB992067:QC992067 QB992131:QC992131 QB992195:QC992195 QB992259:QC992259 QB992323:QC992323 QB992387:QC992387 QB992451:QC992451 QB992515:QC992515 QB992579:QC992579 QB992643:QC992643 QB992707:QC992707 QB992771:QC992771 QB992835:QC992835 QB992899:QC992899 QB992963:QC992963 QB993027:QC993027 QB993091:QC993091 QB993155:QC993155 QB993219:QC993219 QB993283:QC993283 QB993347:QC993347 QB993411:QC993411 QB993475:QC993475 QB993539:QC993539 QB993603:QC993603 QB993667:QC993667 QB993731:QC993731 QB993795:QC993795 QB993859:QC993859 QB993923:QC993923 QB993987:QC993987 QB994051:QC994051 QB994115:QC994115 QB994179:QC994179 QB994243:QC994243 QB994307:QC994307 QB994371:QC994371 QB994435:QC994435 QB994499:QC994499 QB994563:QC994563 QB994627:QC994627 QB994691:QC994691 QB994755:QC994755 QB994819:QC994819 QB994883:QC994883 QB994947:QC994947 QB995011:QC995011 QB995075:QC995075 QB995139:QC995139 QB995203:QC995203 QB995267:QC995267 QB995331:QC995331 QB995395:QC995395 QB995459:QC995459 QB995523:QC995523 QB995587:QC995587 QB995651:QC995651 QB995715:QC995715 QB995779:QC995779 QB995843:QC995843 QB995907:QC995907 QB995971:QC995971 QB996035:QC996035 QB996099:QC996099 QB996163:QC996163 QB996227:QC996227 QB996291:QC996291 QB996355:QC996355 QB996419:QC996419 QB996483:QC996483 QB996547:QC996547 QB996611:QC996611 QB996675:QC996675 QB996739:QC996739 QB996803:QC996803 QB996867:QC996867 QB996931:QC996931 QB996995:QC996995 QB997059:QC997059 QB997123:QC997123 QB997187:QC997187 QB997251:QC997251 QB997315:QC997315 QB997379:QC997379 QB997443:QC997443 QB997507:QC997507 QB997571:QC997571 QB997635:QC997635 QB997699:QC997699 QB997763:QC997763 QB997827:QC997827 QB997891:QC997891 QB997955:QC997955 QB998019:QC998019 QB998083:QC998083 QB998147:QC998147 QB998211:QC998211 QB998275:QC998275 QB998339:QC998339 QB998403:QC998403 QB998467:QC998467 QB998531:QC998531 QB998595:QC998595 QB998659:QC998659 QB998723:QC998723 QB998787:QC998787 QB998851:QC998851 QB998915:QC998915 QB998979:QC998979 QB999043:QC999043 QB999107:QC999107 QB999171:QC999171 QB999235:QC999235 QB999299:QC999299 QB999363:QC999363 QB999427:QC999427 QB999491:QC999491 QB999555:QC999555 QB999619:QC999619 QB999683:QC999683 QB999747:QC999747 QB999811:QC999811 QB999875:QC999875 QB999939:QC999939 QB1000003:QC1000003 QB1000067:QC1000067 QB1000131:QC1000131 QB1000195:QC1000195 QB1000259:QC1000259 QB1000323:QC1000323 QB1000387:QC1000387 QB1000451:QC1000451 QB1000515:QC1000515 QB1000579:QC1000579 QB1000643:QC1000643 QB1000707:QC1000707 QB1000771:QC1000771 QB1000835:QC1000835 QB1000899:QC1000899 QB1000963:QC1000963 QB1001027:QC1001027 QB1001091:QC1001091 QB1001155:QC1001155 QB1001219:QC1001219 QB1001283:QC1001283 QB1001347:QC1001347 QB1001411:QC1001411 QB1001475:QC1001475 QB1001539:QC1001539 QB1001603:QC1001603 QB1001667:QC1001667 QB1001731:QC1001731 QB1001795:QC1001795 QB1001859:QC1001859 QB1001923:QC1001923 QB1001987:QC1001987 QB1002051:QC1002051 QB1002115:QC1002115 QB1002179:QC1002179 QB1002243:QC1002243 QB1002307:QC1002307 QB1002371:QC1002371 QB1002435:QC1002435 QB1002499:QC1002499 QB1002563:QC1002563 QB1002627:QC1002627 QB1002691:QC1002691 QB1002755:QC1002755 QB1002819:QC1002819 QB1002883:QC1002883 QB1002947:QC1002947 QB1003011:QC1003011 QB1003075:QC1003075 QB1003139:QC1003139 QB1003203:QC1003203 QB1003267:QC1003267 QB1003331:QC1003331 QB1003395:QC1003395 QB1003459:QC1003459 QB1003523:QC1003523 QB1003587:QC1003587 QB1003651:QC1003651 QB1003715:QC1003715 QB1003779:QC1003779 QB1003843:QC1003843 QB1003907:QC1003907 QB1003971:QC1003971 QB1004035:QC1004035 QB1004099:QC1004099 QB1004163:QC1004163 QB1004227:QC1004227 QB1004291:QC1004291 QB1004355:QC1004355 QB1004419:QC1004419 QB1004483:QC1004483 QB1004547:QC1004547 QB1004611:QC1004611 QB1004675:QC1004675 QB1004739:QC1004739 QB1004803:QC1004803 QB1004867:QC1004867 QB1004931:QC1004931 QB1004995:QC1004995 QB1005059:QC1005059 QB1005123:QC1005123 QB1005187:QC1005187 QB1005251:QC1005251 QB1005315:QC1005315 QB1005379:QC1005379 QB1005443:QC1005443 QB1005507:QC1005507 QB1005571:QC1005571 QB1005635:QC1005635 QB1005699:QC1005699 QB1005763:QC1005763 QB1005827:QC1005827 QB1005891:QC1005891 QB1005955:QC1005955 QB1006019:QC1006019 QB1006083:QC1006083 QB1006147:QC1006147 QB1006211:QC1006211 QB1006275:QC1006275 QB1006339:QC1006339 QB1006403:QC1006403 QB1006467:QC1006467 QB1006531:QC1006531 QB1006595:QC1006595 QB1006659:QC1006659 QB1006723:QC1006723 QB1006787:QC1006787 QB1006851:QC1006851 QB1006915:QC1006915 QB1006979:QC1006979 QB1007043:QC1007043 QB1007107:QC1007107 QB1007171:QC1007171 QB1007235:QC1007235 QB1007299:QC1007299 QB1007363:QC1007363 QB1007427:QC1007427 QB1007491:QC1007491 QB1007555:QC1007555 QB1007619:QC1007619 QB1007683:QC1007683 QB1007747:QC1007747 QB1007811:QC1007811 QB1007875:QC1007875 QB1007939:QC1007939 QB1008003:QC1008003 QB1008067:QC1008067 QB1008131:QC1008131 QB1008195:QC1008195 QB1008259:QC1008259 QB1008323:QC1008323 QB1008387:QC1008387 QB1008451:QC1008451 QB1008515:QC1008515 QB1008579:QC1008579 QB1008643:QC1008643 QB1008707:QC1008707 QB1008771:QC1008771 QB1008835:QC1008835 QB1008899:QC1008899 QB1008963:QC1008963 QB1009027:QC1009027 QB1009091:QC1009091 QB1009155:QC1009155 QB1009219:QC1009219 QB1009283:QC1009283 QB1009347:QC1009347 QB1009411:QC1009411 QB1009475:QC1009475 QB1009539:QC1009539 QB1009603:QC1009603 QB1009667:QC1009667 QB1009731:QC1009731 QB1009795:QC1009795 QB1009859:QC1009859 QB1009923:QC1009923 QB1009987:QC1009987 QB1010051:QC1010051 QB1010115:QC1010115 QB1010179:QC1010179 QB1010243:QC1010243 QB1010307:QC1010307 QB1010371:QC1010371 QB1010435:QC1010435 QB1010499:QC1010499 QB1010563:QC1010563 QB1010627:QC1010627 QB1010691:QC1010691 QB1010755:QC1010755 QB1010819:QC1010819 QB1010883:QC1010883 QB1010947:QC1010947 QB1011011:QC1011011 QB1011075:QC1011075 QB1011139:QC1011139 QB1011203:QC1011203 QB1011267:QC1011267 QB1011331:QC1011331 QB1011395:QC1011395 QB1011459:QC1011459 QB1011523:QC1011523 QB1011587:QC1011587 QB1011651:QC1011651 QB1011715:QC1011715 QB1011779:QC1011779 QB1011843:QC1011843 QB1011907:QC1011907 QB1011971:QC1011971 QB1012035:QC1012035 QB1012099:QC1012099 QB1012163:QC1012163 QB1012227:QC1012227 QB1012291:QC1012291 QB1012355:QC1012355 QB1012419:QC1012419 QB1012483:QC1012483 QB1012547:QC1012547 QB1012611:QC1012611 QB1012675:QC1012675 QB1012739:QC1012739 QB1012803:QC1012803 QB1012867:QC1012867 QB1012931:QC1012931 QB1012995:QC1012995 QB1013059:QC1013059 QB1013123:QC1013123 QB1013187:QC1013187 QB1013251:QC1013251 QB1013315:QC1013315 QB1013379:QC1013379 QB1013443:QC1013443 QB1013507:QC1013507 QB1013571:QC1013571 QB1013635:QC1013635 QB1013699:QC1013699 QB1013763:QC1013763 QB1013827:QC1013827 QB1013891:QC1013891 QB1013955:QC1013955 QB1014019:QC1014019 QB1014083:QC1014083 QB1014147:QC1014147 QB1014211:QC1014211 QB1014275:QC1014275 QB1014339:QC1014339 QB1014403:QC1014403 QB1014467:QC1014467 QB1014531:QC1014531 QB1014595:QC1014595 QB1014659:QC1014659 QB1014723:QC1014723 QB1014787:QC1014787 QB1014851:QC1014851 QB1014915:QC1014915 QB1014979:QC1014979 QB1015043:QC1015043 QB1015107:QC1015107 QB1015171:QC1015171 QB1015235:QC1015235 QB1015299:QC1015299 QB1015363:QC1015363 QB1015427:QC1015427 QB1015491:QC1015491 QB1015555:QC1015555 QB1015619:QC1015619 QB1015683:QC1015683 QB1015747:QC1015747 QB1015811:QC1015811 QB1015875:QC1015875 QB1015939:QC1015939 QB1016003:QC1016003 QB1016067:QC1016067 QB1016131:QC1016131 QB1016195:QC1016195 QB1016259:QC1016259 QB1016323:QC1016323 QB1016387:QC1016387 QB1016451:QC1016451 QB1016515:QC1016515 QB1016579:QC1016579 QB1016643:QC1016643 QB1016707:QC1016707 QB1016771:QC1016771 QB1016835:QC1016835 QB1016899:QC1016899 QB1016963:QC1016963 QB1017027:QC1017027 QB1017091:QC1017091 QB1017155:QC1017155 QB1017219:QC1017219 QB1017283:QC1017283 QB1017347:QC1017347 QB1017411:QC1017411 QB1017475:QC1017475 QB1017539:QC1017539 QB1017603:QC1017603 QB1017667:QC1017667 QB1017731:QC1017731 QB1017795:QC1017795 QB1017859:QC1017859 QB1017923:QC1017923 QB1017987:QC1017987 QB1018051:QC1018051 QB1018115:QC1018115 QB1018179:QC1018179 QB1018243:QC1018243 QB1018307:QC1018307 QB1018371:QC1018371 QB1018435:QC1018435 QB1018499:QC1018499 QB1018563:QC1018563 QB1018627:QC1018627 QB1018691:QC1018691 QB1018755:QC1018755 QB1018819:QC1018819 QB1018883:QC1018883 QB1018947:QC1018947 QB1019011:QC1019011 QB1019075:QC1019075 QB1019139:QC1019139 QB1019203:QC1019203 QB1019267:QC1019267 QB1019331:QC1019331 QB1019395:QC1019395 QB1019459:QC1019459 QB1019523:QC1019523 QB1019587:QC1019587 QB1019651:QC1019651 QB1019715:QC1019715 QB1019779:QC1019779 QB1019843:QC1019843 QB1019907:QC1019907 QB1019971:QC1019971 QB1020035:QC1020035 QB1020099:QC1020099 QB1020163:QC1020163 QB1020227:QC1020227 QB1020291:QC1020291 QB1020355:QC1020355 QB1020419:QC1020419 QB1020483:QC1020483 QB1020547:QC1020547 QB1020611:QC1020611 QB1020675:QC1020675 QB1020739:QC1020739 QB1020803:QC1020803 QB1020867:QC1020867 QB1020931:QC1020931 QB1020995:QC1020995 QB1021059:QC1021059 QB1021123:QC1021123 QB1021187:QC1021187 QB1021251:QC1021251 QB1021315:QC1021315 QB1021379:QC1021379 QB1021443:QC1021443 QB1021507:QC1021507 QB1021571:QC1021571 QB1021635:QC1021635 QB1021699:QC1021699 QB1021763:QC1021763 QB1021827:QC1021827 QB1021891:QC1021891 QB1021955:QC1021955 QB1022019:QC1022019 QB1022083:QC1022083 QB1022147:QC1022147 QB1022211:QC1022211 QB1022275:QC1022275 QB1022339:QC1022339 QB1022403:QC1022403 QB1022467:QC1022467 QB1022531:QC1022531 QB1022595:QC1022595 QB1022659:QC1022659 QB1022723:QC1022723 QB1022787:QC1022787 QB1022851:QC1022851 QB1022915:QC1022915 QB1022979:QC1022979 QB1023043:QC1023043 QB1023107:QC1023107 QB1023171:QC1023171 QB1023235:QC1023235 QB1023299:QC1023299 QB1023363:QC1023363 QB1023427:QC1023427 QB1023491:QC1023491 QB1023555:QC1023555 QB1023619:QC1023619 QB1023683:QC1023683 QB1023747:QC1023747 QB1023811:QC1023811 QB1023875:QC1023875 QB1023939:QC1023939 QB1024003:QC1024003 QB1024067:QC1024067 QB1024131:QC1024131 QB1024195:QC1024195 QB1024259:QC1024259 QB1024323:QC1024323 QB1024387:QC1024387 QB1024451:QC1024451 QB1024515:QC1024515 QB1024579:QC1024579 QB1024643:QC1024643 QB1024707:QC1024707 QB1024771:QC1024771 QB1024835:QC1024835 QB1024899:QC1024899 QB1024963:QC1024963 QB1025027:QC1025027 QB1025091:QC1025091 QB1025155:QC1025155 QB1025219:QC1025219 QB1025283:QC1025283 QB1025347:QC1025347 QB1025411:QC1025411 QB1025475:QC1025475 QB1025539:QC1025539 QB1025603:QC1025603 QB1025667:QC1025667 QB1025731:QC1025731 QB1025795:QC1025795 QB1025859:QC1025859 QB1025923:QC1025923 QB1025987:QC1025987 QB1026051:QC1026051 QB1026115:QC1026115 QB1026179:QC1026179 QB1026243:QC1026243 QB1026307:QC1026307 QB1026371:QC1026371 QB1026435:QC1026435 QB1026499:QC1026499 QB1026563:QC1026563 QB1026627:QC1026627 QB1026691:QC1026691 QB1026755:QC1026755 QB1026819:QC1026819 QB1026883:QC1026883 QB1026947:QC1026947 QB1027011:QC1027011 QB1027075:QC1027075 QB1027139:QC1027139 QB1027203:QC1027203 QB1027267:QC1027267 QB1027331:QC1027331 QB1027395:QC1027395 QB1027459:QC1027459 QB1027523:QC1027523 QB1027587:QC1027587 QB1027651:QC1027651 QB1027715:QC1027715 QB1027779:QC1027779 QB1027843:QC1027843 QB1027907:QC1027907 QB1027971:QC1027971 QB1028035:QC1028035 QB1028099:QC1028099 QB1028163:QC1028163 QB1028227:QC1028227 QB1028291:QC1028291 QB1028355:QC1028355 QB1028419:QC1028419 QB1028483:QC1028483 QB1028547:QC1028547 QB1028611:QC1028611 QB1028675:QC1028675 QB1028739:QC1028739 QB1028803:QC1028803 QB1028867:QC1028867 QB1028931:QC1028931 QB1028995:QC1028995 QB1029059:QC1029059 QB1029123:QC1029123 QB1029187:QC1029187 QB1029251:QC1029251 QB1029315:QC1029315 QB1029379:QC1029379 QB1029443:QC1029443 QB1029507:QC1029507 QB1029571:QC1029571 QB1029635:QC1029635 QB1029699:QC1029699 QB1029763:QC1029763 QB1029827:QC1029827 QB1029891:QC1029891 QB1029955:QC1029955 QB1030019:QC1030019 QB1030083:QC1030083 QB1030147:QC1030147 QB1030211:QC1030211 QB1030275:QC1030275 QB1030339:QC1030339 QB1030403:QC1030403 QB1030467:QC1030467 QB1030531:QC1030531 QB1030595:QC1030595 QB1030659:QC1030659 QB1030723:QC1030723 QB1030787:QC1030787 QB1030851:QC1030851 QB1030915:QC1030915 QB1030979:QC1030979 QB1031043:QC1031043 QB1031107:QC1031107 QB1031171:QC1031171 QB1031235:QC1031235 QB1031299:QC1031299 QB1031363:QC1031363 QB1031427:QC1031427 QB1031491:QC1031491 QB1031555:QC1031555 QB1031619:QC1031619 QB1031683:QC1031683 QB1031747:QC1031747 QB1031811:QC1031811 QB1031875:QC1031875 QB1031939:QC1031939 QB1032003:QC1032003 QB1032067:QC1032067 QB1032131:QC1032131 QB1032195:QC1032195 QB1032259:QC1032259 QB1032323:QC1032323 QB1032387:QC1032387 QB1032451:QC1032451 QB1032515:QC1032515 QB1032579:QC1032579 QB1032643:QC1032643 QB1032707:QC1032707 QB1032771:QC1032771 QB1032835:QC1032835 QB1032899:QC1032899 QB1032963:QC1032963 QB1033027:QC1033027 QB1033091:QC1033091 QB1033155:QC1033155 QB1033219:QC1033219 QB1033283:QC1033283 QB1033347:QC1033347 QB1033411:QC1033411 QB1033475:QC1033475 QB1033539:QC1033539 QB1033603:QC1033603 QB1033667:QC1033667 QB1033731:QC1033731 QB1033795:QC1033795 QB1033859:QC1033859 QB1033923:QC1033923 QB1033987:QC1033987 QB1034051:QC1034051 QB1034115:QC1034115 QB1034179:QC1034179 QB1034243:QC1034243 QB1034307:QC1034307 QB1034371:QC1034371 QB1034435:QC1034435 QB1034499:QC1034499 QB1034563:QC1034563 QB1034627:QC1034627 QB1034691:QC1034691 QB1034755:QC1034755 QB1034819:QC1034819 QB1034883:QC1034883 QB1034947:QC1034947 QB1035011:QC1035011 QB1035075:QC1035075 QB1035139:QC1035139 QB1035203:QC1035203 QB1035267:QC1035267 QB1035331:QC1035331 QB1035395:QC1035395 QB1035459:QC1035459 QB1035523:QC1035523 QB1035587:QC1035587 QB1035651:QC1035651 QB1035715:QC1035715 QB1035779:QC1035779 QB1035843:QC1035843 QB1035907:QC1035907 QB1035971:QC1035971 QB1036035:QC1036035 QB1036099:QC1036099 QB1036163:QC1036163 QB1036227:QC1036227 QB1036291:QC1036291 QB1036355:QC1036355 QB1036419:QC1036419 QB1036483:QC1036483 QB1036547:QC1036547 QB1036611:QC1036611 QB1036675:QC1036675 QB1036739:QC1036739 QB1036803:QC1036803 QB1036867:QC1036867 QB1036931:QC1036931 QB1036995:QC1036995 QB1037059:QC1037059 QB1037123:QC1037123 QB1037187:QC1037187 QB1037251:QC1037251 QB1037315:QC1037315 QB1037379:QC1037379 QB1037443:QC1037443 QB1037507:QC1037507 QB1037571:QC1037571 QB1037635:QC1037635 QB1037699:QC1037699 QB1037763:QC1037763 QB1037827:QC1037827 QB1037891:QC1037891 QB1037955:QC1037955 QB1038019:QC1038019 QB1038083:QC1038083 QB1038147:QC1038147 QB1038211:QC1038211 QB1038275:QC1038275 QB1038339:QC1038339 QB1038403:QC1038403 QB1038467:QC1038467 QB1038531:QC1038531 QB1038595:QC1038595 QB1038659:QC1038659 QB1038723:QC1038723 QB1038787:QC1038787 QB1038851:QC1038851 QB1038915:QC1038915 QB1038979:QC1038979 QB1039043:QC1039043 QB1039107:QC1039107 QB1039171:QC1039171 QB1039235:QC1039235 QB1039299:QC1039299 QB1039363:QC1039363 QB1039427:QC1039427 QB1039491:QC1039491 QB1039555:QC1039555 QB1039619:QC1039619 QB1039683:QC1039683 QB1039747:QC1039747 QB1039811:QC1039811 QB1039875:QC1039875 QB1039939:QC1039939 QB1040003:QC1040003 QB1040067:QC1040067 QB1040131:QC1040131 QB1040195:QC1040195 QB1040259:QC1040259 QB1040323:QC1040323 QB1040387:QC1040387 QB1040451:QC1040451 QB1040515:QC1040515 QB1040579:QC1040579 QB1040643:QC1040643 QB1040707:QC1040707 QB1040771:QC1040771 QB1040835:QC1040835 QB1040899:QC1040899 QB1040963:QC1040963 QB1041027:QC1041027 QB1041091:QC1041091 QB1041155:QC1041155 QB1041219:QC1041219 QB1041283:QC1041283 QB1041347:QC1041347 QB1041411:QC1041411 QB1041475:QC1041475 QB1041539:QC1041539 QB1041603:QC1041603 QB1041667:QC1041667 QB1041731:QC1041731 QB1041795:QC1041795 QB1041859:QC1041859 QB1041923:QC1041923 QB1041987:QC1041987 QB1042051:QC1042051 QB1042115:QC1042115 QB1042179:QC1042179 QB1042243:QC1042243 QB1042307:QC1042307 QB1042371:QC1042371 QB1042435:QC1042435 QB1042499:QC1042499 QB1042563:QC1042563 QB1042627:QC1042627 QB1042691:QC1042691 QB1042755:QC1042755 QB1042819:QC1042819 QB1042883:QC1042883 QB1042947:QC1042947 QB1043011:QC1043011 QB1043075:QC1043075 QB1043139:QC1043139 QB1043203:QC1043203 QB1043267:QC1043267 QB1043331:QC1043331 QB1043395:QC1043395 QB1043459:QC1043459 QB1043523:QC1043523 QB1043587:QC1043587 QB1043651:QC1043651 QB1043715:QC1043715 QB1043779:QC1043779 QB1043843:QC1043843 QB1043907:QC1043907 QB1043971:QC1043971 QB1044035:QC1044035 QB1044099:QC1044099 QB1044163:QC1044163 QB1044227:QC1044227 QB1044291:QC1044291 QB1044355:QC1044355 QB1044419:QC1044419 QB1044483:QC1044483 QB1044547:QC1044547 QB1044611:QC1044611 QB1044675:QC1044675 QB1044739:QC1044739 QB1044803:QC1044803 QB1044867:QC1044867 QB1044931:QC1044931 QB1044995:QC1044995 QB1045059:QC1045059 QB1045123:QC1045123 QB1045187:QC1045187 QB1045251:QC1045251 QB1045315:QC1045315 QB1045379:QC1045379 QB1045443:QC1045443 QB1045507:QC1045507 QB1045571:QC1045571 QB1045635:QC1045635 QB1045699:QC1045699 QB1045763:QC1045763 QB1045827:QC1045827 QB1045891:QC1045891 QB1045955:QC1045955 QB1046019:QC1046019 QB1046083:QC1046083 QB1046147:QC1046147 QB1046211:QC1046211 QB1046275:QC1046275 QB1046339:QC1046339 QB1046403:QC1046403 QB1046467:QC1046467 QB1046531:QC1046531 QB1046595:QC1046595 QB1046659:QC1046659 QB1046723:QC1046723 QB1046787:QC1046787 QB1046851:QC1046851 QB1046915:QC1046915 QB1046979:QC1046979 QB1047043:QC1047043 QB1047107:QC1047107 QB1047171:QC1047171 QB1047235:QC1047235 QB1047299:QC1047299 QB1047363:QC1047363 QB1047427:QC1047427 QB1047491:QC1047491 QB1047555:QC1047555 QB1047619:QC1047619 QB1047683:QC1047683 QB1047747:QC1047747 QB1047811:QC1047811 QB1047875:QC1047875 QB1047939:QC1047939 QB1048003:QC1048003 QB1048067:QC1048067 QB1048131:QC1048131 QB1048195:QC1048195 QB1048259:QC1048259 QB1048323:QC1048323 QB1048387:QC1048387 QB1048451:QC1048451 QB1048515:QC1048515</xm:sqref>
        </x14:conditionalFormatting>
        <x14:conditionalFormatting xmlns:xm="http://schemas.microsoft.com/office/excel/2006/main">
          <x14:cfRule type="containsText" priority="736" operator="containsText" text="axial belastet" id="{0E517BF7-FF5D-4C4F-B762-DD37A8BAA1F0}">
            <xm:f>NOT(ISERROR(SEARCH("axial belastet",QC4)))</xm:f>
            <x14:dxf>
              <fill>
                <patternFill>
                  <bgColor rgb="FFFFFF00"/>
                </patternFill>
              </fill>
            </x14:dxf>
          </x14:cfRule>
          <x14:cfRule type="containsText" priority="737" operator="containsText" text="unbelastet" id="{034D727C-59C2-4F03-8EB6-EE2EFD905F8A}">
            <xm:f>NOT(ISERROR(SEARCH("unbelastet",QC4)))</xm:f>
            <x14:dxf>
              <fill>
                <patternFill>
                  <bgColor rgb="FF00B050"/>
                </patternFill>
              </fill>
            </x14:dxf>
          </x14:cfRule>
          <x14:cfRule type="containsText" priority="738" operator="containsText" text="radial belastet" id="{D7BE4BB2-6933-46C4-88B8-28D2458E7047}">
            <xm:f>NOT(ISERROR(SEARCH("radial belastet",QC4)))</xm:f>
            <x14:dxf>
              <fill>
                <patternFill>
                  <bgColor rgb="FFFF0000"/>
                </patternFill>
              </fill>
            </x14:dxf>
          </x14:cfRule>
          <xm:sqref>QC4 QC68 QC132 QC196 QC260 QC324 QC388 QC452 QC516 QC580 QC644 QC708 QC772 QC836 QC900 QC964 QC1028 QC1092 QC1156 QC1220 QC1284 QC1348 QC1412 QC1476 QC1540 QC1604 QC1668 QC1732 QC1796 QC1860 QC1924 QC1988 QC2052 QC2116 QC2180 QC2244 QC2308 QC2372 QC2436 QC2500 QC2564 QC2628 QC2692 QC2756 QC2820 QC2884 QC2948 QC3012 QC3076 QC3140 QC3204 QC3268 QC3332 QC3396 QC3460 QC3524 QC3588 QC3652 QC3716 QC3780 QC3844 QC3908 QC3972 QC4036 QC4100 QC4164 QC4228 QC4292 QC4356 QC4420 QC4484 QC4548 QC4612 QC4676 QC4740 QC4804 QC4868 QC4932 QC4996 QC5060 QC5124 QC5188 QC5252 QC5316 QC5380 QC5444 QC5508 QC5572 QC5636 QC5700 QC5764 QC5828 QC5892 QC5956 QC6020 QC6084 QC6148 QC6212 QC6276 QC6340 QC6404 QC6468 QC6532 QC6596 QC6660 QC6724 QC6788 QC6852 QC6916 QC6980 QC7044 QC7108 QC7172 QC7236 QC7300 QC7364 QC7428 QC7492 QC7556 QC7620 QC7684 QC7748 QC7812 QC7876 QC7940 QC8004 QC8068 QC8132 QC8196 QC8260 QC8324 QC8388 QC8452 QC8516 QC8580 QC8644 QC8708 QC8772 QC8836 QC8900 QC8964 QC9028 QC9092 QC9156 QC9220 QC9284 QC9348 QC9412 QC9476 QC9540 QC9604 QC9668 QC9732 QC9796 QC9860 QC9924 QC9988 QC10052 QC10116 QC10180 QC10244 QC10308 QC10372 QC10436 QC10500 QC10564 QC10628 QC10692 QC10756 QC10820 QC10884 QC10948 QC11012 QC11076 QC11140 QC11204 QC11268 QC11332 QC11396 QC11460 QC11524 QC11588 QC11652 QC11716 QC11780 QC11844 QC11908 QC11972 QC12036 QC12100 QC12164 QC12228 QC12292 QC12356 QC12420 QC12484 QC12548 QC12612 QC12676 QC12740 QC12804 QC12868 QC12932 QC12996 QC13060 QC13124 QC13188 QC13252 QC13316 QC13380 QC13444 QC13508 QC13572 QC13636 QC13700 QC13764 QC13828 QC13892 QC13956 QC14020 QC14084 QC14148 QC14212 QC14276 QC14340 QC14404 QC14468 QC14532 QC14596 QC14660 QC14724 QC14788 QC14852 QC14916 QC14980 QC15044 QC15108 QC15172 QC15236 QC15300 QC15364 QC15428 QC15492 QC15556 QC15620 QC15684 QC15748 QC15812 QC15876 QC15940 QC16004 QC16068 QC16132 QC16196 QC16260 QC16324 QC16388 QC16452 QC16516 QC16580 QC16644 QC16708 QC16772 QC16836 QC16900 QC16964 QC17028 QC17092 QC17156 QC17220 QC17284 QC17348 QC17412 QC17476 QC17540 QC17604 QC17668 QC17732 QC17796 QC17860 QC17924 QC17988 QC18052 QC18116 QC18180 QC18244 QC18308 QC18372 QC18436 QC18500 QC18564 QC18628 QC18692 QC18756 QC18820 QC18884 QC18948 QC19012 QC19076 QC19140 QC19204 QC19268 QC19332 QC19396 QC19460 QC19524 QC19588 QC19652 QC19716 QC19780 QC19844 QC19908 QC19972 QC20036 QC20100 QC20164 QC20228 QC20292 QC20356 QC20420 QC20484 QC20548 QC20612 QC20676 QC20740 QC20804 QC20868 QC20932 QC20996 QC21060 QC21124 QC21188 QC21252 QC21316 QC21380 QC21444 QC21508 QC21572 QC21636 QC21700 QC21764 QC21828 QC21892 QC21956 QC22020 QC22084 QC22148 QC22212 QC22276 QC22340 QC22404 QC22468 QC22532 QC22596 QC22660 QC22724 QC22788 QC22852 QC22916 QC22980 QC23044 QC23108 QC23172 QC23236 QC23300 QC23364 QC23428 QC23492 QC23556 QC23620 QC23684 QC23748 QC23812 QC23876 QC23940 QC24004 QC24068 QC24132 QC24196 QC24260 QC24324 QC24388 QC24452 QC24516 QC24580 QC24644 QC24708 QC24772 QC24836 QC24900 QC24964 QC25028 QC25092 QC25156 QC25220 QC25284 QC25348 QC25412 QC25476 QC25540 QC25604 QC25668 QC25732 QC25796 QC25860 QC25924 QC25988 QC26052 QC26116 QC26180 QC26244 QC26308 QC26372 QC26436 QC26500 QC26564 QC26628 QC26692 QC26756 QC26820 QC26884 QC26948 QC27012 QC27076 QC27140 QC27204 QC27268 QC27332 QC27396 QC27460 QC27524 QC27588 QC27652 QC27716 QC27780 QC27844 QC27908 QC27972 QC28036 QC28100 QC28164 QC28228 QC28292 QC28356 QC28420 QC28484 QC28548 QC28612 QC28676 QC28740 QC28804 QC28868 QC28932 QC28996 QC29060 QC29124 QC29188 QC29252 QC29316 QC29380 QC29444 QC29508 QC29572 QC29636 QC29700 QC29764 QC29828 QC29892 QC29956 QC30020 QC30084 QC30148 QC30212 QC30276 QC30340 QC30404 QC30468 QC30532 QC30596 QC30660 QC30724 QC30788 QC30852 QC30916 QC30980 QC31044 QC31108 QC31172 QC31236 QC31300 QC31364 QC31428 QC31492 QC31556 QC31620 QC31684 QC31748 QC31812 QC31876 QC31940 QC32004 QC32068 QC32132 QC32196 QC32260 QC32324 QC32388 QC32452 QC32516 QC32580 QC32644 QC32708 QC32772 QC32836 QC32900 QC32964 QC33028 QC33092 QC33156 QC33220 QC33284 QC33348 QC33412 QC33476 QC33540 QC33604 QC33668 QC33732 QC33796 QC33860 QC33924 QC33988 QC34052 QC34116 QC34180 QC34244 QC34308 QC34372 QC34436 QC34500 QC34564 QC34628 QC34692 QC34756 QC34820 QC34884 QC34948 QC35012 QC35076 QC35140 QC35204 QC35268 QC35332 QC35396 QC35460 QC35524 QC35588 QC35652 QC35716 QC35780 QC35844 QC35908 QC35972 QC36036 QC36100 QC36164 QC36228 QC36292 QC36356 QC36420 QC36484 QC36548 QC36612 QC36676 QC36740 QC36804 QC36868 QC36932 QC36996 QC37060 QC37124 QC37188 QC37252 QC37316 QC37380 QC37444 QC37508 QC37572 QC37636 QC37700 QC37764 QC37828 QC37892 QC37956 QC38020 QC38084 QC38148 QC38212 QC38276 QC38340 QC38404 QC38468 QC38532 QC38596 QC38660 QC38724 QC38788 QC38852 QC38916 QC38980 QC39044 QC39108 QC39172 QC39236 QC39300 QC39364 QC39428 QC39492 QC39556 QC39620 QC39684 QC39748 QC39812 QC39876 QC39940 QC40004 QC40068 QC40132 QC40196 QC40260 QC40324 QC40388 QC40452 QC40516 QC40580 QC40644 QC40708 QC40772 QC40836 QC40900 QC40964 QC41028 QC41092 QC41156 QC41220 QC41284 QC41348 QC41412 QC41476 QC41540 QC41604 QC41668 QC41732 QC41796 QC41860 QC41924 QC41988 QC42052 QC42116 QC42180 QC42244 QC42308 QC42372 QC42436 QC42500 QC42564 QC42628 QC42692 QC42756 QC42820 QC42884 QC42948 QC43012 QC43076 QC43140 QC43204 QC43268 QC43332 QC43396 QC43460 QC43524 QC43588 QC43652 QC43716 QC43780 QC43844 QC43908 QC43972 QC44036 QC44100 QC44164 QC44228 QC44292 QC44356 QC44420 QC44484 QC44548 QC44612 QC44676 QC44740 QC44804 QC44868 QC44932 QC44996 QC45060 QC45124 QC45188 QC45252 QC45316 QC45380 QC45444 QC45508 QC45572 QC45636 QC45700 QC45764 QC45828 QC45892 QC45956 QC46020 QC46084 QC46148 QC46212 QC46276 QC46340 QC46404 QC46468 QC46532 QC46596 QC46660 QC46724 QC46788 QC46852 QC46916 QC46980 QC47044 QC47108 QC47172 QC47236 QC47300 QC47364 QC47428 QC47492 QC47556 QC47620 QC47684 QC47748 QC47812 QC47876 QC47940 QC48004 QC48068 QC48132 QC48196 QC48260 QC48324 QC48388 QC48452 QC48516 QC48580 QC48644 QC48708 QC48772 QC48836 QC48900 QC48964 QC49028 QC49092 QC49156 QC49220 QC49284 QC49348 QC49412 QC49476 QC49540 QC49604 QC49668 QC49732 QC49796 QC49860 QC49924 QC49988 QC50052 QC50116 QC50180 QC50244 QC50308 QC50372 QC50436 QC50500 QC50564 QC50628 QC50692 QC50756 QC50820 QC50884 QC50948 QC51012 QC51076 QC51140 QC51204 QC51268 QC51332 QC51396 QC51460 QC51524 QC51588 QC51652 QC51716 QC51780 QC51844 QC51908 QC51972 QC52036 QC52100 QC52164 QC52228 QC52292 QC52356 QC52420 QC52484 QC52548 QC52612 QC52676 QC52740 QC52804 QC52868 QC52932 QC52996 QC53060 QC53124 QC53188 QC53252 QC53316 QC53380 QC53444 QC53508 QC53572 QC53636 QC53700 QC53764 QC53828 QC53892 QC53956 QC54020 QC54084 QC54148 QC54212 QC54276 QC54340 QC54404 QC54468 QC54532 QC54596 QC54660 QC54724 QC54788 QC54852 QC54916 QC54980 QC55044 QC55108 QC55172 QC55236 QC55300 QC55364 QC55428 QC55492 QC55556 QC55620 QC55684 QC55748 QC55812 QC55876 QC55940 QC56004 QC56068 QC56132 QC56196 QC56260 QC56324 QC56388 QC56452 QC56516 QC56580 QC56644 QC56708 QC56772 QC56836 QC56900 QC56964 QC57028 QC57092 QC57156 QC57220 QC57284 QC57348 QC57412 QC57476 QC57540 QC57604 QC57668 QC57732 QC57796 QC57860 QC57924 QC57988 QC58052 QC58116 QC58180 QC58244 QC58308 QC58372 QC58436 QC58500 QC58564 QC58628 QC58692 QC58756 QC58820 QC58884 QC58948 QC59012 QC59076 QC59140 QC59204 QC59268 QC59332 QC59396 QC59460 QC59524 QC59588 QC59652 QC59716 QC59780 QC59844 QC59908 QC59972 QC60036 QC60100 QC60164 QC60228 QC60292 QC60356 QC60420 QC60484 QC60548 QC60612 QC60676 QC60740 QC60804 QC60868 QC60932 QC60996 QC61060 QC61124 QC61188 QC61252 QC61316 QC61380 QC61444 QC61508 QC61572 QC61636 QC61700 QC61764 QC61828 QC61892 QC61956 QC62020 QC62084 QC62148 QC62212 QC62276 QC62340 QC62404 QC62468 QC62532 QC62596 QC62660 QC62724 QC62788 QC62852 QC62916 QC62980 QC63044 QC63108 QC63172 QC63236 QC63300 QC63364 QC63428 QC63492 QC63556 QC63620 QC63684 QC63748 QC63812 QC63876 QC63940 QC64004 QC64068 QC64132 QC64196 QC64260 QC64324 QC64388 QC64452 QC64516 QC64580 QC64644 QC64708 QC64772 QC64836 QC64900 QC64964 QC65028 QC65092 QC65156 QC65220 QC65284 QC65348 QC65412 QC65476 QC65540 QC65604 QC65668 QC65732 QC65796 QC65860 QC65924 QC65988 QC66052 QC66116 QC66180 QC66244 QC66308 QC66372 QC66436 QC66500 QC66564 QC66628 QC66692 QC66756 QC66820 QC66884 QC66948 QC67012 QC67076 QC67140 QC67204 QC67268 QC67332 QC67396 QC67460 QC67524 QC67588 QC67652 QC67716 QC67780 QC67844 QC67908 QC67972 QC68036 QC68100 QC68164 QC68228 QC68292 QC68356 QC68420 QC68484 QC68548 QC68612 QC68676 QC68740 QC68804 QC68868 QC68932 QC68996 QC69060 QC69124 QC69188 QC69252 QC69316 QC69380 QC69444 QC69508 QC69572 QC69636 QC69700 QC69764 QC69828 QC69892 QC69956 QC70020 QC70084 QC70148 QC70212 QC70276 QC70340 QC70404 QC70468 QC70532 QC70596 QC70660 QC70724 QC70788 QC70852 QC70916 QC70980 QC71044 QC71108 QC71172 QC71236 QC71300 QC71364 QC71428 QC71492 QC71556 QC71620 QC71684 QC71748 QC71812 QC71876 QC71940 QC72004 QC72068 QC72132 QC72196 QC72260 QC72324 QC72388 QC72452 QC72516 QC72580 QC72644 QC72708 QC72772 QC72836 QC72900 QC72964 QC73028 QC73092 QC73156 QC73220 QC73284 QC73348 QC73412 QC73476 QC73540 QC73604 QC73668 QC73732 QC73796 QC73860 QC73924 QC73988 QC74052 QC74116 QC74180 QC74244 QC74308 QC74372 QC74436 QC74500 QC74564 QC74628 QC74692 QC74756 QC74820 QC74884 QC74948 QC75012 QC75076 QC75140 QC75204 QC75268 QC75332 QC75396 QC75460 QC75524 QC75588 QC75652 QC75716 QC75780 QC75844 QC75908 QC75972 QC76036 QC76100 QC76164 QC76228 QC76292 QC76356 QC76420 QC76484 QC76548 QC76612 QC76676 QC76740 QC76804 QC76868 QC76932 QC76996 QC77060 QC77124 QC77188 QC77252 QC77316 QC77380 QC77444 QC77508 QC77572 QC77636 QC77700 QC77764 QC77828 QC77892 QC77956 QC78020 QC78084 QC78148 QC78212 QC78276 QC78340 QC78404 QC78468 QC78532 QC78596 QC78660 QC78724 QC78788 QC78852 QC78916 QC78980 QC79044 QC79108 QC79172 QC79236 QC79300 QC79364 QC79428 QC79492 QC79556 QC79620 QC79684 QC79748 QC79812 QC79876 QC79940 QC80004 QC80068 QC80132 QC80196 QC80260 QC80324 QC80388 QC80452 QC80516 QC80580 QC80644 QC80708 QC80772 QC80836 QC80900 QC80964 QC81028 QC81092 QC81156 QC81220 QC81284 QC81348 QC81412 QC81476 QC81540 QC81604 QC81668 QC81732 QC81796 QC81860 QC81924 QC81988 QC82052 QC82116 QC82180 QC82244 QC82308 QC82372 QC82436 QC82500 QC82564 QC82628 QC82692 QC82756 QC82820 QC82884 QC82948 QC83012 QC83076 QC83140 QC83204 QC83268 QC83332 QC83396 QC83460 QC83524 QC83588 QC83652 QC83716 QC83780 QC83844 QC83908 QC83972 QC84036 QC84100 QC84164 QC84228 QC84292 QC84356 QC84420 QC84484 QC84548 QC84612 QC84676 QC84740 QC84804 QC84868 QC84932 QC84996 QC85060 QC85124 QC85188 QC85252 QC85316 QC85380 QC85444 QC85508 QC85572 QC85636 QC85700 QC85764 QC85828 QC85892 QC85956 QC86020 QC86084 QC86148 QC86212 QC86276 QC86340 QC86404 QC86468 QC86532 QC86596 QC86660 QC86724 QC86788 QC86852 QC86916 QC86980 QC87044 QC87108 QC87172 QC87236 QC87300 QC87364 QC87428 QC87492 QC87556 QC87620 QC87684 QC87748 QC87812 QC87876 QC87940 QC88004 QC88068 QC88132 QC88196 QC88260 QC88324 QC88388 QC88452 QC88516 QC88580 QC88644 QC88708 QC88772 QC88836 QC88900 QC88964 QC89028 QC89092 QC89156 QC89220 QC89284 QC89348 QC89412 QC89476 QC89540 QC89604 QC89668 QC89732 QC89796 QC89860 QC89924 QC89988 QC90052 QC90116 QC90180 QC90244 QC90308 QC90372 QC90436 QC90500 QC90564 QC90628 QC90692 QC90756 QC90820 QC90884 QC90948 QC91012 QC91076 QC91140 QC91204 QC91268 QC91332 QC91396 QC91460 QC91524 QC91588 QC91652 QC91716 QC91780 QC91844 QC91908 QC91972 QC92036 QC92100 QC92164 QC92228 QC92292 QC92356 QC92420 QC92484 QC92548 QC92612 QC92676 QC92740 QC92804 QC92868 QC92932 QC92996 QC93060 QC93124 QC93188 QC93252 QC93316 QC93380 QC93444 QC93508 QC93572 QC93636 QC93700 QC93764 QC93828 QC93892 QC93956 QC94020 QC94084 QC94148 QC94212 QC94276 QC94340 QC94404 QC94468 QC94532 QC94596 QC94660 QC94724 QC94788 QC94852 QC94916 QC94980 QC95044 QC95108 QC95172 QC95236 QC95300 QC95364 QC95428 QC95492 QC95556 QC95620 QC95684 QC95748 QC95812 QC95876 QC95940 QC96004 QC96068 QC96132 QC96196 QC96260 QC96324 QC96388 QC96452 QC96516 QC96580 QC96644 QC96708 QC96772 QC96836 QC96900 QC96964 QC97028 QC97092 QC97156 QC97220 QC97284 QC97348 QC97412 QC97476 QC97540 QC97604 QC97668 QC97732 QC97796 QC97860 QC97924 QC97988 QC98052 QC98116 QC98180 QC98244 QC98308 QC98372 QC98436 QC98500 QC98564 QC98628 QC98692 QC98756 QC98820 QC98884 QC98948 QC99012 QC99076 QC99140 QC99204 QC99268 QC99332 QC99396 QC99460 QC99524 QC99588 QC99652 QC99716 QC99780 QC99844 QC99908 QC99972 QC100036 QC100100 QC100164 QC100228 QC100292 QC100356 QC100420 QC100484 QC100548 QC100612 QC100676 QC100740 QC100804 QC100868 QC100932 QC100996 QC101060 QC101124 QC101188 QC101252 QC101316 QC101380 QC101444 QC101508 QC101572 QC101636 QC101700 QC101764 QC101828 QC101892 QC101956 QC102020 QC102084 QC102148 QC102212 QC102276 QC102340 QC102404 QC102468 QC102532 QC102596 QC102660 QC102724 QC102788 QC102852 QC102916 QC102980 QC103044 QC103108 QC103172 QC103236 QC103300 QC103364 QC103428 QC103492 QC103556 QC103620 QC103684 QC103748 QC103812 QC103876 QC103940 QC104004 QC104068 QC104132 QC104196 QC104260 QC104324 QC104388 QC104452 QC104516 QC104580 QC104644 QC104708 QC104772 QC104836 QC104900 QC104964 QC105028 QC105092 QC105156 QC105220 QC105284 QC105348 QC105412 QC105476 QC105540 QC105604 QC105668 QC105732 QC105796 QC105860 QC105924 QC105988 QC106052 QC106116 QC106180 QC106244 QC106308 QC106372 QC106436 QC106500 QC106564 QC106628 QC106692 QC106756 QC106820 QC106884 QC106948 QC107012 QC107076 QC107140 QC107204 QC107268 QC107332 QC107396 QC107460 QC107524 QC107588 QC107652 QC107716 QC107780 QC107844 QC107908 QC107972 QC108036 QC108100 QC108164 QC108228 QC108292 QC108356 QC108420 QC108484 QC108548 QC108612 QC108676 QC108740 QC108804 QC108868 QC108932 QC108996 QC109060 QC109124 QC109188 QC109252 QC109316 QC109380 QC109444 QC109508 QC109572 QC109636 QC109700 QC109764 QC109828 QC109892 QC109956 QC110020 QC110084 QC110148 QC110212 QC110276 QC110340 QC110404 QC110468 QC110532 QC110596 QC110660 QC110724 QC110788 QC110852 QC110916 QC110980 QC111044 QC111108 QC111172 QC111236 QC111300 QC111364 QC111428 QC111492 QC111556 QC111620 QC111684 QC111748 QC111812 QC111876 QC111940 QC112004 QC112068 QC112132 QC112196 QC112260 QC112324 QC112388 QC112452 QC112516 QC112580 QC112644 QC112708 QC112772 QC112836 QC112900 QC112964 QC113028 QC113092 QC113156 QC113220 QC113284 QC113348 QC113412 QC113476 QC113540 QC113604 QC113668 QC113732 QC113796 QC113860 QC113924 QC113988 QC114052 QC114116 QC114180 QC114244 QC114308 QC114372 QC114436 QC114500 QC114564 QC114628 QC114692 QC114756 QC114820 QC114884 QC114948 QC115012 QC115076 QC115140 QC115204 QC115268 QC115332 QC115396 QC115460 QC115524 QC115588 QC115652 QC115716 QC115780 QC115844 QC115908 QC115972 QC116036 QC116100 QC116164 QC116228 QC116292 QC116356 QC116420 QC116484 QC116548 QC116612 QC116676 QC116740 QC116804 QC116868 QC116932 QC116996 QC117060 QC117124 QC117188 QC117252 QC117316 QC117380 QC117444 QC117508 QC117572 QC117636 QC117700 QC117764 QC117828 QC117892 QC117956 QC118020 QC118084 QC118148 QC118212 QC118276 QC118340 QC118404 QC118468 QC118532 QC118596 QC118660 QC118724 QC118788 QC118852 QC118916 QC118980 QC119044 QC119108 QC119172 QC119236 QC119300 QC119364 QC119428 QC119492 QC119556 QC119620 QC119684 QC119748 QC119812 QC119876 QC119940 QC120004 QC120068 QC120132 QC120196 QC120260 QC120324 QC120388 QC120452 QC120516 QC120580 QC120644 QC120708 QC120772 QC120836 QC120900 QC120964 QC121028 QC121092 QC121156 QC121220 QC121284 QC121348 QC121412 QC121476 QC121540 QC121604 QC121668 QC121732 QC121796 QC121860 QC121924 QC121988 QC122052 QC122116 QC122180 QC122244 QC122308 QC122372 QC122436 QC122500 QC122564 QC122628 QC122692 QC122756 QC122820 QC122884 QC122948 QC123012 QC123076 QC123140 QC123204 QC123268 QC123332 QC123396 QC123460 QC123524 QC123588 QC123652 QC123716 QC123780 QC123844 QC123908 QC123972 QC124036 QC124100 QC124164 QC124228 QC124292 QC124356 QC124420 QC124484 QC124548 QC124612 QC124676 QC124740 QC124804 QC124868 QC124932 QC124996 QC125060 QC125124 QC125188 QC125252 QC125316 QC125380 QC125444 QC125508 QC125572 QC125636 QC125700 QC125764 QC125828 QC125892 QC125956 QC126020 QC126084 QC126148 QC126212 QC126276 QC126340 QC126404 QC126468 QC126532 QC126596 QC126660 QC126724 QC126788 QC126852 QC126916 QC126980 QC127044 QC127108 QC127172 QC127236 QC127300 QC127364 QC127428 QC127492 QC127556 QC127620 QC127684 QC127748 QC127812 QC127876 QC127940 QC128004 QC128068 QC128132 QC128196 QC128260 QC128324 QC128388 QC128452 QC128516 QC128580 QC128644 QC128708 QC128772 QC128836 QC128900 QC128964 QC129028 QC129092 QC129156 QC129220 QC129284 QC129348 QC129412 QC129476 QC129540 QC129604 QC129668 QC129732 QC129796 QC129860 QC129924 QC129988 QC130052 QC130116 QC130180 QC130244 QC130308 QC130372 QC130436 QC130500 QC130564 QC130628 QC130692 QC130756 QC130820 QC130884 QC130948 QC131012 QC131076 QC131140 QC131204 QC131268 QC131332 QC131396 QC131460 QC131524 QC131588 QC131652 QC131716 QC131780 QC131844 QC131908 QC131972 QC132036 QC132100 QC132164 QC132228 QC132292 QC132356 QC132420 QC132484 QC132548 QC132612 QC132676 QC132740 QC132804 QC132868 QC132932 QC132996 QC133060 QC133124 QC133188 QC133252 QC133316 QC133380 QC133444 QC133508 QC133572 QC133636 QC133700 QC133764 QC133828 QC133892 QC133956 QC134020 QC134084 QC134148 QC134212 QC134276 QC134340 QC134404 QC134468 QC134532 QC134596 QC134660 QC134724 QC134788 QC134852 QC134916 QC134980 QC135044 QC135108 QC135172 QC135236 QC135300 QC135364 QC135428 QC135492 QC135556 QC135620 QC135684 QC135748 QC135812 QC135876 QC135940 QC136004 QC136068 QC136132 QC136196 QC136260 QC136324 QC136388 QC136452 QC136516 QC136580 QC136644 QC136708 QC136772 QC136836 QC136900 QC136964 QC137028 QC137092 QC137156 QC137220 QC137284 QC137348 QC137412 QC137476 QC137540 QC137604 QC137668 QC137732 QC137796 QC137860 QC137924 QC137988 QC138052 QC138116 QC138180 QC138244 QC138308 QC138372 QC138436 QC138500 QC138564 QC138628 QC138692 QC138756 QC138820 QC138884 QC138948 QC139012 QC139076 QC139140 QC139204 QC139268 QC139332 QC139396 QC139460 QC139524 QC139588 QC139652 QC139716 QC139780 QC139844 QC139908 QC139972 QC140036 QC140100 QC140164 QC140228 QC140292 QC140356 QC140420 QC140484 QC140548 QC140612 QC140676 QC140740 QC140804 QC140868 QC140932 QC140996 QC141060 QC141124 QC141188 QC141252 QC141316 QC141380 QC141444 QC141508 QC141572 QC141636 QC141700 QC141764 QC141828 QC141892 QC141956 QC142020 QC142084 QC142148 QC142212 QC142276 QC142340 QC142404 QC142468 QC142532 QC142596 QC142660 QC142724 QC142788 QC142852 QC142916 QC142980 QC143044 QC143108 QC143172 QC143236 QC143300 QC143364 QC143428 QC143492 QC143556 QC143620 QC143684 QC143748 QC143812 QC143876 QC143940 QC144004 QC144068 QC144132 QC144196 QC144260 QC144324 QC144388 QC144452 QC144516 QC144580 QC144644 QC144708 QC144772 QC144836 QC144900 QC144964 QC145028 QC145092 QC145156 QC145220 QC145284 QC145348 QC145412 QC145476 QC145540 QC145604 QC145668 QC145732 QC145796 QC145860 QC145924 QC145988 QC146052 QC146116 QC146180 QC146244 QC146308 QC146372 QC146436 QC146500 QC146564 QC146628 QC146692 QC146756 QC146820 QC146884 QC146948 QC147012 QC147076 QC147140 QC147204 QC147268 QC147332 QC147396 QC147460 QC147524 QC147588 QC147652 QC147716 QC147780 QC147844 QC147908 QC147972 QC148036 QC148100 QC148164 QC148228 QC148292 QC148356 QC148420 QC148484 QC148548 QC148612 QC148676 QC148740 QC148804 QC148868 QC148932 QC148996 QC149060 QC149124 QC149188 QC149252 QC149316 QC149380 QC149444 QC149508 QC149572 QC149636 QC149700 QC149764 QC149828 QC149892 QC149956 QC150020 QC150084 QC150148 QC150212 QC150276 QC150340 QC150404 QC150468 QC150532 QC150596 QC150660 QC150724 QC150788 QC150852 QC150916 QC150980 QC151044 QC151108 QC151172 QC151236 QC151300 QC151364 QC151428 QC151492 QC151556 QC151620 QC151684 QC151748 QC151812 QC151876 QC151940 QC152004 QC152068 QC152132 QC152196 QC152260 QC152324 QC152388 QC152452 QC152516 QC152580 QC152644 QC152708 QC152772 QC152836 QC152900 QC152964 QC153028 QC153092 QC153156 QC153220 QC153284 QC153348 QC153412 QC153476 QC153540 QC153604 QC153668 QC153732 QC153796 QC153860 QC153924 QC153988 QC154052 QC154116 QC154180 QC154244 QC154308 QC154372 QC154436 QC154500 QC154564 QC154628 QC154692 QC154756 QC154820 QC154884 QC154948 QC155012 QC155076 QC155140 QC155204 QC155268 QC155332 QC155396 QC155460 QC155524 QC155588 QC155652 QC155716 QC155780 QC155844 QC155908 QC155972 QC156036 QC156100 QC156164 QC156228 QC156292 QC156356 QC156420 QC156484 QC156548 QC156612 QC156676 QC156740 QC156804 QC156868 QC156932 QC156996 QC157060 QC157124 QC157188 QC157252 QC157316 QC157380 QC157444 QC157508 QC157572 QC157636 QC157700 QC157764 QC157828 QC157892 QC157956 QC158020 QC158084 QC158148 QC158212 QC158276 QC158340 QC158404 QC158468 QC158532 QC158596 QC158660 QC158724 QC158788 QC158852 QC158916 QC158980 QC159044 QC159108 QC159172 QC159236 QC159300 QC159364 QC159428 QC159492 QC159556 QC159620 QC159684 QC159748 QC159812 QC159876 QC159940 QC160004 QC160068 QC160132 QC160196 QC160260 QC160324 QC160388 QC160452 QC160516 QC160580 QC160644 QC160708 QC160772 QC160836 QC160900 QC160964 QC161028 QC161092 QC161156 QC161220 QC161284 QC161348 QC161412 QC161476 QC161540 QC161604 QC161668 QC161732 QC161796 QC161860 QC161924 QC161988 QC162052 QC162116 QC162180 QC162244 QC162308 QC162372 QC162436 QC162500 QC162564 QC162628 QC162692 QC162756 QC162820 QC162884 QC162948 QC163012 QC163076 QC163140 QC163204 QC163268 QC163332 QC163396 QC163460 QC163524 QC163588 QC163652 QC163716 QC163780 QC163844 QC163908 QC163972 QC164036 QC164100 QC164164 QC164228 QC164292 QC164356 QC164420 QC164484 QC164548 QC164612 QC164676 QC164740 QC164804 QC164868 QC164932 QC164996 QC165060 QC165124 QC165188 QC165252 QC165316 QC165380 QC165444 QC165508 QC165572 QC165636 QC165700 QC165764 QC165828 QC165892 QC165956 QC166020 QC166084 QC166148 QC166212 QC166276 QC166340 QC166404 QC166468 QC166532 QC166596 QC166660 QC166724 QC166788 QC166852 QC166916 QC166980 QC167044 QC167108 QC167172 QC167236 QC167300 QC167364 QC167428 QC167492 QC167556 QC167620 QC167684 QC167748 QC167812 QC167876 QC167940 QC168004 QC168068 QC168132 QC168196 QC168260 QC168324 QC168388 QC168452 QC168516 QC168580 QC168644 QC168708 QC168772 QC168836 QC168900 QC168964 QC169028 QC169092 QC169156 QC169220 QC169284 QC169348 QC169412 QC169476 QC169540 QC169604 QC169668 QC169732 QC169796 QC169860 QC169924 QC169988 QC170052 QC170116 QC170180 QC170244 QC170308 QC170372 QC170436 QC170500 QC170564 QC170628 QC170692 QC170756 QC170820 QC170884 QC170948 QC171012 QC171076 QC171140 QC171204 QC171268 QC171332 QC171396 QC171460 QC171524 QC171588 QC171652 QC171716 QC171780 QC171844 QC171908 QC171972 QC172036 QC172100 QC172164 QC172228 QC172292 QC172356 QC172420 QC172484 QC172548 QC172612 QC172676 QC172740 QC172804 QC172868 QC172932 QC172996 QC173060 QC173124 QC173188 QC173252 QC173316 QC173380 QC173444 QC173508 QC173572 QC173636 QC173700 QC173764 QC173828 QC173892 QC173956 QC174020 QC174084 QC174148 QC174212 QC174276 QC174340 QC174404 QC174468 QC174532 QC174596 QC174660 QC174724 QC174788 QC174852 QC174916 QC174980 QC175044 QC175108 QC175172 QC175236 QC175300 QC175364 QC175428 QC175492 QC175556 QC175620 QC175684 QC175748 QC175812 QC175876 QC175940 QC176004 QC176068 QC176132 QC176196 QC176260 QC176324 QC176388 QC176452 QC176516 QC176580 QC176644 QC176708 QC176772 QC176836 QC176900 QC176964 QC177028 QC177092 QC177156 QC177220 QC177284 QC177348 QC177412 QC177476 QC177540 QC177604 QC177668 QC177732 QC177796 QC177860 QC177924 QC177988 QC178052 QC178116 QC178180 QC178244 QC178308 QC178372 QC178436 QC178500 QC178564 QC178628 QC178692 QC178756 QC178820 QC178884 QC178948 QC179012 QC179076 QC179140 QC179204 QC179268 QC179332 QC179396 QC179460 QC179524 QC179588 QC179652 QC179716 QC179780 QC179844 QC179908 QC179972 QC180036 QC180100 QC180164 QC180228 QC180292 QC180356 QC180420 QC180484 QC180548 QC180612 QC180676 QC180740 QC180804 QC180868 QC180932 QC180996 QC181060 QC181124 QC181188 QC181252 QC181316 QC181380 QC181444 QC181508 QC181572 QC181636 QC181700 QC181764 QC181828 QC181892 QC181956 QC182020 QC182084 QC182148 QC182212 QC182276 QC182340 QC182404 QC182468 QC182532 QC182596 QC182660 QC182724 QC182788 QC182852 QC182916 QC182980 QC183044 QC183108 QC183172 QC183236 QC183300 QC183364 QC183428 QC183492 QC183556 QC183620 QC183684 QC183748 QC183812 QC183876 QC183940 QC184004 QC184068 QC184132 QC184196 QC184260 QC184324 QC184388 QC184452 QC184516 QC184580 QC184644 QC184708 QC184772 QC184836 QC184900 QC184964 QC185028 QC185092 QC185156 QC185220 QC185284 QC185348 QC185412 QC185476 QC185540 QC185604 QC185668 QC185732 QC185796 QC185860 QC185924 QC185988 QC186052 QC186116 QC186180 QC186244 QC186308 QC186372 QC186436 QC186500 QC186564 QC186628 QC186692 QC186756 QC186820 QC186884 QC186948 QC187012 QC187076 QC187140 QC187204 QC187268 QC187332 QC187396 QC187460 QC187524 QC187588 QC187652 QC187716 QC187780 QC187844 QC187908 QC187972 QC188036 QC188100 QC188164 QC188228 QC188292 QC188356 QC188420 QC188484 QC188548 QC188612 QC188676 QC188740 QC188804 QC188868 QC188932 QC188996 QC189060 QC189124 QC189188 QC189252 QC189316 QC189380 QC189444 QC189508 QC189572 QC189636 QC189700 QC189764 QC189828 QC189892 QC189956 QC190020 QC190084 QC190148 QC190212 QC190276 QC190340 QC190404 QC190468 QC190532 QC190596 QC190660 QC190724 QC190788 QC190852 QC190916 QC190980 QC191044 QC191108 QC191172 QC191236 QC191300 QC191364 QC191428 QC191492 QC191556 QC191620 QC191684 QC191748 QC191812 QC191876 QC191940 QC192004 QC192068 QC192132 QC192196 QC192260 QC192324 QC192388 QC192452 QC192516 QC192580 QC192644 QC192708 QC192772 QC192836 QC192900 QC192964 QC193028 QC193092 QC193156 QC193220 QC193284 QC193348 QC193412 QC193476 QC193540 QC193604 QC193668 QC193732 QC193796 QC193860 QC193924 QC193988 QC194052 QC194116 QC194180 QC194244 QC194308 QC194372 QC194436 QC194500 QC194564 QC194628 QC194692 QC194756 QC194820 QC194884 QC194948 QC195012 QC195076 QC195140 QC195204 QC195268 QC195332 QC195396 QC195460 QC195524 QC195588 QC195652 QC195716 QC195780 QC195844 QC195908 QC195972 QC196036 QC196100 QC196164 QC196228 QC196292 QC196356 QC196420 QC196484 QC196548 QC196612 QC196676 QC196740 QC196804 QC196868 QC196932 QC196996 QC197060 QC197124 QC197188 QC197252 QC197316 QC197380 QC197444 QC197508 QC197572 QC197636 QC197700 QC197764 QC197828 QC197892 QC197956 QC198020 QC198084 QC198148 QC198212 QC198276 QC198340 QC198404 QC198468 QC198532 QC198596 QC198660 QC198724 QC198788 QC198852 QC198916 QC198980 QC199044 QC199108 QC199172 QC199236 QC199300 QC199364 QC199428 QC199492 QC199556 QC199620 QC199684 QC199748 QC199812 QC199876 QC199940 QC200004 QC200068 QC200132 QC200196 QC200260 QC200324 QC200388 QC200452 QC200516 QC200580 QC200644 QC200708 QC200772 QC200836 QC200900 QC200964 QC201028 QC201092 QC201156 QC201220 QC201284 QC201348 QC201412 QC201476 QC201540 QC201604 QC201668 QC201732 QC201796 QC201860 QC201924 QC201988 QC202052 QC202116 QC202180 QC202244 QC202308 QC202372 QC202436 QC202500 QC202564 QC202628 QC202692 QC202756 QC202820 QC202884 QC202948 QC203012 QC203076 QC203140 QC203204 QC203268 QC203332 QC203396 QC203460 QC203524 QC203588 QC203652 QC203716 QC203780 QC203844 QC203908 QC203972 QC204036 QC204100 QC204164 QC204228 QC204292 QC204356 QC204420 QC204484 QC204548 QC204612 QC204676 QC204740 QC204804 QC204868 QC204932 QC204996 QC205060 QC205124 QC205188 QC205252 QC205316 QC205380 QC205444 QC205508 QC205572 QC205636 QC205700 QC205764 QC205828 QC205892 QC205956 QC206020 QC206084 QC206148 QC206212 QC206276 QC206340 QC206404 QC206468 QC206532 QC206596 QC206660 QC206724 QC206788 QC206852 QC206916 QC206980 QC207044 QC207108 QC207172 QC207236 QC207300 QC207364 QC207428 QC207492 QC207556 QC207620 QC207684 QC207748 QC207812 QC207876 QC207940 QC208004 QC208068 QC208132 QC208196 QC208260 QC208324 QC208388 QC208452 QC208516 QC208580 QC208644 QC208708 QC208772 QC208836 QC208900 QC208964 QC209028 QC209092 QC209156 QC209220 QC209284 QC209348 QC209412 QC209476 QC209540 QC209604 QC209668 QC209732 QC209796 QC209860 QC209924 QC209988 QC210052 QC210116 QC210180 QC210244 QC210308 QC210372 QC210436 QC210500 QC210564 QC210628 QC210692 QC210756 QC210820 QC210884 QC210948 QC211012 QC211076 QC211140 QC211204 QC211268 QC211332 QC211396 QC211460 QC211524 QC211588 QC211652 QC211716 QC211780 QC211844 QC211908 QC211972 QC212036 QC212100 QC212164 QC212228 QC212292 QC212356 QC212420 QC212484 QC212548 QC212612 QC212676 QC212740 QC212804 QC212868 QC212932 QC212996 QC213060 QC213124 QC213188 QC213252 QC213316 QC213380 QC213444 QC213508 QC213572 QC213636 QC213700 QC213764 QC213828 QC213892 QC213956 QC214020 QC214084 QC214148 QC214212 QC214276 QC214340 QC214404 QC214468 QC214532 QC214596 QC214660 QC214724 QC214788 QC214852 QC214916 QC214980 QC215044 QC215108 QC215172 QC215236 QC215300 QC215364 QC215428 QC215492 QC215556 QC215620 QC215684 QC215748 QC215812 QC215876 QC215940 QC216004 QC216068 QC216132 QC216196 QC216260 QC216324 QC216388 QC216452 QC216516 QC216580 QC216644 QC216708 QC216772 QC216836 QC216900 QC216964 QC217028 QC217092 QC217156 QC217220 QC217284 QC217348 QC217412 QC217476 QC217540 QC217604 QC217668 QC217732 QC217796 QC217860 QC217924 QC217988 QC218052 QC218116 QC218180 QC218244 QC218308 QC218372 QC218436 QC218500 QC218564 QC218628 QC218692 QC218756 QC218820 QC218884 QC218948 QC219012 QC219076 QC219140 QC219204 QC219268 QC219332 QC219396 QC219460 QC219524 QC219588 QC219652 QC219716 QC219780 QC219844 QC219908 QC219972 QC220036 QC220100 QC220164 QC220228 QC220292 QC220356 QC220420 QC220484 QC220548 QC220612 QC220676 QC220740 QC220804 QC220868 QC220932 QC220996 QC221060 QC221124 QC221188 QC221252 QC221316 QC221380 QC221444 QC221508 QC221572 QC221636 QC221700 QC221764 QC221828 QC221892 QC221956 QC222020 QC222084 QC222148 QC222212 QC222276 QC222340 QC222404 QC222468 QC222532 QC222596 QC222660 QC222724 QC222788 QC222852 QC222916 QC222980 QC223044 QC223108 QC223172 QC223236 QC223300 QC223364 QC223428 QC223492 QC223556 QC223620 QC223684 QC223748 QC223812 QC223876 QC223940 QC224004 QC224068 QC224132 QC224196 QC224260 QC224324 QC224388 QC224452 QC224516 QC224580 QC224644 QC224708 QC224772 QC224836 QC224900 QC224964 QC225028 QC225092 QC225156 QC225220 QC225284 QC225348 QC225412 QC225476 QC225540 QC225604 QC225668 QC225732 QC225796 QC225860 QC225924 QC225988 QC226052 QC226116 QC226180 QC226244 QC226308 QC226372 QC226436 QC226500 QC226564 QC226628 QC226692 QC226756 QC226820 QC226884 QC226948 QC227012 QC227076 QC227140 QC227204 QC227268 QC227332 QC227396 QC227460 QC227524 QC227588 QC227652 QC227716 QC227780 QC227844 QC227908 QC227972 QC228036 QC228100 QC228164 QC228228 QC228292 QC228356 QC228420 QC228484 QC228548 QC228612 QC228676 QC228740 QC228804 QC228868 QC228932 QC228996 QC229060 QC229124 QC229188 QC229252 QC229316 QC229380 QC229444 QC229508 QC229572 QC229636 QC229700 QC229764 QC229828 QC229892 QC229956 QC230020 QC230084 QC230148 QC230212 QC230276 QC230340 QC230404 QC230468 QC230532 QC230596 QC230660 QC230724 QC230788 QC230852 QC230916 QC230980 QC231044 QC231108 QC231172 QC231236 QC231300 QC231364 QC231428 QC231492 QC231556 QC231620 QC231684 QC231748 QC231812 QC231876 QC231940 QC232004 QC232068 QC232132 QC232196 QC232260 QC232324 QC232388 QC232452 QC232516 QC232580 QC232644 QC232708 QC232772 QC232836 QC232900 QC232964 QC233028 QC233092 QC233156 QC233220 QC233284 QC233348 QC233412 QC233476 QC233540 QC233604 QC233668 QC233732 QC233796 QC233860 QC233924 QC233988 QC234052 QC234116 QC234180 QC234244 QC234308 QC234372 QC234436 QC234500 QC234564 QC234628 QC234692 QC234756 QC234820 QC234884 QC234948 QC235012 QC235076 QC235140 QC235204 QC235268 QC235332 QC235396 QC235460 QC235524 QC235588 QC235652 QC235716 QC235780 QC235844 QC235908 QC235972 QC236036 QC236100 QC236164 QC236228 QC236292 QC236356 QC236420 QC236484 QC236548 QC236612 QC236676 QC236740 QC236804 QC236868 QC236932 QC236996 QC237060 QC237124 QC237188 QC237252 QC237316 QC237380 QC237444 QC237508 QC237572 QC237636 QC237700 QC237764 QC237828 QC237892 QC237956 QC238020 QC238084 QC238148 QC238212 QC238276 QC238340 QC238404 QC238468 QC238532 QC238596 QC238660 QC238724 QC238788 QC238852 QC238916 QC238980 QC239044 QC239108 QC239172 QC239236 QC239300 QC239364 QC239428 QC239492 QC239556 QC239620 QC239684 QC239748 QC239812 QC239876 QC239940 QC240004 QC240068 QC240132 QC240196 QC240260 QC240324 QC240388 QC240452 QC240516 QC240580 QC240644 QC240708 QC240772 QC240836 QC240900 QC240964 QC241028 QC241092 QC241156 QC241220 QC241284 QC241348 QC241412 QC241476 QC241540 QC241604 QC241668 QC241732 QC241796 QC241860 QC241924 QC241988 QC242052 QC242116 QC242180 QC242244 QC242308 QC242372 QC242436 QC242500 QC242564 QC242628 QC242692 QC242756 QC242820 QC242884 QC242948 QC243012 QC243076 QC243140 QC243204 QC243268 QC243332 QC243396 QC243460 QC243524 QC243588 QC243652 QC243716 QC243780 QC243844 QC243908 QC243972 QC244036 QC244100 QC244164 QC244228 QC244292 QC244356 QC244420 QC244484 QC244548 QC244612 QC244676 QC244740 QC244804 QC244868 QC244932 QC244996 QC245060 QC245124 QC245188 QC245252 QC245316 QC245380 QC245444 QC245508 QC245572 QC245636 QC245700 QC245764 QC245828 QC245892 QC245956 QC246020 QC246084 QC246148 QC246212 QC246276 QC246340 QC246404 QC246468 QC246532 QC246596 QC246660 QC246724 QC246788 QC246852 QC246916 QC246980 QC247044 QC247108 QC247172 QC247236 QC247300 QC247364 QC247428 QC247492 QC247556 QC247620 QC247684 QC247748 QC247812 QC247876 QC247940 QC248004 QC248068 QC248132 QC248196 QC248260 QC248324 QC248388 QC248452 QC248516 QC248580 QC248644 QC248708 QC248772 QC248836 QC248900 QC248964 QC249028 QC249092 QC249156 QC249220 QC249284 QC249348 QC249412 QC249476 QC249540 QC249604 QC249668 QC249732 QC249796 QC249860 QC249924 QC249988 QC250052 QC250116 QC250180 QC250244 QC250308 QC250372 QC250436 QC250500 QC250564 QC250628 QC250692 QC250756 QC250820 QC250884 QC250948 QC251012 QC251076 QC251140 QC251204 QC251268 QC251332 QC251396 QC251460 QC251524 QC251588 QC251652 QC251716 QC251780 QC251844 QC251908 QC251972 QC252036 QC252100 QC252164 QC252228 QC252292 QC252356 QC252420 QC252484 QC252548 QC252612 QC252676 QC252740 QC252804 QC252868 QC252932 QC252996 QC253060 QC253124 QC253188 QC253252 QC253316 QC253380 QC253444 QC253508 QC253572 QC253636 QC253700 QC253764 QC253828 QC253892 QC253956 QC254020 QC254084 QC254148 QC254212 QC254276 QC254340 QC254404 QC254468 QC254532 QC254596 QC254660 QC254724 QC254788 QC254852 QC254916 QC254980 QC255044 QC255108 QC255172 QC255236 QC255300 QC255364 QC255428 QC255492 QC255556 QC255620 QC255684 QC255748 QC255812 QC255876 QC255940 QC256004 QC256068 QC256132 QC256196 QC256260 QC256324 QC256388 QC256452 QC256516 QC256580 QC256644 QC256708 QC256772 QC256836 QC256900 QC256964 QC257028 QC257092 QC257156 QC257220 QC257284 QC257348 QC257412 QC257476 QC257540 QC257604 QC257668 QC257732 QC257796 QC257860 QC257924 QC257988 QC258052 QC258116 QC258180 QC258244 QC258308 QC258372 QC258436 QC258500 QC258564 QC258628 QC258692 QC258756 QC258820 QC258884 QC258948 QC259012 QC259076 QC259140 QC259204 QC259268 QC259332 QC259396 QC259460 QC259524 QC259588 QC259652 QC259716 QC259780 QC259844 QC259908 QC259972 QC260036 QC260100 QC260164 QC260228 QC260292 QC260356 QC260420 QC260484 QC260548 QC260612 QC260676 QC260740 QC260804 QC260868 QC260932 QC260996 QC261060 QC261124 QC261188 QC261252 QC261316 QC261380 QC261444 QC261508 QC261572 QC261636 QC261700 QC261764 QC261828 QC261892 QC261956 QC262020 QC262084 QC262148 QC262212 QC262276 QC262340 QC262404 QC262468 QC262532 QC262596 QC262660 QC262724 QC262788 QC262852 QC262916 QC262980 QC263044 QC263108 QC263172 QC263236 QC263300 QC263364 QC263428 QC263492 QC263556 QC263620 QC263684 QC263748 QC263812 QC263876 QC263940 QC264004 QC264068 QC264132 QC264196 QC264260 QC264324 QC264388 QC264452 QC264516 QC264580 QC264644 QC264708 QC264772 QC264836 QC264900 QC264964 QC265028 QC265092 QC265156 QC265220 QC265284 QC265348 QC265412 QC265476 QC265540 QC265604 QC265668 QC265732 QC265796 QC265860 QC265924 QC265988 QC266052 QC266116 QC266180 QC266244 QC266308 QC266372 QC266436 QC266500 QC266564 QC266628 QC266692 QC266756 QC266820 QC266884 QC266948 QC267012 QC267076 QC267140 QC267204 QC267268 QC267332 QC267396 QC267460 QC267524 QC267588 QC267652 QC267716 QC267780 QC267844 QC267908 QC267972 QC268036 QC268100 QC268164 QC268228 QC268292 QC268356 QC268420 QC268484 QC268548 QC268612 QC268676 QC268740 QC268804 QC268868 QC268932 QC268996 QC269060 QC269124 QC269188 QC269252 QC269316 QC269380 QC269444 QC269508 QC269572 QC269636 QC269700 QC269764 QC269828 QC269892 QC269956 QC270020 QC270084 QC270148 QC270212 QC270276 QC270340 QC270404 QC270468 QC270532 QC270596 QC270660 QC270724 QC270788 QC270852 QC270916 QC270980 QC271044 QC271108 QC271172 QC271236 QC271300 QC271364 QC271428 QC271492 QC271556 QC271620 QC271684 QC271748 QC271812 QC271876 QC271940 QC272004 QC272068 QC272132 QC272196 QC272260 QC272324 QC272388 QC272452 QC272516 QC272580 QC272644 QC272708 QC272772 QC272836 QC272900 QC272964 QC273028 QC273092 QC273156 QC273220 QC273284 QC273348 QC273412 QC273476 QC273540 QC273604 QC273668 QC273732 QC273796 QC273860 QC273924 QC273988 QC274052 QC274116 QC274180 QC274244 QC274308 QC274372 QC274436 QC274500 QC274564 QC274628 QC274692 QC274756 QC274820 QC274884 QC274948 QC275012 QC275076 QC275140 QC275204 QC275268 QC275332 QC275396 QC275460 QC275524 QC275588 QC275652 QC275716 QC275780 QC275844 QC275908 QC275972 QC276036 QC276100 QC276164 QC276228 QC276292 QC276356 QC276420 QC276484 QC276548 QC276612 QC276676 QC276740 QC276804 QC276868 QC276932 QC276996 QC277060 QC277124 QC277188 QC277252 QC277316 QC277380 QC277444 QC277508 QC277572 QC277636 QC277700 QC277764 QC277828 QC277892 QC277956 QC278020 QC278084 QC278148 QC278212 QC278276 QC278340 QC278404 QC278468 QC278532 QC278596 QC278660 QC278724 QC278788 QC278852 QC278916 QC278980 QC279044 QC279108 QC279172 QC279236 QC279300 QC279364 QC279428 QC279492 QC279556 QC279620 QC279684 QC279748 QC279812 QC279876 QC279940 QC280004 QC280068 QC280132 QC280196 QC280260 QC280324 QC280388 QC280452 QC280516 QC280580 QC280644 QC280708 QC280772 QC280836 QC280900 QC280964 QC281028 QC281092 QC281156 QC281220 QC281284 QC281348 QC281412 QC281476 QC281540 QC281604 QC281668 QC281732 QC281796 QC281860 QC281924 QC281988 QC282052 QC282116 QC282180 QC282244 QC282308 QC282372 QC282436 QC282500 QC282564 QC282628 QC282692 QC282756 QC282820 QC282884 QC282948 QC283012 QC283076 QC283140 QC283204 QC283268 QC283332 QC283396 QC283460 QC283524 QC283588 QC283652 QC283716 QC283780 QC283844 QC283908 QC283972 QC284036 QC284100 QC284164 QC284228 QC284292 QC284356 QC284420 QC284484 QC284548 QC284612 QC284676 QC284740 QC284804 QC284868 QC284932 QC284996 QC285060 QC285124 QC285188 QC285252 QC285316 QC285380 QC285444 QC285508 QC285572 QC285636 QC285700 QC285764 QC285828 QC285892 QC285956 QC286020 QC286084 QC286148 QC286212 QC286276 QC286340 QC286404 QC286468 QC286532 QC286596 QC286660 QC286724 QC286788 QC286852 QC286916 QC286980 QC287044 QC287108 QC287172 QC287236 QC287300 QC287364 QC287428 QC287492 QC287556 QC287620 QC287684 QC287748 QC287812 QC287876 QC287940 QC288004 QC288068 QC288132 QC288196 QC288260 QC288324 QC288388 QC288452 QC288516 QC288580 QC288644 QC288708 QC288772 QC288836 QC288900 QC288964 QC289028 QC289092 QC289156 QC289220 QC289284 QC289348 QC289412 QC289476 QC289540 QC289604 QC289668 QC289732 QC289796 QC289860 QC289924 QC289988 QC290052 QC290116 QC290180 QC290244 QC290308 QC290372 QC290436 QC290500 QC290564 QC290628 QC290692 QC290756 QC290820 QC290884 QC290948 QC291012 QC291076 QC291140 QC291204 QC291268 QC291332 QC291396 QC291460 QC291524 QC291588 QC291652 QC291716 QC291780 QC291844 QC291908 QC291972 QC292036 QC292100 QC292164 QC292228 QC292292 QC292356 QC292420 QC292484 QC292548 QC292612 QC292676 QC292740 QC292804 QC292868 QC292932 QC292996 QC293060 QC293124 QC293188 QC293252 QC293316 QC293380 QC293444 QC293508 QC293572 QC293636 QC293700 QC293764 QC293828 QC293892 QC293956 QC294020 QC294084 QC294148 QC294212 QC294276 QC294340 QC294404 QC294468 QC294532 QC294596 QC294660 QC294724 QC294788 QC294852 QC294916 QC294980 QC295044 QC295108 QC295172 QC295236 QC295300 QC295364 QC295428 QC295492 QC295556 QC295620 QC295684 QC295748 QC295812 QC295876 QC295940 QC296004 QC296068 QC296132 QC296196 QC296260 QC296324 QC296388 QC296452 QC296516 QC296580 QC296644 QC296708 QC296772 QC296836 QC296900 QC296964 QC297028 QC297092 QC297156 QC297220 QC297284 QC297348 QC297412 QC297476 QC297540 QC297604 QC297668 QC297732 QC297796 QC297860 QC297924 QC297988 QC298052 QC298116 QC298180 QC298244 QC298308 QC298372 QC298436 QC298500 QC298564 QC298628 QC298692 QC298756 QC298820 QC298884 QC298948 QC299012 QC299076 QC299140 QC299204 QC299268 QC299332 QC299396 QC299460 QC299524 QC299588 QC299652 QC299716 QC299780 QC299844 QC299908 QC299972 QC300036 QC300100 QC300164 QC300228 QC300292 QC300356 QC300420 QC300484 QC300548 QC300612 QC300676 QC300740 QC300804 QC300868 QC300932 QC300996 QC301060 QC301124 QC301188 QC301252 QC301316 QC301380 QC301444 QC301508 QC301572 QC301636 QC301700 QC301764 QC301828 QC301892 QC301956 QC302020 QC302084 QC302148 QC302212 QC302276 QC302340 QC302404 QC302468 QC302532 QC302596 QC302660 QC302724 QC302788 QC302852 QC302916 QC302980 QC303044 QC303108 QC303172 QC303236 QC303300 QC303364 QC303428 QC303492 QC303556 QC303620 QC303684 QC303748 QC303812 QC303876 QC303940 QC304004 QC304068 QC304132 QC304196 QC304260 QC304324 QC304388 QC304452 QC304516 QC304580 QC304644 QC304708 QC304772 QC304836 QC304900 QC304964 QC305028 QC305092 QC305156 QC305220 QC305284 QC305348 QC305412 QC305476 QC305540 QC305604 QC305668 QC305732 QC305796 QC305860 QC305924 QC305988 QC306052 QC306116 QC306180 QC306244 QC306308 QC306372 QC306436 QC306500 QC306564 QC306628 QC306692 QC306756 QC306820 QC306884 QC306948 QC307012 QC307076 QC307140 QC307204 QC307268 QC307332 QC307396 QC307460 QC307524 QC307588 QC307652 QC307716 QC307780 QC307844 QC307908 QC307972 QC308036 QC308100 QC308164 QC308228 QC308292 QC308356 QC308420 QC308484 QC308548 QC308612 QC308676 QC308740 QC308804 QC308868 QC308932 QC308996 QC309060 QC309124 QC309188 QC309252 QC309316 QC309380 QC309444 QC309508 QC309572 QC309636 QC309700 QC309764 QC309828 QC309892 QC309956 QC310020 QC310084 QC310148 QC310212 QC310276 QC310340 QC310404 QC310468 QC310532 QC310596 QC310660 QC310724 QC310788 QC310852 QC310916 QC310980 QC311044 QC311108 QC311172 QC311236 QC311300 QC311364 QC311428 QC311492 QC311556 QC311620 QC311684 QC311748 QC311812 QC311876 QC311940 QC312004 QC312068 QC312132 QC312196 QC312260 QC312324 QC312388 QC312452 QC312516 QC312580 QC312644 QC312708 QC312772 QC312836 QC312900 QC312964 QC313028 QC313092 QC313156 QC313220 QC313284 QC313348 QC313412 QC313476 QC313540 QC313604 QC313668 QC313732 QC313796 QC313860 QC313924 QC313988 QC314052 QC314116 QC314180 QC314244 QC314308 QC314372 QC314436 QC314500 QC314564 QC314628 QC314692 QC314756 QC314820 QC314884 QC314948 QC315012 QC315076 QC315140 QC315204 QC315268 QC315332 QC315396 QC315460 QC315524 QC315588 QC315652 QC315716 QC315780 QC315844 QC315908 QC315972 QC316036 QC316100 QC316164 QC316228 QC316292 QC316356 QC316420 QC316484 QC316548 QC316612 QC316676 QC316740 QC316804 QC316868 QC316932 QC316996 QC317060 QC317124 QC317188 QC317252 QC317316 QC317380 QC317444 QC317508 QC317572 QC317636 QC317700 QC317764 QC317828 QC317892 QC317956 QC318020 QC318084 QC318148 QC318212 QC318276 QC318340 QC318404 QC318468 QC318532 QC318596 QC318660 QC318724 QC318788 QC318852 QC318916 QC318980 QC319044 QC319108 QC319172 QC319236 QC319300 QC319364 QC319428 QC319492 QC319556 QC319620 QC319684 QC319748 QC319812 QC319876 QC319940 QC320004 QC320068 QC320132 QC320196 QC320260 QC320324 QC320388 QC320452 QC320516 QC320580 QC320644 QC320708 QC320772 QC320836 QC320900 QC320964 QC321028 QC321092 QC321156 QC321220 QC321284 QC321348 QC321412 QC321476 QC321540 QC321604 QC321668 QC321732 QC321796 QC321860 QC321924 QC321988 QC322052 QC322116 QC322180 QC322244 QC322308 QC322372 QC322436 QC322500 QC322564 QC322628 QC322692 QC322756 QC322820 QC322884 QC322948 QC323012 QC323076 QC323140 QC323204 QC323268 QC323332 QC323396 QC323460 QC323524 QC323588 QC323652 QC323716 QC323780 QC323844 QC323908 QC323972 QC324036 QC324100 QC324164 QC324228 QC324292 QC324356 QC324420 QC324484 QC324548 QC324612 QC324676 QC324740 QC324804 QC324868 QC324932 QC324996 QC325060 QC325124 QC325188 QC325252 QC325316 QC325380 QC325444 QC325508 QC325572 QC325636 QC325700 QC325764 QC325828 QC325892 QC325956 QC326020 QC326084 QC326148 QC326212 QC326276 QC326340 QC326404 QC326468 QC326532 QC326596 QC326660 QC326724 QC326788 QC326852 QC326916 QC326980 QC327044 QC327108 QC327172 QC327236 QC327300 QC327364 QC327428 QC327492 QC327556 QC327620 QC327684 QC327748 QC327812 QC327876 QC327940 QC328004 QC328068 QC328132 QC328196 QC328260 QC328324 QC328388 QC328452 QC328516 QC328580 QC328644 QC328708 QC328772 QC328836 QC328900 QC328964 QC329028 QC329092 QC329156 QC329220 QC329284 QC329348 QC329412 QC329476 QC329540 QC329604 QC329668 QC329732 QC329796 QC329860 QC329924 QC329988 QC330052 QC330116 QC330180 QC330244 QC330308 QC330372 QC330436 QC330500 QC330564 QC330628 QC330692 QC330756 QC330820 QC330884 QC330948 QC331012 QC331076 QC331140 QC331204 QC331268 QC331332 QC331396 QC331460 QC331524 QC331588 QC331652 QC331716 QC331780 QC331844 QC331908 QC331972 QC332036 QC332100 QC332164 QC332228 QC332292 QC332356 QC332420 QC332484 QC332548 QC332612 QC332676 QC332740 QC332804 QC332868 QC332932 QC332996 QC333060 QC333124 QC333188 QC333252 QC333316 QC333380 QC333444 QC333508 QC333572 QC333636 QC333700 QC333764 QC333828 QC333892 QC333956 QC334020 QC334084 QC334148 QC334212 QC334276 QC334340 QC334404 QC334468 QC334532 QC334596 QC334660 QC334724 QC334788 QC334852 QC334916 QC334980 QC335044 QC335108 QC335172 QC335236 QC335300 QC335364 QC335428 QC335492 QC335556 QC335620 QC335684 QC335748 QC335812 QC335876 QC335940 QC336004 QC336068 QC336132 QC336196 QC336260 QC336324 QC336388 QC336452 QC336516 QC336580 QC336644 QC336708 QC336772 QC336836 QC336900 QC336964 QC337028 QC337092 QC337156 QC337220 QC337284 QC337348 QC337412 QC337476 QC337540 QC337604 QC337668 QC337732 QC337796 QC337860 QC337924 QC337988 QC338052 QC338116 QC338180 QC338244 QC338308 QC338372 QC338436 QC338500 QC338564 QC338628 QC338692 QC338756 QC338820 QC338884 QC338948 QC339012 QC339076 QC339140 QC339204 QC339268 QC339332 QC339396 QC339460 QC339524 QC339588 QC339652 QC339716 QC339780 QC339844 QC339908 QC339972 QC340036 QC340100 QC340164 QC340228 QC340292 QC340356 QC340420 QC340484 QC340548 QC340612 QC340676 QC340740 QC340804 QC340868 QC340932 QC340996 QC341060 QC341124 QC341188 QC341252 QC341316 QC341380 QC341444 QC341508 QC341572 QC341636 QC341700 QC341764 QC341828 QC341892 QC341956 QC342020 QC342084 QC342148 QC342212 QC342276 QC342340 QC342404 QC342468 QC342532 QC342596 QC342660 QC342724 QC342788 QC342852 QC342916 QC342980 QC343044 QC343108 QC343172 QC343236 QC343300 QC343364 QC343428 QC343492 QC343556 QC343620 QC343684 QC343748 QC343812 QC343876 QC343940 QC344004 QC344068 QC344132 QC344196 QC344260 QC344324 QC344388 QC344452 QC344516 QC344580 QC344644 QC344708 QC344772 QC344836 QC344900 QC344964 QC345028 QC345092 QC345156 QC345220 QC345284 QC345348 QC345412 QC345476 QC345540 QC345604 QC345668 QC345732 QC345796 QC345860 QC345924 QC345988 QC346052 QC346116 QC346180 QC346244 QC346308 QC346372 QC346436 QC346500 QC346564 QC346628 QC346692 QC346756 QC346820 QC346884 QC346948 QC347012 QC347076 QC347140 QC347204 QC347268 QC347332 QC347396 QC347460 QC347524 QC347588 QC347652 QC347716 QC347780 QC347844 QC347908 QC347972 QC348036 QC348100 QC348164 QC348228 QC348292 QC348356 QC348420 QC348484 QC348548 QC348612 QC348676 QC348740 QC348804 QC348868 QC348932 QC348996 QC349060 QC349124 QC349188 QC349252 QC349316 QC349380 QC349444 QC349508 QC349572 QC349636 QC349700 QC349764 QC349828 QC349892 QC349956 QC350020 QC350084 QC350148 QC350212 QC350276 QC350340 QC350404 QC350468 QC350532 QC350596 QC350660 QC350724 QC350788 QC350852 QC350916 QC350980 QC351044 QC351108 QC351172 QC351236 QC351300 QC351364 QC351428 QC351492 QC351556 QC351620 QC351684 QC351748 QC351812 QC351876 QC351940 QC352004 QC352068 QC352132 QC352196 QC352260 QC352324 QC352388 QC352452 QC352516 QC352580 QC352644 QC352708 QC352772 QC352836 QC352900 QC352964 QC353028 QC353092 QC353156 QC353220 QC353284 QC353348 QC353412 QC353476 QC353540 QC353604 QC353668 QC353732 QC353796 QC353860 QC353924 QC353988 QC354052 QC354116 QC354180 QC354244 QC354308 QC354372 QC354436 QC354500 QC354564 QC354628 QC354692 QC354756 QC354820 QC354884 QC354948 QC355012 QC355076 QC355140 QC355204 QC355268 QC355332 QC355396 QC355460 QC355524 QC355588 QC355652 QC355716 QC355780 QC355844 QC355908 QC355972 QC356036 QC356100 QC356164 QC356228 QC356292 QC356356 QC356420 QC356484 QC356548 QC356612 QC356676 QC356740 QC356804 QC356868 QC356932 QC356996 QC357060 QC357124 QC357188 QC357252 QC357316 QC357380 QC357444 QC357508 QC357572 QC357636 QC357700 QC357764 QC357828 QC357892 QC357956 QC358020 QC358084 QC358148 QC358212 QC358276 QC358340 QC358404 QC358468 QC358532 QC358596 QC358660 QC358724 QC358788 QC358852 QC358916 QC358980 QC359044 QC359108 QC359172 QC359236 QC359300 QC359364 QC359428 QC359492 QC359556 QC359620 QC359684 QC359748 QC359812 QC359876 QC359940 QC360004 QC360068 QC360132 QC360196 QC360260 QC360324 QC360388 QC360452 QC360516 QC360580 QC360644 QC360708 QC360772 QC360836 QC360900 QC360964 QC361028 QC361092 QC361156 QC361220 QC361284 QC361348 QC361412 QC361476 QC361540 QC361604 QC361668 QC361732 QC361796 QC361860 QC361924 QC361988 QC362052 QC362116 QC362180 QC362244 QC362308 QC362372 QC362436 QC362500 QC362564 QC362628 QC362692 QC362756 QC362820 QC362884 QC362948 QC363012 QC363076 QC363140 QC363204 QC363268 QC363332 QC363396 QC363460 QC363524 QC363588 QC363652 QC363716 QC363780 QC363844 QC363908 QC363972 QC364036 QC364100 QC364164 QC364228 QC364292 QC364356 QC364420 QC364484 QC364548 QC364612 QC364676 QC364740 QC364804 QC364868 QC364932 QC364996 QC365060 QC365124 QC365188 QC365252 QC365316 QC365380 QC365444 QC365508 QC365572 QC365636 QC365700 QC365764 QC365828 QC365892 QC365956 QC366020 QC366084 QC366148 QC366212 QC366276 QC366340 QC366404 QC366468 QC366532 QC366596 QC366660 QC366724 QC366788 QC366852 QC366916 QC366980 QC367044 QC367108 QC367172 QC367236 QC367300 QC367364 QC367428 QC367492 QC367556 QC367620 QC367684 QC367748 QC367812 QC367876 QC367940 QC368004 QC368068 QC368132 QC368196 QC368260 QC368324 QC368388 QC368452 QC368516 QC368580 QC368644 QC368708 QC368772 QC368836 QC368900 QC368964 QC369028 QC369092 QC369156 QC369220 QC369284 QC369348 QC369412 QC369476 QC369540 QC369604 QC369668 QC369732 QC369796 QC369860 QC369924 QC369988 QC370052 QC370116 QC370180 QC370244 QC370308 QC370372 QC370436 QC370500 QC370564 QC370628 QC370692 QC370756 QC370820 QC370884 QC370948 QC371012 QC371076 QC371140 QC371204 QC371268 QC371332 QC371396 QC371460 QC371524 QC371588 QC371652 QC371716 QC371780 QC371844 QC371908 QC371972 QC372036 QC372100 QC372164 QC372228 QC372292 QC372356 QC372420 QC372484 QC372548 QC372612 QC372676 QC372740 QC372804 QC372868 QC372932 QC372996 QC373060 QC373124 QC373188 QC373252 QC373316 QC373380 QC373444 QC373508 QC373572 QC373636 QC373700 QC373764 QC373828 QC373892 QC373956 QC374020 QC374084 QC374148 QC374212 QC374276 QC374340 QC374404 QC374468 QC374532 QC374596 QC374660 QC374724 QC374788 QC374852 QC374916 QC374980 QC375044 QC375108 QC375172 QC375236 QC375300 QC375364 QC375428 QC375492 QC375556 QC375620 QC375684 QC375748 QC375812 QC375876 QC375940 QC376004 QC376068 QC376132 QC376196 QC376260 QC376324 QC376388 QC376452 QC376516 QC376580 QC376644 QC376708 QC376772 QC376836 QC376900 QC376964 QC377028 QC377092 QC377156 QC377220 QC377284 QC377348 QC377412 QC377476 QC377540 QC377604 QC377668 QC377732 QC377796 QC377860 QC377924 QC377988 QC378052 QC378116 QC378180 QC378244 QC378308 QC378372 QC378436 QC378500 QC378564 QC378628 QC378692 QC378756 QC378820 QC378884 QC378948 QC379012 QC379076 QC379140 QC379204 QC379268 QC379332 QC379396 QC379460 QC379524 QC379588 QC379652 QC379716 QC379780 QC379844 QC379908 QC379972 QC380036 QC380100 QC380164 QC380228 QC380292 QC380356 QC380420 QC380484 QC380548 QC380612 QC380676 QC380740 QC380804 QC380868 QC380932 QC380996 QC381060 QC381124 QC381188 QC381252 QC381316 QC381380 QC381444 QC381508 QC381572 QC381636 QC381700 QC381764 QC381828 QC381892 QC381956 QC382020 QC382084 QC382148 QC382212 QC382276 QC382340 QC382404 QC382468 QC382532 QC382596 QC382660 QC382724 QC382788 QC382852 QC382916 QC382980 QC383044 QC383108 QC383172 QC383236 QC383300 QC383364 QC383428 QC383492 QC383556 QC383620 QC383684 QC383748 QC383812 QC383876 QC383940 QC384004 QC384068 QC384132 QC384196 QC384260 QC384324 QC384388 QC384452 QC384516 QC384580 QC384644 QC384708 QC384772 QC384836 QC384900 QC384964 QC385028 QC385092 QC385156 QC385220 QC385284 QC385348 QC385412 QC385476 QC385540 QC385604 QC385668 QC385732 QC385796 QC385860 QC385924 QC385988 QC386052 QC386116 QC386180 QC386244 QC386308 QC386372 QC386436 QC386500 QC386564 QC386628 QC386692 QC386756 QC386820 QC386884 QC386948 QC387012 QC387076 QC387140 QC387204 QC387268 QC387332 QC387396 QC387460 QC387524 QC387588 QC387652 QC387716 QC387780 QC387844 QC387908 QC387972 QC388036 QC388100 QC388164 QC388228 QC388292 QC388356 QC388420 QC388484 QC388548 QC388612 QC388676 QC388740 QC388804 QC388868 QC388932 QC388996 QC389060 QC389124 QC389188 QC389252 QC389316 QC389380 QC389444 QC389508 QC389572 QC389636 QC389700 QC389764 QC389828 QC389892 QC389956 QC390020 QC390084 QC390148 QC390212 QC390276 QC390340 QC390404 QC390468 QC390532 QC390596 QC390660 QC390724 QC390788 QC390852 QC390916 QC390980 QC391044 QC391108 QC391172 QC391236 QC391300 QC391364 QC391428 QC391492 QC391556 QC391620 QC391684 QC391748 QC391812 QC391876 QC391940 QC392004 QC392068 QC392132 QC392196 QC392260 QC392324 QC392388 QC392452 QC392516 QC392580 QC392644 QC392708 QC392772 QC392836 QC392900 QC392964 QC393028 QC393092 QC393156 QC393220 QC393284 QC393348 QC393412 QC393476 QC393540 QC393604 QC393668 QC393732 QC393796 QC393860 QC393924 QC393988 QC394052 QC394116 QC394180 QC394244 QC394308 QC394372 QC394436 QC394500 QC394564 QC394628 QC394692 QC394756 QC394820 QC394884 QC394948 QC395012 QC395076 QC395140 QC395204 QC395268 QC395332 QC395396 QC395460 QC395524 QC395588 QC395652 QC395716 QC395780 QC395844 QC395908 QC395972 QC396036 QC396100 QC396164 QC396228 QC396292 QC396356 QC396420 QC396484 QC396548 QC396612 QC396676 QC396740 QC396804 QC396868 QC396932 QC396996 QC397060 QC397124 QC397188 QC397252 QC397316 QC397380 QC397444 QC397508 QC397572 QC397636 QC397700 QC397764 QC397828 QC397892 QC397956 QC398020 QC398084 QC398148 QC398212 QC398276 QC398340 QC398404 QC398468 QC398532 QC398596 QC398660 QC398724 QC398788 QC398852 QC398916 QC398980 QC399044 QC399108 QC399172 QC399236 QC399300 QC399364 QC399428 QC399492 QC399556 QC399620 QC399684 QC399748 QC399812 QC399876 QC399940 QC400004 QC400068 QC400132 QC400196 QC400260 QC400324 QC400388 QC400452 QC400516 QC400580 QC400644 QC400708 QC400772 QC400836 QC400900 QC400964 QC401028 QC401092 QC401156 QC401220 QC401284 QC401348 QC401412 QC401476 QC401540 QC401604 QC401668 QC401732 QC401796 QC401860 QC401924 QC401988 QC402052 QC402116 QC402180 QC402244 QC402308 QC402372 QC402436 QC402500 QC402564 QC402628 QC402692 QC402756 QC402820 QC402884 QC402948 QC403012 QC403076 QC403140 QC403204 QC403268 QC403332 QC403396 QC403460 QC403524 QC403588 QC403652 QC403716 QC403780 QC403844 QC403908 QC403972 QC404036 QC404100 QC404164 QC404228 QC404292 QC404356 QC404420 QC404484 QC404548 QC404612 QC404676 QC404740 QC404804 QC404868 QC404932 QC404996 QC405060 QC405124 QC405188 QC405252 QC405316 QC405380 QC405444 QC405508 QC405572 QC405636 QC405700 QC405764 QC405828 QC405892 QC405956 QC406020 QC406084 QC406148 QC406212 QC406276 QC406340 QC406404 QC406468 QC406532 QC406596 QC406660 QC406724 QC406788 QC406852 QC406916 QC406980 QC407044 QC407108 QC407172 QC407236 QC407300 QC407364 QC407428 QC407492 QC407556 QC407620 QC407684 QC407748 QC407812 QC407876 QC407940 QC408004 QC408068 QC408132 QC408196 QC408260 QC408324 QC408388 QC408452 QC408516 QC408580 QC408644 QC408708 QC408772 QC408836 QC408900 QC408964 QC409028 QC409092 QC409156 QC409220 QC409284 QC409348 QC409412 QC409476 QC409540 QC409604 QC409668 QC409732 QC409796 QC409860 QC409924 QC409988 QC410052 QC410116 QC410180 QC410244 QC410308 QC410372 QC410436 QC410500 QC410564 QC410628 QC410692 QC410756 QC410820 QC410884 QC410948 QC411012 QC411076 QC411140 QC411204 QC411268 QC411332 QC411396 QC411460 QC411524 QC411588 QC411652 QC411716 QC411780 QC411844 QC411908 QC411972 QC412036 QC412100 QC412164 QC412228 QC412292 QC412356 QC412420 QC412484 QC412548 QC412612 QC412676 QC412740 QC412804 QC412868 QC412932 QC412996 QC413060 QC413124 QC413188 QC413252 QC413316 QC413380 QC413444 QC413508 QC413572 QC413636 QC413700 QC413764 QC413828 QC413892 QC413956 QC414020 QC414084 QC414148 QC414212 QC414276 QC414340 QC414404 QC414468 QC414532 QC414596 QC414660 QC414724 QC414788 QC414852 QC414916 QC414980 QC415044 QC415108 QC415172 QC415236 QC415300 QC415364 QC415428 QC415492 QC415556 QC415620 QC415684 QC415748 QC415812 QC415876 QC415940 QC416004 QC416068 QC416132 QC416196 QC416260 QC416324 QC416388 QC416452 QC416516 QC416580 QC416644 QC416708 QC416772 QC416836 QC416900 QC416964 QC417028 QC417092 QC417156 QC417220 QC417284 QC417348 QC417412 QC417476 QC417540 QC417604 QC417668 QC417732 QC417796 QC417860 QC417924 QC417988 QC418052 QC418116 QC418180 QC418244 QC418308 QC418372 QC418436 QC418500 QC418564 QC418628 QC418692 QC418756 QC418820 QC418884 QC418948 QC419012 QC419076 QC419140 QC419204 QC419268 QC419332 QC419396 QC419460 QC419524 QC419588 QC419652 QC419716 QC419780 QC419844 QC419908 QC419972 QC420036 QC420100 QC420164 QC420228 QC420292 QC420356 QC420420 QC420484 QC420548 QC420612 QC420676 QC420740 QC420804 QC420868 QC420932 QC420996 QC421060 QC421124 QC421188 QC421252 QC421316 QC421380 QC421444 QC421508 QC421572 QC421636 QC421700 QC421764 QC421828 QC421892 QC421956 QC422020 QC422084 QC422148 QC422212 QC422276 QC422340 QC422404 QC422468 QC422532 QC422596 QC422660 QC422724 QC422788 QC422852 QC422916 QC422980 QC423044 QC423108 QC423172 QC423236 QC423300 QC423364 QC423428 QC423492 QC423556 QC423620 QC423684 QC423748 QC423812 QC423876 QC423940 QC424004 QC424068 QC424132 QC424196 QC424260 QC424324 QC424388 QC424452 QC424516 QC424580 QC424644 QC424708 QC424772 QC424836 QC424900 QC424964 QC425028 QC425092 QC425156 QC425220 QC425284 QC425348 QC425412 QC425476 QC425540 QC425604 QC425668 QC425732 QC425796 QC425860 QC425924 QC425988 QC426052 QC426116 QC426180 QC426244 QC426308 QC426372 QC426436 QC426500 QC426564 QC426628 QC426692 QC426756 QC426820 QC426884 QC426948 QC427012 QC427076 QC427140 QC427204 QC427268 QC427332 QC427396 QC427460 QC427524 QC427588 QC427652 QC427716 QC427780 QC427844 QC427908 QC427972 QC428036 QC428100 QC428164 QC428228 QC428292 QC428356 QC428420 QC428484 QC428548 QC428612 QC428676 QC428740 QC428804 QC428868 QC428932 QC428996 QC429060 QC429124 QC429188 QC429252 QC429316 QC429380 QC429444 QC429508 QC429572 QC429636 QC429700 QC429764 QC429828 QC429892 QC429956 QC430020 QC430084 QC430148 QC430212 QC430276 QC430340 QC430404 QC430468 QC430532 QC430596 QC430660 QC430724 QC430788 QC430852 QC430916 QC430980 QC431044 QC431108 QC431172 QC431236 QC431300 QC431364 QC431428 QC431492 QC431556 QC431620 QC431684 QC431748 QC431812 QC431876 QC431940 QC432004 QC432068 QC432132 QC432196 QC432260 QC432324 QC432388 QC432452 QC432516 QC432580 QC432644 QC432708 QC432772 QC432836 QC432900 QC432964 QC433028 QC433092 QC433156 QC433220 QC433284 QC433348 QC433412 QC433476 QC433540 QC433604 QC433668 QC433732 QC433796 QC433860 QC433924 QC433988 QC434052 QC434116 QC434180 QC434244 QC434308 QC434372 QC434436 QC434500 QC434564 QC434628 QC434692 QC434756 QC434820 QC434884 QC434948 QC435012 QC435076 QC435140 QC435204 QC435268 QC435332 QC435396 QC435460 QC435524 QC435588 QC435652 QC435716 QC435780 QC435844 QC435908 QC435972 QC436036 QC436100 QC436164 QC436228 QC436292 QC436356 QC436420 QC436484 QC436548 QC436612 QC436676 QC436740 QC436804 QC436868 QC436932 QC436996 QC437060 QC437124 QC437188 QC437252 QC437316 QC437380 QC437444 QC437508 QC437572 QC437636 QC437700 QC437764 QC437828 QC437892 QC437956 QC438020 QC438084 QC438148 QC438212 QC438276 QC438340 QC438404 QC438468 QC438532 QC438596 QC438660 QC438724 QC438788 QC438852 QC438916 QC438980 QC439044 QC439108 QC439172 QC439236 QC439300 QC439364 QC439428 QC439492 QC439556 QC439620 QC439684 QC439748 QC439812 QC439876 QC439940 QC440004 QC440068 QC440132 QC440196 QC440260 QC440324 QC440388 QC440452 QC440516 QC440580 QC440644 QC440708 QC440772 QC440836 QC440900 QC440964 QC441028 QC441092 QC441156 QC441220 QC441284 QC441348 QC441412 QC441476 QC441540 QC441604 QC441668 QC441732 QC441796 QC441860 QC441924 QC441988 QC442052 QC442116 QC442180 QC442244 QC442308 QC442372 QC442436 QC442500 QC442564 QC442628 QC442692 QC442756 QC442820 QC442884 QC442948 QC443012 QC443076 QC443140 QC443204 QC443268 QC443332 QC443396 QC443460 QC443524 QC443588 QC443652 QC443716 QC443780 QC443844 QC443908 QC443972 QC444036 QC444100 QC444164 QC444228 QC444292 QC444356 QC444420 QC444484 QC444548 QC444612 QC444676 QC444740 QC444804 QC444868 QC444932 QC444996 QC445060 QC445124 QC445188 QC445252 QC445316 QC445380 QC445444 QC445508 QC445572 QC445636 QC445700 QC445764 QC445828 QC445892 QC445956 QC446020 QC446084 QC446148 QC446212 QC446276 QC446340 QC446404 QC446468 QC446532 QC446596 QC446660 QC446724 QC446788 QC446852 QC446916 QC446980 QC447044 QC447108 QC447172 QC447236 QC447300 QC447364 QC447428 QC447492 QC447556 QC447620 QC447684 QC447748 QC447812 QC447876 QC447940 QC448004 QC448068 QC448132 QC448196 QC448260 QC448324 QC448388 QC448452 QC448516 QC448580 QC448644 QC448708 QC448772 QC448836 QC448900 QC448964 QC449028 QC449092 QC449156 QC449220 QC449284 QC449348 QC449412 QC449476 QC449540 QC449604 QC449668 QC449732 QC449796 QC449860 QC449924 QC449988 QC450052 QC450116 QC450180 QC450244 QC450308 QC450372 QC450436 QC450500 QC450564 QC450628 QC450692 QC450756 QC450820 QC450884 QC450948 QC451012 QC451076 QC451140 QC451204 QC451268 QC451332 QC451396 QC451460 QC451524 QC451588 QC451652 QC451716 QC451780 QC451844 QC451908 QC451972 QC452036 QC452100 QC452164 QC452228 QC452292 QC452356 QC452420 QC452484 QC452548 QC452612 QC452676 QC452740 QC452804 QC452868 QC452932 QC452996 QC453060 QC453124 QC453188 QC453252 QC453316 QC453380 QC453444 QC453508 QC453572 QC453636 QC453700 QC453764 QC453828 QC453892 QC453956 QC454020 QC454084 QC454148 QC454212 QC454276 QC454340 QC454404 QC454468 QC454532 QC454596 QC454660 QC454724 QC454788 QC454852 QC454916 QC454980 QC455044 QC455108 QC455172 QC455236 QC455300 QC455364 QC455428 QC455492 QC455556 QC455620 QC455684 QC455748 QC455812 QC455876 QC455940 QC456004 QC456068 QC456132 QC456196 QC456260 QC456324 QC456388 QC456452 QC456516 QC456580 QC456644 QC456708 QC456772 QC456836 QC456900 QC456964 QC457028 QC457092 QC457156 QC457220 QC457284 QC457348 QC457412 QC457476 QC457540 QC457604 QC457668 QC457732 QC457796 QC457860 QC457924 QC457988 QC458052 QC458116 QC458180 QC458244 QC458308 QC458372 QC458436 QC458500 QC458564 QC458628 QC458692 QC458756 QC458820 QC458884 QC458948 QC459012 QC459076 QC459140 QC459204 QC459268 QC459332 QC459396 QC459460 QC459524 QC459588 QC459652 QC459716 QC459780 QC459844 QC459908 QC459972 QC460036 QC460100 QC460164 QC460228 QC460292 QC460356 QC460420 QC460484 QC460548 QC460612 QC460676 QC460740 QC460804 QC460868 QC460932 QC460996 QC461060 QC461124 QC461188 QC461252 QC461316 QC461380 QC461444 QC461508 QC461572 QC461636 QC461700 QC461764 QC461828 QC461892 QC461956 QC462020 QC462084 QC462148 QC462212 QC462276 QC462340 QC462404 QC462468 QC462532 QC462596 QC462660 QC462724 QC462788 QC462852 QC462916 QC462980 QC463044 QC463108 QC463172 QC463236 QC463300 QC463364 QC463428 QC463492 QC463556 QC463620 QC463684 QC463748 QC463812 QC463876 QC463940 QC464004 QC464068 QC464132 QC464196 QC464260 QC464324 QC464388 QC464452 QC464516 QC464580 QC464644 QC464708 QC464772 QC464836 QC464900 QC464964 QC465028 QC465092 QC465156 QC465220 QC465284 QC465348 QC465412 QC465476 QC465540 QC465604 QC465668 QC465732 QC465796 QC465860 QC465924 QC465988 QC466052 QC466116 QC466180 QC466244 QC466308 QC466372 QC466436 QC466500 QC466564 QC466628 QC466692 QC466756 QC466820 QC466884 QC466948 QC467012 QC467076 QC467140 QC467204 QC467268 QC467332 QC467396 QC467460 QC467524 QC467588 QC467652 QC467716 QC467780 QC467844 QC467908 QC467972 QC468036 QC468100 QC468164 QC468228 QC468292 QC468356 QC468420 QC468484 QC468548 QC468612 QC468676 QC468740 QC468804 QC468868 QC468932 QC468996 QC469060 QC469124 QC469188 QC469252 QC469316 QC469380 QC469444 QC469508 QC469572 QC469636 QC469700 QC469764 QC469828 QC469892 QC469956 QC470020 QC470084 QC470148 QC470212 QC470276 QC470340 QC470404 QC470468 QC470532 QC470596 QC470660 QC470724 QC470788 QC470852 QC470916 QC470980 QC471044 QC471108 QC471172 QC471236 QC471300 QC471364 QC471428 QC471492 QC471556 QC471620 QC471684 QC471748 QC471812 QC471876 QC471940 QC472004 QC472068 QC472132 QC472196 QC472260 QC472324 QC472388 QC472452 QC472516 QC472580 QC472644 QC472708 QC472772 QC472836 QC472900 QC472964 QC473028 QC473092 QC473156 QC473220 QC473284 QC473348 QC473412 QC473476 QC473540 QC473604 QC473668 QC473732 QC473796 QC473860 QC473924 QC473988 QC474052 QC474116 QC474180 QC474244 QC474308 QC474372 QC474436 QC474500 QC474564 QC474628 QC474692 QC474756 QC474820 QC474884 QC474948 QC475012 QC475076 QC475140 QC475204 QC475268 QC475332 QC475396 QC475460 QC475524 QC475588 QC475652 QC475716 QC475780 QC475844 QC475908 QC475972 QC476036 QC476100 QC476164 QC476228 QC476292 QC476356 QC476420 QC476484 QC476548 QC476612 QC476676 QC476740 QC476804 QC476868 QC476932 QC476996 QC477060 QC477124 QC477188 QC477252 QC477316 QC477380 QC477444 QC477508 QC477572 QC477636 QC477700 QC477764 QC477828 QC477892 QC477956 QC478020 QC478084 QC478148 QC478212 QC478276 QC478340 QC478404 QC478468 QC478532 QC478596 QC478660 QC478724 QC478788 QC478852 QC478916 QC478980 QC479044 QC479108 QC479172 QC479236 QC479300 QC479364 QC479428 QC479492 QC479556 QC479620 QC479684 QC479748 QC479812 QC479876 QC479940 QC480004 QC480068 QC480132 QC480196 QC480260 QC480324 QC480388 QC480452 QC480516 QC480580 QC480644 QC480708 QC480772 QC480836 QC480900 QC480964 QC481028 QC481092 QC481156 QC481220 QC481284 QC481348 QC481412 QC481476 QC481540 QC481604 QC481668 QC481732 QC481796 QC481860 QC481924 QC481988 QC482052 QC482116 QC482180 QC482244 QC482308 QC482372 QC482436 QC482500 QC482564 QC482628 QC482692 QC482756 QC482820 QC482884 QC482948 QC483012 QC483076 QC483140 QC483204 QC483268 QC483332 QC483396 QC483460 QC483524 QC483588 QC483652 QC483716 QC483780 QC483844 QC483908 QC483972 QC484036 QC484100 QC484164 QC484228 QC484292 QC484356 QC484420 QC484484 QC484548 QC484612 QC484676 QC484740 QC484804 QC484868 QC484932 QC484996 QC485060 QC485124 QC485188 QC485252 QC485316 QC485380 QC485444 QC485508 QC485572 QC485636 QC485700 QC485764 QC485828 QC485892 QC485956 QC486020 QC486084 QC486148 QC486212 QC486276 QC486340 QC486404 QC486468 QC486532 QC486596 QC486660 QC486724 QC486788 QC486852 QC486916 QC486980 QC487044 QC487108 QC487172 QC487236 QC487300 QC487364 QC487428 QC487492 QC487556 QC487620 QC487684 QC487748 QC487812 QC487876 QC487940 QC488004 QC488068 QC488132 QC488196 QC488260 QC488324 QC488388 QC488452 QC488516 QC488580 QC488644 QC488708 QC488772 QC488836 QC488900 QC488964 QC489028 QC489092 QC489156 QC489220 QC489284 QC489348 QC489412 QC489476 QC489540 QC489604 QC489668 QC489732 QC489796 QC489860 QC489924 QC489988 QC490052 QC490116 QC490180 QC490244 QC490308 QC490372 QC490436 QC490500 QC490564 QC490628 QC490692 QC490756 QC490820 QC490884 QC490948 QC491012 QC491076 QC491140 QC491204 QC491268 QC491332 QC491396 QC491460 QC491524 QC491588 QC491652 QC491716 QC491780 QC491844 QC491908 QC491972 QC492036 QC492100 QC492164 QC492228 QC492292 QC492356 QC492420 QC492484 QC492548 QC492612 QC492676 QC492740 QC492804 QC492868 QC492932 QC492996 QC493060 QC493124 QC493188 QC493252 QC493316 QC493380 QC493444 QC493508 QC493572 QC493636 QC493700 QC493764 QC493828 QC493892 QC493956 QC494020 QC494084 QC494148 QC494212 QC494276 QC494340 QC494404 QC494468 QC494532 QC494596 QC494660 QC494724 QC494788 QC494852 QC494916 QC494980 QC495044 QC495108 QC495172 QC495236 QC495300 QC495364 QC495428 QC495492 QC495556 QC495620 QC495684 QC495748 QC495812 QC495876 QC495940 QC496004 QC496068 QC496132 QC496196 QC496260 QC496324 QC496388 QC496452 QC496516 QC496580 QC496644 QC496708 QC496772 QC496836 QC496900 QC496964 QC497028 QC497092 QC497156 QC497220 QC497284 QC497348 QC497412 QC497476 QC497540 QC497604 QC497668 QC497732 QC497796 QC497860 QC497924 QC497988 QC498052 QC498116 QC498180 QC498244 QC498308 QC498372 QC498436 QC498500 QC498564 QC498628 QC498692 QC498756 QC498820 QC498884 QC498948 QC499012 QC499076 QC499140 QC499204 QC499268 QC499332 QC499396 QC499460 QC499524 QC499588 QC499652 QC499716 QC499780 QC499844 QC499908 QC499972 QC500036 QC500100 QC500164 QC500228 QC500292 QC500356 QC500420 QC500484 QC500548 QC500612 QC500676 QC500740 QC500804 QC500868 QC500932 QC500996 QC501060 QC501124 QC501188 QC501252 QC501316 QC501380 QC501444 QC501508 QC501572 QC501636 QC501700 QC501764 QC501828 QC501892 QC501956 QC502020 QC502084 QC502148 QC502212 QC502276 QC502340 QC502404 QC502468 QC502532 QC502596 QC502660 QC502724 QC502788 QC502852 QC502916 QC502980 QC503044 QC503108 QC503172 QC503236 QC503300 QC503364 QC503428 QC503492 QC503556 QC503620 QC503684 QC503748 QC503812 QC503876 QC503940 QC504004 QC504068 QC504132 QC504196 QC504260 QC504324 QC504388 QC504452 QC504516 QC504580 QC504644 QC504708 QC504772 QC504836 QC504900 QC504964 QC505028 QC505092 QC505156 QC505220 QC505284 QC505348 QC505412 QC505476 QC505540 QC505604 QC505668 QC505732 QC505796 QC505860 QC505924 QC505988 QC506052 QC506116 QC506180 QC506244 QC506308 QC506372 QC506436 QC506500 QC506564 QC506628 QC506692 QC506756 QC506820 QC506884 QC506948 QC507012 QC507076 QC507140 QC507204 QC507268 QC507332 QC507396 QC507460 QC507524 QC507588 QC507652 QC507716 QC507780 QC507844 QC507908 QC507972 QC508036 QC508100 QC508164 QC508228 QC508292 QC508356 QC508420 QC508484 QC508548 QC508612 QC508676 QC508740 QC508804 QC508868 QC508932 QC508996 QC509060 QC509124 QC509188 QC509252 QC509316 QC509380 QC509444 QC509508 QC509572 QC509636 QC509700 QC509764 QC509828 QC509892 QC509956 QC510020 QC510084 QC510148 QC510212 QC510276 QC510340 QC510404 QC510468 QC510532 QC510596 QC510660 QC510724 QC510788 QC510852 QC510916 QC510980 QC511044 QC511108 QC511172 QC511236 QC511300 QC511364 QC511428 QC511492 QC511556 QC511620 QC511684 QC511748 QC511812 QC511876 QC511940 QC512004 QC512068 QC512132 QC512196 QC512260 QC512324 QC512388 QC512452 QC512516 QC512580 QC512644 QC512708 QC512772 QC512836 QC512900 QC512964 QC513028 QC513092 QC513156 QC513220 QC513284 QC513348 QC513412 QC513476 QC513540 QC513604 QC513668 QC513732 QC513796 QC513860 QC513924 QC513988 QC514052 QC514116 QC514180 QC514244 QC514308 QC514372 QC514436 QC514500 QC514564 QC514628 QC514692 QC514756 QC514820 QC514884 QC514948 QC515012 QC515076 QC515140 QC515204 QC515268 QC515332 QC515396 QC515460 QC515524 QC515588 QC515652 QC515716 QC515780 QC515844 QC515908 QC515972 QC516036 QC516100 QC516164 QC516228 QC516292 QC516356 QC516420 QC516484 QC516548 QC516612 QC516676 QC516740 QC516804 QC516868 QC516932 QC516996 QC517060 QC517124 QC517188 QC517252 QC517316 QC517380 QC517444 QC517508 QC517572 QC517636 QC517700 QC517764 QC517828 QC517892 QC517956 QC518020 QC518084 QC518148 QC518212 QC518276 QC518340 QC518404 QC518468 QC518532 QC518596 QC518660 QC518724 QC518788 QC518852 QC518916 QC518980 QC519044 QC519108 QC519172 QC519236 QC519300 QC519364 QC519428 QC519492 QC519556 QC519620 QC519684 QC519748 QC519812 QC519876 QC519940 QC520004 QC520068 QC520132 QC520196 QC520260 QC520324 QC520388 QC520452 QC520516 QC520580 QC520644 QC520708 QC520772 QC520836 QC520900 QC520964 QC521028 QC521092 QC521156 QC521220 QC521284 QC521348 QC521412 QC521476 QC521540 QC521604 QC521668 QC521732 QC521796 QC521860 QC521924 QC521988 QC522052 QC522116 QC522180 QC522244 QC522308 QC522372 QC522436 QC522500 QC522564 QC522628 QC522692 QC522756 QC522820 QC522884 QC522948 QC523012 QC523076 QC523140 QC523204 QC523268 QC523332 QC523396 QC523460 QC523524 QC523588 QC523652 QC523716 QC523780 QC523844 QC523908 QC523972 QC524036 QC524100 QC524164 QC524228 QC524292 QC524356 QC524420 QC524484 QC524548 QC524612 QC524676 QC524740 QC524804 QC524868 QC524932 QC524996 QC525060 QC525124 QC525188 QC525252 QC525316 QC525380 QC525444 QC525508 QC525572 QC525636 QC525700 QC525764 QC525828 QC525892 QC525956 QC526020 QC526084 QC526148 QC526212 QC526276 QC526340 QC526404 QC526468 QC526532 QC526596 QC526660 QC526724 QC526788 QC526852 QC526916 QC526980 QC527044 QC527108 QC527172 QC527236 QC527300 QC527364 QC527428 QC527492 QC527556 QC527620 QC527684 QC527748 QC527812 QC527876 QC527940 QC528004 QC528068 QC528132 QC528196 QC528260 QC528324 QC528388 QC528452 QC528516 QC528580 QC528644 QC528708 QC528772 QC528836 QC528900 QC528964 QC529028 QC529092 QC529156 QC529220 QC529284 QC529348 QC529412 QC529476 QC529540 QC529604 QC529668 QC529732 QC529796 QC529860 QC529924 QC529988 QC530052 QC530116 QC530180 QC530244 QC530308 QC530372 QC530436 QC530500 QC530564 QC530628 QC530692 QC530756 QC530820 QC530884 QC530948 QC531012 QC531076 QC531140 QC531204 QC531268 QC531332 QC531396 QC531460 QC531524 QC531588 QC531652 QC531716 QC531780 QC531844 QC531908 QC531972 QC532036 QC532100 QC532164 QC532228 QC532292 QC532356 QC532420 QC532484 QC532548 QC532612 QC532676 QC532740 QC532804 QC532868 QC532932 QC532996 QC533060 QC533124 QC533188 QC533252 QC533316 QC533380 QC533444 QC533508 QC533572 QC533636 QC533700 QC533764 QC533828 QC533892 QC533956 QC534020 QC534084 QC534148 QC534212 QC534276 QC534340 QC534404 QC534468 QC534532 QC534596 QC534660 QC534724 QC534788 QC534852 QC534916 QC534980 QC535044 QC535108 QC535172 QC535236 QC535300 QC535364 QC535428 QC535492 QC535556 QC535620 QC535684 QC535748 QC535812 QC535876 QC535940 QC536004 QC536068 QC536132 QC536196 QC536260 QC536324 QC536388 QC536452 QC536516 QC536580 QC536644 QC536708 QC536772 QC536836 QC536900 QC536964 QC537028 QC537092 QC537156 QC537220 QC537284 QC537348 QC537412 QC537476 QC537540 QC537604 QC537668 QC537732 QC537796 QC537860 QC537924 QC537988 QC538052 QC538116 QC538180 QC538244 QC538308 QC538372 QC538436 QC538500 QC538564 QC538628 QC538692 QC538756 QC538820 QC538884 QC538948 QC539012 QC539076 QC539140 QC539204 QC539268 QC539332 QC539396 QC539460 QC539524 QC539588 QC539652 QC539716 QC539780 QC539844 QC539908 QC539972 QC540036 QC540100 QC540164 QC540228 QC540292 QC540356 QC540420 QC540484 QC540548 QC540612 QC540676 QC540740 QC540804 QC540868 QC540932 QC540996 QC541060 QC541124 QC541188 QC541252 QC541316 QC541380 QC541444 QC541508 QC541572 QC541636 QC541700 QC541764 QC541828 QC541892 QC541956 QC542020 QC542084 QC542148 QC542212 QC542276 QC542340 QC542404 QC542468 QC542532 QC542596 QC542660 QC542724 QC542788 QC542852 QC542916 QC542980 QC543044 QC543108 QC543172 QC543236 QC543300 QC543364 QC543428 QC543492 QC543556 QC543620 QC543684 QC543748 QC543812 QC543876 QC543940 QC544004 QC544068 QC544132 QC544196 QC544260 QC544324 QC544388 QC544452 QC544516 QC544580 QC544644 QC544708 QC544772 QC544836 QC544900 QC544964 QC545028 QC545092 QC545156 QC545220 QC545284 QC545348 QC545412 QC545476 QC545540 QC545604 QC545668 QC545732 QC545796 QC545860 QC545924 QC545988 QC546052 QC546116 QC546180 QC546244 QC546308 QC546372 QC546436 QC546500 QC546564 QC546628 QC546692 QC546756 QC546820 QC546884 QC546948 QC547012 QC547076 QC547140 QC547204 QC547268 QC547332 QC547396 QC547460 QC547524 QC547588 QC547652 QC547716 QC547780 QC547844 QC547908 QC547972 QC548036 QC548100 QC548164 QC548228 QC548292 QC548356 QC548420 QC548484 QC548548 QC548612 QC548676 QC548740 QC548804 QC548868 QC548932 QC548996 QC549060 QC549124 QC549188 QC549252 QC549316 QC549380 QC549444 QC549508 QC549572 QC549636 QC549700 QC549764 QC549828 QC549892 QC549956 QC550020 QC550084 QC550148 QC550212 QC550276 QC550340 QC550404 QC550468 QC550532 QC550596 QC550660 QC550724 QC550788 QC550852 QC550916 QC550980 QC551044 QC551108 QC551172 QC551236 QC551300 QC551364 QC551428 QC551492 QC551556 QC551620 QC551684 QC551748 QC551812 QC551876 QC551940 QC552004 QC552068 QC552132 QC552196 QC552260 QC552324 QC552388 QC552452 QC552516 QC552580 QC552644 QC552708 QC552772 QC552836 QC552900 QC552964 QC553028 QC553092 QC553156 QC553220 QC553284 QC553348 QC553412 QC553476 QC553540 QC553604 QC553668 QC553732 QC553796 QC553860 QC553924 QC553988 QC554052 QC554116 QC554180 QC554244 QC554308 QC554372 QC554436 QC554500 QC554564 QC554628 QC554692 QC554756 QC554820 QC554884 QC554948 QC555012 QC555076 QC555140 QC555204 QC555268 QC555332 QC555396 QC555460 QC555524 QC555588 QC555652 QC555716 QC555780 QC555844 QC555908 QC555972 QC556036 QC556100 QC556164 QC556228 QC556292 QC556356 QC556420 QC556484 QC556548 QC556612 QC556676 QC556740 QC556804 QC556868 QC556932 QC556996 QC557060 QC557124 QC557188 QC557252 QC557316 QC557380 QC557444 QC557508 QC557572 QC557636 QC557700 QC557764 QC557828 QC557892 QC557956 QC558020 QC558084 QC558148 QC558212 QC558276 QC558340 QC558404 QC558468 QC558532 QC558596 QC558660 QC558724 QC558788 QC558852 QC558916 QC558980 QC559044 QC559108 QC559172 QC559236 QC559300 QC559364 QC559428 QC559492 QC559556 QC559620 QC559684 QC559748 QC559812 QC559876 QC559940 QC560004 QC560068 QC560132 QC560196 QC560260 QC560324 QC560388 QC560452 QC560516 QC560580 QC560644 QC560708 QC560772 QC560836 QC560900 QC560964 QC561028 QC561092 QC561156 QC561220 QC561284 QC561348 QC561412 QC561476 QC561540 QC561604 QC561668 QC561732 QC561796 QC561860 QC561924 QC561988 QC562052 QC562116 QC562180 QC562244 QC562308 QC562372 QC562436 QC562500 QC562564 QC562628 QC562692 QC562756 QC562820 QC562884 QC562948 QC563012 QC563076 QC563140 QC563204 QC563268 QC563332 QC563396 QC563460 QC563524 QC563588 QC563652 QC563716 QC563780 QC563844 QC563908 QC563972 QC564036 QC564100 QC564164 QC564228 QC564292 QC564356 QC564420 QC564484 QC564548 QC564612 QC564676 QC564740 QC564804 QC564868 QC564932 QC564996 QC565060 QC565124 QC565188 QC565252 QC565316 QC565380 QC565444 QC565508 QC565572 QC565636 QC565700 QC565764 QC565828 QC565892 QC565956 QC566020 QC566084 QC566148 QC566212 QC566276 QC566340 QC566404 QC566468 QC566532 QC566596 QC566660 QC566724 QC566788 QC566852 QC566916 QC566980 QC567044 QC567108 QC567172 QC567236 QC567300 QC567364 QC567428 QC567492 QC567556 QC567620 QC567684 QC567748 QC567812 QC567876 QC567940 QC568004 QC568068 QC568132 QC568196 QC568260 QC568324 QC568388 QC568452 QC568516 QC568580 QC568644 QC568708 QC568772 QC568836 QC568900 QC568964 QC569028 QC569092 QC569156 QC569220 QC569284 QC569348 QC569412 QC569476 QC569540 QC569604 QC569668 QC569732 QC569796 QC569860 QC569924 QC569988 QC570052 QC570116 QC570180 QC570244 QC570308 QC570372 QC570436 QC570500 QC570564 QC570628 QC570692 QC570756 QC570820 QC570884 QC570948 QC571012 QC571076 QC571140 QC571204 QC571268 QC571332 QC571396 QC571460 QC571524 QC571588 QC571652 QC571716 QC571780 QC571844 QC571908 QC571972 QC572036 QC572100 QC572164 QC572228 QC572292 QC572356 QC572420 QC572484 QC572548 QC572612 QC572676 QC572740 QC572804 QC572868 QC572932 QC572996 QC573060 QC573124 QC573188 QC573252 QC573316 QC573380 QC573444 QC573508 QC573572 QC573636 QC573700 QC573764 QC573828 QC573892 QC573956 QC574020 QC574084 QC574148 QC574212 QC574276 QC574340 QC574404 QC574468 QC574532 QC574596 QC574660 QC574724 QC574788 QC574852 QC574916 QC574980 QC575044 QC575108 QC575172 QC575236 QC575300 QC575364 QC575428 QC575492 QC575556 QC575620 QC575684 QC575748 QC575812 QC575876 QC575940 QC576004 QC576068 QC576132 QC576196 QC576260 QC576324 QC576388 QC576452 QC576516 QC576580 QC576644 QC576708 QC576772 QC576836 QC576900 QC576964 QC577028 QC577092 QC577156 QC577220 QC577284 QC577348 QC577412 QC577476 QC577540 QC577604 QC577668 QC577732 QC577796 QC577860 QC577924 QC577988 QC578052 QC578116 QC578180 QC578244 QC578308 QC578372 QC578436 QC578500 QC578564 QC578628 QC578692 QC578756 QC578820 QC578884 QC578948 QC579012 QC579076 QC579140 QC579204 QC579268 QC579332 QC579396 QC579460 QC579524 QC579588 QC579652 QC579716 QC579780 QC579844 QC579908 QC579972 QC580036 QC580100 QC580164 QC580228 QC580292 QC580356 QC580420 QC580484 QC580548 QC580612 QC580676 QC580740 QC580804 QC580868 QC580932 QC580996 QC581060 QC581124 QC581188 QC581252 QC581316 QC581380 QC581444 QC581508 QC581572 QC581636 QC581700 QC581764 QC581828 QC581892 QC581956 QC582020 QC582084 QC582148 QC582212 QC582276 QC582340 QC582404 QC582468 QC582532 QC582596 QC582660 QC582724 QC582788 QC582852 QC582916 QC582980 QC583044 QC583108 QC583172 QC583236 QC583300 QC583364 QC583428 QC583492 QC583556 QC583620 QC583684 QC583748 QC583812 QC583876 QC583940 QC584004 QC584068 QC584132 QC584196 QC584260 QC584324 QC584388 QC584452 QC584516 QC584580 QC584644 QC584708 QC584772 QC584836 QC584900 QC584964 QC585028 QC585092 QC585156 QC585220 QC585284 QC585348 QC585412 QC585476 QC585540 QC585604 QC585668 QC585732 QC585796 QC585860 QC585924 QC585988 QC586052 QC586116 QC586180 QC586244 QC586308 QC586372 QC586436 QC586500 QC586564 QC586628 QC586692 QC586756 QC586820 QC586884 QC586948 QC587012 QC587076 QC587140 QC587204 QC587268 QC587332 QC587396 QC587460 QC587524 QC587588 QC587652 QC587716 QC587780 QC587844 QC587908 QC587972 QC588036 QC588100 QC588164 QC588228 QC588292 QC588356 QC588420 QC588484 QC588548 QC588612 QC588676 QC588740 QC588804 QC588868 QC588932 QC588996 QC589060 QC589124 QC589188 QC589252 QC589316 QC589380 QC589444 QC589508 QC589572 QC589636 QC589700 QC589764 QC589828 QC589892 QC589956 QC590020 QC590084 QC590148 QC590212 QC590276 QC590340 QC590404 QC590468 QC590532 QC590596 QC590660 QC590724 QC590788 QC590852 QC590916 QC590980 QC591044 QC591108 QC591172 QC591236 QC591300 QC591364 QC591428 QC591492 QC591556 QC591620 QC591684 QC591748 QC591812 QC591876 QC591940 QC592004 QC592068 QC592132 QC592196 QC592260 QC592324 QC592388 QC592452 QC592516 QC592580 QC592644 QC592708 QC592772 QC592836 QC592900 QC592964 QC593028 QC593092 QC593156 QC593220 QC593284 QC593348 QC593412 QC593476 QC593540 QC593604 QC593668 QC593732 QC593796 QC593860 QC593924 QC593988 QC594052 QC594116 QC594180 QC594244 QC594308 QC594372 QC594436 QC594500 QC594564 QC594628 QC594692 QC594756 QC594820 QC594884 QC594948 QC595012 QC595076 QC595140 QC595204 QC595268 QC595332 QC595396 QC595460 QC595524 QC595588 QC595652 QC595716 QC595780 QC595844 QC595908 QC595972 QC596036 QC596100 QC596164 QC596228 QC596292 QC596356 QC596420 QC596484 QC596548 QC596612 QC596676 QC596740 QC596804 QC596868 QC596932 QC596996 QC597060 QC597124 QC597188 QC597252 QC597316 QC597380 QC597444 QC597508 QC597572 QC597636 QC597700 QC597764 QC597828 QC597892 QC597956 QC598020 QC598084 QC598148 QC598212 QC598276 QC598340 QC598404 QC598468 QC598532 QC598596 QC598660 QC598724 QC598788 QC598852 QC598916 QC598980 QC599044 QC599108 QC599172 QC599236 QC599300 QC599364 QC599428 QC599492 QC599556 QC599620 QC599684 QC599748 QC599812 QC599876 QC599940 QC600004 QC600068 QC600132 QC600196 QC600260 QC600324 QC600388 QC600452 QC600516 QC600580 QC600644 QC600708 QC600772 QC600836 QC600900 QC600964 QC601028 QC601092 QC601156 QC601220 QC601284 QC601348 QC601412 QC601476 QC601540 QC601604 QC601668 QC601732 QC601796 QC601860 QC601924 QC601988 QC602052 QC602116 QC602180 QC602244 QC602308 QC602372 QC602436 QC602500 QC602564 QC602628 QC602692 QC602756 QC602820 QC602884 QC602948 QC603012 QC603076 QC603140 QC603204 QC603268 QC603332 QC603396 QC603460 QC603524 QC603588 QC603652 QC603716 QC603780 QC603844 QC603908 QC603972 QC604036 QC604100 QC604164 QC604228 QC604292 QC604356 QC604420 QC604484 QC604548 QC604612 QC604676 QC604740 QC604804 QC604868 QC604932 QC604996 QC605060 QC605124 QC605188 QC605252 QC605316 QC605380 QC605444 QC605508 QC605572 QC605636 QC605700 QC605764 QC605828 QC605892 QC605956 QC606020 QC606084 QC606148 QC606212 QC606276 QC606340 QC606404 QC606468 QC606532 QC606596 QC606660 QC606724 QC606788 QC606852 QC606916 QC606980 QC607044 QC607108 QC607172 QC607236 QC607300 QC607364 QC607428 QC607492 QC607556 QC607620 QC607684 QC607748 QC607812 QC607876 QC607940 QC608004 QC608068 QC608132 QC608196 QC608260 QC608324 QC608388 QC608452 QC608516 QC608580 QC608644 QC608708 QC608772 QC608836 QC608900 QC608964 QC609028 QC609092 QC609156 QC609220 QC609284 QC609348 QC609412 QC609476 QC609540 QC609604 QC609668 QC609732 QC609796 QC609860 QC609924 QC609988 QC610052 QC610116 QC610180 QC610244 QC610308 QC610372 QC610436 QC610500 QC610564 QC610628 QC610692 QC610756 QC610820 QC610884 QC610948 QC611012 QC611076 QC611140 QC611204 QC611268 QC611332 QC611396 QC611460 QC611524 QC611588 QC611652 QC611716 QC611780 QC611844 QC611908 QC611972 QC612036 QC612100 QC612164 QC612228 QC612292 QC612356 QC612420 QC612484 QC612548 QC612612 QC612676 QC612740 QC612804 QC612868 QC612932 QC612996 QC613060 QC613124 QC613188 QC613252 QC613316 QC613380 QC613444 QC613508 QC613572 QC613636 QC613700 QC613764 QC613828 QC613892 QC613956 QC614020 QC614084 QC614148 QC614212 QC614276 QC614340 QC614404 QC614468 QC614532 QC614596 QC614660 QC614724 QC614788 QC614852 QC614916 QC614980 QC615044 QC615108 QC615172 QC615236 QC615300 QC615364 QC615428 QC615492 QC615556 QC615620 QC615684 QC615748 QC615812 QC615876 QC615940 QC616004 QC616068 QC616132 QC616196 QC616260 QC616324 QC616388 QC616452 QC616516 QC616580 QC616644 QC616708 QC616772 QC616836 QC616900 QC616964 QC617028 QC617092 QC617156 QC617220 QC617284 QC617348 QC617412 QC617476 QC617540 QC617604 QC617668 QC617732 QC617796 QC617860 QC617924 QC617988 QC618052 QC618116 QC618180 QC618244 QC618308 QC618372 QC618436 QC618500 QC618564 QC618628 QC618692 QC618756 QC618820 QC618884 QC618948 QC619012 QC619076 QC619140 QC619204 QC619268 QC619332 QC619396 QC619460 QC619524 QC619588 QC619652 QC619716 QC619780 QC619844 QC619908 QC619972 QC620036 QC620100 QC620164 QC620228 QC620292 QC620356 QC620420 QC620484 QC620548 QC620612 QC620676 QC620740 QC620804 QC620868 QC620932 QC620996 QC621060 QC621124 QC621188 QC621252 QC621316 QC621380 QC621444 QC621508 QC621572 QC621636 QC621700 QC621764 QC621828 QC621892 QC621956 QC622020 QC622084 QC622148 QC622212 QC622276 QC622340 QC622404 QC622468 QC622532 QC622596 QC622660 QC622724 QC622788 QC622852 QC622916 QC622980 QC623044 QC623108 QC623172 QC623236 QC623300 QC623364 QC623428 QC623492 QC623556 QC623620 QC623684 QC623748 QC623812 QC623876 QC623940 QC624004 QC624068 QC624132 QC624196 QC624260 QC624324 QC624388 QC624452 QC624516 QC624580 QC624644 QC624708 QC624772 QC624836 QC624900 QC624964 QC625028 QC625092 QC625156 QC625220 QC625284 QC625348 QC625412 QC625476 QC625540 QC625604 QC625668 QC625732 QC625796 QC625860 QC625924 QC625988 QC626052 QC626116 QC626180 QC626244 QC626308 QC626372 QC626436 QC626500 QC626564 QC626628 QC626692 QC626756 QC626820 QC626884 QC626948 QC627012 QC627076 QC627140 QC627204 QC627268 QC627332 QC627396 QC627460 QC627524 QC627588 QC627652 QC627716 QC627780 QC627844 QC627908 QC627972 QC628036 QC628100 QC628164 QC628228 QC628292 QC628356 QC628420 QC628484 QC628548 QC628612 QC628676 QC628740 QC628804 QC628868 QC628932 QC628996 QC629060 QC629124 QC629188 QC629252 QC629316 QC629380 QC629444 QC629508 QC629572 QC629636 QC629700 QC629764 QC629828 QC629892 QC629956 QC630020 QC630084 QC630148 QC630212 QC630276 QC630340 QC630404 QC630468 QC630532 QC630596 QC630660 QC630724 QC630788 QC630852 QC630916 QC630980 QC631044 QC631108 QC631172 QC631236 QC631300 QC631364 QC631428 QC631492 QC631556 QC631620 QC631684 QC631748 QC631812 QC631876 QC631940 QC632004 QC632068 QC632132 QC632196 QC632260 QC632324 QC632388 QC632452 QC632516 QC632580 QC632644 QC632708 QC632772 QC632836 QC632900 QC632964 QC633028 QC633092 QC633156 QC633220 QC633284 QC633348 QC633412 QC633476 QC633540 QC633604 QC633668 QC633732 QC633796 QC633860 QC633924 QC633988 QC634052 QC634116 QC634180 QC634244 QC634308 QC634372 QC634436 QC634500 QC634564 QC634628 QC634692 QC634756 QC634820 QC634884 QC634948 QC635012 QC635076 QC635140 QC635204 QC635268 QC635332 QC635396 QC635460 QC635524 QC635588 QC635652 QC635716 QC635780 QC635844 QC635908 QC635972 QC636036 QC636100 QC636164 QC636228 QC636292 QC636356 QC636420 QC636484 QC636548 QC636612 QC636676 QC636740 QC636804 QC636868 QC636932 QC636996 QC637060 QC637124 QC637188 QC637252 QC637316 QC637380 QC637444 QC637508 QC637572 QC637636 QC637700 QC637764 QC637828 QC637892 QC637956 QC638020 QC638084 QC638148 QC638212 QC638276 QC638340 QC638404 QC638468 QC638532 QC638596 QC638660 QC638724 QC638788 QC638852 QC638916 QC638980 QC639044 QC639108 QC639172 QC639236 QC639300 QC639364 QC639428 QC639492 QC639556 QC639620 QC639684 QC639748 QC639812 QC639876 QC639940 QC640004 QC640068 QC640132 QC640196 QC640260 QC640324 QC640388 QC640452 QC640516 QC640580 QC640644 QC640708 QC640772 QC640836 QC640900 QC640964 QC641028 QC641092 QC641156 QC641220 QC641284 QC641348 QC641412 QC641476 QC641540 QC641604 QC641668 QC641732 QC641796 QC641860 QC641924 QC641988 QC642052 QC642116 QC642180 QC642244 QC642308 QC642372 QC642436 QC642500 QC642564 QC642628 QC642692 QC642756 QC642820 QC642884 QC642948 QC643012 QC643076 QC643140 QC643204 QC643268 QC643332 QC643396 QC643460 QC643524 QC643588 QC643652 QC643716 QC643780 QC643844 QC643908 QC643972 QC644036 QC644100 QC644164 QC644228 QC644292 QC644356 QC644420 QC644484 QC644548 QC644612 QC644676 QC644740 QC644804 QC644868 QC644932 QC644996 QC645060 QC645124 QC645188 QC645252 QC645316 QC645380 QC645444 QC645508 QC645572 QC645636 QC645700 QC645764 QC645828 QC645892 QC645956 QC646020 QC646084 QC646148 QC646212 QC646276 QC646340 QC646404 QC646468 QC646532 QC646596 QC646660 QC646724 QC646788 QC646852 QC646916 QC646980 QC647044 QC647108 QC647172 QC647236 QC647300 QC647364 QC647428 QC647492 QC647556 QC647620 QC647684 QC647748 QC647812 QC647876 QC647940 QC648004 QC648068 QC648132 QC648196 QC648260 QC648324 QC648388 QC648452 QC648516 QC648580 QC648644 QC648708 QC648772 QC648836 QC648900 QC648964 QC649028 QC649092 QC649156 QC649220 QC649284 QC649348 QC649412 QC649476 QC649540 QC649604 QC649668 QC649732 QC649796 QC649860 QC649924 QC649988 QC650052 QC650116 QC650180 QC650244 QC650308 QC650372 QC650436 QC650500 QC650564 QC650628 QC650692 QC650756 QC650820 QC650884 QC650948 QC651012 QC651076 QC651140 QC651204 QC651268 QC651332 QC651396 QC651460 QC651524 QC651588 QC651652 QC651716 QC651780 QC651844 QC651908 QC651972 QC652036 QC652100 QC652164 QC652228 QC652292 QC652356 QC652420 QC652484 QC652548 QC652612 QC652676 QC652740 QC652804 QC652868 QC652932 QC652996 QC653060 QC653124 QC653188 QC653252 QC653316 QC653380 QC653444 QC653508 QC653572 QC653636 QC653700 QC653764 QC653828 QC653892 QC653956 QC654020 QC654084 QC654148 QC654212 QC654276 QC654340 QC654404 QC654468 QC654532 QC654596 QC654660 QC654724 QC654788 QC654852 QC654916 QC654980 QC655044 QC655108 QC655172 QC655236 QC655300 QC655364 QC655428 QC655492 QC655556 QC655620 QC655684 QC655748 QC655812 QC655876 QC655940 QC656004 QC656068 QC656132 QC656196 QC656260 QC656324 QC656388 QC656452 QC656516 QC656580 QC656644 QC656708 QC656772 QC656836 QC656900 QC656964 QC657028 QC657092 QC657156 QC657220 QC657284 QC657348 QC657412 QC657476 QC657540 QC657604 QC657668 QC657732 QC657796 QC657860 QC657924 QC657988 QC658052 QC658116 QC658180 QC658244 QC658308 QC658372 QC658436 QC658500 QC658564 QC658628 QC658692 QC658756 QC658820 QC658884 QC658948 QC659012 QC659076 QC659140 QC659204 QC659268 QC659332 QC659396 QC659460 QC659524 QC659588 QC659652 QC659716 QC659780 QC659844 QC659908 QC659972 QC660036 QC660100 QC660164 QC660228 QC660292 QC660356 QC660420 QC660484 QC660548 QC660612 QC660676 QC660740 QC660804 QC660868 QC660932 QC660996 QC661060 QC661124 QC661188 QC661252 QC661316 QC661380 QC661444 QC661508 QC661572 QC661636 QC661700 QC661764 QC661828 QC661892 QC661956 QC662020 QC662084 QC662148 QC662212 QC662276 QC662340 QC662404 QC662468 QC662532 QC662596 QC662660 QC662724 QC662788 QC662852 QC662916 QC662980 QC663044 QC663108 QC663172 QC663236 QC663300 QC663364 QC663428 QC663492 QC663556 QC663620 QC663684 QC663748 QC663812 QC663876 QC663940 QC664004 QC664068 QC664132 QC664196 QC664260 QC664324 QC664388 QC664452 QC664516 QC664580 QC664644 QC664708 QC664772 QC664836 QC664900 QC664964 QC665028 QC665092 QC665156 QC665220 QC665284 QC665348 QC665412 QC665476 QC665540 QC665604 QC665668 QC665732 QC665796 QC665860 QC665924 QC665988 QC666052 QC666116 QC666180 QC666244 QC666308 QC666372 QC666436 QC666500 QC666564 QC666628 QC666692 QC666756 QC666820 QC666884 QC666948 QC667012 QC667076 QC667140 QC667204 QC667268 QC667332 QC667396 QC667460 QC667524 QC667588 QC667652 QC667716 QC667780 QC667844 QC667908 QC667972 QC668036 QC668100 QC668164 QC668228 QC668292 QC668356 QC668420 QC668484 QC668548 QC668612 QC668676 QC668740 QC668804 QC668868 QC668932 QC668996 QC669060 QC669124 QC669188 QC669252 QC669316 QC669380 QC669444 QC669508 QC669572 QC669636 QC669700 QC669764 QC669828 QC669892 QC669956 QC670020 QC670084 QC670148 QC670212 QC670276 QC670340 QC670404 QC670468 QC670532 QC670596 QC670660 QC670724 QC670788 QC670852 QC670916 QC670980 QC671044 QC671108 QC671172 QC671236 QC671300 QC671364 QC671428 QC671492 QC671556 QC671620 QC671684 QC671748 QC671812 QC671876 QC671940 QC672004 QC672068 QC672132 QC672196 QC672260 QC672324 QC672388 QC672452 QC672516 QC672580 QC672644 QC672708 QC672772 QC672836 QC672900 QC672964 QC673028 QC673092 QC673156 QC673220 QC673284 QC673348 QC673412 QC673476 QC673540 QC673604 QC673668 QC673732 QC673796 QC673860 QC673924 QC673988 QC674052 QC674116 QC674180 QC674244 QC674308 QC674372 QC674436 QC674500 QC674564 QC674628 QC674692 QC674756 QC674820 QC674884 QC674948 QC675012 QC675076 QC675140 QC675204 QC675268 QC675332 QC675396 QC675460 QC675524 QC675588 QC675652 QC675716 QC675780 QC675844 QC675908 QC675972 QC676036 QC676100 QC676164 QC676228 QC676292 QC676356 QC676420 QC676484 QC676548 QC676612 QC676676 QC676740 QC676804 QC676868 QC676932 QC676996 QC677060 QC677124 QC677188 QC677252 QC677316 QC677380 QC677444 QC677508 QC677572 QC677636 QC677700 QC677764 QC677828 QC677892 QC677956 QC678020 QC678084 QC678148 QC678212 QC678276 QC678340 QC678404 QC678468 QC678532 QC678596 QC678660 QC678724 QC678788 QC678852 QC678916 QC678980 QC679044 QC679108 QC679172 QC679236 QC679300 QC679364 QC679428 QC679492 QC679556 QC679620 QC679684 QC679748 QC679812 QC679876 QC679940 QC680004 QC680068 QC680132 QC680196 QC680260 QC680324 QC680388 QC680452 QC680516 QC680580 QC680644 QC680708 QC680772 QC680836 QC680900 QC680964 QC681028 QC681092 QC681156 QC681220 QC681284 QC681348 QC681412 QC681476 QC681540 QC681604 QC681668 QC681732 QC681796 QC681860 QC681924 QC681988 QC682052 QC682116 QC682180 QC682244 QC682308 QC682372 QC682436 QC682500 QC682564 QC682628 QC682692 QC682756 QC682820 QC682884 QC682948 QC683012 QC683076 QC683140 QC683204 QC683268 QC683332 QC683396 QC683460 QC683524 QC683588 QC683652 QC683716 QC683780 QC683844 QC683908 QC683972 QC684036 QC684100 QC684164 QC684228 QC684292 QC684356 QC684420 QC684484 QC684548 QC684612 QC684676 QC684740 QC684804 QC684868 QC684932 QC684996 QC685060 QC685124 QC685188 QC685252 QC685316 QC685380 QC685444 QC685508 QC685572 QC685636 QC685700 QC685764 QC685828 QC685892 QC685956 QC686020 QC686084 QC686148 QC686212 QC686276 QC686340 QC686404 QC686468 QC686532 QC686596 QC686660 QC686724 QC686788 QC686852 QC686916 QC686980 QC687044 QC687108 QC687172 QC687236 QC687300 QC687364 QC687428 QC687492 QC687556 QC687620 QC687684 QC687748 QC687812 QC687876 QC687940 QC688004 QC688068 QC688132 QC688196 QC688260 QC688324 QC688388 QC688452 QC688516 QC688580 QC688644 QC688708 QC688772 QC688836 QC688900 QC688964 QC689028 QC689092 QC689156 QC689220 QC689284 QC689348 QC689412 QC689476 QC689540 QC689604 QC689668 QC689732 QC689796 QC689860 QC689924 QC689988 QC690052 QC690116 QC690180 QC690244 QC690308 QC690372 QC690436 QC690500 QC690564 QC690628 QC690692 QC690756 QC690820 QC690884 QC690948 QC691012 QC691076 QC691140 QC691204 QC691268 QC691332 QC691396 QC691460 QC691524 QC691588 QC691652 QC691716 QC691780 QC691844 QC691908 QC691972 QC692036 QC692100 QC692164 QC692228 QC692292 QC692356 QC692420 QC692484 QC692548 QC692612 QC692676 QC692740 QC692804 QC692868 QC692932 QC692996 QC693060 QC693124 QC693188 QC693252 QC693316 QC693380 QC693444 QC693508 QC693572 QC693636 QC693700 QC693764 QC693828 QC693892 QC693956 QC694020 QC694084 QC694148 QC694212 QC694276 QC694340 QC694404 QC694468 QC694532 QC694596 QC694660 QC694724 QC694788 QC694852 QC694916 QC694980 QC695044 QC695108 QC695172 QC695236 QC695300 QC695364 QC695428 QC695492 QC695556 QC695620 QC695684 QC695748 QC695812 QC695876 QC695940 QC696004 QC696068 QC696132 QC696196 QC696260 QC696324 QC696388 QC696452 QC696516 QC696580 QC696644 QC696708 QC696772 QC696836 QC696900 QC696964 QC697028 QC697092 QC697156 QC697220 QC697284 QC697348 QC697412 QC697476 QC697540 QC697604 QC697668 QC697732 QC697796 QC697860 QC697924 QC697988 QC698052 QC698116 QC698180 QC698244 QC698308 QC698372 QC698436 QC698500 QC698564 QC698628 QC698692 QC698756 QC698820 QC698884 QC698948 QC699012 QC699076 QC699140 QC699204 QC699268 QC699332 QC699396 QC699460 QC699524 QC699588 QC699652 QC699716 QC699780 QC699844 QC699908 QC699972 QC700036 QC700100 QC700164 QC700228 QC700292 QC700356 QC700420 QC700484 QC700548 QC700612 QC700676 QC700740 QC700804 QC700868 QC700932 QC700996 QC701060 QC701124 QC701188 QC701252 QC701316 QC701380 QC701444 QC701508 QC701572 QC701636 QC701700 QC701764 QC701828 QC701892 QC701956 QC702020 QC702084 QC702148 QC702212 QC702276 QC702340 QC702404 QC702468 QC702532 QC702596 QC702660 QC702724 QC702788 QC702852 QC702916 QC702980 QC703044 QC703108 QC703172 QC703236 QC703300 QC703364 QC703428 QC703492 QC703556 QC703620 QC703684 QC703748 QC703812 QC703876 QC703940 QC704004 QC704068 QC704132 QC704196 QC704260 QC704324 QC704388 QC704452 QC704516 QC704580 QC704644 QC704708 QC704772 QC704836 QC704900 QC704964 QC705028 QC705092 QC705156 QC705220 QC705284 QC705348 QC705412 QC705476 QC705540 QC705604 QC705668 QC705732 QC705796 QC705860 QC705924 QC705988 QC706052 QC706116 QC706180 QC706244 QC706308 QC706372 QC706436 QC706500 QC706564 QC706628 QC706692 QC706756 QC706820 QC706884 QC706948 QC707012 QC707076 QC707140 QC707204 QC707268 QC707332 QC707396 QC707460 QC707524 QC707588 QC707652 QC707716 QC707780 QC707844 QC707908 QC707972 QC708036 QC708100 QC708164 QC708228 QC708292 QC708356 QC708420 QC708484 QC708548 QC708612 QC708676 QC708740 QC708804 QC708868 QC708932 QC708996 QC709060 QC709124 QC709188 QC709252 QC709316 QC709380 QC709444 QC709508 QC709572 QC709636 QC709700 QC709764 QC709828 QC709892 QC709956 QC710020 QC710084 QC710148 QC710212 QC710276 QC710340 QC710404 QC710468 QC710532 QC710596 QC710660 QC710724 QC710788 QC710852 QC710916 QC710980 QC711044 QC711108 QC711172 QC711236 QC711300 QC711364 QC711428 QC711492 QC711556 QC711620 QC711684 QC711748 QC711812 QC711876 QC711940 QC712004 QC712068 QC712132 QC712196 QC712260 QC712324 QC712388 QC712452 QC712516 QC712580 QC712644 QC712708 QC712772 QC712836 QC712900 QC712964 QC713028 QC713092 QC713156 QC713220 QC713284 QC713348 QC713412 QC713476 QC713540 QC713604 QC713668 QC713732 QC713796 QC713860 QC713924 QC713988 QC714052 QC714116 QC714180 QC714244 QC714308 QC714372 QC714436 QC714500 QC714564 QC714628 QC714692 QC714756 QC714820 QC714884 QC714948 QC715012 QC715076 QC715140 QC715204 QC715268 QC715332 QC715396 QC715460 QC715524 QC715588 QC715652 QC715716 QC715780 QC715844 QC715908 QC715972 QC716036 QC716100 QC716164 QC716228 QC716292 QC716356 QC716420 QC716484 QC716548 QC716612 QC716676 QC716740 QC716804 QC716868 QC716932 QC716996 QC717060 QC717124 QC717188 QC717252 QC717316 QC717380 QC717444 QC717508 QC717572 QC717636 QC717700 QC717764 QC717828 QC717892 QC717956 QC718020 QC718084 QC718148 QC718212 QC718276 QC718340 QC718404 QC718468 QC718532 QC718596 QC718660 QC718724 QC718788 QC718852 QC718916 QC718980 QC719044 QC719108 QC719172 QC719236 QC719300 QC719364 QC719428 QC719492 QC719556 QC719620 QC719684 QC719748 QC719812 QC719876 QC719940 QC720004 QC720068 QC720132 QC720196 QC720260 QC720324 QC720388 QC720452 QC720516 QC720580 QC720644 QC720708 QC720772 QC720836 QC720900 QC720964 QC721028 QC721092 QC721156 QC721220 QC721284 QC721348 QC721412 QC721476 QC721540 QC721604 QC721668 QC721732 QC721796 QC721860 QC721924 QC721988 QC722052 QC722116 QC722180 QC722244 QC722308 QC722372 QC722436 QC722500 QC722564 QC722628 QC722692 QC722756 QC722820 QC722884 QC722948 QC723012 QC723076 QC723140 QC723204 QC723268 QC723332 QC723396 QC723460 QC723524 QC723588 QC723652 QC723716 QC723780 QC723844 QC723908 QC723972 QC724036 QC724100 QC724164 QC724228 QC724292 QC724356 QC724420 QC724484 QC724548 QC724612 QC724676 QC724740 QC724804 QC724868 QC724932 QC724996 QC725060 QC725124 QC725188 QC725252 QC725316 QC725380 QC725444 QC725508 QC725572 QC725636 QC725700 QC725764 QC725828 QC725892 QC725956 QC726020 QC726084 QC726148 QC726212 QC726276 QC726340 QC726404 QC726468 QC726532 QC726596 QC726660 QC726724 QC726788 QC726852 QC726916 QC726980 QC727044 QC727108 QC727172 QC727236 QC727300 QC727364 QC727428 QC727492 QC727556 QC727620 QC727684 QC727748 QC727812 QC727876 QC727940 QC728004 QC728068 QC728132 QC728196 QC728260 QC728324 QC728388 QC728452 QC728516 QC728580 QC728644 QC728708 QC728772 QC728836 QC728900 QC728964 QC729028 QC729092 QC729156 QC729220 QC729284 QC729348 QC729412 QC729476 QC729540 QC729604 QC729668 QC729732 QC729796 QC729860 QC729924 QC729988 QC730052 QC730116 QC730180 QC730244 QC730308 QC730372 QC730436 QC730500 QC730564 QC730628 QC730692 QC730756 QC730820 QC730884 QC730948 QC731012 QC731076 QC731140 QC731204 QC731268 QC731332 QC731396 QC731460 QC731524 QC731588 QC731652 QC731716 QC731780 QC731844 QC731908 QC731972 QC732036 QC732100 QC732164 QC732228 QC732292 QC732356 QC732420 QC732484 QC732548 QC732612 QC732676 QC732740 QC732804 QC732868 QC732932 QC732996 QC733060 QC733124 QC733188 QC733252 QC733316 QC733380 QC733444 QC733508 QC733572 QC733636 QC733700 QC733764 QC733828 QC733892 QC733956 QC734020 QC734084 QC734148 QC734212 QC734276 QC734340 QC734404 QC734468 QC734532 QC734596 QC734660 QC734724 QC734788 QC734852 QC734916 QC734980 QC735044 QC735108 QC735172 QC735236 QC735300 QC735364 QC735428 QC735492 QC735556 QC735620 QC735684 QC735748 QC735812 QC735876 QC735940 QC736004 QC736068 QC736132 QC736196 QC736260 QC736324 QC736388 QC736452 QC736516 QC736580 QC736644 QC736708 QC736772 QC736836 QC736900 QC736964 QC737028 QC737092 QC737156 QC737220 QC737284 QC737348 QC737412 QC737476 QC737540 QC737604 QC737668 QC737732 QC737796 QC737860 QC737924 QC737988 QC738052 QC738116 QC738180 QC738244 QC738308 QC738372 QC738436 QC738500 QC738564 QC738628 QC738692 QC738756 QC738820 QC738884 QC738948 QC739012 QC739076 QC739140 QC739204 QC739268 QC739332 QC739396 QC739460 QC739524 QC739588 QC739652 QC739716 QC739780 QC739844 QC739908 QC739972 QC740036 QC740100 QC740164 QC740228 QC740292 QC740356 QC740420 QC740484 QC740548 QC740612 QC740676 QC740740 QC740804 QC740868 QC740932 QC740996 QC741060 QC741124 QC741188 QC741252 QC741316 QC741380 QC741444 QC741508 QC741572 QC741636 QC741700 QC741764 QC741828 QC741892 QC741956 QC742020 QC742084 QC742148 QC742212 QC742276 QC742340 QC742404 QC742468 QC742532 QC742596 QC742660 QC742724 QC742788 QC742852 QC742916 QC742980 QC743044 QC743108 QC743172 QC743236 QC743300 QC743364 QC743428 QC743492 QC743556 QC743620 QC743684 QC743748 QC743812 QC743876 QC743940 QC744004 QC744068 QC744132 QC744196 QC744260 QC744324 QC744388 QC744452 QC744516 QC744580 QC744644 QC744708 QC744772 QC744836 QC744900 QC744964 QC745028 QC745092 QC745156 QC745220 QC745284 QC745348 QC745412 QC745476 QC745540 QC745604 QC745668 QC745732 QC745796 QC745860 QC745924 QC745988 QC746052 QC746116 QC746180 QC746244 QC746308 QC746372 QC746436 QC746500 QC746564 QC746628 QC746692 QC746756 QC746820 QC746884 QC746948 QC747012 QC747076 QC747140 QC747204 QC747268 QC747332 QC747396 QC747460 QC747524 QC747588 QC747652 QC747716 QC747780 QC747844 QC747908 QC747972 QC748036 QC748100 QC748164 QC748228 QC748292 QC748356 QC748420 QC748484 QC748548 QC748612 QC748676 QC748740 QC748804 QC748868 QC748932 QC748996 QC749060 QC749124 QC749188 QC749252 QC749316 QC749380 QC749444 QC749508 QC749572 QC749636 QC749700 QC749764 QC749828 QC749892 QC749956 QC750020 QC750084 QC750148 QC750212 QC750276 QC750340 QC750404 QC750468 QC750532 QC750596 QC750660 QC750724 QC750788 QC750852 QC750916 QC750980 QC751044 QC751108 QC751172 QC751236 QC751300 QC751364 QC751428 QC751492 QC751556 QC751620 QC751684 QC751748 QC751812 QC751876 QC751940 QC752004 QC752068 QC752132 QC752196 QC752260 QC752324 QC752388 QC752452 QC752516 QC752580 QC752644 QC752708 QC752772 QC752836 QC752900 QC752964 QC753028 QC753092 QC753156 QC753220 QC753284 QC753348 QC753412 QC753476 QC753540 QC753604 QC753668 QC753732 QC753796 QC753860 QC753924 QC753988 QC754052 QC754116 QC754180 QC754244 QC754308 QC754372 QC754436 QC754500 QC754564 QC754628 QC754692 QC754756 QC754820 QC754884 QC754948 QC755012 QC755076 QC755140 QC755204 QC755268 QC755332 QC755396 QC755460 QC755524 QC755588 QC755652 QC755716 QC755780 QC755844 QC755908 QC755972 QC756036 QC756100 QC756164 QC756228 QC756292 QC756356 QC756420 QC756484 QC756548 QC756612 QC756676 QC756740 QC756804 QC756868 QC756932 QC756996 QC757060 QC757124 QC757188 QC757252 QC757316 QC757380 QC757444 QC757508 QC757572 QC757636 QC757700 QC757764 QC757828 QC757892 QC757956 QC758020 QC758084 QC758148 QC758212 QC758276 QC758340 QC758404 QC758468 QC758532 QC758596 QC758660 QC758724 QC758788 QC758852 QC758916 QC758980 QC759044 QC759108 QC759172 QC759236 QC759300 QC759364 QC759428 QC759492 QC759556 QC759620 QC759684 QC759748 QC759812 QC759876 QC759940 QC760004 QC760068 QC760132 QC760196 QC760260 QC760324 QC760388 QC760452 QC760516 QC760580 QC760644 QC760708 QC760772 QC760836 QC760900 QC760964 QC761028 QC761092 QC761156 QC761220 QC761284 QC761348 QC761412 QC761476 QC761540 QC761604 QC761668 QC761732 QC761796 QC761860 QC761924 QC761988 QC762052 QC762116 QC762180 QC762244 QC762308 QC762372 QC762436 QC762500 QC762564 QC762628 QC762692 QC762756 QC762820 QC762884 QC762948 QC763012 QC763076 QC763140 QC763204 QC763268 QC763332 QC763396 QC763460 QC763524 QC763588 QC763652 QC763716 QC763780 QC763844 QC763908 QC763972 QC764036 QC764100 QC764164 QC764228 QC764292 QC764356 QC764420 QC764484 QC764548 QC764612 QC764676 QC764740 QC764804 QC764868 QC764932 QC764996 QC765060 QC765124 QC765188 QC765252 QC765316 QC765380 QC765444 QC765508 QC765572 QC765636 QC765700 QC765764 QC765828 QC765892 QC765956 QC766020 QC766084 QC766148 QC766212 QC766276 QC766340 QC766404 QC766468 QC766532 QC766596 QC766660 QC766724 QC766788 QC766852 QC766916 QC766980 QC767044 QC767108 QC767172 QC767236 QC767300 QC767364 QC767428 QC767492 QC767556 QC767620 QC767684 QC767748 QC767812 QC767876 QC767940 QC768004 QC768068 QC768132 QC768196 QC768260 QC768324 QC768388 QC768452 QC768516 QC768580 QC768644 QC768708 QC768772 QC768836 QC768900 QC768964 QC769028 QC769092 QC769156 QC769220 QC769284 QC769348 QC769412 QC769476 QC769540 QC769604 QC769668 QC769732 QC769796 QC769860 QC769924 QC769988 QC770052 QC770116 QC770180 QC770244 QC770308 QC770372 QC770436 QC770500 QC770564 QC770628 QC770692 QC770756 QC770820 QC770884 QC770948 QC771012 QC771076 QC771140 QC771204 QC771268 QC771332 QC771396 QC771460 QC771524 QC771588 QC771652 QC771716 QC771780 QC771844 QC771908 QC771972 QC772036 QC772100 QC772164 QC772228 QC772292 QC772356 QC772420 QC772484 QC772548 QC772612 QC772676 QC772740 QC772804 QC772868 QC772932 QC772996 QC773060 QC773124 QC773188 QC773252 QC773316 QC773380 QC773444 QC773508 QC773572 QC773636 QC773700 QC773764 QC773828 QC773892 QC773956 QC774020 QC774084 QC774148 QC774212 QC774276 QC774340 QC774404 QC774468 QC774532 QC774596 QC774660 QC774724 QC774788 QC774852 QC774916 QC774980 QC775044 QC775108 QC775172 QC775236 QC775300 QC775364 QC775428 QC775492 QC775556 QC775620 QC775684 QC775748 QC775812 QC775876 QC775940 QC776004 QC776068 QC776132 QC776196 QC776260 QC776324 QC776388 QC776452 QC776516 QC776580 QC776644 QC776708 QC776772 QC776836 QC776900 QC776964 QC777028 QC777092 QC777156 QC777220 QC777284 QC777348 QC777412 QC777476 QC777540 QC777604 QC777668 QC777732 QC777796 QC777860 QC777924 QC777988 QC778052 QC778116 QC778180 QC778244 QC778308 QC778372 QC778436 QC778500 QC778564 QC778628 QC778692 QC778756 QC778820 QC778884 QC778948 QC779012 QC779076 QC779140 QC779204 QC779268 QC779332 QC779396 QC779460 QC779524 QC779588 QC779652 QC779716 QC779780 QC779844 QC779908 QC779972 QC780036 QC780100 QC780164 QC780228 QC780292 QC780356 QC780420 QC780484 QC780548 QC780612 QC780676 QC780740 QC780804 QC780868 QC780932 QC780996 QC781060 QC781124 QC781188 QC781252 QC781316 QC781380 QC781444 QC781508 QC781572 QC781636 QC781700 QC781764 QC781828 QC781892 QC781956 QC782020 QC782084 QC782148 QC782212 QC782276 QC782340 QC782404 QC782468 QC782532 QC782596 QC782660 QC782724 QC782788 QC782852 QC782916 QC782980 QC783044 QC783108 QC783172 QC783236 QC783300 QC783364 QC783428 QC783492 QC783556 QC783620 QC783684 QC783748 QC783812 QC783876 QC783940 QC784004 QC784068 QC784132 QC784196 QC784260 QC784324 QC784388 QC784452 QC784516 QC784580 QC784644 QC784708 QC784772 QC784836 QC784900 QC784964 QC785028 QC785092 QC785156 QC785220 QC785284 QC785348 QC785412 QC785476 QC785540 QC785604 QC785668 QC785732 QC785796 QC785860 QC785924 QC785988 QC786052 QC786116 QC786180 QC786244 QC786308 QC786372 QC786436 QC786500 QC786564 QC786628 QC786692 QC786756 QC786820 QC786884 QC786948 QC787012 QC787076 QC787140 QC787204 QC787268 QC787332 QC787396 QC787460 QC787524 QC787588 QC787652 QC787716 QC787780 QC787844 QC787908 QC787972 QC788036 QC788100 QC788164 QC788228 QC788292 QC788356 QC788420 QC788484 QC788548 QC788612 QC788676 QC788740 QC788804 QC788868 QC788932 QC788996 QC789060 QC789124 QC789188 QC789252 QC789316 QC789380 QC789444 QC789508 QC789572 QC789636 QC789700 QC789764 QC789828 QC789892 QC789956 QC790020 QC790084 QC790148 QC790212 QC790276 QC790340 QC790404 QC790468 QC790532 QC790596 QC790660 QC790724 QC790788 QC790852 QC790916 QC790980 QC791044 QC791108 QC791172 QC791236 QC791300 QC791364 QC791428 QC791492 QC791556 QC791620 QC791684 QC791748 QC791812 QC791876 QC791940 QC792004 QC792068 QC792132 QC792196 QC792260 QC792324 QC792388 QC792452 QC792516 QC792580 QC792644 QC792708 QC792772 QC792836 QC792900 QC792964 QC793028 QC793092 QC793156 QC793220 QC793284 QC793348 QC793412 QC793476 QC793540 QC793604 QC793668 QC793732 QC793796 QC793860 QC793924 QC793988 QC794052 QC794116 QC794180 QC794244 QC794308 QC794372 QC794436 QC794500 QC794564 QC794628 QC794692 QC794756 QC794820 QC794884 QC794948 QC795012 QC795076 QC795140 QC795204 QC795268 QC795332 QC795396 QC795460 QC795524 QC795588 QC795652 QC795716 QC795780 QC795844 QC795908 QC795972 QC796036 QC796100 QC796164 QC796228 QC796292 QC796356 QC796420 QC796484 QC796548 QC796612 QC796676 QC796740 QC796804 QC796868 QC796932 QC796996 QC797060 QC797124 QC797188 QC797252 QC797316 QC797380 QC797444 QC797508 QC797572 QC797636 QC797700 QC797764 QC797828 QC797892 QC797956 QC798020 QC798084 QC798148 QC798212 QC798276 QC798340 QC798404 QC798468 QC798532 QC798596 QC798660 QC798724 QC798788 QC798852 QC798916 QC798980 QC799044 QC799108 QC799172 QC799236 QC799300 QC799364 QC799428 QC799492 QC799556 QC799620 QC799684 QC799748 QC799812 QC799876 QC799940 QC800004 QC800068 QC800132 QC800196 QC800260 QC800324 QC800388 QC800452 QC800516 QC800580 QC800644 QC800708 QC800772 QC800836 QC800900 QC800964 QC801028 QC801092 QC801156 QC801220 QC801284 QC801348 QC801412 QC801476 QC801540 QC801604 QC801668 QC801732 QC801796 QC801860 QC801924 QC801988 QC802052 QC802116 QC802180 QC802244 QC802308 QC802372 QC802436 QC802500 QC802564 QC802628 QC802692 QC802756 QC802820 QC802884 QC802948 QC803012 QC803076 QC803140 QC803204 QC803268 QC803332 QC803396 QC803460 QC803524 QC803588 QC803652 QC803716 QC803780 QC803844 QC803908 QC803972 QC804036 QC804100 QC804164 QC804228 QC804292 QC804356 QC804420 QC804484 QC804548 QC804612 QC804676 QC804740 QC804804 QC804868 QC804932 QC804996 QC805060 QC805124 QC805188 QC805252 QC805316 QC805380 QC805444 QC805508 QC805572 QC805636 QC805700 QC805764 QC805828 QC805892 QC805956 QC806020 QC806084 QC806148 QC806212 QC806276 QC806340 QC806404 QC806468 QC806532 QC806596 QC806660 QC806724 QC806788 QC806852 QC806916 QC806980 QC807044 QC807108 QC807172 QC807236 QC807300 QC807364 QC807428 QC807492 QC807556 QC807620 QC807684 QC807748 QC807812 QC807876 QC807940 QC808004 QC808068 QC808132 QC808196 QC808260 QC808324 QC808388 QC808452 QC808516 QC808580 QC808644 QC808708 QC808772 QC808836 QC808900 QC808964 QC809028 QC809092 QC809156 QC809220 QC809284 QC809348 QC809412 QC809476 QC809540 QC809604 QC809668 QC809732 QC809796 QC809860 QC809924 QC809988 QC810052 QC810116 QC810180 QC810244 QC810308 QC810372 QC810436 QC810500 QC810564 QC810628 QC810692 QC810756 QC810820 QC810884 QC810948 QC811012 QC811076 QC811140 QC811204 QC811268 QC811332 QC811396 QC811460 QC811524 QC811588 QC811652 QC811716 QC811780 QC811844 QC811908 QC811972 QC812036 QC812100 QC812164 QC812228 QC812292 QC812356 QC812420 QC812484 QC812548 QC812612 QC812676 QC812740 QC812804 QC812868 QC812932 QC812996 QC813060 QC813124 QC813188 QC813252 QC813316 QC813380 QC813444 QC813508 QC813572 QC813636 QC813700 QC813764 QC813828 QC813892 QC813956 QC814020 QC814084 QC814148 QC814212 QC814276 QC814340 QC814404 QC814468 QC814532 QC814596 QC814660 QC814724 QC814788 QC814852 QC814916 QC814980 QC815044 QC815108 QC815172 QC815236 QC815300 QC815364 QC815428 QC815492 QC815556 QC815620 QC815684 QC815748 QC815812 QC815876 QC815940 QC816004 QC816068 QC816132 QC816196 QC816260 QC816324 QC816388 QC816452 QC816516 QC816580 QC816644 QC816708 QC816772 QC816836 QC816900 QC816964 QC817028 QC817092 QC817156 QC817220 QC817284 QC817348 QC817412 QC817476 QC817540 QC817604 QC817668 QC817732 QC817796 QC817860 QC817924 QC817988 QC818052 QC818116 QC818180 QC818244 QC818308 QC818372 QC818436 QC818500 QC818564 QC818628 QC818692 QC818756 QC818820 QC818884 QC818948 QC819012 QC819076 QC819140 QC819204 QC819268 QC819332 QC819396 QC819460 QC819524 QC819588 QC819652 QC819716 QC819780 QC819844 QC819908 QC819972 QC820036 QC820100 QC820164 QC820228 QC820292 QC820356 QC820420 QC820484 QC820548 QC820612 QC820676 QC820740 QC820804 QC820868 QC820932 QC820996 QC821060 QC821124 QC821188 QC821252 QC821316 QC821380 QC821444 QC821508 QC821572 QC821636 QC821700 QC821764 QC821828 QC821892 QC821956 QC822020 QC822084 QC822148 QC822212 QC822276 QC822340 QC822404 QC822468 QC822532 QC822596 QC822660 QC822724 QC822788 QC822852 QC822916 QC822980 QC823044 QC823108 QC823172 QC823236 QC823300 QC823364 QC823428 QC823492 QC823556 QC823620 QC823684 QC823748 QC823812 QC823876 QC823940 QC824004 QC824068 QC824132 QC824196 QC824260 QC824324 QC824388 QC824452 QC824516 QC824580 QC824644 QC824708 QC824772 QC824836 QC824900 QC824964 QC825028 QC825092 QC825156 QC825220 QC825284 QC825348 QC825412 QC825476 QC825540 QC825604 QC825668 QC825732 QC825796 QC825860 QC825924 QC825988 QC826052 QC826116 QC826180 QC826244 QC826308 QC826372 QC826436 QC826500 QC826564 QC826628 QC826692 QC826756 QC826820 QC826884 QC826948 QC827012 QC827076 QC827140 QC827204 QC827268 QC827332 QC827396 QC827460 QC827524 QC827588 QC827652 QC827716 QC827780 QC827844 QC827908 QC827972 QC828036 QC828100 QC828164 QC828228 QC828292 QC828356 QC828420 QC828484 QC828548 QC828612 QC828676 QC828740 QC828804 QC828868 QC828932 QC828996 QC829060 QC829124 QC829188 QC829252 QC829316 QC829380 QC829444 QC829508 QC829572 QC829636 QC829700 QC829764 QC829828 QC829892 QC829956 QC830020 QC830084 QC830148 QC830212 QC830276 QC830340 QC830404 QC830468 QC830532 QC830596 QC830660 QC830724 QC830788 QC830852 QC830916 QC830980 QC831044 QC831108 QC831172 QC831236 QC831300 QC831364 QC831428 QC831492 QC831556 QC831620 QC831684 QC831748 QC831812 QC831876 QC831940 QC832004 QC832068 QC832132 QC832196 QC832260 QC832324 QC832388 QC832452 QC832516 QC832580 QC832644 QC832708 QC832772 QC832836 QC832900 QC832964 QC833028 QC833092 QC833156 QC833220 QC833284 QC833348 QC833412 QC833476 QC833540 QC833604 QC833668 QC833732 QC833796 QC833860 QC833924 QC833988 QC834052 QC834116 QC834180 QC834244 QC834308 QC834372 QC834436 QC834500 QC834564 QC834628 QC834692 QC834756 QC834820 QC834884 QC834948 QC835012 QC835076 QC835140 QC835204 QC835268 QC835332 QC835396 QC835460 QC835524 QC835588 QC835652 QC835716 QC835780 QC835844 QC835908 QC835972 QC836036 QC836100 QC836164 QC836228 QC836292 QC836356 QC836420 QC836484 QC836548 QC836612 QC836676 QC836740 QC836804 QC836868 QC836932 QC836996 QC837060 QC837124 QC837188 QC837252 QC837316 QC837380 QC837444 QC837508 QC837572 QC837636 QC837700 QC837764 QC837828 QC837892 QC837956 QC838020 QC838084 QC838148 QC838212 QC838276 QC838340 QC838404 QC838468 QC838532 QC838596 QC838660 QC838724 QC838788 QC838852 QC838916 QC838980 QC839044 QC839108 QC839172 QC839236 QC839300 QC839364 QC839428 QC839492 QC839556 QC839620 QC839684 QC839748 QC839812 QC839876 QC839940 QC840004 QC840068 QC840132 QC840196 QC840260 QC840324 QC840388 QC840452 QC840516 QC840580 QC840644 QC840708 QC840772 QC840836 QC840900 QC840964 QC841028 QC841092 QC841156 QC841220 QC841284 QC841348 QC841412 QC841476 QC841540 QC841604 QC841668 QC841732 QC841796 QC841860 QC841924 QC841988 QC842052 QC842116 QC842180 QC842244 QC842308 QC842372 QC842436 QC842500 QC842564 QC842628 QC842692 QC842756 QC842820 QC842884 QC842948 QC843012 QC843076 QC843140 QC843204 QC843268 QC843332 QC843396 QC843460 QC843524 QC843588 QC843652 QC843716 QC843780 QC843844 QC843908 QC843972 QC844036 QC844100 QC844164 QC844228 QC844292 QC844356 QC844420 QC844484 QC844548 QC844612 QC844676 QC844740 QC844804 QC844868 QC844932 QC844996 QC845060 QC845124 QC845188 QC845252 QC845316 QC845380 QC845444 QC845508 QC845572 QC845636 QC845700 QC845764 QC845828 QC845892 QC845956 QC846020 QC846084 QC846148 QC846212 QC846276 QC846340 QC846404 QC846468 QC846532 QC846596 QC846660 QC846724 QC846788 QC846852 QC846916 QC846980 QC847044 QC847108 QC847172 QC847236 QC847300 QC847364 QC847428 QC847492 QC847556 QC847620 QC847684 QC847748 QC847812 QC847876 QC847940 QC848004 QC848068 QC848132 QC848196 QC848260 QC848324 QC848388 QC848452 QC848516 QC848580 QC848644 QC848708 QC848772 QC848836 QC848900 QC848964 QC849028 QC849092 QC849156 QC849220 QC849284 QC849348 QC849412 QC849476 QC849540 QC849604 QC849668 QC849732 QC849796 QC849860 QC849924 QC849988 QC850052 QC850116 QC850180 QC850244 QC850308 QC850372 QC850436 QC850500 QC850564 QC850628 QC850692 QC850756 QC850820 QC850884 QC850948 QC851012 QC851076 QC851140 QC851204 QC851268 QC851332 QC851396 QC851460 QC851524 QC851588 QC851652 QC851716 QC851780 QC851844 QC851908 QC851972 QC852036 QC852100 QC852164 QC852228 QC852292 QC852356 QC852420 QC852484 QC852548 QC852612 QC852676 QC852740 QC852804 QC852868 QC852932 QC852996 QC853060 QC853124 QC853188 QC853252 QC853316 QC853380 QC853444 QC853508 QC853572 QC853636 QC853700 QC853764 QC853828 QC853892 QC853956 QC854020 QC854084 QC854148 QC854212 QC854276 QC854340 QC854404 QC854468 QC854532 QC854596 QC854660 QC854724 QC854788 QC854852 QC854916 QC854980 QC855044 QC855108 QC855172 QC855236 QC855300 QC855364 QC855428 QC855492 QC855556 QC855620 QC855684 QC855748 QC855812 QC855876 QC855940 QC856004 QC856068 QC856132 QC856196 QC856260 QC856324 QC856388 QC856452 QC856516 QC856580 QC856644 QC856708 QC856772 QC856836 QC856900 QC856964 QC857028 QC857092 QC857156 QC857220 QC857284 QC857348 QC857412 QC857476 QC857540 QC857604 QC857668 QC857732 QC857796 QC857860 QC857924 QC857988 QC858052 QC858116 QC858180 QC858244 QC858308 QC858372 QC858436 QC858500 QC858564 QC858628 QC858692 QC858756 QC858820 QC858884 QC858948 QC859012 QC859076 QC859140 QC859204 QC859268 QC859332 QC859396 QC859460 QC859524 QC859588 QC859652 QC859716 QC859780 QC859844 QC859908 QC859972 QC860036 QC860100 QC860164 QC860228 QC860292 QC860356 QC860420 QC860484 QC860548 QC860612 QC860676 QC860740 QC860804 QC860868 QC860932 QC860996 QC861060 QC861124 QC861188 QC861252 QC861316 QC861380 QC861444 QC861508 QC861572 QC861636 QC861700 QC861764 QC861828 QC861892 QC861956 QC862020 QC862084 QC862148 QC862212 QC862276 QC862340 QC862404 QC862468 QC862532 QC862596 QC862660 QC862724 QC862788 QC862852 QC862916 QC862980 QC863044 QC863108 QC863172 QC863236 QC863300 QC863364 QC863428 QC863492 QC863556 QC863620 QC863684 QC863748 QC863812 QC863876 QC863940 QC864004 QC864068 QC864132 QC864196 QC864260 QC864324 QC864388 QC864452 QC864516 QC864580 QC864644 QC864708 QC864772 QC864836 QC864900 QC864964 QC865028 QC865092 QC865156 QC865220 QC865284 QC865348 QC865412 QC865476 QC865540 QC865604 QC865668 QC865732 QC865796 QC865860 QC865924 QC865988 QC866052 QC866116 QC866180 QC866244 QC866308 QC866372 QC866436 QC866500 QC866564 QC866628 QC866692 QC866756 QC866820 QC866884 QC866948 QC867012 QC867076 QC867140 QC867204 QC867268 QC867332 QC867396 QC867460 QC867524 QC867588 QC867652 QC867716 QC867780 QC867844 QC867908 QC867972 QC868036 QC868100 QC868164 QC868228 QC868292 QC868356 QC868420 QC868484 QC868548 QC868612 QC868676 QC868740 QC868804 QC868868 QC868932 QC868996 QC869060 QC869124 QC869188 QC869252 QC869316 QC869380 QC869444 QC869508 QC869572 QC869636 QC869700 QC869764 QC869828 QC869892 QC869956 QC870020 QC870084 QC870148 QC870212 QC870276 QC870340 QC870404 QC870468 QC870532 QC870596 QC870660 QC870724 QC870788 QC870852 QC870916 QC870980 QC871044 QC871108 QC871172 QC871236 QC871300 QC871364 QC871428 QC871492 QC871556 QC871620 QC871684 QC871748 QC871812 QC871876 QC871940 QC872004 QC872068 QC872132 QC872196 QC872260 QC872324 QC872388 QC872452 QC872516 QC872580 QC872644 QC872708 QC872772 QC872836 QC872900 QC872964 QC873028 QC873092 QC873156 QC873220 QC873284 QC873348 QC873412 QC873476 QC873540 QC873604 QC873668 QC873732 QC873796 QC873860 QC873924 QC873988 QC874052 QC874116 QC874180 QC874244 QC874308 QC874372 QC874436 QC874500 QC874564 QC874628 QC874692 QC874756 QC874820 QC874884 QC874948 QC875012 QC875076 QC875140 QC875204 QC875268 QC875332 QC875396 QC875460 QC875524 QC875588 QC875652 QC875716 QC875780 QC875844 QC875908 QC875972 QC876036 QC876100 QC876164 QC876228 QC876292 QC876356 QC876420 QC876484 QC876548 QC876612 QC876676 QC876740 QC876804 QC876868 QC876932 QC876996 QC877060 QC877124 QC877188 QC877252 QC877316 QC877380 QC877444 QC877508 QC877572 QC877636 QC877700 QC877764 QC877828 QC877892 QC877956 QC878020 QC878084 QC878148 QC878212 QC878276 QC878340 QC878404 QC878468 QC878532 QC878596 QC878660 QC878724 QC878788 QC878852 QC878916 QC878980 QC879044 QC879108 QC879172 QC879236 QC879300 QC879364 QC879428 QC879492 QC879556 QC879620 QC879684 QC879748 QC879812 QC879876 QC879940 QC880004 QC880068 QC880132 QC880196 QC880260 QC880324 QC880388 QC880452 QC880516 QC880580 QC880644 QC880708 QC880772 QC880836 QC880900 QC880964 QC881028 QC881092 QC881156 QC881220 QC881284 QC881348 QC881412 QC881476 QC881540 QC881604 QC881668 QC881732 QC881796 QC881860 QC881924 QC881988 QC882052 QC882116 QC882180 QC882244 QC882308 QC882372 QC882436 QC882500 QC882564 QC882628 QC882692 QC882756 QC882820 QC882884 QC882948 QC883012 QC883076 QC883140 QC883204 QC883268 QC883332 QC883396 QC883460 QC883524 QC883588 QC883652 QC883716 QC883780 QC883844 QC883908 QC883972 QC884036 QC884100 QC884164 QC884228 QC884292 QC884356 QC884420 QC884484 QC884548 QC884612 QC884676 QC884740 QC884804 QC884868 QC884932 QC884996 QC885060 QC885124 QC885188 QC885252 QC885316 QC885380 QC885444 QC885508 QC885572 QC885636 QC885700 QC885764 QC885828 QC885892 QC885956 QC886020 QC886084 QC886148 QC886212 QC886276 QC886340 QC886404 QC886468 QC886532 QC886596 QC886660 QC886724 QC886788 QC886852 QC886916 QC886980 QC887044 QC887108 QC887172 QC887236 QC887300 QC887364 QC887428 QC887492 QC887556 QC887620 QC887684 QC887748 QC887812 QC887876 QC887940 QC888004 QC888068 QC888132 QC888196 QC888260 QC888324 QC888388 QC888452 QC888516 QC888580 QC888644 QC888708 QC888772 QC888836 QC888900 QC888964 QC889028 QC889092 QC889156 QC889220 QC889284 QC889348 QC889412 QC889476 QC889540 QC889604 QC889668 QC889732 QC889796 QC889860 QC889924 QC889988 QC890052 QC890116 QC890180 QC890244 QC890308 QC890372 QC890436 QC890500 QC890564 QC890628 QC890692 QC890756 QC890820 QC890884 QC890948 QC891012 QC891076 QC891140 QC891204 QC891268 QC891332 QC891396 QC891460 QC891524 QC891588 QC891652 QC891716 QC891780 QC891844 QC891908 QC891972 QC892036 QC892100 QC892164 QC892228 QC892292 QC892356 QC892420 QC892484 QC892548 QC892612 QC892676 QC892740 QC892804 QC892868 QC892932 QC892996 QC893060 QC893124 QC893188 QC893252 QC893316 QC893380 QC893444 QC893508 QC893572 QC893636 QC893700 QC893764 QC893828 QC893892 QC893956 QC894020 QC894084 QC894148 QC894212 QC894276 QC894340 QC894404 QC894468 QC894532 QC894596 QC894660 QC894724 QC894788 QC894852 QC894916 QC894980 QC895044 QC895108 QC895172 QC895236 QC895300 QC895364 QC895428 QC895492 QC895556 QC895620 QC895684 QC895748 QC895812 QC895876 QC895940 QC896004 QC896068 QC896132 QC896196 QC896260 QC896324 QC896388 QC896452 QC896516 QC896580 QC896644 QC896708 QC896772 QC896836 QC896900 QC896964 QC897028 QC897092 QC897156 QC897220 QC897284 QC897348 QC897412 QC897476 QC897540 QC897604 QC897668 QC897732 QC897796 QC897860 QC897924 QC897988 QC898052 QC898116 QC898180 QC898244 QC898308 QC898372 QC898436 QC898500 QC898564 QC898628 QC898692 QC898756 QC898820 QC898884 QC898948 QC899012 QC899076 QC899140 QC899204 QC899268 QC899332 QC899396 QC899460 QC899524 QC899588 QC899652 QC899716 QC899780 QC899844 QC899908 QC899972 QC900036 QC900100 QC900164 QC900228 QC900292 QC900356 QC900420 QC900484 QC900548 QC900612 QC900676 QC900740 QC900804 QC900868 QC900932 QC900996 QC901060 QC901124 QC901188 QC901252 QC901316 QC901380 QC901444 QC901508 QC901572 QC901636 QC901700 QC901764 QC901828 QC901892 QC901956 QC902020 QC902084 QC902148 QC902212 QC902276 QC902340 QC902404 QC902468 QC902532 QC902596 QC902660 QC902724 QC902788 QC902852 QC902916 QC902980 QC903044 QC903108 QC903172 QC903236 QC903300 QC903364 QC903428 QC903492 QC903556 QC903620 QC903684 QC903748 QC903812 QC903876 QC903940 QC904004 QC904068 QC904132 QC904196 QC904260 QC904324 QC904388 QC904452 QC904516 QC904580 QC904644 QC904708 QC904772 QC904836 QC904900 QC904964 QC905028 QC905092 QC905156 QC905220 QC905284 QC905348 QC905412 QC905476 QC905540 QC905604 QC905668 QC905732 QC905796 QC905860 QC905924 QC905988 QC906052 QC906116 QC906180 QC906244 QC906308 QC906372 QC906436 QC906500 QC906564 QC906628 QC906692 QC906756 QC906820 QC906884 QC906948 QC907012 QC907076 QC907140 QC907204 QC907268 QC907332 QC907396 QC907460 QC907524 QC907588 QC907652 QC907716 QC907780 QC907844 QC907908 QC907972 QC908036 QC908100 QC908164 QC908228 QC908292 QC908356 QC908420 QC908484 QC908548 QC908612 QC908676 QC908740 QC908804 QC908868 QC908932 QC908996 QC909060 QC909124 QC909188 QC909252 QC909316 QC909380 QC909444 QC909508 QC909572 QC909636 QC909700 QC909764 QC909828 QC909892 QC909956 QC910020 QC910084 QC910148 QC910212 QC910276 QC910340 QC910404 QC910468 QC910532 QC910596 QC910660 QC910724 QC910788 QC910852 QC910916 QC910980 QC911044 QC911108 QC911172 QC911236 QC911300 QC911364 QC911428 QC911492 QC911556 QC911620 QC911684 QC911748 QC911812 QC911876 QC911940 QC912004 QC912068 QC912132 QC912196 QC912260 QC912324 QC912388 QC912452 QC912516 QC912580 QC912644 QC912708 QC912772 QC912836 QC912900 QC912964 QC913028 QC913092 QC913156 QC913220 QC913284 QC913348 QC913412 QC913476 QC913540 QC913604 QC913668 QC913732 QC913796 QC913860 QC913924 QC913988 QC914052 QC914116 QC914180 QC914244 QC914308 QC914372 QC914436 QC914500 QC914564 QC914628 QC914692 QC914756 QC914820 QC914884 QC914948 QC915012 QC915076 QC915140 QC915204 QC915268 QC915332 QC915396 QC915460 QC915524 QC915588 QC915652 QC915716 QC915780 QC915844 QC915908 QC915972 QC916036 QC916100 QC916164 QC916228 QC916292 QC916356 QC916420 QC916484 QC916548 QC916612 QC916676 QC916740 QC916804 QC916868 QC916932 QC916996 QC917060 QC917124 QC917188 QC917252 QC917316 QC917380 QC917444 QC917508 QC917572 QC917636 QC917700 QC917764 QC917828 QC917892 QC917956 QC918020 QC918084 QC918148 QC918212 QC918276 QC918340 QC918404 QC918468 QC918532 QC918596 QC918660 QC918724 QC918788 QC918852 QC918916 QC918980 QC919044 QC919108 QC919172 QC919236 QC919300 QC919364 QC919428 QC919492 QC919556 QC919620 QC919684 QC919748 QC919812 QC919876 QC919940 QC920004 QC920068 QC920132 QC920196 QC920260 QC920324 QC920388 QC920452 QC920516 QC920580 QC920644 QC920708 QC920772 QC920836 QC920900 QC920964 QC921028 QC921092 QC921156 QC921220 QC921284 QC921348 QC921412 QC921476 QC921540 QC921604 QC921668 QC921732 QC921796 QC921860 QC921924 QC921988 QC922052 QC922116 QC922180 QC922244 QC922308 QC922372 QC922436 QC922500 QC922564 QC922628 QC922692 QC922756 QC922820 QC922884 QC922948 QC923012 QC923076 QC923140 QC923204 QC923268 QC923332 QC923396 QC923460 QC923524 QC923588 QC923652 QC923716 QC923780 QC923844 QC923908 QC923972 QC924036 QC924100 QC924164 QC924228 QC924292 QC924356 QC924420 QC924484 QC924548 QC924612 QC924676 QC924740 QC924804 QC924868 QC924932 QC924996 QC925060 QC925124 QC925188 QC925252 QC925316 QC925380 QC925444 QC925508 QC925572 QC925636 QC925700 QC925764 QC925828 QC925892 QC925956 QC926020 QC926084 QC926148 QC926212 QC926276 QC926340 QC926404 QC926468 QC926532 QC926596 QC926660 QC926724 QC926788 QC926852 QC926916 QC926980 QC927044 QC927108 QC927172 QC927236 QC927300 QC927364 QC927428 QC927492 QC927556 QC927620 QC927684 QC927748 QC927812 QC927876 QC927940 QC928004 QC928068 QC928132 QC928196 QC928260 QC928324 QC928388 QC928452 QC928516 QC928580 QC928644 QC928708 QC928772 QC928836 QC928900 QC928964 QC929028 QC929092 QC929156 QC929220 QC929284 QC929348 QC929412 QC929476 QC929540 QC929604 QC929668 QC929732 QC929796 QC929860 QC929924 QC929988 QC930052 QC930116 QC930180 QC930244 QC930308 QC930372 QC930436 QC930500 QC930564 QC930628 QC930692 QC930756 QC930820 QC930884 QC930948 QC931012 QC931076 QC931140 QC931204 QC931268 QC931332 QC931396 QC931460 QC931524 QC931588 QC931652 QC931716 QC931780 QC931844 QC931908 QC931972 QC932036 QC932100 QC932164 QC932228 QC932292 QC932356 QC932420 QC932484 QC932548 QC932612 QC932676 QC932740 QC932804 QC932868 QC932932 QC932996 QC933060 QC933124 QC933188 QC933252 QC933316 QC933380 QC933444 QC933508 QC933572 QC933636 QC933700 QC933764 QC933828 QC933892 QC933956 QC934020 QC934084 QC934148 QC934212 QC934276 QC934340 QC934404 QC934468 QC934532 QC934596 QC934660 QC934724 QC934788 QC934852 QC934916 QC934980 QC935044 QC935108 QC935172 QC935236 QC935300 QC935364 QC935428 QC935492 QC935556 QC935620 QC935684 QC935748 QC935812 QC935876 QC935940 QC936004 QC936068 QC936132 QC936196 QC936260 QC936324 QC936388 QC936452 QC936516 QC936580 QC936644 QC936708 QC936772 QC936836 QC936900 QC936964 QC937028 QC937092 QC937156 QC937220 QC937284 QC937348 QC937412 QC937476 QC937540 QC937604 QC937668 QC937732 QC937796 QC937860 QC937924 QC937988 QC938052 QC938116 QC938180 QC938244 QC938308 QC938372 QC938436 QC938500 QC938564 QC938628 QC938692 QC938756 QC938820 QC938884 QC938948 QC939012 QC939076 QC939140 QC939204 QC939268 QC939332 QC939396 QC939460 QC939524 QC939588 QC939652 QC939716 QC939780 QC939844 QC939908 QC939972 QC940036 QC940100 QC940164 QC940228 QC940292 QC940356 QC940420 QC940484 QC940548 QC940612 QC940676 QC940740 QC940804 QC940868 QC940932 QC940996 QC941060 QC941124 QC941188 QC941252 QC941316 QC941380 QC941444 QC941508 QC941572 QC941636 QC941700 QC941764 QC941828 QC941892 QC941956 QC942020 QC942084 QC942148 QC942212 QC942276 QC942340 QC942404 QC942468 QC942532 QC942596 QC942660 QC942724 QC942788 QC942852 QC942916 QC942980 QC943044 QC943108 QC943172 QC943236 QC943300 QC943364 QC943428 QC943492 QC943556 QC943620 QC943684 QC943748 QC943812 QC943876 QC943940 QC944004 QC944068 QC944132 QC944196 QC944260 QC944324 QC944388 QC944452 QC944516 QC944580 QC944644 QC944708 QC944772 QC944836 QC944900 QC944964 QC945028 QC945092 QC945156 QC945220 QC945284 QC945348 QC945412 QC945476 QC945540 QC945604 QC945668 QC945732 QC945796 QC945860 QC945924 QC945988 QC946052 QC946116 QC946180 QC946244 QC946308 QC946372 QC946436 QC946500 QC946564 QC946628 QC946692 QC946756 QC946820 QC946884 QC946948 QC947012 QC947076 QC947140 QC947204 QC947268 QC947332 QC947396 QC947460 QC947524 QC947588 QC947652 QC947716 QC947780 QC947844 QC947908 QC947972 QC948036 QC948100 QC948164 QC948228 QC948292 QC948356 QC948420 QC948484 QC948548 QC948612 QC948676 QC948740 QC948804 QC948868 QC948932 QC948996 QC949060 QC949124 QC949188 QC949252 QC949316 QC949380 QC949444 QC949508 QC949572 QC949636 QC949700 QC949764 QC949828 QC949892 QC949956 QC950020 QC950084 QC950148 QC950212 QC950276 QC950340 QC950404 QC950468 QC950532 QC950596 QC950660 QC950724 QC950788 QC950852 QC950916 QC950980 QC951044 QC951108 QC951172 QC951236 QC951300 QC951364 QC951428 QC951492 QC951556 QC951620 QC951684 QC951748 QC951812 QC951876 QC951940 QC952004 QC952068 QC952132 QC952196 QC952260 QC952324 QC952388 QC952452 QC952516 QC952580 QC952644 QC952708 QC952772 QC952836 QC952900 QC952964 QC953028 QC953092 QC953156 QC953220 QC953284 QC953348 QC953412 QC953476 QC953540 QC953604 QC953668 QC953732 QC953796 QC953860 QC953924 QC953988 QC954052 QC954116 QC954180 QC954244 QC954308 QC954372 QC954436 QC954500 QC954564 QC954628 QC954692 QC954756 QC954820 QC954884 QC954948 QC955012 QC955076 QC955140 QC955204 QC955268 QC955332 QC955396 QC955460 QC955524 QC955588 QC955652 QC955716 QC955780 QC955844 QC955908 QC955972 QC956036 QC956100 QC956164 QC956228 QC956292 QC956356 QC956420 QC956484 QC956548 QC956612 QC956676 QC956740 QC956804 QC956868 QC956932 QC956996 QC957060 QC957124 QC957188 QC957252 QC957316 QC957380 QC957444 QC957508 QC957572 QC957636 QC957700 QC957764 QC957828 QC957892 QC957956 QC958020 QC958084 QC958148 QC958212 QC958276 QC958340 QC958404 QC958468 QC958532 QC958596 QC958660 QC958724 QC958788 QC958852 QC958916 QC958980 QC959044 QC959108 QC959172 QC959236 QC959300 QC959364 QC959428 QC959492 QC959556 QC959620 QC959684 QC959748 QC959812 QC959876 QC959940 QC960004 QC960068 QC960132 QC960196 QC960260 QC960324 QC960388 QC960452 QC960516 QC960580 QC960644 QC960708 QC960772 QC960836 QC960900 QC960964 QC961028 QC961092 QC961156 QC961220 QC961284 QC961348 QC961412 QC961476 QC961540 QC961604 QC961668 QC961732 QC961796 QC961860 QC961924 QC961988 QC962052 QC962116 QC962180 QC962244 QC962308 QC962372 QC962436 QC962500 QC962564 QC962628 QC962692 QC962756 QC962820 QC962884 QC962948 QC963012 QC963076 QC963140 QC963204 QC963268 QC963332 QC963396 QC963460 QC963524 QC963588 QC963652 QC963716 QC963780 QC963844 QC963908 QC963972 QC964036 QC964100 QC964164 QC964228 QC964292 QC964356 QC964420 QC964484 QC964548 QC964612 QC964676 QC964740 QC964804 QC964868 QC964932 QC964996 QC965060 QC965124 QC965188 QC965252 QC965316 QC965380 QC965444 QC965508 QC965572 QC965636 QC965700 QC965764 QC965828 QC965892 QC965956 QC966020 QC966084 QC966148 QC966212 QC966276 QC966340 QC966404 QC966468 QC966532 QC966596 QC966660 QC966724 QC966788 QC966852 QC966916 QC966980 QC967044 QC967108 QC967172 QC967236 QC967300 QC967364 QC967428 QC967492 QC967556 QC967620 QC967684 QC967748 QC967812 QC967876 QC967940 QC968004 QC968068 QC968132 QC968196 QC968260 QC968324 QC968388 QC968452 QC968516 QC968580 QC968644 QC968708 QC968772 QC968836 QC968900 QC968964 QC969028 QC969092 QC969156 QC969220 QC969284 QC969348 QC969412 QC969476 QC969540 QC969604 QC969668 QC969732 QC969796 QC969860 QC969924 QC969988 QC970052 QC970116 QC970180 QC970244 QC970308 QC970372 QC970436 QC970500 QC970564 QC970628 QC970692 QC970756 QC970820 QC970884 QC970948 QC971012 QC971076 QC971140 QC971204 QC971268 QC971332 QC971396 QC971460 QC971524 QC971588 QC971652 QC971716 QC971780 QC971844 QC971908 QC971972 QC972036 QC972100 QC972164 QC972228 QC972292 QC972356 QC972420 QC972484 QC972548 QC972612 QC972676 QC972740 QC972804 QC972868 QC972932 QC972996 QC973060 QC973124 QC973188 QC973252 QC973316 QC973380 QC973444 QC973508 QC973572 QC973636 QC973700 QC973764 QC973828 QC973892 QC973956 QC974020 QC974084 QC974148 QC974212 QC974276 QC974340 QC974404 QC974468 QC974532 QC974596 QC974660 QC974724 QC974788 QC974852 QC974916 QC974980 QC975044 QC975108 QC975172 QC975236 QC975300 QC975364 QC975428 QC975492 QC975556 QC975620 QC975684 QC975748 QC975812 QC975876 QC975940 QC976004 QC976068 QC976132 QC976196 QC976260 QC976324 QC976388 QC976452 QC976516 QC976580 QC976644 QC976708 QC976772 QC976836 QC976900 QC976964 QC977028 QC977092 QC977156 QC977220 QC977284 QC977348 QC977412 QC977476 QC977540 QC977604 QC977668 QC977732 QC977796 QC977860 QC977924 QC977988 QC978052 QC978116 QC978180 QC978244 QC978308 QC978372 QC978436 QC978500 QC978564 QC978628 QC978692 QC978756 QC978820 QC978884 QC978948 QC979012 QC979076 QC979140 QC979204 QC979268 QC979332 QC979396 QC979460 QC979524 QC979588 QC979652 QC979716 QC979780 QC979844 QC979908 QC979972 QC980036 QC980100 QC980164 QC980228 QC980292 QC980356 QC980420 QC980484 QC980548 QC980612 QC980676 QC980740 QC980804 QC980868 QC980932 QC980996 QC981060 QC981124 QC981188 QC981252 QC981316 QC981380 QC981444 QC981508 QC981572 QC981636 QC981700 QC981764 QC981828 QC981892 QC981956 QC982020 QC982084 QC982148 QC982212 QC982276 QC982340 QC982404 QC982468 QC982532 QC982596 QC982660 QC982724 QC982788 QC982852 QC982916 QC982980 QC983044 QC983108 QC983172 QC983236 QC983300 QC983364 QC983428 QC983492 QC983556 QC983620 QC983684 QC983748 QC983812 QC983876 QC983940 QC984004 QC984068 QC984132 QC984196 QC984260 QC984324 QC984388 QC984452 QC984516 QC984580 QC984644 QC984708 QC984772 QC984836 QC984900 QC984964 QC985028 QC985092 QC985156 QC985220 QC985284 QC985348 QC985412 QC985476 QC985540 QC985604 QC985668 QC985732 QC985796 QC985860 QC985924 QC985988 QC986052 QC986116 QC986180 QC986244 QC986308 QC986372 QC986436 QC986500 QC986564 QC986628 QC986692 QC986756 QC986820 QC986884 QC986948 QC987012 QC987076 QC987140 QC987204 QC987268 QC987332 QC987396 QC987460 QC987524 QC987588 QC987652 QC987716 QC987780 QC987844 QC987908 QC987972 QC988036 QC988100 QC988164 QC988228 QC988292 QC988356 QC988420 QC988484 QC988548 QC988612 QC988676 QC988740 QC988804 QC988868 QC988932 QC988996 QC989060 QC989124 QC989188 QC989252 QC989316 QC989380 QC989444 QC989508 QC989572 QC989636 QC989700 QC989764 QC989828 QC989892 QC989956 QC990020 QC990084 QC990148 QC990212 QC990276 QC990340 QC990404 QC990468 QC990532 QC990596 QC990660 QC990724 QC990788 QC990852 QC990916 QC990980 QC991044 QC991108 QC991172 QC991236 QC991300 QC991364 QC991428 QC991492 QC991556 QC991620 QC991684 QC991748 QC991812 QC991876 QC991940 QC992004 QC992068 QC992132 QC992196 QC992260 QC992324 QC992388 QC992452 QC992516 QC992580 QC992644 QC992708 QC992772 QC992836 QC992900 QC992964 QC993028 QC993092 QC993156 QC993220 QC993284 QC993348 QC993412 QC993476 QC993540 QC993604 QC993668 QC993732 QC993796 QC993860 QC993924 QC993988 QC994052 QC994116 QC994180 QC994244 QC994308 QC994372 QC994436 QC994500 QC994564 QC994628 QC994692 QC994756 QC994820 QC994884 QC994948 QC995012 QC995076 QC995140 QC995204 QC995268 QC995332 QC995396 QC995460 QC995524 QC995588 QC995652 QC995716 QC995780 QC995844 QC995908 QC995972 QC996036 QC996100 QC996164 QC996228 QC996292 QC996356 QC996420 QC996484 QC996548 QC996612 QC996676 QC996740 QC996804 QC996868 QC996932 QC996996 QC997060 QC997124 QC997188 QC997252 QC997316 QC997380 QC997444 QC997508 QC997572 QC997636 QC997700 QC997764 QC997828 QC997892 QC997956 QC998020 QC998084 QC998148 QC998212 QC998276 QC998340 QC998404 QC998468 QC998532 QC998596 QC998660 QC998724 QC998788 QC998852 QC998916 QC998980 QC999044 QC999108 QC999172 QC999236 QC999300 QC999364 QC999428 QC999492 QC999556 QC999620 QC999684 QC999748 QC999812 QC999876 QC999940 QC1000004 QC1000068 QC1000132 QC1000196 QC1000260 QC1000324 QC1000388 QC1000452 QC1000516 QC1000580 QC1000644 QC1000708 QC1000772 QC1000836 QC1000900 QC1000964 QC1001028 QC1001092 QC1001156 QC1001220 QC1001284 QC1001348 QC1001412 QC1001476 QC1001540 QC1001604 QC1001668 QC1001732 QC1001796 QC1001860 QC1001924 QC1001988 QC1002052 QC1002116 QC1002180 QC1002244 QC1002308 QC1002372 QC1002436 QC1002500 QC1002564 QC1002628 QC1002692 QC1002756 QC1002820 QC1002884 QC1002948 QC1003012 QC1003076 QC1003140 QC1003204 QC1003268 QC1003332 QC1003396 QC1003460 QC1003524 QC1003588 QC1003652 QC1003716 QC1003780 QC1003844 QC1003908 QC1003972 QC1004036 QC1004100 QC1004164 QC1004228 QC1004292 QC1004356 QC1004420 QC1004484 QC1004548 QC1004612 QC1004676 QC1004740 QC1004804 QC1004868 QC1004932 QC1004996 QC1005060 QC1005124 QC1005188 QC1005252 QC1005316 QC1005380 QC1005444 QC1005508 QC1005572 QC1005636 QC1005700 QC1005764 QC1005828 QC1005892 QC1005956 QC1006020 QC1006084 QC1006148 QC1006212 QC1006276 QC1006340 QC1006404 QC1006468 QC1006532 QC1006596 QC1006660 QC1006724 QC1006788 QC1006852 QC1006916 QC1006980 QC1007044 QC1007108 QC1007172 QC1007236 QC1007300 QC1007364 QC1007428 QC1007492 QC1007556 QC1007620 QC1007684 QC1007748 QC1007812 QC1007876 QC1007940 QC1008004 QC1008068 QC1008132 QC1008196 QC1008260 QC1008324 QC1008388 QC1008452 QC1008516 QC1008580 QC1008644 QC1008708 QC1008772 QC1008836 QC1008900 QC1008964 QC1009028 QC1009092 QC1009156 QC1009220 QC1009284 QC1009348 QC1009412 QC1009476 QC1009540 QC1009604 QC1009668 QC1009732 QC1009796 QC1009860 QC1009924 QC1009988 QC1010052 QC1010116 QC1010180 QC1010244 QC1010308 QC1010372 QC1010436 QC1010500 QC1010564 QC1010628 QC1010692 QC1010756 QC1010820 QC1010884 QC1010948 QC1011012 QC1011076 QC1011140 QC1011204 QC1011268 QC1011332 QC1011396 QC1011460 QC1011524 QC1011588 QC1011652 QC1011716 QC1011780 QC1011844 QC1011908 QC1011972 QC1012036 QC1012100 QC1012164 QC1012228 QC1012292 QC1012356 QC1012420 QC1012484 QC1012548 QC1012612 QC1012676 QC1012740 QC1012804 QC1012868 QC1012932 QC1012996 QC1013060 QC1013124 QC1013188 QC1013252 QC1013316 QC1013380 QC1013444 QC1013508 QC1013572 QC1013636 QC1013700 QC1013764 QC1013828 QC1013892 QC1013956 QC1014020 QC1014084 QC1014148 QC1014212 QC1014276 QC1014340 QC1014404 QC1014468 QC1014532 QC1014596 QC1014660 QC1014724 QC1014788 QC1014852 QC1014916 QC1014980 QC1015044 QC1015108 QC1015172 QC1015236 QC1015300 QC1015364 QC1015428 QC1015492 QC1015556 QC1015620 QC1015684 QC1015748 QC1015812 QC1015876 QC1015940 QC1016004 QC1016068 QC1016132 QC1016196 QC1016260 QC1016324 QC1016388 QC1016452 QC1016516 QC1016580 QC1016644 QC1016708 QC1016772 QC1016836 QC1016900 QC1016964 QC1017028 QC1017092 QC1017156 QC1017220 QC1017284 QC1017348 QC1017412 QC1017476 QC1017540 QC1017604 QC1017668 QC1017732 QC1017796 QC1017860 QC1017924 QC1017988 QC1018052 QC1018116 QC1018180 QC1018244 QC1018308 QC1018372 QC1018436 QC1018500 QC1018564 QC1018628 QC1018692 QC1018756 QC1018820 QC1018884 QC1018948 QC1019012 QC1019076 QC1019140 QC1019204 QC1019268 QC1019332 QC1019396 QC1019460 QC1019524 QC1019588 QC1019652 QC1019716 QC1019780 QC1019844 QC1019908 QC1019972 QC1020036 QC1020100 QC1020164 QC1020228 QC1020292 QC1020356 QC1020420 QC1020484 QC1020548 QC1020612 QC1020676 QC1020740 QC1020804 QC1020868 QC1020932 QC1020996 QC1021060 QC1021124 QC1021188 QC1021252 QC1021316 QC1021380 QC1021444 QC1021508 QC1021572 QC1021636 QC1021700 QC1021764 QC1021828 QC1021892 QC1021956 QC1022020 QC1022084 QC1022148 QC1022212 QC1022276 QC1022340 QC1022404 QC1022468 QC1022532 QC1022596 QC1022660 QC1022724 QC1022788 QC1022852 QC1022916 QC1022980 QC1023044 QC1023108 QC1023172 QC1023236 QC1023300 QC1023364 QC1023428 QC1023492 QC1023556 QC1023620 QC1023684 QC1023748 QC1023812 QC1023876 QC1023940 QC1024004 QC1024068 QC1024132 QC1024196 QC1024260 QC1024324 QC1024388 QC1024452 QC1024516 QC1024580 QC1024644 QC1024708 QC1024772 QC1024836 QC1024900 QC1024964 QC1025028 QC1025092 QC1025156 QC1025220 QC1025284 QC1025348 QC1025412 QC1025476 QC1025540 QC1025604 QC1025668 QC1025732 QC1025796 QC1025860 QC1025924 QC1025988 QC1026052 QC1026116 QC1026180 QC1026244 QC1026308 QC1026372 QC1026436 QC1026500 QC1026564 QC1026628 QC1026692 QC1026756 QC1026820 QC1026884 QC1026948 QC1027012 QC1027076 QC1027140 QC1027204 QC1027268 QC1027332 QC1027396 QC1027460 QC1027524 QC1027588 QC1027652 QC1027716 QC1027780 QC1027844 QC1027908 QC1027972 QC1028036 QC1028100 QC1028164 QC1028228 QC1028292 QC1028356 QC1028420 QC1028484 QC1028548 QC1028612 QC1028676 QC1028740 QC1028804 QC1028868 QC1028932 QC1028996 QC1029060 QC1029124 QC1029188 QC1029252 QC1029316 QC1029380 QC1029444 QC1029508 QC1029572 QC1029636 QC1029700 QC1029764 QC1029828 QC1029892 QC1029956 QC1030020 QC1030084 QC1030148 QC1030212 QC1030276 QC1030340 QC1030404 QC1030468 QC1030532 QC1030596 QC1030660 QC1030724 QC1030788 QC1030852 QC1030916 QC1030980 QC1031044 QC1031108 QC1031172 QC1031236 QC1031300 QC1031364 QC1031428 QC1031492 QC1031556 QC1031620 QC1031684 QC1031748 QC1031812 QC1031876 QC1031940 QC1032004 QC1032068 QC1032132 QC1032196 QC1032260 QC1032324 QC1032388 QC1032452 QC1032516 QC1032580 QC1032644 QC1032708 QC1032772 QC1032836 QC1032900 QC1032964 QC1033028 QC1033092 QC1033156 QC1033220 QC1033284 QC1033348 QC1033412 QC1033476 QC1033540 QC1033604 QC1033668 QC1033732 QC1033796 QC1033860 QC1033924 QC1033988 QC1034052 QC1034116 QC1034180 QC1034244 QC1034308 QC1034372 QC1034436 QC1034500 QC1034564 QC1034628 QC1034692 QC1034756 QC1034820 QC1034884 QC1034948 QC1035012 QC1035076 QC1035140 QC1035204 QC1035268 QC1035332 QC1035396 QC1035460 QC1035524 QC1035588 QC1035652 QC1035716 QC1035780 QC1035844 QC1035908 QC1035972 QC1036036 QC1036100 QC1036164 QC1036228 QC1036292 QC1036356 QC1036420 QC1036484 QC1036548 QC1036612 QC1036676 QC1036740 QC1036804 QC1036868 QC1036932 QC1036996 QC1037060 QC1037124 QC1037188 QC1037252 QC1037316 QC1037380 QC1037444 QC1037508 QC1037572 QC1037636 QC1037700 QC1037764 QC1037828 QC1037892 QC1037956 QC1038020 QC1038084 QC1038148 QC1038212 QC1038276 QC1038340 QC1038404 QC1038468 QC1038532 QC1038596 QC1038660 QC1038724 QC1038788 QC1038852 QC1038916 QC1038980 QC1039044 QC1039108 QC1039172 QC1039236 QC1039300 QC1039364 QC1039428 QC1039492 QC1039556 QC1039620 QC1039684 QC1039748 QC1039812 QC1039876 QC1039940 QC1040004 QC1040068 QC1040132 QC1040196 QC1040260 QC1040324 QC1040388 QC1040452 QC1040516 QC1040580 QC1040644 QC1040708 QC1040772 QC1040836 QC1040900 QC1040964 QC1041028 QC1041092 QC1041156 QC1041220 QC1041284 QC1041348 QC1041412 QC1041476 QC1041540 QC1041604 QC1041668 QC1041732 QC1041796 QC1041860 QC1041924 QC1041988 QC1042052 QC1042116 QC1042180 QC1042244 QC1042308 QC1042372 QC1042436 QC1042500 QC1042564 QC1042628 QC1042692 QC1042756 QC1042820 QC1042884 QC1042948 QC1043012 QC1043076 QC1043140 QC1043204 QC1043268 QC1043332 QC1043396 QC1043460 QC1043524 QC1043588 QC1043652 QC1043716 QC1043780 QC1043844 QC1043908 QC1043972 QC1044036 QC1044100 QC1044164 QC1044228 QC1044292 QC1044356 QC1044420 QC1044484 QC1044548 QC1044612 QC1044676 QC1044740 QC1044804 QC1044868 QC1044932 QC1044996 QC1045060 QC1045124 QC1045188 QC1045252 QC1045316 QC1045380 QC1045444 QC1045508 QC1045572 QC1045636 QC1045700 QC1045764 QC1045828 QC1045892 QC1045956 QC1046020 QC1046084 QC1046148 QC1046212 QC1046276 QC1046340 QC1046404 QC1046468 QC1046532 QC1046596 QC1046660 QC1046724 QC1046788 QC1046852 QC1046916 QC1046980 QC1047044 QC1047108 QC1047172 QC1047236 QC1047300 QC1047364 QC1047428 QC1047492 QC1047556 QC1047620 QC1047684 QC1047748 QC1047812 QC1047876 QC1047940 QC1048004 QC1048068 QC1048132 QC1048196 QC1048260 QC1048324 QC1048388 QC1048452 QC1048516</xm:sqref>
        </x14:conditionalFormatting>
        <x14:conditionalFormatting xmlns:xm="http://schemas.microsoft.com/office/excel/2006/main">
          <x14:cfRule type="containsText" priority="729" operator="containsText" id="{02F3F806-11BE-4DD7-B891-9DAB1A9C2FD3}">
            <xm:f>NOT(ISERROR(SEARCH($AN$2,QD2)))</xm:f>
            <xm:f>$AN$2</xm:f>
            <x14:dxf>
              <fill>
                <patternFill>
                  <bgColor theme="7" tint="0.59996337778862885"/>
                </patternFill>
              </fill>
            </x14:dxf>
          </x14:cfRule>
          <x14:cfRule type="containsText" priority="730" operator="containsText" id="{19B1493D-CC58-4DB0-B703-75AC545700D8}">
            <xm:f>NOT(ISERROR(SEARCH($BV$2,QD2)))</xm:f>
            <xm:f>$BV$2</xm:f>
            <x14:dxf>
              <fill>
                <patternFill>
                  <bgColor rgb="FF7030A0"/>
                </patternFill>
              </fill>
            </x14:dxf>
          </x14:cfRule>
          <x14:cfRule type="containsText" priority="731" operator="containsText" id="{C8D118ED-463E-464B-822F-B085C4038B83}">
            <xm:f>NOT(ISERROR(SEARCH($BH$2,QD2)))</xm:f>
            <xm:f>$BH$2</xm:f>
            <x14:dxf>
              <fill>
                <patternFill>
                  <bgColor rgb="FFFF0000"/>
                </patternFill>
              </fill>
            </x14:dxf>
          </x14:cfRule>
          <x14:cfRule type="containsText" priority="732" operator="containsText" id="{C21614C6-2296-4478-90F4-7F8CEA6D42DE}">
            <xm:f>NOT(ISERROR(SEARCH($W$2,QD2)))</xm:f>
            <xm:f>$W$2</xm:f>
            <x14:dxf>
              <fill>
                <patternFill>
                  <bgColor theme="5"/>
                </patternFill>
              </fill>
            </x14:dxf>
          </x14:cfRule>
          <x14:cfRule type="containsText" priority="733" operator="containsText" id="{AA7ABE55-5E4E-4E21-B883-87EB01C3EF3E}">
            <xm:f>NOT(ISERROR(SEARCH($B$2,QD2)))</xm:f>
            <xm:f>$B$2</xm:f>
            <x14:dxf>
              <fill>
                <patternFill>
                  <bgColor rgb="FF92D050"/>
                </patternFill>
              </fill>
            </x14:dxf>
          </x14:cfRule>
          <x14:cfRule type="containsText" priority="734" operator="containsText" id="{A220BC2F-9A2B-4ACB-9760-4C2540ED51C0}">
            <xm:f>NOT(ISERROR(SEARCH($C$2,QD2)))</xm:f>
            <xm:f>$C$2</xm:f>
            <x14:dxf>
              <fill>
                <patternFill>
                  <bgColor rgb="FF00B0F0"/>
                </patternFill>
              </fill>
            </x14:dxf>
          </x14:cfRule>
          <x14:cfRule type="containsText" priority="735" operator="containsText" id="{D4F4A768-5B60-4F95-8896-6195085BB89F}">
            <xm:f>NOT(ISERROR(SEARCH($D$2,QD2)))</xm:f>
            <xm:f>$D$2</xm:f>
            <x14:dxf>
              <fill>
                <patternFill>
                  <bgColor rgb="FFFFFF00"/>
                </patternFill>
              </fill>
            </x14:dxf>
          </x14:cfRule>
          <xm:sqref>QD2:QE2</xm:sqref>
        </x14:conditionalFormatting>
        <x14:conditionalFormatting xmlns:xm="http://schemas.microsoft.com/office/excel/2006/main">
          <x14:cfRule type="containsText" priority="727" operator="containsText" id="{2322F574-A3EC-4138-8CA2-37C560219310}">
            <xm:f>NOT(ISERROR(SEARCH($MA$2,QD2)))</xm:f>
            <xm:f>$MA$2</xm:f>
            <x14:dxf>
              <fill>
                <patternFill>
                  <bgColor rgb="FFFF00FF"/>
                </patternFill>
              </fill>
            </x14:dxf>
          </x14:cfRule>
          <xm:sqref>QD2:QE2</xm:sqref>
        </x14:conditionalFormatting>
        <x14:conditionalFormatting xmlns:xm="http://schemas.microsoft.com/office/excel/2006/main">
          <x14:cfRule type="containsText" priority="721" operator="containsText" id="{C523709A-531B-4DDD-BC5C-3480898F0ECD}">
            <xm:f>NOT(ISERROR(SEARCH($PD$2,QD2)))</xm:f>
            <xm:f>$PD$2</xm:f>
            <x14:dxf>
              <fill>
                <patternFill>
                  <bgColor theme="4"/>
                </patternFill>
              </fill>
            </x14:dxf>
          </x14:cfRule>
          <xm:sqref>QD2:QE2</xm:sqref>
        </x14:conditionalFormatting>
        <x14:conditionalFormatting xmlns:xm="http://schemas.microsoft.com/office/excel/2006/main">
          <x14:cfRule type="containsText" priority="629" operator="containsText" id="{5EA2B183-C224-44C8-AF1F-75692ED8B844}">
            <xm:f>NOT(ISERROR(SEARCH($AN$2,QF2)))</xm:f>
            <xm:f>$AN$2</xm:f>
            <x14:dxf>
              <fill>
                <patternFill>
                  <bgColor theme="7" tint="0.59996337778862885"/>
                </patternFill>
              </fill>
            </x14:dxf>
          </x14:cfRule>
          <x14:cfRule type="containsText" priority="630" operator="containsText" id="{2407D9BA-D74F-402B-80BE-D91614F9C1EE}">
            <xm:f>NOT(ISERROR(SEARCH($BV$2,QF2)))</xm:f>
            <xm:f>$BV$2</xm:f>
            <x14:dxf>
              <fill>
                <patternFill>
                  <bgColor rgb="FF7030A0"/>
                </patternFill>
              </fill>
            </x14:dxf>
          </x14:cfRule>
          <x14:cfRule type="containsText" priority="631" operator="containsText" id="{3E49081B-EE26-49A2-B503-9E86542C35EE}">
            <xm:f>NOT(ISERROR(SEARCH($BH$2,QF2)))</xm:f>
            <xm:f>$BH$2</xm:f>
            <x14:dxf>
              <fill>
                <patternFill>
                  <bgColor rgb="FFFF0000"/>
                </patternFill>
              </fill>
            </x14:dxf>
          </x14:cfRule>
          <x14:cfRule type="containsText" priority="632" operator="containsText" id="{C3953F00-C23B-452D-83CC-468F4FB07A6A}">
            <xm:f>NOT(ISERROR(SEARCH($W$2,QF2)))</xm:f>
            <xm:f>$W$2</xm:f>
            <x14:dxf>
              <fill>
                <patternFill>
                  <bgColor theme="5"/>
                </patternFill>
              </fill>
            </x14:dxf>
          </x14:cfRule>
          <x14:cfRule type="containsText" priority="633" operator="containsText" id="{AE33D289-1B80-4605-A186-A0380DFC3644}">
            <xm:f>NOT(ISERROR(SEARCH($B$2,QF2)))</xm:f>
            <xm:f>$B$2</xm:f>
            <x14:dxf>
              <fill>
                <patternFill>
                  <bgColor rgb="FF92D050"/>
                </patternFill>
              </fill>
            </x14:dxf>
          </x14:cfRule>
          <x14:cfRule type="containsText" priority="634" operator="containsText" id="{88F3D0A9-042D-47E3-87ED-665B284A2EA6}">
            <xm:f>NOT(ISERROR(SEARCH($C$2,QF2)))</xm:f>
            <xm:f>$C$2</xm:f>
            <x14:dxf>
              <fill>
                <patternFill>
                  <bgColor rgb="FF00B0F0"/>
                </patternFill>
              </fill>
            </x14:dxf>
          </x14:cfRule>
          <x14:cfRule type="containsText" priority="635" operator="containsText" id="{6D9A5A09-900E-4B00-89F9-67D1A5E5DDCD}">
            <xm:f>NOT(ISERROR(SEARCH($D$2,QF2)))</xm:f>
            <xm:f>$D$2</xm:f>
            <x14:dxf>
              <fill>
                <patternFill>
                  <bgColor rgb="FFFFFF00"/>
                </patternFill>
              </fill>
            </x14:dxf>
          </x14:cfRule>
          <xm:sqref>QF2:QG2</xm:sqref>
        </x14:conditionalFormatting>
        <x14:conditionalFormatting xmlns:xm="http://schemas.microsoft.com/office/excel/2006/main">
          <x14:cfRule type="containsText" priority="627" operator="containsText" id="{B4A4E006-F153-4577-8E3B-1B33876D37F6}">
            <xm:f>NOT(ISERROR(SEARCH($MA$2,QF2)))</xm:f>
            <xm:f>$MA$2</xm:f>
            <x14:dxf>
              <fill>
                <patternFill>
                  <bgColor rgb="FFFF00FF"/>
                </patternFill>
              </fill>
            </x14:dxf>
          </x14:cfRule>
          <xm:sqref>QF2:QG2</xm:sqref>
        </x14:conditionalFormatting>
        <x14:conditionalFormatting xmlns:xm="http://schemas.microsoft.com/office/excel/2006/main">
          <x14:cfRule type="containsText" priority="621" operator="containsText" id="{54D312D7-3826-4021-ADC8-724FB94510EE}">
            <xm:f>NOT(ISERROR(SEARCH($PD$2,QF2)))</xm:f>
            <xm:f>$PD$2</xm:f>
            <x14:dxf>
              <fill>
                <patternFill>
                  <bgColor theme="4"/>
                </patternFill>
              </fill>
            </x14:dxf>
          </x14:cfRule>
          <xm:sqref>QF2:QG2</xm:sqref>
        </x14:conditionalFormatting>
        <x14:conditionalFormatting xmlns:xm="http://schemas.microsoft.com/office/excel/2006/main">
          <x14:cfRule type="containsText" priority="584" operator="containsText" id="{89BCE46A-DD0D-44D4-AF0A-D30F724DEDE7}">
            <xm:f>NOT(ISERROR(SEARCH($AN$2,QH2)))</xm:f>
            <xm:f>$AN$2</xm:f>
            <x14:dxf>
              <fill>
                <patternFill>
                  <bgColor theme="7" tint="0.59996337778862885"/>
                </patternFill>
              </fill>
            </x14:dxf>
          </x14:cfRule>
          <x14:cfRule type="containsText" priority="585" operator="containsText" id="{BCCABC00-F992-416F-AF21-76E656778024}">
            <xm:f>NOT(ISERROR(SEARCH($BV$2,QH2)))</xm:f>
            <xm:f>$BV$2</xm:f>
            <x14:dxf>
              <fill>
                <patternFill>
                  <bgColor rgb="FF7030A0"/>
                </patternFill>
              </fill>
            </x14:dxf>
          </x14:cfRule>
          <x14:cfRule type="containsText" priority="586" operator="containsText" id="{44A1862C-A0AB-4E89-9BBD-D87C5F796B95}">
            <xm:f>NOT(ISERROR(SEARCH($BH$2,QH2)))</xm:f>
            <xm:f>$BH$2</xm:f>
            <x14:dxf>
              <fill>
                <patternFill>
                  <bgColor rgb="FFFF0000"/>
                </patternFill>
              </fill>
            </x14:dxf>
          </x14:cfRule>
          <x14:cfRule type="containsText" priority="587" operator="containsText" id="{6E080441-89C2-40CF-B6F7-8808452AD6EF}">
            <xm:f>NOT(ISERROR(SEARCH($W$2,QH2)))</xm:f>
            <xm:f>$W$2</xm:f>
            <x14:dxf>
              <fill>
                <patternFill>
                  <bgColor theme="5"/>
                </patternFill>
              </fill>
            </x14:dxf>
          </x14:cfRule>
          <x14:cfRule type="containsText" priority="588" operator="containsText" id="{EDFD0B77-B62A-49AB-8903-0536B16ED479}">
            <xm:f>NOT(ISERROR(SEARCH($B$2,QH2)))</xm:f>
            <xm:f>$B$2</xm:f>
            <x14:dxf>
              <fill>
                <patternFill>
                  <bgColor rgb="FF92D050"/>
                </patternFill>
              </fill>
            </x14:dxf>
          </x14:cfRule>
          <x14:cfRule type="containsText" priority="589" operator="containsText" id="{DC2C3B84-FAC6-4912-AB29-615A745E49F0}">
            <xm:f>NOT(ISERROR(SEARCH($C$2,QH2)))</xm:f>
            <xm:f>$C$2</xm:f>
            <x14:dxf>
              <fill>
                <patternFill>
                  <bgColor rgb="FF00B0F0"/>
                </patternFill>
              </fill>
            </x14:dxf>
          </x14:cfRule>
          <x14:cfRule type="containsText" priority="590" operator="containsText" id="{EE120889-A99A-4EEB-BBF4-0CFF9AD9001C}">
            <xm:f>NOT(ISERROR(SEARCH($D$2,QH2)))</xm:f>
            <xm:f>$D$2</xm:f>
            <x14:dxf>
              <fill>
                <patternFill>
                  <bgColor rgb="FFFFFF00"/>
                </patternFill>
              </fill>
            </x14:dxf>
          </x14:cfRule>
          <xm:sqref>QH2:QI2</xm:sqref>
        </x14:conditionalFormatting>
        <x14:conditionalFormatting xmlns:xm="http://schemas.microsoft.com/office/excel/2006/main">
          <x14:cfRule type="containsText" priority="582" operator="containsText" id="{C1A4E4E8-9BDB-4A64-A1C5-7E26D9F417C4}">
            <xm:f>NOT(ISERROR(SEARCH($MA$2,QH2)))</xm:f>
            <xm:f>$MA$2</xm:f>
            <x14:dxf>
              <fill>
                <patternFill>
                  <bgColor rgb="FFFF00FF"/>
                </patternFill>
              </fill>
            </x14:dxf>
          </x14:cfRule>
          <xm:sqref>QH2:QI2</xm:sqref>
        </x14:conditionalFormatting>
        <x14:conditionalFormatting xmlns:xm="http://schemas.microsoft.com/office/excel/2006/main">
          <x14:cfRule type="containsText" priority="576" operator="containsText" id="{3DFE6E4F-D84E-4072-8BF9-DB570AEAFE24}">
            <xm:f>NOT(ISERROR(SEARCH($PD$2,QH2)))</xm:f>
            <xm:f>$PD$2</xm:f>
            <x14:dxf>
              <fill>
                <patternFill>
                  <bgColor theme="4"/>
                </patternFill>
              </fill>
            </x14:dxf>
          </x14:cfRule>
          <xm:sqref>QH2:QI2</xm:sqref>
        </x14:conditionalFormatting>
        <x14:conditionalFormatting xmlns:xm="http://schemas.microsoft.com/office/excel/2006/main">
          <x14:cfRule type="containsText" priority="569" operator="containsText" id="{CE96378F-8AFD-4ABA-B182-DE9D5D361F0D}">
            <xm:f>NOT(ISERROR(SEARCH($AN$2,QJ2)))</xm:f>
            <xm:f>$AN$2</xm:f>
            <x14:dxf>
              <fill>
                <patternFill>
                  <bgColor theme="7" tint="0.59996337778862885"/>
                </patternFill>
              </fill>
            </x14:dxf>
          </x14:cfRule>
          <x14:cfRule type="containsText" priority="570" operator="containsText" id="{E53A7A92-9400-4AF8-995A-B8ACC54011A8}">
            <xm:f>NOT(ISERROR(SEARCH($BV$2,QJ2)))</xm:f>
            <xm:f>$BV$2</xm:f>
            <x14:dxf>
              <fill>
                <patternFill>
                  <bgColor rgb="FF7030A0"/>
                </patternFill>
              </fill>
            </x14:dxf>
          </x14:cfRule>
          <x14:cfRule type="containsText" priority="571" operator="containsText" id="{61FE9C50-B879-4201-957C-37C0B918C4FF}">
            <xm:f>NOT(ISERROR(SEARCH($BH$2,QJ2)))</xm:f>
            <xm:f>$BH$2</xm:f>
            <x14:dxf>
              <fill>
                <patternFill>
                  <bgColor rgb="FFFF0000"/>
                </patternFill>
              </fill>
            </x14:dxf>
          </x14:cfRule>
          <x14:cfRule type="containsText" priority="572" operator="containsText" id="{C0E1F01F-6708-4ABD-BCF8-5CCF9EFAC345}">
            <xm:f>NOT(ISERROR(SEARCH($W$2,QJ2)))</xm:f>
            <xm:f>$W$2</xm:f>
            <x14:dxf>
              <fill>
                <patternFill>
                  <bgColor theme="5"/>
                </patternFill>
              </fill>
            </x14:dxf>
          </x14:cfRule>
          <x14:cfRule type="containsText" priority="573" operator="containsText" id="{8AFD90C7-9EDD-4EAF-AD11-31D5313F4CB7}">
            <xm:f>NOT(ISERROR(SEARCH($B$2,QJ2)))</xm:f>
            <xm:f>$B$2</xm:f>
            <x14:dxf>
              <fill>
                <patternFill>
                  <bgColor rgb="FF92D050"/>
                </patternFill>
              </fill>
            </x14:dxf>
          </x14:cfRule>
          <x14:cfRule type="containsText" priority="574" operator="containsText" id="{C3EFDD25-7F5A-4986-B6EE-7F68AEE31A95}">
            <xm:f>NOT(ISERROR(SEARCH($C$2,QJ2)))</xm:f>
            <xm:f>$C$2</xm:f>
            <x14:dxf>
              <fill>
                <patternFill>
                  <bgColor rgb="FF00B0F0"/>
                </patternFill>
              </fill>
            </x14:dxf>
          </x14:cfRule>
          <x14:cfRule type="containsText" priority="575" operator="containsText" id="{0F1A6E17-84EB-4A67-9198-2A71F3653A4E}">
            <xm:f>NOT(ISERROR(SEARCH($D$2,QJ2)))</xm:f>
            <xm:f>$D$2</xm:f>
            <x14:dxf>
              <fill>
                <patternFill>
                  <bgColor rgb="FFFFFF00"/>
                </patternFill>
              </fill>
            </x14:dxf>
          </x14:cfRule>
          <xm:sqref>QJ2:QK2</xm:sqref>
        </x14:conditionalFormatting>
        <x14:conditionalFormatting xmlns:xm="http://schemas.microsoft.com/office/excel/2006/main">
          <x14:cfRule type="containsText" priority="567" operator="containsText" id="{FDA16186-D895-49E5-829A-EAE2FC2E8471}">
            <xm:f>NOT(ISERROR(SEARCH($MA$2,QJ2)))</xm:f>
            <xm:f>$MA$2</xm:f>
            <x14:dxf>
              <fill>
                <patternFill>
                  <bgColor rgb="FFFF00FF"/>
                </patternFill>
              </fill>
            </x14:dxf>
          </x14:cfRule>
          <xm:sqref>QJ2:QK2</xm:sqref>
        </x14:conditionalFormatting>
        <x14:conditionalFormatting xmlns:xm="http://schemas.microsoft.com/office/excel/2006/main">
          <x14:cfRule type="containsText" priority="561" operator="containsText" id="{DFC509C1-7CC6-4D53-A813-243CBCBA9AC4}">
            <xm:f>NOT(ISERROR(SEARCH($PD$2,QJ2)))</xm:f>
            <xm:f>$PD$2</xm:f>
            <x14:dxf>
              <fill>
                <patternFill>
                  <bgColor theme="4"/>
                </patternFill>
              </fill>
            </x14:dxf>
          </x14:cfRule>
          <xm:sqref>QJ2:QK2</xm:sqref>
        </x14:conditionalFormatting>
        <x14:conditionalFormatting xmlns:xm="http://schemas.microsoft.com/office/excel/2006/main">
          <x14:cfRule type="containsText" priority="554" operator="containsText" id="{A51C4417-3979-4B4F-9460-0E619D9DFA4C}">
            <xm:f>NOT(ISERROR(SEARCH($AN$2,QL2)))</xm:f>
            <xm:f>$AN$2</xm:f>
            <x14:dxf>
              <fill>
                <patternFill>
                  <bgColor theme="7" tint="0.59996337778862885"/>
                </patternFill>
              </fill>
            </x14:dxf>
          </x14:cfRule>
          <x14:cfRule type="containsText" priority="555" operator="containsText" id="{139FB764-ABCB-48EB-8387-68F4A2C3D3AA}">
            <xm:f>NOT(ISERROR(SEARCH($BV$2,QL2)))</xm:f>
            <xm:f>$BV$2</xm:f>
            <x14:dxf>
              <fill>
                <patternFill>
                  <bgColor rgb="FF7030A0"/>
                </patternFill>
              </fill>
            </x14:dxf>
          </x14:cfRule>
          <x14:cfRule type="containsText" priority="556" operator="containsText" id="{141101CF-7F2B-47D9-9C69-11BAA2A9B45F}">
            <xm:f>NOT(ISERROR(SEARCH($BH$2,QL2)))</xm:f>
            <xm:f>$BH$2</xm:f>
            <x14:dxf>
              <fill>
                <patternFill>
                  <bgColor rgb="FFFF0000"/>
                </patternFill>
              </fill>
            </x14:dxf>
          </x14:cfRule>
          <x14:cfRule type="containsText" priority="557" operator="containsText" id="{B5737D24-3CFD-4E7C-B5EB-A0BD56E8D988}">
            <xm:f>NOT(ISERROR(SEARCH($W$2,QL2)))</xm:f>
            <xm:f>$W$2</xm:f>
            <x14:dxf>
              <fill>
                <patternFill>
                  <bgColor theme="5"/>
                </patternFill>
              </fill>
            </x14:dxf>
          </x14:cfRule>
          <x14:cfRule type="containsText" priority="558" operator="containsText" id="{C0EB93DF-2937-45E2-8449-02AB6B3DCBEE}">
            <xm:f>NOT(ISERROR(SEARCH($B$2,QL2)))</xm:f>
            <xm:f>$B$2</xm:f>
            <x14:dxf>
              <fill>
                <patternFill>
                  <bgColor rgb="FF92D050"/>
                </patternFill>
              </fill>
            </x14:dxf>
          </x14:cfRule>
          <x14:cfRule type="containsText" priority="559" operator="containsText" id="{11BCD06D-E67A-4CB8-A6EA-B129E267E3FC}">
            <xm:f>NOT(ISERROR(SEARCH($C$2,QL2)))</xm:f>
            <xm:f>$C$2</xm:f>
            <x14:dxf>
              <fill>
                <patternFill>
                  <bgColor rgb="FF00B0F0"/>
                </patternFill>
              </fill>
            </x14:dxf>
          </x14:cfRule>
          <x14:cfRule type="containsText" priority="560" operator="containsText" id="{1FD7C3C2-8836-400A-8192-5497FD72484C}">
            <xm:f>NOT(ISERROR(SEARCH($D$2,QL2)))</xm:f>
            <xm:f>$D$2</xm:f>
            <x14:dxf>
              <fill>
                <patternFill>
                  <bgColor rgb="FFFFFF00"/>
                </patternFill>
              </fill>
            </x14:dxf>
          </x14:cfRule>
          <xm:sqref>QL2:QM2</xm:sqref>
        </x14:conditionalFormatting>
        <x14:conditionalFormatting xmlns:xm="http://schemas.microsoft.com/office/excel/2006/main">
          <x14:cfRule type="containsText" priority="552" operator="containsText" id="{45DA88FA-03F6-4508-94CA-8ADDC1AEE876}">
            <xm:f>NOT(ISERROR(SEARCH($MA$2,QL2)))</xm:f>
            <xm:f>$MA$2</xm:f>
            <x14:dxf>
              <fill>
                <patternFill>
                  <bgColor rgb="FFFF00FF"/>
                </patternFill>
              </fill>
            </x14:dxf>
          </x14:cfRule>
          <xm:sqref>QL2:QM2</xm:sqref>
        </x14:conditionalFormatting>
        <x14:conditionalFormatting xmlns:xm="http://schemas.microsoft.com/office/excel/2006/main">
          <x14:cfRule type="containsText" priority="546" operator="containsText" id="{1A230D7A-D96B-4369-87F8-EB34E449C850}">
            <xm:f>NOT(ISERROR(SEARCH($PD$2,QL2)))</xm:f>
            <xm:f>$PD$2</xm:f>
            <x14:dxf>
              <fill>
                <patternFill>
                  <bgColor theme="4"/>
                </patternFill>
              </fill>
            </x14:dxf>
          </x14:cfRule>
          <xm:sqref>QL2:QM2</xm:sqref>
        </x14:conditionalFormatting>
        <x14:conditionalFormatting xmlns:xm="http://schemas.microsoft.com/office/excel/2006/main">
          <x14:cfRule type="containsText" priority="539" operator="containsText" id="{65236C42-DA4A-40F7-AB75-3E30E896D8A4}">
            <xm:f>NOT(ISERROR(SEARCH($AN$2,QN2)))</xm:f>
            <xm:f>$AN$2</xm:f>
            <x14:dxf>
              <fill>
                <patternFill>
                  <bgColor theme="7" tint="0.59996337778862885"/>
                </patternFill>
              </fill>
            </x14:dxf>
          </x14:cfRule>
          <x14:cfRule type="containsText" priority="540" operator="containsText" id="{E8E97054-DC42-463D-BF7C-AD2F47C9C762}">
            <xm:f>NOT(ISERROR(SEARCH($BV$2,QN2)))</xm:f>
            <xm:f>$BV$2</xm:f>
            <x14:dxf>
              <fill>
                <patternFill>
                  <bgColor rgb="FF7030A0"/>
                </patternFill>
              </fill>
            </x14:dxf>
          </x14:cfRule>
          <x14:cfRule type="containsText" priority="541" operator="containsText" id="{BBD7157C-9541-41E2-A97F-8D50F5D43E6E}">
            <xm:f>NOT(ISERROR(SEARCH($BH$2,QN2)))</xm:f>
            <xm:f>$BH$2</xm:f>
            <x14:dxf>
              <fill>
                <patternFill>
                  <bgColor rgb="FFFF0000"/>
                </patternFill>
              </fill>
            </x14:dxf>
          </x14:cfRule>
          <x14:cfRule type="containsText" priority="542" operator="containsText" id="{567C41B3-6F0C-4422-AD37-B2946A967D35}">
            <xm:f>NOT(ISERROR(SEARCH($W$2,QN2)))</xm:f>
            <xm:f>$W$2</xm:f>
            <x14:dxf>
              <fill>
                <patternFill>
                  <bgColor theme="5"/>
                </patternFill>
              </fill>
            </x14:dxf>
          </x14:cfRule>
          <x14:cfRule type="containsText" priority="543" operator="containsText" id="{26E4F4BE-CD4E-48B0-9E88-0FE89A3864E5}">
            <xm:f>NOT(ISERROR(SEARCH($B$2,QN2)))</xm:f>
            <xm:f>$B$2</xm:f>
            <x14:dxf>
              <fill>
                <patternFill>
                  <bgColor rgb="FF92D050"/>
                </patternFill>
              </fill>
            </x14:dxf>
          </x14:cfRule>
          <x14:cfRule type="containsText" priority="544" operator="containsText" id="{3547F1E3-B7C9-4333-96B9-EEE101907EFE}">
            <xm:f>NOT(ISERROR(SEARCH($C$2,QN2)))</xm:f>
            <xm:f>$C$2</xm:f>
            <x14:dxf>
              <fill>
                <patternFill>
                  <bgColor rgb="FF00B0F0"/>
                </patternFill>
              </fill>
            </x14:dxf>
          </x14:cfRule>
          <x14:cfRule type="containsText" priority="545" operator="containsText" id="{653E0330-4683-47A7-8B94-D774B4311148}">
            <xm:f>NOT(ISERROR(SEARCH($D$2,QN2)))</xm:f>
            <xm:f>$D$2</xm:f>
            <x14:dxf>
              <fill>
                <patternFill>
                  <bgColor rgb="FFFFFF00"/>
                </patternFill>
              </fill>
            </x14:dxf>
          </x14:cfRule>
          <xm:sqref>QN2:QO2</xm:sqref>
        </x14:conditionalFormatting>
        <x14:conditionalFormatting xmlns:xm="http://schemas.microsoft.com/office/excel/2006/main">
          <x14:cfRule type="containsText" priority="537" operator="containsText" id="{EA94FA17-FF37-48F6-A379-1E64EAF48844}">
            <xm:f>NOT(ISERROR(SEARCH($MA$2,QN2)))</xm:f>
            <xm:f>$MA$2</xm:f>
            <x14:dxf>
              <fill>
                <patternFill>
                  <bgColor rgb="FFFF00FF"/>
                </patternFill>
              </fill>
            </x14:dxf>
          </x14:cfRule>
          <xm:sqref>QN2:QO2</xm:sqref>
        </x14:conditionalFormatting>
        <x14:conditionalFormatting xmlns:xm="http://schemas.microsoft.com/office/excel/2006/main">
          <x14:cfRule type="containsText" priority="531" operator="containsText" id="{E5988627-F65A-4754-8806-0DA504D6C51D}">
            <xm:f>NOT(ISERROR(SEARCH($PD$2,QN2)))</xm:f>
            <xm:f>$PD$2</xm:f>
            <x14:dxf>
              <fill>
                <patternFill>
                  <bgColor theme="4"/>
                </patternFill>
              </fill>
            </x14:dxf>
          </x14:cfRule>
          <xm:sqref>QN2:QO2</xm:sqref>
        </x14:conditionalFormatting>
        <x14:conditionalFormatting xmlns:xm="http://schemas.microsoft.com/office/excel/2006/main">
          <x14:cfRule type="containsText" priority="524" operator="containsText" id="{4FBD45A5-D69C-407D-9F73-9491464575B2}">
            <xm:f>NOT(ISERROR(SEARCH($AN$2,QP2)))</xm:f>
            <xm:f>$AN$2</xm:f>
            <x14:dxf>
              <fill>
                <patternFill>
                  <bgColor theme="7" tint="0.59996337778862885"/>
                </patternFill>
              </fill>
            </x14:dxf>
          </x14:cfRule>
          <x14:cfRule type="containsText" priority="525" operator="containsText" id="{DBF2B48C-F407-4E66-AAC7-0DE61A8AFFDD}">
            <xm:f>NOT(ISERROR(SEARCH($BV$2,QP2)))</xm:f>
            <xm:f>$BV$2</xm:f>
            <x14:dxf>
              <fill>
                <patternFill>
                  <bgColor rgb="FF7030A0"/>
                </patternFill>
              </fill>
            </x14:dxf>
          </x14:cfRule>
          <x14:cfRule type="containsText" priority="526" operator="containsText" id="{C45BA2B1-5C68-49A2-96FD-C2AD6BC70092}">
            <xm:f>NOT(ISERROR(SEARCH($BH$2,QP2)))</xm:f>
            <xm:f>$BH$2</xm:f>
            <x14:dxf>
              <fill>
                <patternFill>
                  <bgColor rgb="FFFF0000"/>
                </patternFill>
              </fill>
            </x14:dxf>
          </x14:cfRule>
          <x14:cfRule type="containsText" priority="527" operator="containsText" id="{16C16BB1-33D7-4621-A93E-4AED594587D6}">
            <xm:f>NOT(ISERROR(SEARCH($W$2,QP2)))</xm:f>
            <xm:f>$W$2</xm:f>
            <x14:dxf>
              <fill>
                <patternFill>
                  <bgColor theme="5"/>
                </patternFill>
              </fill>
            </x14:dxf>
          </x14:cfRule>
          <x14:cfRule type="containsText" priority="528" operator="containsText" id="{D01FDD94-5227-487F-9C26-90BA7687069E}">
            <xm:f>NOT(ISERROR(SEARCH($B$2,QP2)))</xm:f>
            <xm:f>$B$2</xm:f>
            <x14:dxf>
              <fill>
                <patternFill>
                  <bgColor rgb="FF92D050"/>
                </patternFill>
              </fill>
            </x14:dxf>
          </x14:cfRule>
          <x14:cfRule type="containsText" priority="529" operator="containsText" id="{05F1024A-5679-404E-8994-6F05AE295C03}">
            <xm:f>NOT(ISERROR(SEARCH($C$2,QP2)))</xm:f>
            <xm:f>$C$2</xm:f>
            <x14:dxf>
              <fill>
                <patternFill>
                  <bgColor rgb="FF00B0F0"/>
                </patternFill>
              </fill>
            </x14:dxf>
          </x14:cfRule>
          <x14:cfRule type="containsText" priority="530" operator="containsText" id="{16FAA5AE-EB97-43BF-B2E3-A30DC65CC7A2}">
            <xm:f>NOT(ISERROR(SEARCH($D$2,QP2)))</xm:f>
            <xm:f>$D$2</xm:f>
            <x14:dxf>
              <fill>
                <patternFill>
                  <bgColor rgb="FFFFFF00"/>
                </patternFill>
              </fill>
            </x14:dxf>
          </x14:cfRule>
          <xm:sqref>QP2:QQ2</xm:sqref>
        </x14:conditionalFormatting>
        <x14:conditionalFormatting xmlns:xm="http://schemas.microsoft.com/office/excel/2006/main">
          <x14:cfRule type="containsText" priority="522" operator="containsText" id="{D7756B6A-FE69-4B09-BCE4-5B1F3F0CA58D}">
            <xm:f>NOT(ISERROR(SEARCH($MA$2,QP2)))</xm:f>
            <xm:f>$MA$2</xm:f>
            <x14:dxf>
              <fill>
                <patternFill>
                  <bgColor rgb="FFFF00FF"/>
                </patternFill>
              </fill>
            </x14:dxf>
          </x14:cfRule>
          <xm:sqref>QP2:QQ2</xm:sqref>
        </x14:conditionalFormatting>
        <x14:conditionalFormatting xmlns:xm="http://schemas.microsoft.com/office/excel/2006/main">
          <x14:cfRule type="containsText" priority="516" operator="containsText" id="{C67F3884-9B66-441B-A694-BB7D550248DE}">
            <xm:f>NOT(ISERROR(SEARCH($PD$2,QP2)))</xm:f>
            <xm:f>$PD$2</xm:f>
            <x14:dxf>
              <fill>
                <patternFill>
                  <bgColor theme="4"/>
                </patternFill>
              </fill>
            </x14:dxf>
          </x14:cfRule>
          <xm:sqref>QP2:QQ2</xm:sqref>
        </x14:conditionalFormatting>
        <x14:conditionalFormatting xmlns:xm="http://schemas.microsoft.com/office/excel/2006/main">
          <x14:cfRule type="containsText" priority="509" operator="containsText" id="{4C708E17-7B7C-4463-BEF0-906C954CC18E}">
            <xm:f>NOT(ISERROR(SEARCH($AN$2,QR2)))</xm:f>
            <xm:f>$AN$2</xm:f>
            <x14:dxf>
              <fill>
                <patternFill>
                  <bgColor theme="7" tint="0.59996337778862885"/>
                </patternFill>
              </fill>
            </x14:dxf>
          </x14:cfRule>
          <x14:cfRule type="containsText" priority="510" operator="containsText" id="{0DF6A159-9130-414C-8830-ED684E75210D}">
            <xm:f>NOT(ISERROR(SEARCH($BV$2,QR2)))</xm:f>
            <xm:f>$BV$2</xm:f>
            <x14:dxf>
              <fill>
                <patternFill>
                  <bgColor rgb="FF7030A0"/>
                </patternFill>
              </fill>
            </x14:dxf>
          </x14:cfRule>
          <x14:cfRule type="containsText" priority="511" operator="containsText" id="{A8378771-5411-40C3-9989-2ED887087CD7}">
            <xm:f>NOT(ISERROR(SEARCH($BH$2,QR2)))</xm:f>
            <xm:f>$BH$2</xm:f>
            <x14:dxf>
              <fill>
                <patternFill>
                  <bgColor rgb="FFFF0000"/>
                </patternFill>
              </fill>
            </x14:dxf>
          </x14:cfRule>
          <x14:cfRule type="containsText" priority="512" operator="containsText" id="{47B357EB-F717-423A-B29B-6227ACDF12E6}">
            <xm:f>NOT(ISERROR(SEARCH($W$2,QR2)))</xm:f>
            <xm:f>$W$2</xm:f>
            <x14:dxf>
              <fill>
                <patternFill>
                  <bgColor theme="5"/>
                </patternFill>
              </fill>
            </x14:dxf>
          </x14:cfRule>
          <x14:cfRule type="containsText" priority="513" operator="containsText" id="{F3667765-074E-40FF-9088-E9843B2889B3}">
            <xm:f>NOT(ISERROR(SEARCH($B$2,QR2)))</xm:f>
            <xm:f>$B$2</xm:f>
            <x14:dxf>
              <fill>
                <patternFill>
                  <bgColor rgb="FF92D050"/>
                </patternFill>
              </fill>
            </x14:dxf>
          </x14:cfRule>
          <x14:cfRule type="containsText" priority="514" operator="containsText" id="{879ACB9E-B161-49B4-B57A-8D4D6A2CEF12}">
            <xm:f>NOT(ISERROR(SEARCH($C$2,QR2)))</xm:f>
            <xm:f>$C$2</xm:f>
            <x14:dxf>
              <fill>
                <patternFill>
                  <bgColor rgb="FF00B0F0"/>
                </patternFill>
              </fill>
            </x14:dxf>
          </x14:cfRule>
          <x14:cfRule type="containsText" priority="515" operator="containsText" id="{F09B67EB-7C0B-409B-9592-8A7E5C1A3441}">
            <xm:f>NOT(ISERROR(SEARCH($D$2,QR2)))</xm:f>
            <xm:f>$D$2</xm:f>
            <x14:dxf>
              <fill>
                <patternFill>
                  <bgColor rgb="FFFFFF00"/>
                </patternFill>
              </fill>
            </x14:dxf>
          </x14:cfRule>
          <xm:sqref>QR2:QS2</xm:sqref>
        </x14:conditionalFormatting>
        <x14:conditionalFormatting xmlns:xm="http://schemas.microsoft.com/office/excel/2006/main">
          <x14:cfRule type="containsText" priority="507" operator="containsText" id="{32D7877E-0739-45B7-BC8D-E39DB0C884BF}">
            <xm:f>NOT(ISERROR(SEARCH($MA$2,QR2)))</xm:f>
            <xm:f>$MA$2</xm:f>
            <x14:dxf>
              <fill>
                <patternFill>
                  <bgColor rgb="FFFF00FF"/>
                </patternFill>
              </fill>
            </x14:dxf>
          </x14:cfRule>
          <xm:sqref>QR2:QS2</xm:sqref>
        </x14:conditionalFormatting>
        <x14:conditionalFormatting xmlns:xm="http://schemas.microsoft.com/office/excel/2006/main">
          <x14:cfRule type="containsText" priority="501" operator="containsText" id="{94924FDA-1194-491B-B60B-FEF20AE64BAC}">
            <xm:f>NOT(ISERROR(SEARCH($PD$2,QR2)))</xm:f>
            <xm:f>$PD$2</xm:f>
            <x14:dxf>
              <fill>
                <patternFill>
                  <bgColor theme="4"/>
                </patternFill>
              </fill>
            </x14:dxf>
          </x14:cfRule>
          <xm:sqref>QR2:QS2</xm:sqref>
        </x14:conditionalFormatting>
        <x14:conditionalFormatting xmlns:xm="http://schemas.microsoft.com/office/excel/2006/main">
          <x14:cfRule type="containsText" priority="494" operator="containsText" id="{3CA673B3-0D9C-4FC5-9B6A-2C96BD8ACF20}">
            <xm:f>NOT(ISERROR(SEARCH($AN$2,QT2)))</xm:f>
            <xm:f>$AN$2</xm:f>
            <x14:dxf>
              <fill>
                <patternFill>
                  <bgColor theme="7" tint="0.59996337778862885"/>
                </patternFill>
              </fill>
            </x14:dxf>
          </x14:cfRule>
          <x14:cfRule type="containsText" priority="495" operator="containsText" id="{99E269A8-BFD9-41B8-9A28-0691A0B0BBA2}">
            <xm:f>NOT(ISERROR(SEARCH($BV$2,QT2)))</xm:f>
            <xm:f>$BV$2</xm:f>
            <x14:dxf>
              <fill>
                <patternFill>
                  <bgColor rgb="FF7030A0"/>
                </patternFill>
              </fill>
            </x14:dxf>
          </x14:cfRule>
          <x14:cfRule type="containsText" priority="496" operator="containsText" id="{3F3B1141-C415-4C40-8047-23760A176DFA}">
            <xm:f>NOT(ISERROR(SEARCH($BH$2,QT2)))</xm:f>
            <xm:f>$BH$2</xm:f>
            <x14:dxf>
              <fill>
                <patternFill>
                  <bgColor rgb="FFFF0000"/>
                </patternFill>
              </fill>
            </x14:dxf>
          </x14:cfRule>
          <x14:cfRule type="containsText" priority="497" operator="containsText" id="{38BD423B-CAE5-4020-9E86-478AD14A9C4E}">
            <xm:f>NOT(ISERROR(SEARCH($W$2,QT2)))</xm:f>
            <xm:f>$W$2</xm:f>
            <x14:dxf>
              <fill>
                <patternFill>
                  <bgColor theme="5"/>
                </patternFill>
              </fill>
            </x14:dxf>
          </x14:cfRule>
          <x14:cfRule type="containsText" priority="498" operator="containsText" id="{F786615B-A8D0-440B-A9E7-98C05BAB6AEB}">
            <xm:f>NOT(ISERROR(SEARCH($B$2,QT2)))</xm:f>
            <xm:f>$B$2</xm:f>
            <x14:dxf>
              <fill>
                <patternFill>
                  <bgColor rgb="FF92D050"/>
                </patternFill>
              </fill>
            </x14:dxf>
          </x14:cfRule>
          <x14:cfRule type="containsText" priority="499" operator="containsText" id="{D363D829-40BB-4698-91B8-F2632D34F93F}">
            <xm:f>NOT(ISERROR(SEARCH($C$2,QT2)))</xm:f>
            <xm:f>$C$2</xm:f>
            <x14:dxf>
              <fill>
                <patternFill>
                  <bgColor rgb="FF00B0F0"/>
                </patternFill>
              </fill>
            </x14:dxf>
          </x14:cfRule>
          <x14:cfRule type="containsText" priority="500" operator="containsText" id="{F62464B9-D351-4680-9823-6D3991BEA485}">
            <xm:f>NOT(ISERROR(SEARCH($D$2,QT2)))</xm:f>
            <xm:f>$D$2</xm:f>
            <x14:dxf>
              <fill>
                <patternFill>
                  <bgColor rgb="FFFFFF00"/>
                </patternFill>
              </fill>
            </x14:dxf>
          </x14:cfRule>
          <xm:sqref>QT2:QU2</xm:sqref>
        </x14:conditionalFormatting>
        <x14:conditionalFormatting xmlns:xm="http://schemas.microsoft.com/office/excel/2006/main">
          <x14:cfRule type="containsText" priority="492" operator="containsText" id="{7CBA82F7-BA15-4DC6-88CF-A4125A4EB466}">
            <xm:f>NOT(ISERROR(SEARCH($MA$2,QT2)))</xm:f>
            <xm:f>$MA$2</xm:f>
            <x14:dxf>
              <fill>
                <patternFill>
                  <bgColor rgb="FFFF00FF"/>
                </patternFill>
              </fill>
            </x14:dxf>
          </x14:cfRule>
          <xm:sqref>QT2:QU2</xm:sqref>
        </x14:conditionalFormatting>
        <x14:conditionalFormatting xmlns:xm="http://schemas.microsoft.com/office/excel/2006/main">
          <x14:cfRule type="containsText" priority="486" operator="containsText" id="{1A5B66D5-206F-4440-ABE4-12563DBED2E3}">
            <xm:f>NOT(ISERROR(SEARCH($PD$2,QT2)))</xm:f>
            <xm:f>$PD$2</xm:f>
            <x14:dxf>
              <fill>
                <patternFill>
                  <bgColor theme="4"/>
                </patternFill>
              </fill>
            </x14:dxf>
          </x14:cfRule>
          <xm:sqref>QT2:QU2</xm:sqref>
        </x14:conditionalFormatting>
        <x14:conditionalFormatting xmlns:xm="http://schemas.microsoft.com/office/excel/2006/main">
          <x14:cfRule type="containsText" priority="479" operator="containsText" id="{3E0C24DB-3B21-4CD8-B9BD-ABB7D1C267BB}">
            <xm:f>NOT(ISERROR(SEARCH($AN$2,QV2)))</xm:f>
            <xm:f>$AN$2</xm:f>
            <x14:dxf>
              <fill>
                <patternFill>
                  <bgColor theme="7" tint="0.59996337778862885"/>
                </patternFill>
              </fill>
            </x14:dxf>
          </x14:cfRule>
          <x14:cfRule type="containsText" priority="480" operator="containsText" id="{F5947A59-34D8-42D3-A38F-7FCD7B58D002}">
            <xm:f>NOT(ISERROR(SEARCH($BV$2,QV2)))</xm:f>
            <xm:f>$BV$2</xm:f>
            <x14:dxf>
              <fill>
                <patternFill>
                  <bgColor rgb="FF7030A0"/>
                </patternFill>
              </fill>
            </x14:dxf>
          </x14:cfRule>
          <x14:cfRule type="containsText" priority="481" operator="containsText" id="{93E6DDF3-64B3-4C8B-9188-973AB07BDFF9}">
            <xm:f>NOT(ISERROR(SEARCH($BH$2,QV2)))</xm:f>
            <xm:f>$BH$2</xm:f>
            <x14:dxf>
              <fill>
                <patternFill>
                  <bgColor rgb="FFFF0000"/>
                </patternFill>
              </fill>
            </x14:dxf>
          </x14:cfRule>
          <x14:cfRule type="containsText" priority="482" operator="containsText" id="{3D355505-0DC2-4ABB-96AA-4D8B48C74083}">
            <xm:f>NOT(ISERROR(SEARCH($W$2,QV2)))</xm:f>
            <xm:f>$W$2</xm:f>
            <x14:dxf>
              <fill>
                <patternFill>
                  <bgColor theme="5"/>
                </patternFill>
              </fill>
            </x14:dxf>
          </x14:cfRule>
          <x14:cfRule type="containsText" priority="483" operator="containsText" id="{D368D41B-37B3-4B6A-84F5-8273949DFA8D}">
            <xm:f>NOT(ISERROR(SEARCH($B$2,QV2)))</xm:f>
            <xm:f>$B$2</xm:f>
            <x14:dxf>
              <fill>
                <patternFill>
                  <bgColor rgb="FF92D050"/>
                </patternFill>
              </fill>
            </x14:dxf>
          </x14:cfRule>
          <x14:cfRule type="containsText" priority="484" operator="containsText" id="{100F5018-A33C-43E4-A26E-02EC72CF0BC4}">
            <xm:f>NOT(ISERROR(SEARCH($C$2,QV2)))</xm:f>
            <xm:f>$C$2</xm:f>
            <x14:dxf>
              <fill>
                <patternFill>
                  <bgColor rgb="FF00B0F0"/>
                </patternFill>
              </fill>
            </x14:dxf>
          </x14:cfRule>
          <x14:cfRule type="containsText" priority="485" operator="containsText" id="{4B4C165A-FAC3-40F5-8024-B68C31C8B20B}">
            <xm:f>NOT(ISERROR(SEARCH($D$2,QV2)))</xm:f>
            <xm:f>$D$2</xm:f>
            <x14:dxf>
              <fill>
                <patternFill>
                  <bgColor rgb="FFFFFF00"/>
                </patternFill>
              </fill>
            </x14:dxf>
          </x14:cfRule>
          <xm:sqref>QV2:QW2</xm:sqref>
        </x14:conditionalFormatting>
        <x14:conditionalFormatting xmlns:xm="http://schemas.microsoft.com/office/excel/2006/main">
          <x14:cfRule type="containsText" priority="477" operator="containsText" id="{05B0B9B5-64CE-411D-BCF1-3DE0887D7A2A}">
            <xm:f>NOT(ISERROR(SEARCH($MA$2,QV2)))</xm:f>
            <xm:f>$MA$2</xm:f>
            <x14:dxf>
              <fill>
                <patternFill>
                  <bgColor rgb="FFFF00FF"/>
                </patternFill>
              </fill>
            </x14:dxf>
          </x14:cfRule>
          <xm:sqref>QV2:QW2</xm:sqref>
        </x14:conditionalFormatting>
        <x14:conditionalFormatting xmlns:xm="http://schemas.microsoft.com/office/excel/2006/main">
          <x14:cfRule type="containsText" priority="471" operator="containsText" id="{D62683FD-30CD-4A99-AEE7-2FB5476BD8BA}">
            <xm:f>NOT(ISERROR(SEARCH($PD$2,QV2)))</xm:f>
            <xm:f>$PD$2</xm:f>
            <x14:dxf>
              <fill>
                <patternFill>
                  <bgColor theme="4"/>
                </patternFill>
              </fill>
            </x14:dxf>
          </x14:cfRule>
          <xm:sqref>QV2:QW2</xm:sqref>
        </x14:conditionalFormatting>
        <x14:conditionalFormatting xmlns:xm="http://schemas.microsoft.com/office/excel/2006/main">
          <x14:cfRule type="containsText" priority="464" operator="containsText" id="{40BAADA9-6BE6-45DC-A69A-652440F6F2D8}">
            <xm:f>NOT(ISERROR(SEARCH($AN$2,QX2)))</xm:f>
            <xm:f>$AN$2</xm:f>
            <x14:dxf>
              <fill>
                <patternFill>
                  <bgColor theme="7" tint="0.59996337778862885"/>
                </patternFill>
              </fill>
            </x14:dxf>
          </x14:cfRule>
          <x14:cfRule type="containsText" priority="465" operator="containsText" id="{1DC39883-8010-4C51-80EF-6C223251BDFC}">
            <xm:f>NOT(ISERROR(SEARCH($BV$2,QX2)))</xm:f>
            <xm:f>$BV$2</xm:f>
            <x14:dxf>
              <fill>
                <patternFill>
                  <bgColor rgb="FF7030A0"/>
                </patternFill>
              </fill>
            </x14:dxf>
          </x14:cfRule>
          <x14:cfRule type="containsText" priority="466" operator="containsText" id="{740E1490-9235-4423-B6C2-25ABEA05B45B}">
            <xm:f>NOT(ISERROR(SEARCH($BH$2,QX2)))</xm:f>
            <xm:f>$BH$2</xm:f>
            <x14:dxf>
              <fill>
                <patternFill>
                  <bgColor rgb="FFFF0000"/>
                </patternFill>
              </fill>
            </x14:dxf>
          </x14:cfRule>
          <x14:cfRule type="containsText" priority="467" operator="containsText" id="{679D1483-32CA-4ED1-845A-65A4D8B09D2B}">
            <xm:f>NOT(ISERROR(SEARCH($W$2,QX2)))</xm:f>
            <xm:f>$W$2</xm:f>
            <x14:dxf>
              <fill>
                <patternFill>
                  <bgColor theme="5"/>
                </patternFill>
              </fill>
            </x14:dxf>
          </x14:cfRule>
          <x14:cfRule type="containsText" priority="468" operator="containsText" id="{A91A7874-9D56-466A-BF72-34B35347E1D1}">
            <xm:f>NOT(ISERROR(SEARCH($B$2,QX2)))</xm:f>
            <xm:f>$B$2</xm:f>
            <x14:dxf>
              <fill>
                <patternFill>
                  <bgColor rgb="FF92D050"/>
                </patternFill>
              </fill>
            </x14:dxf>
          </x14:cfRule>
          <x14:cfRule type="containsText" priority="469" operator="containsText" id="{5B60DD2A-BE6C-4B07-A4B5-6C3E56F2CC85}">
            <xm:f>NOT(ISERROR(SEARCH($C$2,QX2)))</xm:f>
            <xm:f>$C$2</xm:f>
            <x14:dxf>
              <fill>
                <patternFill>
                  <bgColor rgb="FF00B0F0"/>
                </patternFill>
              </fill>
            </x14:dxf>
          </x14:cfRule>
          <x14:cfRule type="containsText" priority="470" operator="containsText" id="{E165EDD8-B43C-4F22-AA44-337EA18D29A3}">
            <xm:f>NOT(ISERROR(SEARCH($D$2,QX2)))</xm:f>
            <xm:f>$D$2</xm:f>
            <x14:dxf>
              <fill>
                <patternFill>
                  <bgColor rgb="FFFFFF00"/>
                </patternFill>
              </fill>
            </x14:dxf>
          </x14:cfRule>
          <xm:sqref>QX2:QY2</xm:sqref>
        </x14:conditionalFormatting>
        <x14:conditionalFormatting xmlns:xm="http://schemas.microsoft.com/office/excel/2006/main">
          <x14:cfRule type="containsText" priority="462" operator="containsText" id="{250AE7DC-FB4C-47CF-8F39-705D2C349AF7}">
            <xm:f>NOT(ISERROR(SEARCH($MA$2,QX2)))</xm:f>
            <xm:f>$MA$2</xm:f>
            <x14:dxf>
              <fill>
                <patternFill>
                  <bgColor rgb="FFFF00FF"/>
                </patternFill>
              </fill>
            </x14:dxf>
          </x14:cfRule>
          <xm:sqref>QX2:QY2</xm:sqref>
        </x14:conditionalFormatting>
        <x14:conditionalFormatting xmlns:xm="http://schemas.microsoft.com/office/excel/2006/main">
          <x14:cfRule type="containsText" priority="456" operator="containsText" id="{34AD6E84-C8C0-4BC8-9FD0-3EFE04E12501}">
            <xm:f>NOT(ISERROR(SEARCH($PD$2,QX2)))</xm:f>
            <xm:f>$PD$2</xm:f>
            <x14:dxf>
              <fill>
                <patternFill>
                  <bgColor theme="4"/>
                </patternFill>
              </fill>
            </x14:dxf>
          </x14:cfRule>
          <xm:sqref>QX2:QY2</xm:sqref>
        </x14:conditionalFormatting>
        <x14:conditionalFormatting xmlns:xm="http://schemas.microsoft.com/office/excel/2006/main">
          <x14:cfRule type="containsText" priority="429" operator="containsText" id="{2717EC35-6D91-436D-831F-8895264E27C5}">
            <xm:f>NOT(ISERROR(SEARCH($AN$2,QZ2)))</xm:f>
            <xm:f>$AN$2</xm:f>
            <x14:dxf>
              <fill>
                <patternFill>
                  <bgColor theme="7" tint="0.59996337778862885"/>
                </patternFill>
              </fill>
            </x14:dxf>
          </x14:cfRule>
          <x14:cfRule type="containsText" priority="430" operator="containsText" id="{62B4C670-53BF-4857-BCFC-6FAD462D9356}">
            <xm:f>NOT(ISERROR(SEARCH($BV$2,QZ2)))</xm:f>
            <xm:f>$BV$2</xm:f>
            <x14:dxf>
              <fill>
                <patternFill>
                  <bgColor rgb="FF7030A0"/>
                </patternFill>
              </fill>
            </x14:dxf>
          </x14:cfRule>
          <x14:cfRule type="containsText" priority="431" operator="containsText" id="{9EC7EF8A-B050-46AD-8F9E-46A72217F34E}">
            <xm:f>NOT(ISERROR(SEARCH($BH$2,QZ2)))</xm:f>
            <xm:f>$BH$2</xm:f>
            <x14:dxf>
              <fill>
                <patternFill>
                  <bgColor rgb="FFFF0000"/>
                </patternFill>
              </fill>
            </x14:dxf>
          </x14:cfRule>
          <x14:cfRule type="containsText" priority="432" operator="containsText" id="{9420F3FF-48BC-4008-A4A9-DC0C383F2C10}">
            <xm:f>NOT(ISERROR(SEARCH($W$2,QZ2)))</xm:f>
            <xm:f>$W$2</xm:f>
            <x14:dxf>
              <fill>
                <patternFill>
                  <bgColor theme="5"/>
                </patternFill>
              </fill>
            </x14:dxf>
          </x14:cfRule>
          <x14:cfRule type="containsText" priority="433" operator="containsText" id="{DF3EE502-E85B-488C-B32F-AD1F235B065A}">
            <xm:f>NOT(ISERROR(SEARCH($B$2,QZ2)))</xm:f>
            <xm:f>$B$2</xm:f>
            <x14:dxf>
              <fill>
                <patternFill>
                  <bgColor rgb="FF92D050"/>
                </patternFill>
              </fill>
            </x14:dxf>
          </x14:cfRule>
          <x14:cfRule type="containsText" priority="434" operator="containsText" id="{8F575F33-9DA3-4D63-841E-BD366EAC170C}">
            <xm:f>NOT(ISERROR(SEARCH($C$2,QZ2)))</xm:f>
            <xm:f>$C$2</xm:f>
            <x14:dxf>
              <fill>
                <patternFill>
                  <bgColor rgb="FF00B0F0"/>
                </patternFill>
              </fill>
            </x14:dxf>
          </x14:cfRule>
          <x14:cfRule type="containsText" priority="435" operator="containsText" id="{9AC1E8A3-4D03-41D8-A2C5-4D762151FFE8}">
            <xm:f>NOT(ISERROR(SEARCH($D$2,QZ2)))</xm:f>
            <xm:f>$D$2</xm:f>
            <x14:dxf>
              <fill>
                <patternFill>
                  <bgColor rgb="FFFFFF00"/>
                </patternFill>
              </fill>
            </x14:dxf>
          </x14:cfRule>
          <xm:sqref>QZ2:RO2</xm:sqref>
        </x14:conditionalFormatting>
        <x14:conditionalFormatting xmlns:xm="http://schemas.microsoft.com/office/excel/2006/main">
          <x14:cfRule type="containsText" priority="427" operator="containsText" id="{A60D233B-E036-40B7-9DBC-528F3DCAEFF9}">
            <xm:f>NOT(ISERROR(SEARCH($MA$2,QZ2)))</xm:f>
            <xm:f>$MA$2</xm:f>
            <x14:dxf>
              <fill>
                <patternFill>
                  <bgColor rgb="FFFF00FF"/>
                </patternFill>
              </fill>
            </x14:dxf>
          </x14:cfRule>
          <xm:sqref>QZ2:RO2</xm:sqref>
        </x14:conditionalFormatting>
        <x14:conditionalFormatting xmlns:xm="http://schemas.microsoft.com/office/excel/2006/main">
          <x14:cfRule type="containsText" priority="421" operator="containsText" id="{CC53F162-A4E3-4613-ACE8-347E774A53AE}">
            <xm:f>NOT(ISERROR(SEARCH($PD$2,QZ2)))</xm:f>
            <xm:f>$PD$2</xm:f>
            <x14:dxf>
              <fill>
                <patternFill>
                  <bgColor theme="4"/>
                </patternFill>
              </fill>
            </x14:dxf>
          </x14:cfRule>
          <xm:sqref>QZ2:RO2</xm:sqref>
        </x14:conditionalFormatting>
        <x14:conditionalFormatting xmlns:xm="http://schemas.microsoft.com/office/excel/2006/main">
          <x14:cfRule type="containsText" priority="384" operator="containsText" id="{D655C715-B46E-4AC2-ABF9-85FD8BAEFAF6}">
            <xm:f>NOT(ISERROR(SEARCH($AN$2,RP2)))</xm:f>
            <xm:f>$AN$2</xm:f>
            <x14:dxf>
              <fill>
                <patternFill>
                  <bgColor theme="7" tint="0.59996337778862885"/>
                </patternFill>
              </fill>
            </x14:dxf>
          </x14:cfRule>
          <x14:cfRule type="containsText" priority="385" operator="containsText" id="{28A82BFE-AB8B-4B4A-ABCA-F5CA1905A839}">
            <xm:f>NOT(ISERROR(SEARCH($BV$2,RP2)))</xm:f>
            <xm:f>$BV$2</xm:f>
            <x14:dxf>
              <fill>
                <patternFill>
                  <bgColor rgb="FF7030A0"/>
                </patternFill>
              </fill>
            </x14:dxf>
          </x14:cfRule>
          <x14:cfRule type="containsText" priority="386" operator="containsText" id="{8D8F6BCC-0742-4553-A151-D1A48F548D4C}">
            <xm:f>NOT(ISERROR(SEARCH($BH$2,RP2)))</xm:f>
            <xm:f>$BH$2</xm:f>
            <x14:dxf>
              <fill>
                <patternFill>
                  <bgColor rgb="FFFF0000"/>
                </patternFill>
              </fill>
            </x14:dxf>
          </x14:cfRule>
          <x14:cfRule type="containsText" priority="387" operator="containsText" id="{530E3ADC-D1EE-4515-83C0-1BBD801A501C}">
            <xm:f>NOT(ISERROR(SEARCH($W$2,RP2)))</xm:f>
            <xm:f>$W$2</xm:f>
            <x14:dxf>
              <fill>
                <patternFill>
                  <bgColor theme="5"/>
                </patternFill>
              </fill>
            </x14:dxf>
          </x14:cfRule>
          <x14:cfRule type="containsText" priority="388" operator="containsText" id="{1F30303D-5010-451E-8D08-12E1011EF942}">
            <xm:f>NOT(ISERROR(SEARCH($B$2,RP2)))</xm:f>
            <xm:f>$B$2</xm:f>
            <x14:dxf>
              <fill>
                <patternFill>
                  <bgColor rgb="FF92D050"/>
                </patternFill>
              </fill>
            </x14:dxf>
          </x14:cfRule>
          <x14:cfRule type="containsText" priority="389" operator="containsText" id="{B50E22DA-C741-46E6-B86A-DCD0225109CE}">
            <xm:f>NOT(ISERROR(SEARCH($C$2,RP2)))</xm:f>
            <xm:f>$C$2</xm:f>
            <x14:dxf>
              <fill>
                <patternFill>
                  <bgColor rgb="FF00B0F0"/>
                </patternFill>
              </fill>
            </x14:dxf>
          </x14:cfRule>
          <x14:cfRule type="containsText" priority="390" operator="containsText" id="{C7F2631F-8FF7-4E5B-8042-9E259F209EBE}">
            <xm:f>NOT(ISERROR(SEARCH($D$2,RP2)))</xm:f>
            <xm:f>$D$2</xm:f>
            <x14:dxf>
              <fill>
                <patternFill>
                  <bgColor rgb="FFFFFF00"/>
                </patternFill>
              </fill>
            </x14:dxf>
          </x14:cfRule>
          <xm:sqref>RP2</xm:sqref>
        </x14:conditionalFormatting>
        <x14:conditionalFormatting xmlns:xm="http://schemas.microsoft.com/office/excel/2006/main">
          <x14:cfRule type="containsText" priority="377" operator="containsText" id="{A4FBDEAA-3513-451A-98B9-BF83960E94AD}">
            <xm:f>NOT(ISERROR(SEARCH($MA$2,RP2)))</xm:f>
            <xm:f>$MA$2</xm:f>
            <x14:dxf>
              <fill>
                <patternFill>
                  <bgColor rgb="FFFF00FF"/>
                </patternFill>
              </fill>
            </x14:dxf>
          </x14:cfRule>
          <xm:sqref>RP2</xm:sqref>
        </x14:conditionalFormatting>
        <x14:conditionalFormatting xmlns:xm="http://schemas.microsoft.com/office/excel/2006/main">
          <x14:cfRule type="containsText" priority="376" operator="containsText" id="{64CE829A-3CF6-4DC2-918B-2A721960B77D}">
            <xm:f>NOT(ISERROR(SEARCH($PD$2,RP2)))</xm:f>
            <xm:f>$PD$2</xm:f>
            <x14:dxf>
              <fill>
                <patternFill>
                  <bgColor theme="4"/>
                </patternFill>
              </fill>
            </x14:dxf>
          </x14:cfRule>
          <xm:sqref>RP2</xm:sqref>
        </x14:conditionalFormatting>
        <x14:conditionalFormatting xmlns:xm="http://schemas.microsoft.com/office/excel/2006/main">
          <x14:cfRule type="containsText" priority="362" operator="containsText" id="{6213BA8B-F0FD-4CCA-9622-5D6C3B6A904D}">
            <xm:f>NOT(ISERROR(SEARCH($AN$2,RQ2)))</xm:f>
            <xm:f>$AN$2</xm:f>
            <x14:dxf>
              <fill>
                <patternFill>
                  <bgColor theme="7" tint="0.59996337778862885"/>
                </patternFill>
              </fill>
            </x14:dxf>
          </x14:cfRule>
          <x14:cfRule type="containsText" priority="363" operator="containsText" id="{C8F55B5F-B21F-4A43-8E8D-0E96857163E7}">
            <xm:f>NOT(ISERROR(SEARCH($BV$2,RQ2)))</xm:f>
            <xm:f>$BV$2</xm:f>
            <x14:dxf>
              <fill>
                <patternFill>
                  <bgColor rgb="FF7030A0"/>
                </patternFill>
              </fill>
            </x14:dxf>
          </x14:cfRule>
          <x14:cfRule type="containsText" priority="364" operator="containsText" id="{6F1F2391-9239-43A8-9442-9D7B10B1B960}">
            <xm:f>NOT(ISERROR(SEARCH($BH$2,RQ2)))</xm:f>
            <xm:f>$BH$2</xm:f>
            <x14:dxf>
              <fill>
                <patternFill>
                  <bgColor rgb="FFFF0000"/>
                </patternFill>
              </fill>
            </x14:dxf>
          </x14:cfRule>
          <x14:cfRule type="containsText" priority="365" operator="containsText" id="{9AB8DE76-1240-420B-80A6-30C75EF97BD9}">
            <xm:f>NOT(ISERROR(SEARCH($W$2,RQ2)))</xm:f>
            <xm:f>$W$2</xm:f>
            <x14:dxf>
              <fill>
                <patternFill>
                  <bgColor theme="5"/>
                </patternFill>
              </fill>
            </x14:dxf>
          </x14:cfRule>
          <x14:cfRule type="containsText" priority="366" operator="containsText" id="{C909AA72-EAB8-466E-887A-71F3FC87E92F}">
            <xm:f>NOT(ISERROR(SEARCH($B$2,RQ2)))</xm:f>
            <xm:f>$B$2</xm:f>
            <x14:dxf>
              <fill>
                <patternFill>
                  <bgColor rgb="FF92D050"/>
                </patternFill>
              </fill>
            </x14:dxf>
          </x14:cfRule>
          <x14:cfRule type="containsText" priority="367" operator="containsText" id="{41A4735A-1C00-41D0-BAB9-0BD8CD6B47DE}">
            <xm:f>NOT(ISERROR(SEARCH($C$2,RQ2)))</xm:f>
            <xm:f>$C$2</xm:f>
            <x14:dxf>
              <fill>
                <patternFill>
                  <bgColor rgb="FF00B0F0"/>
                </patternFill>
              </fill>
            </x14:dxf>
          </x14:cfRule>
          <x14:cfRule type="containsText" priority="368" operator="containsText" id="{97F63744-D2FB-4FC6-B8C7-DC321399AF8F}">
            <xm:f>NOT(ISERROR(SEARCH($D$2,RQ2)))</xm:f>
            <xm:f>$D$2</xm:f>
            <x14:dxf>
              <fill>
                <patternFill>
                  <bgColor rgb="FFFFFF00"/>
                </patternFill>
              </fill>
            </x14:dxf>
          </x14:cfRule>
          <xm:sqref>RQ2 RS2 RU2</xm:sqref>
        </x14:conditionalFormatting>
        <x14:conditionalFormatting xmlns:xm="http://schemas.microsoft.com/office/excel/2006/main">
          <x14:cfRule type="containsText" priority="360" operator="containsText" id="{BB1CFD4C-9702-4246-895B-2F41960F88C0}">
            <xm:f>NOT(ISERROR(SEARCH($MA$2,RQ2)))</xm:f>
            <xm:f>$MA$2</xm:f>
            <x14:dxf>
              <fill>
                <patternFill>
                  <bgColor rgb="FFFF00FF"/>
                </patternFill>
              </fill>
            </x14:dxf>
          </x14:cfRule>
          <xm:sqref>RQ2 RS2 RU2</xm:sqref>
        </x14:conditionalFormatting>
        <x14:conditionalFormatting xmlns:xm="http://schemas.microsoft.com/office/excel/2006/main">
          <x14:cfRule type="containsText" priority="359" operator="containsText" id="{6212DE34-F2C9-4241-9BC3-2BE993C4DB49}">
            <xm:f>NOT(ISERROR(SEARCH($PD$2,RQ2)))</xm:f>
            <xm:f>$PD$2</xm:f>
            <x14:dxf>
              <fill>
                <patternFill>
                  <bgColor theme="4"/>
                </patternFill>
              </fill>
            </x14:dxf>
          </x14:cfRule>
          <xm:sqref>RQ2 RS2 RU2</xm:sqref>
        </x14:conditionalFormatting>
        <x14:conditionalFormatting xmlns:xm="http://schemas.microsoft.com/office/excel/2006/main">
          <x14:cfRule type="containsText" priority="347" operator="containsText" id="{3D0618F5-682C-4401-80A1-170C8F2F05CD}">
            <xm:f>NOT(ISERROR(SEARCH($AN$2,RR2)))</xm:f>
            <xm:f>$AN$2</xm:f>
            <x14:dxf>
              <fill>
                <patternFill>
                  <bgColor theme="7" tint="0.59996337778862885"/>
                </patternFill>
              </fill>
            </x14:dxf>
          </x14:cfRule>
          <x14:cfRule type="containsText" priority="348" operator="containsText" id="{B27D8624-36F5-44F1-A1EC-C4CDB5D15968}">
            <xm:f>NOT(ISERROR(SEARCH($BV$2,RR2)))</xm:f>
            <xm:f>$BV$2</xm:f>
            <x14:dxf>
              <fill>
                <patternFill>
                  <bgColor rgb="FF7030A0"/>
                </patternFill>
              </fill>
            </x14:dxf>
          </x14:cfRule>
          <x14:cfRule type="containsText" priority="349" operator="containsText" id="{1B5D3C63-46F3-4650-830B-287116DE13BF}">
            <xm:f>NOT(ISERROR(SEARCH($BH$2,RR2)))</xm:f>
            <xm:f>$BH$2</xm:f>
            <x14:dxf>
              <fill>
                <patternFill>
                  <bgColor rgb="FFFF0000"/>
                </patternFill>
              </fill>
            </x14:dxf>
          </x14:cfRule>
          <x14:cfRule type="containsText" priority="350" operator="containsText" id="{ACDC07CB-DAE8-4A97-9ADC-704A22D3C5AD}">
            <xm:f>NOT(ISERROR(SEARCH($W$2,RR2)))</xm:f>
            <xm:f>$W$2</xm:f>
            <x14:dxf>
              <fill>
                <patternFill>
                  <bgColor theme="5"/>
                </patternFill>
              </fill>
            </x14:dxf>
          </x14:cfRule>
          <x14:cfRule type="containsText" priority="351" operator="containsText" id="{257D3D52-AFE1-44B2-B028-EA6826F95A92}">
            <xm:f>NOT(ISERROR(SEARCH($B$2,RR2)))</xm:f>
            <xm:f>$B$2</xm:f>
            <x14:dxf>
              <fill>
                <patternFill>
                  <bgColor rgb="FF92D050"/>
                </patternFill>
              </fill>
            </x14:dxf>
          </x14:cfRule>
          <x14:cfRule type="containsText" priority="352" operator="containsText" id="{1DB3BFEB-A021-4C96-8BA9-835DF00380EE}">
            <xm:f>NOT(ISERROR(SEARCH($C$2,RR2)))</xm:f>
            <xm:f>$C$2</xm:f>
            <x14:dxf>
              <fill>
                <patternFill>
                  <bgColor rgb="FF00B0F0"/>
                </patternFill>
              </fill>
            </x14:dxf>
          </x14:cfRule>
          <x14:cfRule type="containsText" priority="353" operator="containsText" id="{F465178A-7BBE-4ED9-BB6E-0EFD2FBDC7F8}">
            <xm:f>NOT(ISERROR(SEARCH($D$2,RR2)))</xm:f>
            <xm:f>$D$2</xm:f>
            <x14:dxf>
              <fill>
                <patternFill>
                  <bgColor rgb="FFFFFF00"/>
                </patternFill>
              </fill>
            </x14:dxf>
          </x14:cfRule>
          <xm:sqref>RR2 RT2 RV2</xm:sqref>
        </x14:conditionalFormatting>
        <x14:conditionalFormatting xmlns:xm="http://schemas.microsoft.com/office/excel/2006/main">
          <x14:cfRule type="containsText" priority="345" operator="containsText" id="{5AA29310-17E8-412F-83E3-5C1B11EBD97A}">
            <xm:f>NOT(ISERROR(SEARCH($MA$2,RR2)))</xm:f>
            <xm:f>$MA$2</xm:f>
            <x14:dxf>
              <fill>
                <patternFill>
                  <bgColor rgb="FFFF00FF"/>
                </patternFill>
              </fill>
            </x14:dxf>
          </x14:cfRule>
          <xm:sqref>RR2 RT2 RV2</xm:sqref>
        </x14:conditionalFormatting>
        <x14:conditionalFormatting xmlns:xm="http://schemas.microsoft.com/office/excel/2006/main">
          <x14:cfRule type="containsText" priority="344" operator="containsText" id="{E1CED7EB-8D66-4052-8C34-517E5E064D47}">
            <xm:f>NOT(ISERROR(SEARCH($PD$2,RR2)))</xm:f>
            <xm:f>$PD$2</xm:f>
            <x14:dxf>
              <fill>
                <patternFill>
                  <bgColor theme="4"/>
                </patternFill>
              </fill>
            </x14:dxf>
          </x14:cfRule>
          <xm:sqref>RR2 RT2 RV2</xm:sqref>
        </x14:conditionalFormatting>
        <x14:conditionalFormatting xmlns:xm="http://schemas.microsoft.com/office/excel/2006/main">
          <x14:cfRule type="containsText" priority="332" operator="containsText" id="{12E67344-8F38-484C-B59C-C6FF79F30FCB}">
            <xm:f>NOT(ISERROR(SEARCH($AN$2,RW2)))</xm:f>
            <xm:f>$AN$2</xm:f>
            <x14:dxf>
              <fill>
                <patternFill>
                  <bgColor theme="7" tint="0.59996337778862885"/>
                </patternFill>
              </fill>
            </x14:dxf>
          </x14:cfRule>
          <x14:cfRule type="containsText" priority="333" operator="containsText" id="{2D0578EF-6357-4963-A6C9-F550F593E8C9}">
            <xm:f>NOT(ISERROR(SEARCH($BV$2,RW2)))</xm:f>
            <xm:f>$BV$2</xm:f>
            <x14:dxf>
              <fill>
                <patternFill>
                  <bgColor rgb="FF7030A0"/>
                </patternFill>
              </fill>
            </x14:dxf>
          </x14:cfRule>
          <x14:cfRule type="containsText" priority="334" operator="containsText" id="{4517360E-26F4-48AC-B4CE-BD5497410675}">
            <xm:f>NOT(ISERROR(SEARCH($BH$2,RW2)))</xm:f>
            <xm:f>$BH$2</xm:f>
            <x14:dxf>
              <fill>
                <patternFill>
                  <bgColor rgb="FFFF0000"/>
                </patternFill>
              </fill>
            </x14:dxf>
          </x14:cfRule>
          <x14:cfRule type="containsText" priority="335" operator="containsText" id="{3CBD2D4F-0AA2-493A-918B-E307A8B97F15}">
            <xm:f>NOT(ISERROR(SEARCH($W$2,RW2)))</xm:f>
            <xm:f>$W$2</xm:f>
            <x14:dxf>
              <fill>
                <patternFill>
                  <bgColor theme="5"/>
                </patternFill>
              </fill>
            </x14:dxf>
          </x14:cfRule>
          <x14:cfRule type="containsText" priority="336" operator="containsText" id="{2F07E664-6A51-43D6-9149-9E1E5EE9C3CD}">
            <xm:f>NOT(ISERROR(SEARCH($B$2,RW2)))</xm:f>
            <xm:f>$B$2</xm:f>
            <x14:dxf>
              <fill>
                <patternFill>
                  <bgColor rgb="FF92D050"/>
                </patternFill>
              </fill>
            </x14:dxf>
          </x14:cfRule>
          <x14:cfRule type="containsText" priority="337" operator="containsText" id="{C7F50ED8-E832-48E7-8ABA-E3E7B0F8FC7B}">
            <xm:f>NOT(ISERROR(SEARCH($C$2,RW2)))</xm:f>
            <xm:f>$C$2</xm:f>
            <x14:dxf>
              <fill>
                <patternFill>
                  <bgColor rgb="FF00B0F0"/>
                </patternFill>
              </fill>
            </x14:dxf>
          </x14:cfRule>
          <x14:cfRule type="containsText" priority="338" operator="containsText" id="{4D894219-AECC-459B-A068-183FF26E4215}">
            <xm:f>NOT(ISERROR(SEARCH($D$2,RW2)))</xm:f>
            <xm:f>$D$2</xm:f>
            <x14:dxf>
              <fill>
                <patternFill>
                  <bgColor rgb="FFFFFF00"/>
                </patternFill>
              </fill>
            </x14:dxf>
          </x14:cfRule>
          <xm:sqref>RW2</xm:sqref>
        </x14:conditionalFormatting>
        <x14:conditionalFormatting xmlns:xm="http://schemas.microsoft.com/office/excel/2006/main">
          <x14:cfRule type="containsText" priority="330" operator="containsText" id="{EFF36BE1-3185-4FA5-ADFB-39F89280E314}">
            <xm:f>NOT(ISERROR(SEARCH($MA$2,RW2)))</xm:f>
            <xm:f>$MA$2</xm:f>
            <x14:dxf>
              <fill>
                <patternFill>
                  <bgColor rgb="FFFF00FF"/>
                </patternFill>
              </fill>
            </x14:dxf>
          </x14:cfRule>
          <xm:sqref>RW2</xm:sqref>
        </x14:conditionalFormatting>
        <x14:conditionalFormatting xmlns:xm="http://schemas.microsoft.com/office/excel/2006/main">
          <x14:cfRule type="containsText" priority="329" operator="containsText" id="{F34C8C15-815D-4FB5-820A-6443E0D5E319}">
            <xm:f>NOT(ISERROR(SEARCH($PD$2,RW2)))</xm:f>
            <xm:f>$PD$2</xm:f>
            <x14:dxf>
              <fill>
                <patternFill>
                  <bgColor theme="4"/>
                </patternFill>
              </fill>
            </x14:dxf>
          </x14:cfRule>
          <xm:sqref>RW2</xm:sqref>
        </x14:conditionalFormatting>
        <x14:conditionalFormatting xmlns:xm="http://schemas.microsoft.com/office/excel/2006/main">
          <x14:cfRule type="containsText" priority="209" operator="containsText" id="{25D97152-7C8F-4489-A7B6-FC913AC3CF2E}">
            <xm:f>NOT(ISERROR(SEARCH($AN$2,RX2)))</xm:f>
            <xm:f>$AN$2</xm:f>
            <x14:dxf>
              <fill>
                <patternFill>
                  <bgColor theme="7" tint="0.59996337778862885"/>
                </patternFill>
              </fill>
            </x14:dxf>
          </x14:cfRule>
          <x14:cfRule type="containsText" priority="210" operator="containsText" id="{EE02B05B-D997-4795-B25C-14B2E6C8E576}">
            <xm:f>NOT(ISERROR(SEARCH($BV$2,RX2)))</xm:f>
            <xm:f>$BV$2</xm:f>
            <x14:dxf>
              <fill>
                <patternFill>
                  <bgColor rgb="FF7030A0"/>
                </patternFill>
              </fill>
            </x14:dxf>
          </x14:cfRule>
          <x14:cfRule type="containsText" priority="211" operator="containsText" id="{A7C40FEA-8F94-4B10-8964-0BE3090079EE}">
            <xm:f>NOT(ISERROR(SEARCH($BH$2,RX2)))</xm:f>
            <xm:f>$BH$2</xm:f>
            <x14:dxf>
              <fill>
                <patternFill>
                  <bgColor rgb="FFFF0000"/>
                </patternFill>
              </fill>
            </x14:dxf>
          </x14:cfRule>
          <x14:cfRule type="containsText" priority="212" operator="containsText" id="{A6B9B8EB-F3CE-40CF-B01F-DD5B8B220328}">
            <xm:f>NOT(ISERROR(SEARCH($W$2,RX2)))</xm:f>
            <xm:f>$W$2</xm:f>
            <x14:dxf>
              <fill>
                <patternFill>
                  <bgColor theme="5"/>
                </patternFill>
              </fill>
            </x14:dxf>
          </x14:cfRule>
          <x14:cfRule type="containsText" priority="213" operator="containsText" id="{E4C62E9A-92ED-4BB1-95E8-AED2211EB76D}">
            <xm:f>NOT(ISERROR(SEARCH($B$2,RX2)))</xm:f>
            <xm:f>$B$2</xm:f>
            <x14:dxf>
              <fill>
                <patternFill>
                  <bgColor rgb="FF92D050"/>
                </patternFill>
              </fill>
            </x14:dxf>
          </x14:cfRule>
          <x14:cfRule type="containsText" priority="214" operator="containsText" id="{0057298C-7698-4CC3-9317-2C1BA7376FE8}">
            <xm:f>NOT(ISERROR(SEARCH($C$2,RX2)))</xm:f>
            <xm:f>$C$2</xm:f>
            <x14:dxf>
              <fill>
                <patternFill>
                  <bgColor rgb="FF00B0F0"/>
                </patternFill>
              </fill>
            </x14:dxf>
          </x14:cfRule>
          <x14:cfRule type="containsText" priority="215" operator="containsText" id="{4D404C8B-C0D1-471B-B93C-7206E05B9784}">
            <xm:f>NOT(ISERROR(SEARCH($D$2,RX2)))</xm:f>
            <xm:f>$D$2</xm:f>
            <x14:dxf>
              <fill>
                <patternFill>
                  <bgColor rgb="FFFFFF00"/>
                </patternFill>
              </fill>
            </x14:dxf>
          </x14:cfRule>
          <xm:sqref>RX2:RY2</xm:sqref>
        </x14:conditionalFormatting>
        <x14:conditionalFormatting xmlns:xm="http://schemas.microsoft.com/office/excel/2006/main">
          <x14:cfRule type="containsText" priority="207" operator="containsText" id="{FB38425F-D781-4377-8C9F-64577CA902A8}">
            <xm:f>NOT(ISERROR(SEARCH($MA$2,RX2)))</xm:f>
            <xm:f>$MA$2</xm:f>
            <x14:dxf>
              <fill>
                <patternFill>
                  <bgColor rgb="FFFF00FF"/>
                </patternFill>
              </fill>
            </x14:dxf>
          </x14:cfRule>
          <xm:sqref>RX2:RY2</xm:sqref>
        </x14:conditionalFormatting>
        <x14:conditionalFormatting xmlns:xm="http://schemas.microsoft.com/office/excel/2006/main">
          <x14:cfRule type="containsText" priority="201" operator="containsText" id="{020957A8-F001-424B-86B9-975065DF07AD}">
            <xm:f>NOT(ISERROR(SEARCH($PD$2,RX2)))</xm:f>
            <xm:f>$PD$2</xm:f>
            <x14:dxf>
              <fill>
                <patternFill>
                  <bgColor theme="4"/>
                </patternFill>
              </fill>
            </x14:dxf>
          </x14:cfRule>
          <xm:sqref>RX2:RY2</xm:sqref>
        </x14:conditionalFormatting>
        <x14:conditionalFormatting xmlns:xm="http://schemas.microsoft.com/office/excel/2006/main">
          <x14:cfRule type="containsText" priority="194" operator="containsText" id="{C8D462B0-282D-4787-9001-EBA5A03A43CC}">
            <xm:f>NOT(ISERROR(SEARCH($AN$2,RZ2)))</xm:f>
            <xm:f>$AN$2</xm:f>
            <x14:dxf>
              <fill>
                <patternFill>
                  <bgColor theme="7" tint="0.59996337778862885"/>
                </patternFill>
              </fill>
            </x14:dxf>
          </x14:cfRule>
          <x14:cfRule type="containsText" priority="195" operator="containsText" id="{09CD7447-3D29-43FF-B600-13A05348ACE3}">
            <xm:f>NOT(ISERROR(SEARCH($BV$2,RZ2)))</xm:f>
            <xm:f>$BV$2</xm:f>
            <x14:dxf>
              <fill>
                <patternFill>
                  <bgColor rgb="FF7030A0"/>
                </patternFill>
              </fill>
            </x14:dxf>
          </x14:cfRule>
          <x14:cfRule type="containsText" priority="196" operator="containsText" id="{34639CC7-EBB5-47BB-9F17-4576177F9F9A}">
            <xm:f>NOT(ISERROR(SEARCH($BH$2,RZ2)))</xm:f>
            <xm:f>$BH$2</xm:f>
            <x14:dxf>
              <fill>
                <patternFill>
                  <bgColor rgb="FFFF0000"/>
                </patternFill>
              </fill>
            </x14:dxf>
          </x14:cfRule>
          <x14:cfRule type="containsText" priority="197" operator="containsText" id="{C21A391E-42EB-4772-AB92-18D997D6AD81}">
            <xm:f>NOT(ISERROR(SEARCH($W$2,RZ2)))</xm:f>
            <xm:f>$W$2</xm:f>
            <x14:dxf>
              <fill>
                <patternFill>
                  <bgColor theme="5"/>
                </patternFill>
              </fill>
            </x14:dxf>
          </x14:cfRule>
          <x14:cfRule type="containsText" priority="198" operator="containsText" id="{306CBD57-2DAE-4C1C-AC4B-A4827E1991B3}">
            <xm:f>NOT(ISERROR(SEARCH($B$2,RZ2)))</xm:f>
            <xm:f>$B$2</xm:f>
            <x14:dxf>
              <fill>
                <patternFill>
                  <bgColor rgb="FF92D050"/>
                </patternFill>
              </fill>
            </x14:dxf>
          </x14:cfRule>
          <x14:cfRule type="containsText" priority="199" operator="containsText" id="{9034F530-D6E7-4C61-AF8C-81B5B9BDD40B}">
            <xm:f>NOT(ISERROR(SEARCH($C$2,RZ2)))</xm:f>
            <xm:f>$C$2</xm:f>
            <x14:dxf>
              <fill>
                <patternFill>
                  <bgColor rgb="FF00B0F0"/>
                </patternFill>
              </fill>
            </x14:dxf>
          </x14:cfRule>
          <x14:cfRule type="containsText" priority="200" operator="containsText" id="{C950B59F-D161-42EE-9B0C-FA7DFE264E80}">
            <xm:f>NOT(ISERROR(SEARCH($D$2,RZ2)))</xm:f>
            <xm:f>$D$2</xm:f>
            <x14:dxf>
              <fill>
                <patternFill>
                  <bgColor rgb="FFFFFF00"/>
                </patternFill>
              </fill>
            </x14:dxf>
          </x14:cfRule>
          <xm:sqref>RZ2:SK2</xm:sqref>
        </x14:conditionalFormatting>
        <x14:conditionalFormatting xmlns:xm="http://schemas.microsoft.com/office/excel/2006/main">
          <x14:cfRule type="containsText" priority="192" operator="containsText" id="{D387D3A9-E337-48B2-9008-AC8C3C1ABB0F}">
            <xm:f>NOT(ISERROR(SEARCH($MA$2,RZ2)))</xm:f>
            <xm:f>$MA$2</xm:f>
            <x14:dxf>
              <fill>
                <patternFill>
                  <bgColor rgb="FFFF00FF"/>
                </patternFill>
              </fill>
            </x14:dxf>
          </x14:cfRule>
          <xm:sqref>RZ2:SK2</xm:sqref>
        </x14:conditionalFormatting>
        <x14:conditionalFormatting xmlns:xm="http://schemas.microsoft.com/office/excel/2006/main">
          <x14:cfRule type="containsText" priority="186" operator="containsText" id="{7442B7F4-A471-4DD0-A734-5E8E9F15CCED}">
            <xm:f>NOT(ISERROR(SEARCH($PD$2,RZ2)))</xm:f>
            <xm:f>$PD$2</xm:f>
            <x14:dxf>
              <fill>
                <patternFill>
                  <bgColor theme="4"/>
                </patternFill>
              </fill>
            </x14:dxf>
          </x14:cfRule>
          <xm:sqref>RZ2:SK2</xm:sqref>
        </x14:conditionalFormatting>
        <x14:conditionalFormatting xmlns:xm="http://schemas.microsoft.com/office/excel/2006/main">
          <x14:cfRule type="containsText" priority="179" operator="containsText" id="{F9F57DFD-FEA0-4068-87B9-38E632D0105D}">
            <xm:f>NOT(ISERROR(SEARCH($AN$2,SL2)))</xm:f>
            <xm:f>$AN$2</xm:f>
            <x14:dxf>
              <fill>
                <patternFill>
                  <bgColor theme="7" tint="0.59996337778862885"/>
                </patternFill>
              </fill>
            </x14:dxf>
          </x14:cfRule>
          <x14:cfRule type="containsText" priority="180" operator="containsText" id="{ABC75C82-2224-41C7-9411-1C32B26FA43E}">
            <xm:f>NOT(ISERROR(SEARCH($BV$2,SL2)))</xm:f>
            <xm:f>$BV$2</xm:f>
            <x14:dxf>
              <fill>
                <patternFill>
                  <bgColor rgb="FF7030A0"/>
                </patternFill>
              </fill>
            </x14:dxf>
          </x14:cfRule>
          <x14:cfRule type="containsText" priority="181" operator="containsText" id="{159583DA-E30D-4278-AD45-1EF64FB239B8}">
            <xm:f>NOT(ISERROR(SEARCH($BH$2,SL2)))</xm:f>
            <xm:f>$BH$2</xm:f>
            <x14:dxf>
              <fill>
                <patternFill>
                  <bgColor rgb="FFFF0000"/>
                </patternFill>
              </fill>
            </x14:dxf>
          </x14:cfRule>
          <x14:cfRule type="containsText" priority="182" operator="containsText" id="{E5CFDC26-4AE7-46DC-ABCB-2E568E2016ED}">
            <xm:f>NOT(ISERROR(SEARCH($W$2,SL2)))</xm:f>
            <xm:f>$W$2</xm:f>
            <x14:dxf>
              <fill>
                <patternFill>
                  <bgColor theme="5"/>
                </patternFill>
              </fill>
            </x14:dxf>
          </x14:cfRule>
          <x14:cfRule type="containsText" priority="183" operator="containsText" id="{772619E1-2476-4EEC-B771-F6D3D69AAA3D}">
            <xm:f>NOT(ISERROR(SEARCH($B$2,SL2)))</xm:f>
            <xm:f>$B$2</xm:f>
            <x14:dxf>
              <fill>
                <patternFill>
                  <bgColor rgb="FF92D050"/>
                </patternFill>
              </fill>
            </x14:dxf>
          </x14:cfRule>
          <x14:cfRule type="containsText" priority="184" operator="containsText" id="{639BEC0B-53A4-48FB-B241-8CD3C10A6462}">
            <xm:f>NOT(ISERROR(SEARCH($C$2,SL2)))</xm:f>
            <xm:f>$C$2</xm:f>
            <x14:dxf>
              <fill>
                <patternFill>
                  <bgColor rgb="FF00B0F0"/>
                </patternFill>
              </fill>
            </x14:dxf>
          </x14:cfRule>
          <x14:cfRule type="containsText" priority="185" operator="containsText" id="{C4D38562-AF99-4437-A3AD-F9E19B04A0AE}">
            <xm:f>NOT(ISERROR(SEARCH($D$2,SL2)))</xm:f>
            <xm:f>$D$2</xm:f>
            <x14:dxf>
              <fill>
                <patternFill>
                  <bgColor rgb="FFFFFF00"/>
                </patternFill>
              </fill>
            </x14:dxf>
          </x14:cfRule>
          <xm:sqref>SL2:SM2</xm:sqref>
        </x14:conditionalFormatting>
        <x14:conditionalFormatting xmlns:xm="http://schemas.microsoft.com/office/excel/2006/main">
          <x14:cfRule type="containsText" priority="177" operator="containsText" id="{0E19685F-DB67-4B5F-886F-3E0722C40F55}">
            <xm:f>NOT(ISERROR(SEARCH($MA$2,SL2)))</xm:f>
            <xm:f>$MA$2</xm:f>
            <x14:dxf>
              <fill>
                <patternFill>
                  <bgColor rgb="FFFF00FF"/>
                </patternFill>
              </fill>
            </x14:dxf>
          </x14:cfRule>
          <xm:sqref>SL2:SM2</xm:sqref>
        </x14:conditionalFormatting>
        <x14:conditionalFormatting xmlns:xm="http://schemas.microsoft.com/office/excel/2006/main">
          <x14:cfRule type="containsText" priority="171" operator="containsText" id="{E70F7C6A-82B6-4576-8421-46D6C3FBC920}">
            <xm:f>NOT(ISERROR(SEARCH($PD$2,SL2)))</xm:f>
            <xm:f>$PD$2</xm:f>
            <x14:dxf>
              <fill>
                <patternFill>
                  <bgColor theme="4"/>
                </patternFill>
              </fill>
            </x14:dxf>
          </x14:cfRule>
          <xm:sqref>SL2:SM2</xm:sqref>
        </x14:conditionalFormatting>
        <x14:conditionalFormatting xmlns:xm="http://schemas.microsoft.com/office/excel/2006/main">
          <x14:cfRule type="containsText" priority="159" operator="containsText" id="{464F49A8-BBA8-4822-AD80-0ED105F89E1B}">
            <xm:f>NOT(ISERROR(SEARCH($AN$2,SN2)))</xm:f>
            <xm:f>$AN$2</xm:f>
            <x14:dxf>
              <fill>
                <patternFill>
                  <bgColor theme="7" tint="0.59996337778862885"/>
                </patternFill>
              </fill>
            </x14:dxf>
          </x14:cfRule>
          <x14:cfRule type="containsText" priority="160" operator="containsText" id="{35C9FC34-3605-418A-8BDD-786136314DAD}">
            <xm:f>NOT(ISERROR(SEARCH($BV$2,SN2)))</xm:f>
            <xm:f>$BV$2</xm:f>
            <x14:dxf>
              <fill>
                <patternFill>
                  <bgColor rgb="FF7030A0"/>
                </patternFill>
              </fill>
            </x14:dxf>
          </x14:cfRule>
          <x14:cfRule type="containsText" priority="161" operator="containsText" id="{0C4F999F-F89D-4D23-939A-001AA578BC23}">
            <xm:f>NOT(ISERROR(SEARCH($BH$2,SN2)))</xm:f>
            <xm:f>$BH$2</xm:f>
            <x14:dxf>
              <fill>
                <patternFill>
                  <bgColor rgb="FFFF0000"/>
                </patternFill>
              </fill>
            </x14:dxf>
          </x14:cfRule>
          <x14:cfRule type="containsText" priority="162" operator="containsText" id="{FFDBE027-F37C-402E-8851-980CB04FA7D6}">
            <xm:f>NOT(ISERROR(SEARCH($W$2,SN2)))</xm:f>
            <xm:f>$W$2</xm:f>
            <x14:dxf>
              <fill>
                <patternFill>
                  <bgColor theme="5"/>
                </patternFill>
              </fill>
            </x14:dxf>
          </x14:cfRule>
          <x14:cfRule type="containsText" priority="163" operator="containsText" id="{2EFD72DD-E0D2-4560-A14E-2AB2F78C7424}">
            <xm:f>NOT(ISERROR(SEARCH($B$2,SN2)))</xm:f>
            <xm:f>$B$2</xm:f>
            <x14:dxf>
              <fill>
                <patternFill>
                  <bgColor rgb="FF92D050"/>
                </patternFill>
              </fill>
            </x14:dxf>
          </x14:cfRule>
          <x14:cfRule type="containsText" priority="164" operator="containsText" id="{1D098DA8-81BD-444B-8BA6-BEC6114341FC}">
            <xm:f>NOT(ISERROR(SEARCH($C$2,SN2)))</xm:f>
            <xm:f>$C$2</xm:f>
            <x14:dxf>
              <fill>
                <patternFill>
                  <bgColor rgb="FF00B0F0"/>
                </patternFill>
              </fill>
            </x14:dxf>
          </x14:cfRule>
          <x14:cfRule type="containsText" priority="165" operator="containsText" id="{52A185A6-EE55-42B0-8C0B-EDE5113BAC0D}">
            <xm:f>NOT(ISERROR(SEARCH($D$2,SN2)))</xm:f>
            <xm:f>$D$2</xm:f>
            <x14:dxf>
              <fill>
                <patternFill>
                  <bgColor rgb="FFFFFF00"/>
                </patternFill>
              </fill>
            </x14:dxf>
          </x14:cfRule>
          <xm:sqref>SN2:SO2</xm:sqref>
        </x14:conditionalFormatting>
        <x14:conditionalFormatting xmlns:xm="http://schemas.microsoft.com/office/excel/2006/main">
          <x14:cfRule type="containsText" priority="157" operator="containsText" id="{5419CE82-DE8A-4C1A-AE2F-6BF58A7D3A38}">
            <xm:f>NOT(ISERROR(SEARCH($MA$2,SN2)))</xm:f>
            <xm:f>$MA$2</xm:f>
            <x14:dxf>
              <fill>
                <patternFill>
                  <bgColor rgb="FFFF00FF"/>
                </patternFill>
              </fill>
            </x14:dxf>
          </x14:cfRule>
          <xm:sqref>SN2:SO2</xm:sqref>
        </x14:conditionalFormatting>
        <x14:conditionalFormatting xmlns:xm="http://schemas.microsoft.com/office/excel/2006/main">
          <x14:cfRule type="containsText" priority="156" operator="containsText" id="{1D7E8B14-B78E-4298-9318-21BDF84C1D4A}">
            <xm:f>NOT(ISERROR(SEARCH($PD$2,SN2)))</xm:f>
            <xm:f>$PD$2</xm:f>
            <x14:dxf>
              <fill>
                <patternFill>
                  <bgColor theme="4"/>
                </patternFill>
              </fill>
            </x14:dxf>
          </x14:cfRule>
          <xm:sqref>SN2:SO2</xm:sqref>
        </x14:conditionalFormatting>
        <x14:conditionalFormatting xmlns:xm="http://schemas.microsoft.com/office/excel/2006/main">
          <x14:cfRule type="containsText" priority="144" operator="containsText" id="{0DFAE8FA-5D6F-4DC8-A724-50DC5F459BCD}">
            <xm:f>NOT(ISERROR(SEARCH($AN$2,SP2)))</xm:f>
            <xm:f>$AN$2</xm:f>
            <x14:dxf>
              <fill>
                <patternFill>
                  <bgColor theme="7" tint="0.59996337778862885"/>
                </patternFill>
              </fill>
            </x14:dxf>
          </x14:cfRule>
          <x14:cfRule type="containsText" priority="145" operator="containsText" id="{4FD8CE8B-2137-48F8-A65F-C6F111BA14FD}">
            <xm:f>NOT(ISERROR(SEARCH($BV$2,SP2)))</xm:f>
            <xm:f>$BV$2</xm:f>
            <x14:dxf>
              <fill>
                <patternFill>
                  <bgColor rgb="FF7030A0"/>
                </patternFill>
              </fill>
            </x14:dxf>
          </x14:cfRule>
          <x14:cfRule type="containsText" priority="146" operator="containsText" id="{CA4A5700-4B8F-470F-AE5F-1C5F7486E764}">
            <xm:f>NOT(ISERROR(SEARCH($BH$2,SP2)))</xm:f>
            <xm:f>$BH$2</xm:f>
            <x14:dxf>
              <fill>
                <patternFill>
                  <bgColor rgb="FFFF0000"/>
                </patternFill>
              </fill>
            </x14:dxf>
          </x14:cfRule>
          <x14:cfRule type="containsText" priority="147" operator="containsText" id="{71049768-1D4D-4463-910D-430B5022E799}">
            <xm:f>NOT(ISERROR(SEARCH($W$2,SP2)))</xm:f>
            <xm:f>$W$2</xm:f>
            <x14:dxf>
              <fill>
                <patternFill>
                  <bgColor theme="5"/>
                </patternFill>
              </fill>
            </x14:dxf>
          </x14:cfRule>
          <x14:cfRule type="containsText" priority="148" operator="containsText" id="{7AFB1A4A-35A0-4461-8A99-3B5A35485A25}">
            <xm:f>NOT(ISERROR(SEARCH($B$2,SP2)))</xm:f>
            <xm:f>$B$2</xm:f>
            <x14:dxf>
              <fill>
                <patternFill>
                  <bgColor rgb="FF92D050"/>
                </patternFill>
              </fill>
            </x14:dxf>
          </x14:cfRule>
          <x14:cfRule type="containsText" priority="149" operator="containsText" id="{D1A64502-46AB-43FD-AC77-183848C6938B}">
            <xm:f>NOT(ISERROR(SEARCH($C$2,SP2)))</xm:f>
            <xm:f>$C$2</xm:f>
            <x14:dxf>
              <fill>
                <patternFill>
                  <bgColor rgb="FF00B0F0"/>
                </patternFill>
              </fill>
            </x14:dxf>
          </x14:cfRule>
          <x14:cfRule type="containsText" priority="150" operator="containsText" id="{307C3005-96B4-4878-8B56-CF8814EA135D}">
            <xm:f>NOT(ISERROR(SEARCH($D$2,SP2)))</xm:f>
            <xm:f>$D$2</xm:f>
            <x14:dxf>
              <fill>
                <patternFill>
                  <bgColor rgb="FFFFFF00"/>
                </patternFill>
              </fill>
            </x14:dxf>
          </x14:cfRule>
          <xm:sqref>SP2:SQ2</xm:sqref>
        </x14:conditionalFormatting>
        <x14:conditionalFormatting xmlns:xm="http://schemas.microsoft.com/office/excel/2006/main">
          <x14:cfRule type="containsText" priority="142" operator="containsText" id="{51E7306C-7CB9-4AF3-A890-92DB660C5149}">
            <xm:f>NOT(ISERROR(SEARCH($MA$2,SP2)))</xm:f>
            <xm:f>$MA$2</xm:f>
            <x14:dxf>
              <fill>
                <patternFill>
                  <bgColor rgb="FFFF00FF"/>
                </patternFill>
              </fill>
            </x14:dxf>
          </x14:cfRule>
          <xm:sqref>SP2:SQ2</xm:sqref>
        </x14:conditionalFormatting>
        <x14:conditionalFormatting xmlns:xm="http://schemas.microsoft.com/office/excel/2006/main">
          <x14:cfRule type="containsText" priority="141" operator="containsText" id="{DABA623D-7D4E-4C0B-98EC-7D1E6A2E3B08}">
            <xm:f>NOT(ISERROR(SEARCH($PD$2,SP2)))</xm:f>
            <xm:f>$PD$2</xm:f>
            <x14:dxf>
              <fill>
                <patternFill>
                  <bgColor theme="4"/>
                </patternFill>
              </fill>
            </x14:dxf>
          </x14:cfRule>
          <xm:sqref>SP2:SQ2</xm:sqref>
        </x14:conditionalFormatting>
        <x14:conditionalFormatting xmlns:xm="http://schemas.microsoft.com/office/excel/2006/main">
          <x14:cfRule type="containsText" priority="129" operator="containsText" id="{A8EB24DE-FB41-461B-9EDA-EF762BD049A5}">
            <xm:f>NOT(ISERROR(SEARCH($AN$2,SR2)))</xm:f>
            <xm:f>$AN$2</xm:f>
            <x14:dxf>
              <fill>
                <patternFill>
                  <bgColor theme="7" tint="0.59996337778862885"/>
                </patternFill>
              </fill>
            </x14:dxf>
          </x14:cfRule>
          <x14:cfRule type="containsText" priority="130" operator="containsText" id="{CA521DF7-8497-4223-B2F0-8198C7BED950}">
            <xm:f>NOT(ISERROR(SEARCH($BV$2,SR2)))</xm:f>
            <xm:f>$BV$2</xm:f>
            <x14:dxf>
              <fill>
                <patternFill>
                  <bgColor rgb="FF7030A0"/>
                </patternFill>
              </fill>
            </x14:dxf>
          </x14:cfRule>
          <x14:cfRule type="containsText" priority="131" operator="containsText" id="{674B1001-0EF2-4E24-A525-9A9ED410A78A}">
            <xm:f>NOT(ISERROR(SEARCH($BH$2,SR2)))</xm:f>
            <xm:f>$BH$2</xm:f>
            <x14:dxf>
              <fill>
                <patternFill>
                  <bgColor rgb="FFFF0000"/>
                </patternFill>
              </fill>
            </x14:dxf>
          </x14:cfRule>
          <x14:cfRule type="containsText" priority="132" operator="containsText" id="{0EF63E09-78D7-4ACB-959D-BC5B7AC0C1AE}">
            <xm:f>NOT(ISERROR(SEARCH($W$2,SR2)))</xm:f>
            <xm:f>$W$2</xm:f>
            <x14:dxf>
              <fill>
                <patternFill>
                  <bgColor theme="5"/>
                </patternFill>
              </fill>
            </x14:dxf>
          </x14:cfRule>
          <x14:cfRule type="containsText" priority="133" operator="containsText" id="{6920BD9F-45C6-4574-864B-8D5D8EDC7BFB}">
            <xm:f>NOT(ISERROR(SEARCH($B$2,SR2)))</xm:f>
            <xm:f>$B$2</xm:f>
            <x14:dxf>
              <fill>
                <patternFill>
                  <bgColor rgb="FF92D050"/>
                </patternFill>
              </fill>
            </x14:dxf>
          </x14:cfRule>
          <x14:cfRule type="containsText" priority="134" operator="containsText" id="{9A82CE36-E522-4205-A8E7-2E91DAFF20A7}">
            <xm:f>NOT(ISERROR(SEARCH($C$2,SR2)))</xm:f>
            <xm:f>$C$2</xm:f>
            <x14:dxf>
              <fill>
                <patternFill>
                  <bgColor rgb="FF00B0F0"/>
                </patternFill>
              </fill>
            </x14:dxf>
          </x14:cfRule>
          <x14:cfRule type="containsText" priority="135" operator="containsText" id="{6932B744-233D-43FB-AFBE-227B4A25A17E}">
            <xm:f>NOT(ISERROR(SEARCH($D$2,SR2)))</xm:f>
            <xm:f>$D$2</xm:f>
            <x14:dxf>
              <fill>
                <patternFill>
                  <bgColor rgb="FFFFFF00"/>
                </patternFill>
              </fill>
            </x14:dxf>
          </x14:cfRule>
          <xm:sqref>SR2:SS2</xm:sqref>
        </x14:conditionalFormatting>
        <x14:conditionalFormatting xmlns:xm="http://schemas.microsoft.com/office/excel/2006/main">
          <x14:cfRule type="containsText" priority="127" operator="containsText" id="{60766B84-E953-4A0B-8796-B4E7C280A5E2}">
            <xm:f>NOT(ISERROR(SEARCH($MA$2,SR2)))</xm:f>
            <xm:f>$MA$2</xm:f>
            <x14:dxf>
              <fill>
                <patternFill>
                  <bgColor rgb="FFFF00FF"/>
                </patternFill>
              </fill>
            </x14:dxf>
          </x14:cfRule>
          <xm:sqref>SR2:SS2</xm:sqref>
        </x14:conditionalFormatting>
        <x14:conditionalFormatting xmlns:xm="http://schemas.microsoft.com/office/excel/2006/main">
          <x14:cfRule type="containsText" priority="126" operator="containsText" id="{77EE7D4C-8DA6-46B4-8669-F341DBD3D5BE}">
            <xm:f>NOT(ISERROR(SEARCH($PD$2,SR2)))</xm:f>
            <xm:f>$PD$2</xm:f>
            <x14:dxf>
              <fill>
                <patternFill>
                  <bgColor theme="4"/>
                </patternFill>
              </fill>
            </x14:dxf>
          </x14:cfRule>
          <xm:sqref>SR2:SS2</xm:sqref>
        </x14:conditionalFormatting>
        <x14:conditionalFormatting xmlns:xm="http://schemas.microsoft.com/office/excel/2006/main">
          <x14:cfRule type="containsText" priority="114" operator="containsText" id="{3E4511B9-B4C7-45D2-A485-278FD399F698}">
            <xm:f>NOT(ISERROR(SEARCH($AN$2,ST2)))</xm:f>
            <xm:f>$AN$2</xm:f>
            <x14:dxf>
              <fill>
                <patternFill>
                  <bgColor theme="7" tint="0.59996337778862885"/>
                </patternFill>
              </fill>
            </x14:dxf>
          </x14:cfRule>
          <x14:cfRule type="containsText" priority="115" operator="containsText" id="{D2E789AB-4A1C-4C18-BA83-D3A2AA986624}">
            <xm:f>NOT(ISERROR(SEARCH($BV$2,ST2)))</xm:f>
            <xm:f>$BV$2</xm:f>
            <x14:dxf>
              <fill>
                <patternFill>
                  <bgColor rgb="FF7030A0"/>
                </patternFill>
              </fill>
            </x14:dxf>
          </x14:cfRule>
          <x14:cfRule type="containsText" priority="116" operator="containsText" id="{5DFE5BF7-1AA4-4100-8937-A248661AE86D}">
            <xm:f>NOT(ISERROR(SEARCH($BH$2,ST2)))</xm:f>
            <xm:f>$BH$2</xm:f>
            <x14:dxf>
              <fill>
                <patternFill>
                  <bgColor rgb="FFFF0000"/>
                </patternFill>
              </fill>
            </x14:dxf>
          </x14:cfRule>
          <x14:cfRule type="containsText" priority="117" operator="containsText" id="{4276A212-EA1C-48EB-81E7-7B215FE76DF9}">
            <xm:f>NOT(ISERROR(SEARCH($W$2,ST2)))</xm:f>
            <xm:f>$W$2</xm:f>
            <x14:dxf>
              <fill>
                <patternFill>
                  <bgColor theme="5"/>
                </patternFill>
              </fill>
            </x14:dxf>
          </x14:cfRule>
          <x14:cfRule type="containsText" priority="118" operator="containsText" id="{80FE4389-68AD-4280-8A88-A4C7209CB0A8}">
            <xm:f>NOT(ISERROR(SEARCH($B$2,ST2)))</xm:f>
            <xm:f>$B$2</xm:f>
            <x14:dxf>
              <fill>
                <patternFill>
                  <bgColor rgb="FF92D050"/>
                </patternFill>
              </fill>
            </x14:dxf>
          </x14:cfRule>
          <x14:cfRule type="containsText" priority="119" operator="containsText" id="{DEC54287-25FA-4423-84A6-D833666D8F5F}">
            <xm:f>NOT(ISERROR(SEARCH($C$2,ST2)))</xm:f>
            <xm:f>$C$2</xm:f>
            <x14:dxf>
              <fill>
                <patternFill>
                  <bgColor rgb="FF00B0F0"/>
                </patternFill>
              </fill>
            </x14:dxf>
          </x14:cfRule>
          <x14:cfRule type="containsText" priority="120" operator="containsText" id="{DAF70F4F-AE6C-425C-97A9-6FF4B0792777}">
            <xm:f>NOT(ISERROR(SEARCH($D$2,ST2)))</xm:f>
            <xm:f>$D$2</xm:f>
            <x14:dxf>
              <fill>
                <patternFill>
                  <bgColor rgb="FFFFFF00"/>
                </patternFill>
              </fill>
            </x14:dxf>
          </x14:cfRule>
          <xm:sqref>ST2:SU2</xm:sqref>
        </x14:conditionalFormatting>
        <x14:conditionalFormatting xmlns:xm="http://schemas.microsoft.com/office/excel/2006/main">
          <x14:cfRule type="containsText" priority="112" operator="containsText" id="{A5DC766A-C337-4D23-982B-85AA2C25AE53}">
            <xm:f>NOT(ISERROR(SEARCH($MA$2,ST2)))</xm:f>
            <xm:f>$MA$2</xm:f>
            <x14:dxf>
              <fill>
                <patternFill>
                  <bgColor rgb="FFFF00FF"/>
                </patternFill>
              </fill>
            </x14:dxf>
          </x14:cfRule>
          <xm:sqref>ST2:SU2</xm:sqref>
        </x14:conditionalFormatting>
        <x14:conditionalFormatting xmlns:xm="http://schemas.microsoft.com/office/excel/2006/main">
          <x14:cfRule type="containsText" priority="111" operator="containsText" id="{7A06EB81-B13D-47B6-A07A-FA2550C93C28}">
            <xm:f>NOT(ISERROR(SEARCH($PD$2,ST2)))</xm:f>
            <xm:f>$PD$2</xm:f>
            <x14:dxf>
              <fill>
                <patternFill>
                  <bgColor theme="4"/>
                </patternFill>
              </fill>
            </x14:dxf>
          </x14:cfRule>
          <xm:sqref>ST2:SU2</xm:sqref>
        </x14:conditionalFormatting>
        <x14:conditionalFormatting xmlns:xm="http://schemas.microsoft.com/office/excel/2006/main">
          <x14:cfRule type="containsText" priority="99" operator="containsText" id="{185E7ACD-283B-47B7-A219-9626DA8CF747}">
            <xm:f>NOT(ISERROR(SEARCH($AN$2,SV2)))</xm:f>
            <xm:f>$AN$2</xm:f>
            <x14:dxf>
              <fill>
                <patternFill>
                  <bgColor theme="7" tint="0.59996337778862885"/>
                </patternFill>
              </fill>
            </x14:dxf>
          </x14:cfRule>
          <x14:cfRule type="containsText" priority="100" operator="containsText" id="{38D4CF99-99DD-4AB0-B3AB-D1096DA572E2}">
            <xm:f>NOT(ISERROR(SEARCH($BV$2,SV2)))</xm:f>
            <xm:f>$BV$2</xm:f>
            <x14:dxf>
              <fill>
                <patternFill>
                  <bgColor rgb="FF7030A0"/>
                </patternFill>
              </fill>
            </x14:dxf>
          </x14:cfRule>
          <x14:cfRule type="containsText" priority="101" operator="containsText" id="{D04D81A1-CBC8-41E3-B32C-FCFF2E8AAD41}">
            <xm:f>NOT(ISERROR(SEARCH($BH$2,SV2)))</xm:f>
            <xm:f>$BH$2</xm:f>
            <x14:dxf>
              <fill>
                <patternFill>
                  <bgColor rgb="FFFF0000"/>
                </patternFill>
              </fill>
            </x14:dxf>
          </x14:cfRule>
          <x14:cfRule type="containsText" priority="102" operator="containsText" id="{DD14E55F-CC5F-48F6-99A9-1F98236686B3}">
            <xm:f>NOT(ISERROR(SEARCH($W$2,SV2)))</xm:f>
            <xm:f>$W$2</xm:f>
            <x14:dxf>
              <fill>
                <patternFill>
                  <bgColor theme="5"/>
                </patternFill>
              </fill>
            </x14:dxf>
          </x14:cfRule>
          <x14:cfRule type="containsText" priority="103" operator="containsText" id="{CDA1E920-38F3-49DB-A418-4E53886A4B24}">
            <xm:f>NOT(ISERROR(SEARCH($B$2,SV2)))</xm:f>
            <xm:f>$B$2</xm:f>
            <x14:dxf>
              <fill>
                <patternFill>
                  <bgColor rgb="FF92D050"/>
                </patternFill>
              </fill>
            </x14:dxf>
          </x14:cfRule>
          <x14:cfRule type="containsText" priority="104" operator="containsText" id="{CFCBEDB2-934E-4286-8195-6B65D5806A1C}">
            <xm:f>NOT(ISERROR(SEARCH($C$2,SV2)))</xm:f>
            <xm:f>$C$2</xm:f>
            <x14:dxf>
              <fill>
                <patternFill>
                  <bgColor rgb="FF00B0F0"/>
                </patternFill>
              </fill>
            </x14:dxf>
          </x14:cfRule>
          <x14:cfRule type="containsText" priority="105" operator="containsText" id="{103D896E-62AE-4F17-A54E-67839CC17320}">
            <xm:f>NOT(ISERROR(SEARCH($D$2,SV2)))</xm:f>
            <xm:f>$D$2</xm:f>
            <x14:dxf>
              <fill>
                <patternFill>
                  <bgColor rgb="FFFFFF00"/>
                </patternFill>
              </fill>
            </x14:dxf>
          </x14:cfRule>
          <xm:sqref>SV2:SW2</xm:sqref>
        </x14:conditionalFormatting>
        <x14:conditionalFormatting xmlns:xm="http://schemas.microsoft.com/office/excel/2006/main">
          <x14:cfRule type="containsText" priority="97" operator="containsText" id="{2A8A8597-B753-4F40-B023-8AAC4BFC40EA}">
            <xm:f>NOT(ISERROR(SEARCH($MA$2,SV2)))</xm:f>
            <xm:f>$MA$2</xm:f>
            <x14:dxf>
              <fill>
                <patternFill>
                  <bgColor rgb="FFFF00FF"/>
                </patternFill>
              </fill>
            </x14:dxf>
          </x14:cfRule>
          <xm:sqref>SV2:SW2</xm:sqref>
        </x14:conditionalFormatting>
        <x14:conditionalFormatting xmlns:xm="http://schemas.microsoft.com/office/excel/2006/main">
          <x14:cfRule type="containsText" priority="96" operator="containsText" id="{8A903406-BE79-4096-9E5A-70B5DED32414}">
            <xm:f>NOT(ISERROR(SEARCH($PD$2,SV2)))</xm:f>
            <xm:f>$PD$2</xm:f>
            <x14:dxf>
              <fill>
                <patternFill>
                  <bgColor theme="4"/>
                </patternFill>
              </fill>
            </x14:dxf>
          </x14:cfRule>
          <xm:sqref>SV2:SW2</xm:sqref>
        </x14:conditionalFormatting>
        <x14:conditionalFormatting xmlns:xm="http://schemas.microsoft.com/office/excel/2006/main">
          <x14:cfRule type="containsText" priority="84" operator="containsText" id="{36D93DCC-48BE-4F24-9FF8-2BDCFDED6C70}">
            <xm:f>NOT(ISERROR(SEARCH($AN$2,SX2)))</xm:f>
            <xm:f>$AN$2</xm:f>
            <x14:dxf>
              <fill>
                <patternFill>
                  <bgColor theme="7" tint="0.59996337778862885"/>
                </patternFill>
              </fill>
            </x14:dxf>
          </x14:cfRule>
          <x14:cfRule type="containsText" priority="85" operator="containsText" id="{9F7C62D4-5CA6-4269-A49D-7AEF7BC39EE9}">
            <xm:f>NOT(ISERROR(SEARCH($BV$2,SX2)))</xm:f>
            <xm:f>$BV$2</xm:f>
            <x14:dxf>
              <fill>
                <patternFill>
                  <bgColor rgb="FF7030A0"/>
                </patternFill>
              </fill>
            </x14:dxf>
          </x14:cfRule>
          <x14:cfRule type="containsText" priority="86" operator="containsText" id="{94AEF11E-5952-4F49-AF73-380557FB3B65}">
            <xm:f>NOT(ISERROR(SEARCH($BH$2,SX2)))</xm:f>
            <xm:f>$BH$2</xm:f>
            <x14:dxf>
              <fill>
                <patternFill>
                  <bgColor rgb="FFFF0000"/>
                </patternFill>
              </fill>
            </x14:dxf>
          </x14:cfRule>
          <x14:cfRule type="containsText" priority="87" operator="containsText" id="{449FFA4F-16A6-445F-9C02-FC543021CCF6}">
            <xm:f>NOT(ISERROR(SEARCH($W$2,SX2)))</xm:f>
            <xm:f>$W$2</xm:f>
            <x14:dxf>
              <fill>
                <patternFill>
                  <bgColor theme="5"/>
                </patternFill>
              </fill>
            </x14:dxf>
          </x14:cfRule>
          <x14:cfRule type="containsText" priority="88" operator="containsText" id="{7A13C5E4-CAF6-40A4-8A80-24750738E8CA}">
            <xm:f>NOT(ISERROR(SEARCH($B$2,SX2)))</xm:f>
            <xm:f>$B$2</xm:f>
            <x14:dxf>
              <fill>
                <patternFill>
                  <bgColor rgb="FF92D050"/>
                </patternFill>
              </fill>
            </x14:dxf>
          </x14:cfRule>
          <x14:cfRule type="containsText" priority="89" operator="containsText" id="{9591BFFC-67DB-44E9-88B7-41C173F44FC0}">
            <xm:f>NOT(ISERROR(SEARCH($C$2,SX2)))</xm:f>
            <xm:f>$C$2</xm:f>
            <x14:dxf>
              <fill>
                <patternFill>
                  <bgColor rgb="FF00B0F0"/>
                </patternFill>
              </fill>
            </x14:dxf>
          </x14:cfRule>
          <x14:cfRule type="containsText" priority="90" operator="containsText" id="{AFCC4EBF-71CF-45D3-B1DD-CEFEAC3198E4}">
            <xm:f>NOT(ISERROR(SEARCH($D$2,SX2)))</xm:f>
            <xm:f>$D$2</xm:f>
            <x14:dxf>
              <fill>
                <patternFill>
                  <bgColor rgb="FFFFFF00"/>
                </patternFill>
              </fill>
            </x14:dxf>
          </x14:cfRule>
          <xm:sqref>SX2:SY2</xm:sqref>
        </x14:conditionalFormatting>
        <x14:conditionalFormatting xmlns:xm="http://schemas.microsoft.com/office/excel/2006/main">
          <x14:cfRule type="containsText" priority="82" operator="containsText" id="{565E22D1-651B-4D2A-9B69-E52CE7A9E913}">
            <xm:f>NOT(ISERROR(SEARCH($MA$2,SX2)))</xm:f>
            <xm:f>$MA$2</xm:f>
            <x14:dxf>
              <fill>
                <patternFill>
                  <bgColor rgb="FFFF00FF"/>
                </patternFill>
              </fill>
            </x14:dxf>
          </x14:cfRule>
          <xm:sqref>SX2:SY2</xm:sqref>
        </x14:conditionalFormatting>
        <x14:conditionalFormatting xmlns:xm="http://schemas.microsoft.com/office/excel/2006/main">
          <x14:cfRule type="containsText" priority="81" operator="containsText" id="{0B972C9E-1604-4D59-AA03-A7ED2267E941}">
            <xm:f>NOT(ISERROR(SEARCH($PD$2,SX2)))</xm:f>
            <xm:f>$PD$2</xm:f>
            <x14:dxf>
              <fill>
                <patternFill>
                  <bgColor theme="4"/>
                </patternFill>
              </fill>
            </x14:dxf>
          </x14:cfRule>
          <xm:sqref>SX2:SY2</xm:sqref>
        </x14:conditionalFormatting>
        <x14:conditionalFormatting xmlns:xm="http://schemas.microsoft.com/office/excel/2006/main">
          <x14:cfRule type="containsText" priority="69" operator="containsText" id="{6C35C5D2-9A62-4184-8C36-2153E5FE22AA}">
            <xm:f>NOT(ISERROR(SEARCH($AN$2,SZ2)))</xm:f>
            <xm:f>$AN$2</xm:f>
            <x14:dxf>
              <fill>
                <patternFill>
                  <bgColor theme="7" tint="0.59996337778862885"/>
                </patternFill>
              </fill>
            </x14:dxf>
          </x14:cfRule>
          <x14:cfRule type="containsText" priority="70" operator="containsText" id="{AC59FA96-B66A-4333-99F6-D8AF32C98C5A}">
            <xm:f>NOT(ISERROR(SEARCH($BV$2,SZ2)))</xm:f>
            <xm:f>$BV$2</xm:f>
            <x14:dxf>
              <fill>
                <patternFill>
                  <bgColor rgb="FF7030A0"/>
                </patternFill>
              </fill>
            </x14:dxf>
          </x14:cfRule>
          <x14:cfRule type="containsText" priority="71" operator="containsText" id="{59A893FC-51A0-4913-BBFB-D6AB1BC47BE3}">
            <xm:f>NOT(ISERROR(SEARCH($BH$2,SZ2)))</xm:f>
            <xm:f>$BH$2</xm:f>
            <x14:dxf>
              <fill>
                <patternFill>
                  <bgColor rgb="FFFF0000"/>
                </patternFill>
              </fill>
            </x14:dxf>
          </x14:cfRule>
          <x14:cfRule type="containsText" priority="72" operator="containsText" id="{F1B00F23-1048-4A42-A620-5D4D3826287B}">
            <xm:f>NOT(ISERROR(SEARCH($W$2,SZ2)))</xm:f>
            <xm:f>$W$2</xm:f>
            <x14:dxf>
              <fill>
                <patternFill>
                  <bgColor theme="5"/>
                </patternFill>
              </fill>
            </x14:dxf>
          </x14:cfRule>
          <x14:cfRule type="containsText" priority="73" operator="containsText" id="{DB18E447-7F10-4A97-808B-B338F7F77625}">
            <xm:f>NOT(ISERROR(SEARCH($B$2,SZ2)))</xm:f>
            <xm:f>$B$2</xm:f>
            <x14:dxf>
              <fill>
                <patternFill>
                  <bgColor rgb="FF92D050"/>
                </patternFill>
              </fill>
            </x14:dxf>
          </x14:cfRule>
          <x14:cfRule type="containsText" priority="74" operator="containsText" id="{DC8CAADB-FD86-48C8-84FE-B44A15B17919}">
            <xm:f>NOT(ISERROR(SEARCH($C$2,SZ2)))</xm:f>
            <xm:f>$C$2</xm:f>
            <x14:dxf>
              <fill>
                <patternFill>
                  <bgColor rgb="FF00B0F0"/>
                </patternFill>
              </fill>
            </x14:dxf>
          </x14:cfRule>
          <x14:cfRule type="containsText" priority="75" operator="containsText" id="{68012F81-74FC-43E1-A8C4-613111B2BA81}">
            <xm:f>NOT(ISERROR(SEARCH($D$2,SZ2)))</xm:f>
            <xm:f>$D$2</xm:f>
            <x14:dxf>
              <fill>
                <patternFill>
                  <bgColor rgb="FFFFFF00"/>
                </patternFill>
              </fill>
            </x14:dxf>
          </x14:cfRule>
          <xm:sqref>SZ2:TA2</xm:sqref>
        </x14:conditionalFormatting>
        <x14:conditionalFormatting xmlns:xm="http://schemas.microsoft.com/office/excel/2006/main">
          <x14:cfRule type="containsText" priority="67" operator="containsText" id="{B1F0C534-E0B3-451A-BBE1-154C0FFFF0AF}">
            <xm:f>NOT(ISERROR(SEARCH($MA$2,SZ2)))</xm:f>
            <xm:f>$MA$2</xm:f>
            <x14:dxf>
              <fill>
                <patternFill>
                  <bgColor rgb="FFFF00FF"/>
                </patternFill>
              </fill>
            </x14:dxf>
          </x14:cfRule>
          <xm:sqref>SZ2:TA2</xm:sqref>
        </x14:conditionalFormatting>
        <x14:conditionalFormatting xmlns:xm="http://schemas.microsoft.com/office/excel/2006/main">
          <x14:cfRule type="containsText" priority="66" operator="containsText" id="{CA5B3EA4-9E32-4E57-8538-E86F634AD556}">
            <xm:f>NOT(ISERROR(SEARCH($PD$2,SZ2)))</xm:f>
            <xm:f>$PD$2</xm:f>
            <x14:dxf>
              <fill>
                <patternFill>
                  <bgColor theme="4"/>
                </patternFill>
              </fill>
            </x14:dxf>
          </x14:cfRule>
          <xm:sqref>SZ2:TA2</xm:sqref>
        </x14:conditionalFormatting>
        <x14:conditionalFormatting xmlns:xm="http://schemas.microsoft.com/office/excel/2006/main">
          <x14:cfRule type="containsText" priority="54" operator="containsText" id="{1002453B-BA92-40BF-B9BF-90407F11510F}">
            <xm:f>NOT(ISERROR(SEARCH($AN$2,TB2)))</xm:f>
            <xm:f>$AN$2</xm:f>
            <x14:dxf>
              <fill>
                <patternFill>
                  <bgColor theme="7" tint="0.59996337778862885"/>
                </patternFill>
              </fill>
            </x14:dxf>
          </x14:cfRule>
          <x14:cfRule type="containsText" priority="55" operator="containsText" id="{08ACB0B7-10A9-404D-ABAA-59A72658AD33}">
            <xm:f>NOT(ISERROR(SEARCH($BV$2,TB2)))</xm:f>
            <xm:f>$BV$2</xm:f>
            <x14:dxf>
              <fill>
                <patternFill>
                  <bgColor rgb="FF7030A0"/>
                </patternFill>
              </fill>
            </x14:dxf>
          </x14:cfRule>
          <x14:cfRule type="containsText" priority="56" operator="containsText" id="{C34DCE4C-DAD5-46AB-825E-C63C7481041D}">
            <xm:f>NOT(ISERROR(SEARCH($BH$2,TB2)))</xm:f>
            <xm:f>$BH$2</xm:f>
            <x14:dxf>
              <fill>
                <patternFill>
                  <bgColor rgb="FFFF0000"/>
                </patternFill>
              </fill>
            </x14:dxf>
          </x14:cfRule>
          <x14:cfRule type="containsText" priority="57" operator="containsText" id="{85A227FE-5F41-4374-ACB3-B06984A328EB}">
            <xm:f>NOT(ISERROR(SEARCH($W$2,TB2)))</xm:f>
            <xm:f>$W$2</xm:f>
            <x14:dxf>
              <fill>
                <patternFill>
                  <bgColor theme="5"/>
                </patternFill>
              </fill>
            </x14:dxf>
          </x14:cfRule>
          <x14:cfRule type="containsText" priority="58" operator="containsText" id="{A809DECB-E805-4C75-83E3-6F376F5B4521}">
            <xm:f>NOT(ISERROR(SEARCH($B$2,TB2)))</xm:f>
            <xm:f>$B$2</xm:f>
            <x14:dxf>
              <fill>
                <patternFill>
                  <bgColor rgb="FF92D050"/>
                </patternFill>
              </fill>
            </x14:dxf>
          </x14:cfRule>
          <x14:cfRule type="containsText" priority="59" operator="containsText" id="{D60635D2-C4F5-48A7-B7C7-4FB5A20A3EF0}">
            <xm:f>NOT(ISERROR(SEARCH($C$2,TB2)))</xm:f>
            <xm:f>$C$2</xm:f>
            <x14:dxf>
              <fill>
                <patternFill>
                  <bgColor rgb="FF00B0F0"/>
                </patternFill>
              </fill>
            </x14:dxf>
          </x14:cfRule>
          <x14:cfRule type="containsText" priority="60" operator="containsText" id="{F1674606-0149-4A46-B4C2-B1549CCE61DD}">
            <xm:f>NOT(ISERROR(SEARCH($D$2,TB2)))</xm:f>
            <xm:f>$D$2</xm:f>
            <x14:dxf>
              <fill>
                <patternFill>
                  <bgColor rgb="FFFFFF00"/>
                </patternFill>
              </fill>
            </x14:dxf>
          </x14:cfRule>
          <xm:sqref>TB2:TC2</xm:sqref>
        </x14:conditionalFormatting>
        <x14:conditionalFormatting xmlns:xm="http://schemas.microsoft.com/office/excel/2006/main">
          <x14:cfRule type="containsText" priority="52" operator="containsText" id="{854915CF-3303-4D9E-88BD-663C84791FBA}">
            <xm:f>NOT(ISERROR(SEARCH($MA$2,TB2)))</xm:f>
            <xm:f>$MA$2</xm:f>
            <x14:dxf>
              <fill>
                <patternFill>
                  <bgColor rgb="FFFF00FF"/>
                </patternFill>
              </fill>
            </x14:dxf>
          </x14:cfRule>
          <xm:sqref>TB2:TC2</xm:sqref>
        </x14:conditionalFormatting>
        <x14:conditionalFormatting xmlns:xm="http://schemas.microsoft.com/office/excel/2006/main">
          <x14:cfRule type="containsText" priority="51" operator="containsText" id="{2F8A0603-3FC8-4EC4-99C8-60BF3BE81987}">
            <xm:f>NOT(ISERROR(SEARCH($PD$2,TB2)))</xm:f>
            <xm:f>$PD$2</xm:f>
            <x14:dxf>
              <fill>
                <patternFill>
                  <bgColor theme="4"/>
                </patternFill>
              </fill>
            </x14:dxf>
          </x14:cfRule>
          <xm:sqref>TB2:TC2</xm:sqref>
        </x14:conditionalFormatting>
        <x14:conditionalFormatting xmlns:xm="http://schemas.microsoft.com/office/excel/2006/main">
          <x14:cfRule type="containsText" priority="24" operator="containsText" id="{36039866-37BF-4779-B094-CBA3771340C2}">
            <xm:f>NOT(ISERROR(SEARCH($AN$2,TD2)))</xm:f>
            <xm:f>$AN$2</xm:f>
            <x14:dxf>
              <fill>
                <patternFill>
                  <bgColor theme="7" tint="0.59996337778862885"/>
                </patternFill>
              </fill>
            </x14:dxf>
          </x14:cfRule>
          <x14:cfRule type="containsText" priority="25" operator="containsText" id="{0BF115BB-224D-49B5-8B7C-761076A03EA5}">
            <xm:f>NOT(ISERROR(SEARCH($BV$2,TD2)))</xm:f>
            <xm:f>$BV$2</xm:f>
            <x14:dxf>
              <fill>
                <patternFill>
                  <bgColor rgb="FF7030A0"/>
                </patternFill>
              </fill>
            </x14:dxf>
          </x14:cfRule>
          <x14:cfRule type="containsText" priority="26" operator="containsText" id="{A40F5040-D45C-4434-8484-8E22D56C6ADB}">
            <xm:f>NOT(ISERROR(SEARCH($BH$2,TD2)))</xm:f>
            <xm:f>$BH$2</xm:f>
            <x14:dxf>
              <fill>
                <patternFill>
                  <bgColor rgb="FFFF0000"/>
                </patternFill>
              </fill>
            </x14:dxf>
          </x14:cfRule>
          <x14:cfRule type="containsText" priority="27" operator="containsText" id="{54EA7002-3CB5-47D1-A9A8-0047D53A0E4D}">
            <xm:f>NOT(ISERROR(SEARCH($W$2,TD2)))</xm:f>
            <xm:f>$W$2</xm:f>
            <x14:dxf>
              <fill>
                <patternFill>
                  <bgColor theme="5"/>
                </patternFill>
              </fill>
            </x14:dxf>
          </x14:cfRule>
          <x14:cfRule type="containsText" priority="28" operator="containsText" id="{2293C0E9-01D7-4D51-9343-18FF9D788712}">
            <xm:f>NOT(ISERROR(SEARCH($B$2,TD2)))</xm:f>
            <xm:f>$B$2</xm:f>
            <x14:dxf>
              <fill>
                <patternFill>
                  <bgColor rgb="FF92D050"/>
                </patternFill>
              </fill>
            </x14:dxf>
          </x14:cfRule>
          <x14:cfRule type="containsText" priority="29" operator="containsText" id="{573FF549-8E98-4ADF-B633-3979AE903D83}">
            <xm:f>NOT(ISERROR(SEARCH($C$2,TD2)))</xm:f>
            <xm:f>$C$2</xm:f>
            <x14:dxf>
              <fill>
                <patternFill>
                  <bgColor rgb="FF00B0F0"/>
                </patternFill>
              </fill>
            </x14:dxf>
          </x14:cfRule>
          <x14:cfRule type="containsText" priority="30" operator="containsText" id="{9CE34F22-9807-4B80-AB71-16C50114750B}">
            <xm:f>NOT(ISERROR(SEARCH($D$2,TD2)))</xm:f>
            <xm:f>$D$2</xm:f>
            <x14:dxf>
              <fill>
                <patternFill>
                  <bgColor rgb="FFFFFF00"/>
                </patternFill>
              </fill>
            </x14:dxf>
          </x14:cfRule>
          <xm:sqref>TD2:TE2</xm:sqref>
        </x14:conditionalFormatting>
        <x14:conditionalFormatting xmlns:xm="http://schemas.microsoft.com/office/excel/2006/main">
          <x14:cfRule type="containsText" priority="22" operator="containsText" id="{0CE26BBD-3159-4911-A495-7E7867FBE8F4}">
            <xm:f>NOT(ISERROR(SEARCH($MA$2,TD2)))</xm:f>
            <xm:f>$MA$2</xm:f>
            <x14:dxf>
              <fill>
                <patternFill>
                  <bgColor rgb="FFFF00FF"/>
                </patternFill>
              </fill>
            </x14:dxf>
          </x14:cfRule>
          <xm:sqref>TD2:TE2</xm:sqref>
        </x14:conditionalFormatting>
        <x14:conditionalFormatting xmlns:xm="http://schemas.microsoft.com/office/excel/2006/main">
          <x14:cfRule type="containsText" priority="16" operator="containsText" id="{18920A8A-2A08-4BE1-A97E-2E3911BF5303}">
            <xm:f>NOT(ISERROR(SEARCH($PD$2,TD2)))</xm:f>
            <xm:f>$PD$2</xm:f>
            <x14:dxf>
              <fill>
                <patternFill>
                  <bgColor theme="4"/>
                </patternFill>
              </fill>
            </x14:dxf>
          </x14:cfRule>
          <xm:sqref>TD2:TE2</xm:sqref>
        </x14:conditionalFormatting>
        <x14:conditionalFormatting xmlns:xm="http://schemas.microsoft.com/office/excel/2006/main">
          <x14:cfRule type="containsText" priority="9" operator="containsText" id="{6680A183-2605-4C01-80EF-127F0337DD62}">
            <xm:f>NOT(ISERROR(SEARCH($AN$2,TF2)))</xm:f>
            <xm:f>$AN$2</xm:f>
            <x14:dxf>
              <fill>
                <patternFill>
                  <bgColor theme="7" tint="0.59996337778862885"/>
                </patternFill>
              </fill>
            </x14:dxf>
          </x14:cfRule>
          <x14:cfRule type="containsText" priority="10" operator="containsText" id="{44E8FB76-B753-4190-A003-9373567DFE77}">
            <xm:f>NOT(ISERROR(SEARCH($BV$2,TF2)))</xm:f>
            <xm:f>$BV$2</xm:f>
            <x14:dxf>
              <fill>
                <patternFill>
                  <bgColor rgb="FF7030A0"/>
                </patternFill>
              </fill>
            </x14:dxf>
          </x14:cfRule>
          <x14:cfRule type="containsText" priority="11" operator="containsText" id="{EA1CF7B8-4604-4611-B72F-CD4541C6DF30}">
            <xm:f>NOT(ISERROR(SEARCH($BH$2,TF2)))</xm:f>
            <xm:f>$BH$2</xm:f>
            <x14:dxf>
              <fill>
                <patternFill>
                  <bgColor rgb="FFFF0000"/>
                </patternFill>
              </fill>
            </x14:dxf>
          </x14:cfRule>
          <x14:cfRule type="containsText" priority="12" operator="containsText" id="{FD6E9813-A3F8-4649-AC1B-AEE534009411}">
            <xm:f>NOT(ISERROR(SEARCH($W$2,TF2)))</xm:f>
            <xm:f>$W$2</xm:f>
            <x14:dxf>
              <fill>
                <patternFill>
                  <bgColor theme="5"/>
                </patternFill>
              </fill>
            </x14:dxf>
          </x14:cfRule>
          <x14:cfRule type="containsText" priority="13" operator="containsText" id="{F92D0837-F1EA-44EE-AECF-F34371538FBA}">
            <xm:f>NOT(ISERROR(SEARCH($B$2,TF2)))</xm:f>
            <xm:f>$B$2</xm:f>
            <x14:dxf>
              <fill>
                <patternFill>
                  <bgColor rgb="FF92D050"/>
                </patternFill>
              </fill>
            </x14:dxf>
          </x14:cfRule>
          <x14:cfRule type="containsText" priority="14" operator="containsText" id="{E81B18E1-B258-4223-A7D2-F773D366D6A0}">
            <xm:f>NOT(ISERROR(SEARCH($C$2,TF2)))</xm:f>
            <xm:f>$C$2</xm:f>
            <x14:dxf>
              <fill>
                <patternFill>
                  <bgColor rgb="FF00B0F0"/>
                </patternFill>
              </fill>
            </x14:dxf>
          </x14:cfRule>
          <x14:cfRule type="containsText" priority="15" operator="containsText" id="{043FA869-8D66-450D-BE13-9E2F6AB6E9FD}">
            <xm:f>NOT(ISERROR(SEARCH($D$2,TF2)))</xm:f>
            <xm:f>$D$2</xm:f>
            <x14:dxf>
              <fill>
                <patternFill>
                  <bgColor rgb="FFFFFF00"/>
                </patternFill>
              </fill>
            </x14:dxf>
          </x14:cfRule>
          <xm:sqref>TF2:TJ2</xm:sqref>
        </x14:conditionalFormatting>
        <x14:conditionalFormatting xmlns:xm="http://schemas.microsoft.com/office/excel/2006/main">
          <x14:cfRule type="containsText" priority="2" operator="containsText" id="{9D1DDF13-F7E6-45C9-A3D6-BE44B7CB3518}">
            <xm:f>NOT(ISERROR(SEARCH($MA$2,TF2)))</xm:f>
            <xm:f>$MA$2</xm:f>
            <x14:dxf>
              <fill>
                <patternFill>
                  <bgColor rgb="FFFF00FF"/>
                </patternFill>
              </fill>
            </x14:dxf>
          </x14:cfRule>
          <xm:sqref>TF2:TJ2</xm:sqref>
        </x14:conditionalFormatting>
        <x14:conditionalFormatting xmlns:xm="http://schemas.microsoft.com/office/excel/2006/main">
          <x14:cfRule type="containsText" priority="1" operator="containsText" id="{B196336C-1FDD-4263-ACA5-D55066E52E29}">
            <xm:f>NOT(ISERROR(SEARCH($PD$2,TF2)))</xm:f>
            <xm:f>$PD$2</xm:f>
            <x14:dxf>
              <fill>
                <patternFill>
                  <bgColor theme="4"/>
                </patternFill>
              </fill>
            </x14:dxf>
          </x14:cfRule>
          <xm:sqref>TF2:TJ2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zoomScale="25" zoomScaleNormal="25" workbookViewId="0">
      <selection activeCell="N88" sqref="N88"/>
    </sheetView>
  </sheetViews>
  <sheetFormatPr baseColWidth="10" defaultRowHeight="15" x14ac:dyDescent="0.25"/>
  <cols>
    <col min="1" max="1" width="28.42578125" bestFit="1" customWidth="1"/>
    <col min="2" max="8" width="22.42578125" bestFit="1" customWidth="1"/>
    <col min="9" max="19" width="22" bestFit="1" customWidth="1"/>
  </cols>
  <sheetData>
    <row r="1" spans="1:19" ht="18.75" x14ac:dyDescent="0.3">
      <c r="A1" s="20" t="s">
        <v>33</v>
      </c>
      <c r="B1" s="345" t="s">
        <v>13</v>
      </c>
      <c r="C1" s="353" t="s">
        <v>14</v>
      </c>
      <c r="D1" s="345" t="s">
        <v>15</v>
      </c>
      <c r="E1" s="353" t="s">
        <v>16</v>
      </c>
      <c r="F1" s="345" t="s">
        <v>17</v>
      </c>
      <c r="G1" s="353" t="s">
        <v>18</v>
      </c>
      <c r="H1" s="345" t="s">
        <v>19</v>
      </c>
      <c r="I1" s="353" t="s">
        <v>20</v>
      </c>
      <c r="J1" s="345" t="s">
        <v>21</v>
      </c>
      <c r="K1" s="353" t="s">
        <v>22</v>
      </c>
      <c r="L1" s="345" t="s">
        <v>24</v>
      </c>
      <c r="M1" s="353" t="s">
        <v>25</v>
      </c>
      <c r="N1" s="345" t="s">
        <v>26</v>
      </c>
      <c r="O1" s="353" t="s">
        <v>27</v>
      </c>
      <c r="P1" s="345" t="s">
        <v>28</v>
      </c>
      <c r="Q1" s="353" t="s">
        <v>29</v>
      </c>
      <c r="R1" s="345" t="s">
        <v>30</v>
      </c>
      <c r="S1" s="353" t="s">
        <v>31</v>
      </c>
    </row>
    <row r="2" spans="1:19" s="133" customFormat="1" ht="18.75" x14ac:dyDescent="0.3">
      <c r="A2" s="376" t="s">
        <v>12</v>
      </c>
      <c r="B2" s="375">
        <v>42999</v>
      </c>
      <c r="C2" s="378">
        <v>42992</v>
      </c>
      <c r="D2" s="378">
        <v>43006</v>
      </c>
      <c r="E2" s="378">
        <v>42992</v>
      </c>
      <c r="F2" s="378">
        <v>43006</v>
      </c>
      <c r="G2" s="378">
        <v>42992</v>
      </c>
      <c r="H2" s="378">
        <v>43006</v>
      </c>
      <c r="I2" s="378">
        <v>42990</v>
      </c>
      <c r="J2" s="378">
        <v>43006</v>
      </c>
      <c r="K2" s="377">
        <v>42990</v>
      </c>
      <c r="L2" s="378">
        <v>43006</v>
      </c>
      <c r="M2" s="378">
        <v>43000</v>
      </c>
      <c r="N2" s="378">
        <v>43006</v>
      </c>
      <c r="O2" s="377">
        <v>43000</v>
      </c>
      <c r="P2" s="378">
        <v>43006</v>
      </c>
      <c r="Q2" s="377">
        <v>43005</v>
      </c>
      <c r="R2" s="377">
        <v>43006</v>
      </c>
      <c r="S2" s="377">
        <v>43007</v>
      </c>
    </row>
    <row r="3" spans="1:19" ht="18.75" x14ac:dyDescent="0.3">
      <c r="A3" s="20" t="s">
        <v>0</v>
      </c>
      <c r="B3" s="352" t="s">
        <v>109</v>
      </c>
      <c r="C3" s="354" t="s">
        <v>109</v>
      </c>
      <c r="D3" s="354" t="s">
        <v>109</v>
      </c>
      <c r="E3" s="12" t="s">
        <v>107</v>
      </c>
      <c r="F3" s="12" t="s">
        <v>107</v>
      </c>
      <c r="G3" s="12" t="s">
        <v>108</v>
      </c>
      <c r="H3" s="12" t="s">
        <v>108</v>
      </c>
      <c r="I3" s="28" t="s">
        <v>113</v>
      </c>
      <c r="J3" s="28" t="s">
        <v>113</v>
      </c>
      <c r="K3" s="352" t="s">
        <v>113</v>
      </c>
      <c r="L3" s="352" t="s">
        <v>113</v>
      </c>
      <c r="M3" s="343" t="s">
        <v>113</v>
      </c>
      <c r="N3" s="343" t="s">
        <v>113</v>
      </c>
      <c r="O3" s="347" t="s">
        <v>113</v>
      </c>
      <c r="P3" s="347" t="s">
        <v>113</v>
      </c>
      <c r="Q3" s="70" t="s">
        <v>219</v>
      </c>
      <c r="R3" s="70" t="s">
        <v>219</v>
      </c>
      <c r="S3" s="70" t="s">
        <v>219</v>
      </c>
    </row>
    <row r="4" spans="1:19" ht="18.75" x14ac:dyDescent="0.3">
      <c r="A4" s="20" t="s">
        <v>2</v>
      </c>
      <c r="B4" s="17" t="s">
        <v>5</v>
      </c>
      <c r="C4" s="13" t="s">
        <v>5</v>
      </c>
      <c r="D4" s="13" t="s">
        <v>5</v>
      </c>
      <c r="E4" s="13" t="s">
        <v>5</v>
      </c>
      <c r="F4" s="13" t="s">
        <v>5</v>
      </c>
      <c r="G4" s="13" t="s">
        <v>5</v>
      </c>
      <c r="H4" s="13" t="s">
        <v>5</v>
      </c>
      <c r="I4" s="13" t="s">
        <v>5</v>
      </c>
      <c r="J4" s="13" t="s">
        <v>5</v>
      </c>
      <c r="K4" s="347" t="s">
        <v>5</v>
      </c>
      <c r="L4" s="347" t="s">
        <v>5</v>
      </c>
      <c r="M4" s="343" t="s">
        <v>5</v>
      </c>
      <c r="N4" s="343" t="s">
        <v>5</v>
      </c>
      <c r="O4" s="347" t="s">
        <v>5</v>
      </c>
      <c r="P4" s="347" t="s">
        <v>5</v>
      </c>
      <c r="Q4" s="347" t="s">
        <v>5</v>
      </c>
      <c r="R4" s="347" t="s">
        <v>5</v>
      </c>
      <c r="S4" s="347" t="s">
        <v>5</v>
      </c>
    </row>
    <row r="5" spans="1:19" ht="18.75" x14ac:dyDescent="0.3">
      <c r="A5" s="20" t="s">
        <v>1</v>
      </c>
      <c r="B5" s="31">
        <v>1</v>
      </c>
      <c r="C5" s="33">
        <v>1</v>
      </c>
      <c r="D5" s="33">
        <v>1</v>
      </c>
      <c r="E5" s="356">
        <v>1</v>
      </c>
      <c r="F5" s="356">
        <v>1</v>
      </c>
      <c r="G5" s="351">
        <v>1</v>
      </c>
      <c r="H5" s="351">
        <v>1</v>
      </c>
      <c r="I5" s="90">
        <v>2</v>
      </c>
      <c r="J5" s="90">
        <v>2</v>
      </c>
      <c r="K5" s="350">
        <v>3</v>
      </c>
      <c r="L5" s="350">
        <v>3</v>
      </c>
      <c r="M5" s="355">
        <v>1</v>
      </c>
      <c r="N5" s="355">
        <v>1</v>
      </c>
      <c r="O5" s="349">
        <v>2</v>
      </c>
      <c r="P5" s="349">
        <v>2</v>
      </c>
      <c r="Q5" s="103">
        <v>1</v>
      </c>
      <c r="R5" s="103">
        <v>1</v>
      </c>
      <c r="S5" s="103">
        <v>1</v>
      </c>
    </row>
    <row r="6" spans="1:19" ht="18.75" x14ac:dyDescent="0.3">
      <c r="A6" s="20" t="s">
        <v>4</v>
      </c>
      <c r="B6" s="346">
        <v>0.1</v>
      </c>
      <c r="C6" s="344">
        <v>0.1</v>
      </c>
      <c r="D6" s="344">
        <v>0.1</v>
      </c>
      <c r="E6" s="344">
        <v>0.1</v>
      </c>
      <c r="F6" s="344">
        <v>0.1</v>
      </c>
      <c r="G6" s="344">
        <v>0.1</v>
      </c>
      <c r="H6" s="344">
        <v>0.1</v>
      </c>
      <c r="I6" s="344">
        <v>0.1</v>
      </c>
      <c r="J6" s="344">
        <v>0.1</v>
      </c>
      <c r="K6" s="346">
        <v>0.1</v>
      </c>
      <c r="L6" s="346">
        <v>0.1</v>
      </c>
      <c r="M6" s="344">
        <v>0.1</v>
      </c>
      <c r="N6" s="344">
        <v>0.1</v>
      </c>
      <c r="O6" s="346">
        <v>0.1</v>
      </c>
      <c r="P6" s="346">
        <v>0.1</v>
      </c>
      <c r="Q6" s="346">
        <v>0.12</v>
      </c>
      <c r="R6" s="346">
        <v>0.12</v>
      </c>
      <c r="S6" s="346">
        <v>0.12</v>
      </c>
    </row>
    <row r="7" spans="1:19" ht="18.75" x14ac:dyDescent="0.3">
      <c r="A7" s="20" t="s">
        <v>35</v>
      </c>
      <c r="B7" s="347">
        <f t="shared" ref="B7:L7" si="0">PI()*(B6/2)*(B6/2)</f>
        <v>7.8539816339744835E-3</v>
      </c>
      <c r="C7" s="343">
        <f t="shared" si="0"/>
        <v>7.8539816339744835E-3</v>
      </c>
      <c r="D7" s="343">
        <f t="shared" si="0"/>
        <v>7.8539816339744835E-3</v>
      </c>
      <c r="E7" s="343">
        <f t="shared" si="0"/>
        <v>7.8539816339744835E-3</v>
      </c>
      <c r="F7" s="343">
        <f t="shared" si="0"/>
        <v>7.8539816339744835E-3</v>
      </c>
      <c r="G7" s="343">
        <f t="shared" si="0"/>
        <v>7.8539816339744835E-3</v>
      </c>
      <c r="H7" s="343">
        <f t="shared" si="0"/>
        <v>7.8539816339744835E-3</v>
      </c>
      <c r="I7" s="343">
        <f t="shared" si="0"/>
        <v>7.8539816339744835E-3</v>
      </c>
      <c r="J7" s="343">
        <f t="shared" si="0"/>
        <v>7.8539816339744835E-3</v>
      </c>
      <c r="K7" s="347">
        <f t="shared" si="0"/>
        <v>7.8539816339744835E-3</v>
      </c>
      <c r="L7" s="347">
        <f t="shared" si="0"/>
        <v>7.8539816339744835E-3</v>
      </c>
      <c r="M7" s="343">
        <f>PI()*(M6/2)*(M6/2)</f>
        <v>7.8539816339744835E-3</v>
      </c>
      <c r="N7" s="343">
        <f>PI()*(N6/2)*(N6/2)</f>
        <v>7.8539816339744835E-3</v>
      </c>
      <c r="O7" s="347">
        <f>PI()*(O6/2)*(O6/2)</f>
        <v>7.8539816339744835E-3</v>
      </c>
      <c r="P7" s="347">
        <f>PI()*(P6/2)*(P6/2)</f>
        <v>7.8539816339744835E-3</v>
      </c>
      <c r="Q7" s="347">
        <f t="shared" ref="Q7:S7" si="1">PI()*(Q6/2)*(Q6/2)</f>
        <v>1.1309733552923255E-2</v>
      </c>
      <c r="R7" s="347">
        <f t="shared" si="1"/>
        <v>1.1309733552923255E-2</v>
      </c>
      <c r="S7" s="347">
        <f t="shared" si="1"/>
        <v>1.1309733552923255E-2</v>
      </c>
    </row>
    <row r="8" spans="1:19" ht="18.75" x14ac:dyDescent="0.3">
      <c r="A8" s="20" t="s">
        <v>36</v>
      </c>
      <c r="B8" s="346">
        <v>0.02</v>
      </c>
      <c r="C8" s="344">
        <v>0.02</v>
      </c>
      <c r="D8" s="344">
        <v>0.02</v>
      </c>
      <c r="E8" s="344">
        <v>0.02</v>
      </c>
      <c r="F8" s="344">
        <v>0.02</v>
      </c>
      <c r="G8" s="344">
        <v>1.4999999999999999E-2</v>
      </c>
      <c r="H8" s="344">
        <v>1.4999999999999999E-2</v>
      </c>
      <c r="I8" s="344">
        <v>0.05</v>
      </c>
      <c r="J8" s="344">
        <v>0.05</v>
      </c>
      <c r="K8" s="346">
        <v>0.02</v>
      </c>
      <c r="L8" s="346">
        <v>0.02</v>
      </c>
      <c r="M8" s="344">
        <v>0.05</v>
      </c>
      <c r="N8" s="344">
        <v>0.05</v>
      </c>
      <c r="O8" s="346">
        <v>0.05</v>
      </c>
      <c r="P8" s="346">
        <v>0.05</v>
      </c>
      <c r="Q8" s="346">
        <v>4.4999999999999998E-2</v>
      </c>
      <c r="R8" s="346">
        <v>4.4999999999999998E-2</v>
      </c>
      <c r="S8" s="346">
        <v>4.4999999999999998E-2</v>
      </c>
    </row>
    <row r="9" spans="1:19" ht="18.75" x14ac:dyDescent="0.3">
      <c r="A9" s="20" t="s">
        <v>8</v>
      </c>
      <c r="B9" s="347">
        <v>10.89</v>
      </c>
      <c r="C9" s="343">
        <v>10.89</v>
      </c>
      <c r="D9" s="343">
        <v>10.89</v>
      </c>
      <c r="E9" s="343">
        <v>8.99</v>
      </c>
      <c r="F9" s="343">
        <v>8.99</v>
      </c>
      <c r="G9" s="343">
        <v>3.06</v>
      </c>
      <c r="H9" s="343">
        <v>3.06</v>
      </c>
      <c r="I9" s="343"/>
      <c r="J9" s="343"/>
      <c r="K9" s="347"/>
      <c r="L9" s="347"/>
      <c r="M9" s="343">
        <v>0</v>
      </c>
      <c r="N9" s="343">
        <v>0</v>
      </c>
      <c r="O9" s="347">
        <v>0</v>
      </c>
      <c r="P9" s="347">
        <v>0</v>
      </c>
      <c r="Q9" s="347">
        <v>23.78</v>
      </c>
      <c r="R9" s="347">
        <v>23.78</v>
      </c>
      <c r="S9" s="347">
        <v>23.78</v>
      </c>
    </row>
    <row r="10" spans="1:19" ht="18.75" x14ac:dyDescent="0.3">
      <c r="A10" s="20" t="s">
        <v>9</v>
      </c>
      <c r="B10" s="346">
        <f t="shared" ref="B10:C10" si="2">B7*B8</f>
        <v>1.5707963267948968E-4</v>
      </c>
      <c r="C10" s="344">
        <f t="shared" si="2"/>
        <v>1.5707963267948968E-4</v>
      </c>
      <c r="D10" s="344">
        <f>D7*D8</f>
        <v>1.5707963267948968E-4</v>
      </c>
      <c r="E10" s="344">
        <f t="shared" ref="E10:N10" si="3">E7*E8</f>
        <v>1.5707963267948968E-4</v>
      </c>
      <c r="F10" s="344">
        <f t="shared" si="3"/>
        <v>1.5707963267948968E-4</v>
      </c>
      <c r="G10" s="344">
        <f t="shared" si="3"/>
        <v>1.1780972450961725E-4</v>
      </c>
      <c r="H10" s="344">
        <f t="shared" si="3"/>
        <v>1.1780972450961725E-4</v>
      </c>
      <c r="I10" s="344">
        <f t="shared" si="3"/>
        <v>3.9269908169872422E-4</v>
      </c>
      <c r="J10" s="344">
        <f t="shared" si="3"/>
        <v>3.9269908169872422E-4</v>
      </c>
      <c r="K10" s="346">
        <f t="shared" si="3"/>
        <v>1.5707963267948968E-4</v>
      </c>
      <c r="L10" s="346">
        <f t="shared" si="3"/>
        <v>1.5707963267948968E-4</v>
      </c>
      <c r="M10" s="344">
        <f t="shared" si="3"/>
        <v>3.9269908169872422E-4</v>
      </c>
      <c r="N10" s="344">
        <f t="shared" si="3"/>
        <v>3.9269908169872422E-4</v>
      </c>
      <c r="O10" s="346">
        <f>O7*O8</f>
        <v>3.9269908169872422E-4</v>
      </c>
      <c r="P10" s="346">
        <f>P7*P8</f>
        <v>3.9269908169872422E-4</v>
      </c>
      <c r="Q10" s="346">
        <f t="shared" ref="Q10:S10" si="4">Q8*Q7</f>
        <v>5.0893800988154644E-4</v>
      </c>
      <c r="R10" s="346">
        <f t="shared" si="4"/>
        <v>5.0893800988154644E-4</v>
      </c>
      <c r="S10" s="346">
        <f t="shared" si="4"/>
        <v>5.0893800988154644E-4</v>
      </c>
    </row>
    <row r="11" spans="1:19" ht="18.75" x14ac:dyDescent="0.3">
      <c r="A11" s="20" t="s">
        <v>10</v>
      </c>
      <c r="B11" s="347">
        <f t="shared" ref="B11:C11" si="5">B9*0.001/B10</f>
        <v>69.3278932108296</v>
      </c>
      <c r="C11" s="343">
        <f t="shared" si="5"/>
        <v>69.3278932108296</v>
      </c>
      <c r="D11" s="343">
        <f>D9*0.001/D10</f>
        <v>69.3278932108296</v>
      </c>
      <c r="E11" s="343">
        <f t="shared" ref="E11:H11" si="6">E9*0.001/E10</f>
        <v>57.232117535845553</v>
      </c>
      <c r="F11" s="343">
        <f t="shared" si="6"/>
        <v>57.232117535845553</v>
      </c>
      <c r="G11" s="343">
        <f t="shared" si="6"/>
        <v>25.97408671259732</v>
      </c>
      <c r="H11" s="343">
        <f t="shared" si="6"/>
        <v>25.97408671259732</v>
      </c>
      <c r="I11" s="347">
        <f t="shared" ref="I11" si="7">1000*I9/I10</f>
        <v>0</v>
      </c>
      <c r="J11" s="343">
        <f t="shared" ref="J11:N11" si="8">J9*0.001/J10</f>
        <v>0</v>
      </c>
      <c r="K11" s="347">
        <f t="shared" si="8"/>
        <v>0</v>
      </c>
      <c r="L11" s="347">
        <f t="shared" si="8"/>
        <v>0</v>
      </c>
      <c r="M11" s="343">
        <f t="shared" si="8"/>
        <v>0</v>
      </c>
      <c r="N11" s="343">
        <f t="shared" si="8"/>
        <v>0</v>
      </c>
      <c r="O11" s="347">
        <f>O9*0.001/O10</f>
        <v>0</v>
      </c>
      <c r="P11" s="347">
        <f>P9*0.001/P10</f>
        <v>0</v>
      </c>
      <c r="Q11" s="347">
        <f>Q9/Q10/1000</f>
        <v>46.724747490435455</v>
      </c>
      <c r="R11" s="347">
        <f>R9/R10/1000</f>
        <v>46.724747490435455</v>
      </c>
      <c r="S11" s="347">
        <f t="shared" ref="S11" si="9">S9/S10/1000</f>
        <v>46.724747490435455</v>
      </c>
    </row>
    <row r="12" spans="1:19" ht="18.75" x14ac:dyDescent="0.3">
      <c r="A12" s="20" t="s">
        <v>6</v>
      </c>
      <c r="B12" s="346">
        <v>18</v>
      </c>
      <c r="C12" s="344">
        <v>18</v>
      </c>
      <c r="D12" s="344">
        <v>18</v>
      </c>
      <c r="E12" s="344">
        <v>18</v>
      </c>
      <c r="F12" s="344">
        <v>18</v>
      </c>
      <c r="G12" s="344">
        <v>18</v>
      </c>
      <c r="H12" s="344">
        <v>18</v>
      </c>
      <c r="I12" s="344">
        <v>18</v>
      </c>
      <c r="J12" s="344">
        <v>18</v>
      </c>
      <c r="K12" s="346">
        <v>18</v>
      </c>
      <c r="L12" s="344">
        <v>18</v>
      </c>
      <c r="M12" s="344">
        <v>17</v>
      </c>
      <c r="N12" s="344">
        <v>18</v>
      </c>
      <c r="O12" s="346">
        <v>17</v>
      </c>
      <c r="P12" s="344">
        <v>18</v>
      </c>
      <c r="Q12" s="346">
        <v>19</v>
      </c>
      <c r="R12" s="344">
        <v>18</v>
      </c>
      <c r="S12" s="346">
        <v>18</v>
      </c>
    </row>
    <row r="13" spans="1:19" ht="18.75" x14ac:dyDescent="0.3">
      <c r="A13" s="20" t="s">
        <v>34</v>
      </c>
      <c r="B13" s="347">
        <v>1020</v>
      </c>
      <c r="C13" s="343">
        <v>996</v>
      </c>
      <c r="D13" s="343">
        <v>1024</v>
      </c>
      <c r="E13" s="343">
        <v>996</v>
      </c>
      <c r="F13" s="343">
        <v>1024</v>
      </c>
      <c r="G13" s="343">
        <v>996</v>
      </c>
      <c r="H13" s="343">
        <v>1024</v>
      </c>
      <c r="I13" s="343">
        <v>998</v>
      </c>
      <c r="J13" s="343">
        <v>1024</v>
      </c>
      <c r="K13" s="347">
        <v>998</v>
      </c>
      <c r="L13" s="343">
        <v>1024</v>
      </c>
      <c r="M13" s="343">
        <v>1020</v>
      </c>
      <c r="N13" s="343">
        <v>1024</v>
      </c>
      <c r="O13" s="347">
        <v>1020</v>
      </c>
      <c r="P13" s="343">
        <v>1024</v>
      </c>
      <c r="Q13" s="347">
        <v>1026</v>
      </c>
      <c r="R13" s="343">
        <v>1024</v>
      </c>
      <c r="S13" s="347">
        <v>1022</v>
      </c>
    </row>
    <row r="14" spans="1:19" ht="18.75" x14ac:dyDescent="0.3">
      <c r="A14" s="20" t="s">
        <v>7</v>
      </c>
      <c r="B14" s="346">
        <v>1010</v>
      </c>
      <c r="C14" s="344">
        <v>988</v>
      </c>
      <c r="D14" s="344">
        <v>1015</v>
      </c>
      <c r="E14" s="344">
        <v>988</v>
      </c>
      <c r="F14" s="344">
        <v>1015</v>
      </c>
      <c r="G14" s="344">
        <v>988</v>
      </c>
      <c r="H14" s="344">
        <v>1015</v>
      </c>
      <c r="I14" s="344">
        <v>990</v>
      </c>
      <c r="J14" s="344">
        <v>1015</v>
      </c>
      <c r="K14" s="346">
        <v>990</v>
      </c>
      <c r="L14" s="344">
        <v>1015</v>
      </c>
      <c r="M14" s="344">
        <v>1010</v>
      </c>
      <c r="N14" s="344">
        <v>1015</v>
      </c>
      <c r="O14" s="346">
        <v>1010</v>
      </c>
      <c r="P14" s="344">
        <v>1015</v>
      </c>
      <c r="Q14" s="346">
        <v>1015</v>
      </c>
      <c r="R14" s="344">
        <v>1015</v>
      </c>
      <c r="S14" s="346">
        <v>1010</v>
      </c>
    </row>
    <row r="15" spans="1:19" ht="18.75" x14ac:dyDescent="0.3">
      <c r="A15" s="20" t="s">
        <v>153</v>
      </c>
      <c r="B15" s="347">
        <v>58</v>
      </c>
      <c r="C15" s="343">
        <v>58</v>
      </c>
      <c r="D15" s="343">
        <v>67</v>
      </c>
      <c r="E15" s="343">
        <v>58</v>
      </c>
      <c r="F15" s="343">
        <v>67</v>
      </c>
      <c r="G15" s="343">
        <v>58</v>
      </c>
      <c r="H15" s="343">
        <v>67</v>
      </c>
      <c r="I15" s="343">
        <v>58</v>
      </c>
      <c r="J15" s="343">
        <v>67</v>
      </c>
      <c r="K15" s="347">
        <v>58</v>
      </c>
      <c r="L15" s="343">
        <v>67</v>
      </c>
      <c r="M15" s="343">
        <v>58</v>
      </c>
      <c r="N15" s="343">
        <v>67</v>
      </c>
      <c r="O15" s="347">
        <v>58</v>
      </c>
      <c r="P15" s="343">
        <v>67</v>
      </c>
      <c r="Q15" s="347">
        <v>62</v>
      </c>
      <c r="R15" s="343">
        <v>67</v>
      </c>
      <c r="S15" s="347">
        <v>68</v>
      </c>
    </row>
    <row r="16" spans="1:19" ht="18.75" x14ac:dyDescent="0.3">
      <c r="A16" s="20" t="s">
        <v>3</v>
      </c>
      <c r="B16" s="346">
        <v>174.3</v>
      </c>
      <c r="C16" s="344">
        <v>174.1</v>
      </c>
      <c r="D16" s="344">
        <v>174.4</v>
      </c>
      <c r="E16" s="344">
        <v>174.1</v>
      </c>
      <c r="F16" s="344">
        <v>174.4</v>
      </c>
      <c r="G16" s="344">
        <v>174.1</v>
      </c>
      <c r="H16" s="344">
        <v>174.4</v>
      </c>
      <c r="I16" s="344">
        <v>17431</v>
      </c>
      <c r="J16" s="344">
        <v>174.4</v>
      </c>
      <c r="K16" s="346">
        <v>17431</v>
      </c>
      <c r="L16" s="344">
        <v>174.4</v>
      </c>
      <c r="M16" s="344">
        <v>174.3</v>
      </c>
      <c r="N16" s="344">
        <v>174.4</v>
      </c>
      <c r="O16" s="346">
        <v>174.3</v>
      </c>
      <c r="P16" s="344">
        <v>174.4</v>
      </c>
      <c r="Q16" s="346">
        <v>174.4</v>
      </c>
      <c r="R16" s="344">
        <v>174.4</v>
      </c>
      <c r="S16" s="346">
        <v>174.3</v>
      </c>
    </row>
    <row r="17" spans="1:22" ht="18.75" x14ac:dyDescent="0.3">
      <c r="A17" s="20" t="s">
        <v>111</v>
      </c>
      <c r="B17" s="347">
        <v>30</v>
      </c>
      <c r="C17" s="343">
        <v>30</v>
      </c>
      <c r="D17" s="343">
        <v>15</v>
      </c>
      <c r="E17" s="343">
        <v>30</v>
      </c>
      <c r="F17" s="343">
        <v>15</v>
      </c>
      <c r="G17" s="343">
        <v>30</v>
      </c>
      <c r="H17" s="343">
        <v>15</v>
      </c>
      <c r="I17" s="343">
        <v>180</v>
      </c>
      <c r="J17" s="343">
        <v>15</v>
      </c>
      <c r="K17" s="347">
        <v>180</v>
      </c>
      <c r="L17" s="343">
        <v>15</v>
      </c>
      <c r="M17" s="343">
        <v>60</v>
      </c>
      <c r="N17" s="343">
        <v>15</v>
      </c>
      <c r="O17" s="347">
        <v>60</v>
      </c>
      <c r="P17" s="343">
        <v>15</v>
      </c>
      <c r="Q17" s="347">
        <v>60</v>
      </c>
      <c r="R17" s="343">
        <v>15</v>
      </c>
      <c r="S17" s="347">
        <v>30</v>
      </c>
    </row>
    <row r="18" spans="1:22" ht="56.25" x14ac:dyDescent="0.3">
      <c r="A18" s="27" t="s">
        <v>151</v>
      </c>
      <c r="B18" s="357">
        <f t="shared" ref="B18:L18" si="10">AVERAGE(B25:B104)</f>
        <v>2329.7137083255311</v>
      </c>
      <c r="C18" s="357">
        <f t="shared" si="10"/>
        <v>1835.8399571938337</v>
      </c>
      <c r="D18" s="357">
        <f t="shared" si="10"/>
        <v>2783.1863005784394</v>
      </c>
      <c r="E18" s="357">
        <f t="shared" si="10"/>
        <v>2705.8671218476466</v>
      </c>
      <c r="F18" s="357">
        <f t="shared" si="10"/>
        <v>2806.6168035809733</v>
      </c>
      <c r="G18" s="357">
        <f t="shared" si="10"/>
        <v>2645.3544758197577</v>
      </c>
      <c r="H18" s="357">
        <f t="shared" si="10"/>
        <v>1943.960582504156</v>
      </c>
      <c r="I18" s="357">
        <f t="shared" si="10"/>
        <v>2515.4970487132277</v>
      </c>
      <c r="J18" s="357">
        <f t="shared" si="10"/>
        <v>2137.4160451723374</v>
      </c>
      <c r="K18" s="348">
        <f t="shared" si="10"/>
        <v>147.33333333333334</v>
      </c>
      <c r="L18" s="348">
        <f t="shared" si="10"/>
        <v>219.3</v>
      </c>
      <c r="M18" s="348">
        <f>AVERAGE(M25:M104)</f>
        <v>457.6</v>
      </c>
      <c r="N18" s="348">
        <f>AVERAGE(N25:N104)</f>
        <v>515.5</v>
      </c>
      <c r="O18" s="348">
        <f>AVERAGE(O25:O104)</f>
        <v>479.1</v>
      </c>
      <c r="P18" s="348">
        <f>AVERAGE(P25:P104)</f>
        <v>524.5</v>
      </c>
      <c r="Q18" s="348">
        <f t="shared" ref="Q18:S18" si="11">AVERAGE(Q25:Q39)</f>
        <v>394.16666666666669</v>
      </c>
      <c r="R18" s="348">
        <f t="shared" si="11"/>
        <v>497.86666666666667</v>
      </c>
      <c r="S18" s="348">
        <f t="shared" si="11"/>
        <v>551.26666666666665</v>
      </c>
    </row>
    <row r="19" spans="1:22" ht="56.25" x14ac:dyDescent="0.3">
      <c r="A19" s="27" t="s">
        <v>152</v>
      </c>
      <c r="B19" s="347">
        <f t="shared" ref="B19:L19" si="12">B18/B7</f>
        <v>296628.36213516665</v>
      </c>
      <c r="C19" s="343">
        <f t="shared" si="12"/>
        <v>233746.40313040972</v>
      </c>
      <c r="D19" s="343">
        <f t="shared" si="12"/>
        <v>354366.28582616337</v>
      </c>
      <c r="E19" s="343">
        <f t="shared" si="12"/>
        <v>344521.70223351422</v>
      </c>
      <c r="F19" s="343">
        <f t="shared" si="12"/>
        <v>357349.55012374959</v>
      </c>
      <c r="G19" s="343">
        <f t="shared" si="12"/>
        <v>336816.99284558732</v>
      </c>
      <c r="H19" s="343">
        <f t="shared" si="12"/>
        <v>247512.74870506933</v>
      </c>
      <c r="I19" s="343">
        <f t="shared" si="12"/>
        <v>320283.03170862753</v>
      </c>
      <c r="J19" s="343">
        <f t="shared" si="12"/>
        <v>272144.26322648587</v>
      </c>
      <c r="K19" s="343">
        <f t="shared" si="12"/>
        <v>18759.062625764731</v>
      </c>
      <c r="L19" s="343">
        <f t="shared" si="12"/>
        <v>27922.143216042117</v>
      </c>
      <c r="M19" s="343">
        <f>M18/M7</f>
        <v>58263.441567081041</v>
      </c>
      <c r="N19" s="343">
        <f>N18/N7</f>
        <v>65635.498531097634</v>
      </c>
      <c r="O19" s="343">
        <f>O18/O7</f>
        <v>61000.906588261641</v>
      </c>
      <c r="P19" s="343">
        <f>P18/P7</f>
        <v>66781.414121359281</v>
      </c>
      <c r="Q19" s="343">
        <f t="shared" ref="Q19:S19" si="13">Q18/Q7</f>
        <v>34851.985223364121</v>
      </c>
      <c r="R19" s="343">
        <f t="shared" si="13"/>
        <v>44021.078333713871</v>
      </c>
      <c r="S19" s="343">
        <f t="shared" si="13"/>
        <v>48742.67497877343</v>
      </c>
      <c r="T19">
        <v>0</v>
      </c>
      <c r="U19">
        <v>0</v>
      </c>
      <c r="V19">
        <v>0</v>
      </c>
    </row>
    <row r="20" spans="1:22" ht="18.75" x14ac:dyDescent="0.3">
      <c r="A20" s="27" t="s">
        <v>154</v>
      </c>
      <c r="B20" s="346">
        <f>_xlfn.STDEV.P(B25:B42)</f>
        <v>5.6100108932356116</v>
      </c>
      <c r="C20" s="344">
        <f t="shared" ref="C20" si="14">_xlfn.STDEV.P(C25:C42)</f>
        <v>3.5624932315291997</v>
      </c>
      <c r="D20" s="344">
        <f>_xlfn.STDEV.P(D25:D42)</f>
        <v>3.4615346628659123</v>
      </c>
      <c r="E20" s="344">
        <f t="shared" ref="E20" si="15">_xlfn.STDEV.P(E25:E42)</f>
        <v>5.5198854881663202</v>
      </c>
      <c r="F20" s="344">
        <f>_xlfn.STDEV.P(F25:F42)</f>
        <v>1.6275407487644937</v>
      </c>
      <c r="G20" s="344">
        <f t="shared" ref="G20" si="16">_xlfn.STDEV.P(G25:G42)</f>
        <v>1.2472191289246473</v>
      </c>
      <c r="H20" s="344">
        <f>_xlfn.STDEV.P(H25:H42)</f>
        <v>2.885981442921782</v>
      </c>
      <c r="I20" s="344">
        <f t="shared" ref="I20:P20" si="17">_xlfn.STDEV.P(I25:I242)</f>
        <v>9409.8867247812159</v>
      </c>
      <c r="J20" s="344">
        <f t="shared" si="17"/>
        <v>8682.6636465163938</v>
      </c>
      <c r="K20" s="344">
        <f t="shared" si="17"/>
        <v>0.47140452079103168</v>
      </c>
      <c r="L20" s="344">
        <f t="shared" si="17"/>
        <v>3.2878564445547189</v>
      </c>
      <c r="M20" s="344">
        <f t="shared" si="17"/>
        <v>0.79999999999999982</v>
      </c>
      <c r="N20" s="344">
        <f t="shared" si="17"/>
        <v>2.3558437978779492</v>
      </c>
      <c r="O20" s="344">
        <f t="shared" si="17"/>
        <v>1.5132745950421558</v>
      </c>
      <c r="P20" s="344">
        <f t="shared" si="17"/>
        <v>2.8195744359743369</v>
      </c>
      <c r="Q20" s="344">
        <f t="shared" ref="Q20:S20" si="18">_xlfn.STDEV.P(Q25:Q242)</f>
        <v>3.0230595245361758</v>
      </c>
      <c r="R20" s="344">
        <f t="shared" si="18"/>
        <v>2.4458581770458858</v>
      </c>
      <c r="S20" s="344">
        <f t="shared" si="18"/>
        <v>2.4890872936792627</v>
      </c>
    </row>
    <row r="21" spans="1:22" ht="18.75" x14ac:dyDescent="0.3">
      <c r="A21" s="27" t="s">
        <v>155</v>
      </c>
      <c r="B21" s="347">
        <f>VAR(B25:B93)</f>
        <v>57324777.76347784</v>
      </c>
      <c r="C21" s="343">
        <f t="shared" ref="C21" si="19">VAR(C25:C93)</f>
        <v>55157092.708895914</v>
      </c>
      <c r="D21" s="343">
        <f>VAR(D25:D93)</f>
        <v>117215938.0797292</v>
      </c>
      <c r="E21" s="343">
        <f t="shared" ref="E21" si="20">VAR(E25:E93)</f>
        <v>126615922.98515129</v>
      </c>
      <c r="F21" s="343">
        <f>VAR(F25:F93)</f>
        <v>124797628.99367689</v>
      </c>
      <c r="G21" s="343">
        <f t="shared" ref="G21" si="21">VAR(G25:G93)</f>
        <v>130183139.33527729</v>
      </c>
      <c r="H21" s="343">
        <f>VAR(H25:H93)</f>
        <v>65874147.145149641</v>
      </c>
      <c r="I21" s="343">
        <f t="shared" ref="I21:L21" si="22">VAR(I25:I93)</f>
        <v>90816377.61355257</v>
      </c>
      <c r="J21" s="343">
        <f t="shared" si="22"/>
        <v>76838429.690816909</v>
      </c>
      <c r="K21" s="343">
        <f t="shared" si="22"/>
        <v>0.26666666666666666</v>
      </c>
      <c r="L21" s="343">
        <f t="shared" si="22"/>
        <v>11.378947368421048</v>
      </c>
      <c r="M21" s="343">
        <f>VAR(M25:M93)</f>
        <v>0.71111111111111081</v>
      </c>
      <c r="N21" s="343">
        <f>VAR(N25:N93)</f>
        <v>5.8421052631578947</v>
      </c>
      <c r="O21" s="343">
        <f>VAR(O25:O93)</f>
        <v>2.5444444444444452</v>
      </c>
      <c r="P21" s="343">
        <f>VAR(P25:P93)</f>
        <v>8.3684210526315788</v>
      </c>
      <c r="Q21" s="343">
        <f t="shared" ref="Q21:S21" si="23">VAR(Q25:Q93)</f>
        <v>9.9696969696969706</v>
      </c>
      <c r="R21" s="343">
        <f t="shared" si="23"/>
        <v>6.4095238095238107</v>
      </c>
      <c r="S21" s="343">
        <f t="shared" si="23"/>
        <v>6.6380952380952385</v>
      </c>
    </row>
    <row r="22" spans="1:22" ht="60.75" x14ac:dyDescent="0.3">
      <c r="A22" s="27" t="s">
        <v>222</v>
      </c>
      <c r="B22" s="347"/>
      <c r="C22" s="343"/>
      <c r="D22" s="343"/>
      <c r="E22" s="343"/>
      <c r="F22" s="343"/>
      <c r="G22" s="343"/>
      <c r="H22" s="343"/>
      <c r="I22" s="343"/>
      <c r="J22" s="343"/>
      <c r="K22" s="343"/>
      <c r="L22" s="343"/>
      <c r="M22" s="343"/>
      <c r="N22" s="343"/>
      <c r="O22" s="343"/>
      <c r="P22" s="343"/>
      <c r="Q22" s="74" t="s">
        <v>220</v>
      </c>
      <c r="R22" s="74" t="s">
        <v>220</v>
      </c>
      <c r="S22" s="74" t="s">
        <v>220</v>
      </c>
    </row>
    <row r="23" spans="1:22" ht="18.75" x14ac:dyDescent="0.3">
      <c r="A23" s="73"/>
      <c r="B23" s="45">
        <f>MEDIAN(B25:B42)</f>
        <v>725</v>
      </c>
      <c r="C23" s="45">
        <f t="shared" ref="C23:D23" si="24">MEDIAN(C25:C42)</f>
        <v>729</v>
      </c>
      <c r="D23" s="45">
        <f t="shared" si="24"/>
        <v>735</v>
      </c>
      <c r="E23" s="40"/>
      <c r="F23" s="40"/>
      <c r="G23" s="40"/>
      <c r="H23" s="40"/>
      <c r="I23" s="40"/>
      <c r="J23" s="40"/>
      <c r="K23" s="45"/>
      <c r="L23" s="45"/>
      <c r="M23" s="40"/>
      <c r="N23" s="40"/>
      <c r="O23" s="45"/>
      <c r="P23" s="45"/>
      <c r="Q23" s="45"/>
      <c r="R23" s="45"/>
      <c r="S23" s="45"/>
    </row>
    <row r="24" spans="1:22" ht="31.5" thickBot="1" x14ac:dyDescent="0.35">
      <c r="A24" s="71" t="s">
        <v>223</v>
      </c>
      <c r="B24" s="42" t="s">
        <v>23</v>
      </c>
      <c r="C24" s="42" t="s">
        <v>23</v>
      </c>
      <c r="D24" s="42" t="s">
        <v>23</v>
      </c>
      <c r="E24" s="42" t="s">
        <v>23</v>
      </c>
      <c r="F24" s="42" t="s">
        <v>23</v>
      </c>
      <c r="G24" s="42" t="s">
        <v>23</v>
      </c>
      <c r="H24" s="42" t="s">
        <v>23</v>
      </c>
      <c r="I24" s="42" t="s">
        <v>23</v>
      </c>
      <c r="J24" s="42" t="s">
        <v>23</v>
      </c>
      <c r="K24" s="43" t="s">
        <v>23</v>
      </c>
      <c r="L24" s="43" t="s">
        <v>23</v>
      </c>
      <c r="M24" s="42" t="s">
        <v>23</v>
      </c>
      <c r="N24" s="42" t="s">
        <v>23</v>
      </c>
      <c r="O24" s="43" t="s">
        <v>23</v>
      </c>
      <c r="P24" s="43" t="s">
        <v>23</v>
      </c>
      <c r="Q24" s="43" t="s">
        <v>23</v>
      </c>
      <c r="R24" s="43" t="s">
        <v>23</v>
      </c>
      <c r="S24" s="43" t="s">
        <v>23</v>
      </c>
    </row>
    <row r="25" spans="1:22" x14ac:dyDescent="0.25">
      <c r="A25" s="23" t="s">
        <v>37</v>
      </c>
      <c r="B25" s="36">
        <v>729</v>
      </c>
      <c r="C25" s="36">
        <v>739</v>
      </c>
      <c r="D25" s="36">
        <v>731</v>
      </c>
      <c r="E25" s="36">
        <v>590</v>
      </c>
      <c r="F25" s="36">
        <v>605</v>
      </c>
      <c r="G25" s="36">
        <v>136</v>
      </c>
      <c r="H25" s="36">
        <v>134</v>
      </c>
      <c r="I25" s="36">
        <v>460</v>
      </c>
      <c r="J25" s="36">
        <v>516</v>
      </c>
      <c r="K25" s="36">
        <v>148</v>
      </c>
      <c r="L25" s="36">
        <v>219</v>
      </c>
      <c r="M25" s="36">
        <v>459</v>
      </c>
      <c r="N25" s="36">
        <v>516</v>
      </c>
      <c r="O25" s="36">
        <v>481</v>
      </c>
      <c r="P25" s="36">
        <v>527</v>
      </c>
      <c r="Q25" s="36">
        <v>395</v>
      </c>
      <c r="R25" s="36">
        <v>497</v>
      </c>
      <c r="S25" s="36">
        <v>551</v>
      </c>
    </row>
    <row r="26" spans="1:22" x14ac:dyDescent="0.25">
      <c r="A26" s="24" t="s">
        <v>38</v>
      </c>
      <c r="B26" s="39">
        <v>726</v>
      </c>
      <c r="C26" s="39">
        <v>729</v>
      </c>
      <c r="D26" s="39">
        <v>735</v>
      </c>
      <c r="E26" s="39">
        <v>591</v>
      </c>
      <c r="F26" s="39">
        <v>604</v>
      </c>
      <c r="G26" s="39">
        <v>134</v>
      </c>
      <c r="H26" s="39">
        <v>131</v>
      </c>
      <c r="I26" s="39">
        <v>455</v>
      </c>
      <c r="J26" s="39">
        <v>516</v>
      </c>
      <c r="K26" s="39">
        <v>147</v>
      </c>
      <c r="L26" s="39">
        <v>223</v>
      </c>
      <c r="M26" s="39">
        <v>458</v>
      </c>
      <c r="N26" s="39">
        <v>516</v>
      </c>
      <c r="O26" s="39">
        <v>479</v>
      </c>
      <c r="P26" s="39">
        <v>527</v>
      </c>
      <c r="Q26" s="39">
        <v>393</v>
      </c>
      <c r="R26" s="39">
        <v>495</v>
      </c>
      <c r="S26" s="39">
        <v>550</v>
      </c>
    </row>
    <row r="27" spans="1:22" x14ac:dyDescent="0.25">
      <c r="A27" s="23" t="s">
        <v>39</v>
      </c>
      <c r="B27" s="36">
        <v>728</v>
      </c>
      <c r="C27" s="36">
        <v>729</v>
      </c>
      <c r="D27" s="36">
        <v>729</v>
      </c>
      <c r="E27" s="36">
        <v>594</v>
      </c>
      <c r="F27" s="36">
        <v>605</v>
      </c>
      <c r="G27" s="36">
        <v>135</v>
      </c>
      <c r="H27" s="36">
        <v>141</v>
      </c>
      <c r="I27" s="36">
        <v>459</v>
      </c>
      <c r="J27" s="36">
        <v>512</v>
      </c>
      <c r="K27" s="36">
        <v>147</v>
      </c>
      <c r="L27" s="36">
        <v>223</v>
      </c>
      <c r="M27" s="36">
        <v>456</v>
      </c>
      <c r="N27" s="36">
        <v>512</v>
      </c>
      <c r="O27" s="36">
        <v>477</v>
      </c>
      <c r="P27" s="36">
        <v>526</v>
      </c>
      <c r="Q27" s="36">
        <v>394</v>
      </c>
      <c r="R27" s="36">
        <v>499</v>
      </c>
      <c r="S27" s="36">
        <v>550</v>
      </c>
    </row>
    <row r="28" spans="1:22" x14ac:dyDescent="0.25">
      <c r="A28" s="24" t="s">
        <v>40</v>
      </c>
      <c r="B28" s="39">
        <v>724</v>
      </c>
      <c r="C28" s="39">
        <v>729</v>
      </c>
      <c r="D28" s="39">
        <v>741</v>
      </c>
      <c r="E28" s="39">
        <v>603</v>
      </c>
      <c r="F28" s="39">
        <v>603</v>
      </c>
      <c r="G28" s="39">
        <v>134</v>
      </c>
      <c r="H28" s="39">
        <v>134</v>
      </c>
      <c r="I28" s="39">
        <v>465</v>
      </c>
      <c r="J28" s="39">
        <v>519</v>
      </c>
      <c r="K28" s="39">
        <v>147</v>
      </c>
      <c r="L28" s="39">
        <v>217</v>
      </c>
      <c r="M28" s="39">
        <v>457</v>
      </c>
      <c r="N28" s="39">
        <v>519</v>
      </c>
      <c r="O28" s="39">
        <v>476</v>
      </c>
      <c r="P28" s="39">
        <v>524</v>
      </c>
      <c r="Q28" s="39">
        <v>388</v>
      </c>
      <c r="R28" s="39">
        <v>499</v>
      </c>
      <c r="S28" s="39">
        <v>551</v>
      </c>
    </row>
    <row r="29" spans="1:22" x14ac:dyDescent="0.25">
      <c r="A29" s="23" t="s">
        <v>41</v>
      </c>
      <c r="B29" s="36">
        <v>724</v>
      </c>
      <c r="C29" s="36">
        <v>729</v>
      </c>
      <c r="D29" s="36">
        <v>735</v>
      </c>
      <c r="E29" s="36">
        <v>603</v>
      </c>
      <c r="F29" s="36">
        <v>603</v>
      </c>
      <c r="G29" s="36">
        <v>132</v>
      </c>
      <c r="H29" s="36">
        <v>141</v>
      </c>
      <c r="I29" s="36">
        <v>462</v>
      </c>
      <c r="J29" s="36">
        <v>516</v>
      </c>
      <c r="K29" s="36">
        <v>148</v>
      </c>
      <c r="L29" s="36">
        <v>219</v>
      </c>
      <c r="M29" s="36">
        <v>458</v>
      </c>
      <c r="N29" s="36">
        <v>516</v>
      </c>
      <c r="O29" s="36">
        <v>479</v>
      </c>
      <c r="P29" s="36">
        <v>526</v>
      </c>
      <c r="Q29" s="36">
        <v>393</v>
      </c>
      <c r="R29" s="36">
        <v>499</v>
      </c>
      <c r="S29" s="36">
        <v>550</v>
      </c>
    </row>
    <row r="30" spans="1:22" x14ac:dyDescent="0.25">
      <c r="A30" s="24" t="s">
        <v>42</v>
      </c>
      <c r="B30" s="39">
        <v>720</v>
      </c>
      <c r="C30" s="39">
        <v>729</v>
      </c>
      <c r="D30" s="39">
        <v>735</v>
      </c>
      <c r="E30" s="39">
        <v>600</v>
      </c>
      <c r="F30" s="39">
        <v>603</v>
      </c>
      <c r="G30" s="39">
        <v>134</v>
      </c>
      <c r="H30" s="39">
        <v>142</v>
      </c>
      <c r="I30" s="39">
        <v>465</v>
      </c>
      <c r="J30" s="39">
        <v>518</v>
      </c>
      <c r="K30" s="39">
        <v>147</v>
      </c>
      <c r="L30" s="39">
        <v>222</v>
      </c>
      <c r="M30" s="39">
        <v>457</v>
      </c>
      <c r="N30" s="39">
        <v>518</v>
      </c>
      <c r="O30" s="39">
        <v>479</v>
      </c>
      <c r="P30" s="39">
        <v>528</v>
      </c>
      <c r="Q30" s="39">
        <v>395</v>
      </c>
      <c r="R30" s="39">
        <v>497</v>
      </c>
      <c r="S30" s="39">
        <v>556</v>
      </c>
    </row>
    <row r="31" spans="1:22" x14ac:dyDescent="0.25">
      <c r="A31" s="23" t="s">
        <v>43</v>
      </c>
      <c r="B31" s="36">
        <v>722</v>
      </c>
      <c r="C31" s="36">
        <v>730</v>
      </c>
      <c r="D31" s="36">
        <v>735</v>
      </c>
      <c r="E31" s="36">
        <v>596</v>
      </c>
      <c r="F31" s="36">
        <v>604</v>
      </c>
      <c r="G31" s="36">
        <v>133</v>
      </c>
      <c r="H31" s="36">
        <v>138</v>
      </c>
      <c r="I31" s="36">
        <v>467</v>
      </c>
      <c r="J31" s="36">
        <v>512</v>
      </c>
      <c r="K31" s="36"/>
      <c r="L31" s="36">
        <v>219</v>
      </c>
      <c r="M31" s="36">
        <v>457</v>
      </c>
      <c r="N31" s="36">
        <v>512</v>
      </c>
      <c r="O31" s="36">
        <v>480</v>
      </c>
      <c r="P31" s="36">
        <v>528</v>
      </c>
      <c r="Q31" s="36">
        <v>395</v>
      </c>
      <c r="R31" s="36">
        <v>497</v>
      </c>
      <c r="S31" s="36">
        <v>551</v>
      </c>
    </row>
    <row r="32" spans="1:22" x14ac:dyDescent="0.25">
      <c r="A32" s="24" t="s">
        <v>44</v>
      </c>
      <c r="B32" s="39">
        <v>719</v>
      </c>
      <c r="C32" s="39">
        <v>735</v>
      </c>
      <c r="D32" s="39">
        <v>735</v>
      </c>
      <c r="E32" s="39">
        <v>606</v>
      </c>
      <c r="F32" s="39">
        <v>604</v>
      </c>
      <c r="G32" s="39">
        <v>132</v>
      </c>
      <c r="H32" s="39">
        <v>139</v>
      </c>
      <c r="I32" s="39"/>
      <c r="J32" s="39">
        <v>511</v>
      </c>
      <c r="K32" s="39"/>
      <c r="L32" s="39">
        <v>226</v>
      </c>
      <c r="M32" s="39">
        <v>458</v>
      </c>
      <c r="N32" s="39">
        <v>511</v>
      </c>
      <c r="O32" s="39">
        <v>481</v>
      </c>
      <c r="P32" s="39">
        <v>528</v>
      </c>
      <c r="Q32" s="39">
        <v>392</v>
      </c>
      <c r="R32" s="39">
        <v>500</v>
      </c>
      <c r="S32" s="39">
        <v>557</v>
      </c>
    </row>
    <row r="33" spans="1:19" x14ac:dyDescent="0.25">
      <c r="A33" s="23" t="s">
        <v>45</v>
      </c>
      <c r="B33" s="36">
        <v>722</v>
      </c>
      <c r="C33" s="36">
        <v>735</v>
      </c>
      <c r="D33" s="36">
        <v>736</v>
      </c>
      <c r="E33" s="36">
        <v>603</v>
      </c>
      <c r="F33" s="36">
        <v>602</v>
      </c>
      <c r="G33" s="36">
        <v>133</v>
      </c>
      <c r="H33" s="36">
        <v>137</v>
      </c>
      <c r="I33" s="36"/>
      <c r="J33" s="36">
        <v>516</v>
      </c>
      <c r="K33" s="36"/>
      <c r="L33" s="36">
        <v>219</v>
      </c>
      <c r="M33" s="36">
        <v>458</v>
      </c>
      <c r="N33" s="36">
        <v>516</v>
      </c>
      <c r="O33" s="36">
        <v>479</v>
      </c>
      <c r="P33" s="36">
        <v>524</v>
      </c>
      <c r="Q33" s="36">
        <v>402</v>
      </c>
      <c r="R33" s="36">
        <v>499</v>
      </c>
      <c r="S33" s="36">
        <v>551</v>
      </c>
    </row>
    <row r="34" spans="1:19" x14ac:dyDescent="0.25">
      <c r="A34" s="24" t="s">
        <v>46</v>
      </c>
      <c r="B34" s="39">
        <v>731</v>
      </c>
      <c r="C34" s="39"/>
      <c r="D34" s="39">
        <v>739</v>
      </c>
      <c r="E34" s="39"/>
      <c r="F34" s="39">
        <v>606</v>
      </c>
      <c r="G34" s="39"/>
      <c r="H34" s="39">
        <v>135</v>
      </c>
      <c r="I34" s="39"/>
      <c r="J34" s="39">
        <v>516</v>
      </c>
      <c r="K34" s="39"/>
      <c r="L34" s="39">
        <v>211</v>
      </c>
      <c r="M34" s="39">
        <v>458</v>
      </c>
      <c r="N34" s="39">
        <v>516</v>
      </c>
      <c r="O34" s="39">
        <v>480</v>
      </c>
      <c r="P34" s="39">
        <v>527</v>
      </c>
      <c r="Q34" s="39">
        <v>395</v>
      </c>
      <c r="R34" s="39">
        <v>499</v>
      </c>
      <c r="S34" s="39">
        <v>551</v>
      </c>
    </row>
    <row r="35" spans="1:19" x14ac:dyDescent="0.25">
      <c r="A35" s="23" t="s">
        <v>47</v>
      </c>
      <c r="B35" s="36">
        <v>733</v>
      </c>
      <c r="C35" s="36"/>
      <c r="D35" s="36">
        <v>740</v>
      </c>
      <c r="E35" s="36"/>
      <c r="F35" s="36">
        <v>609</v>
      </c>
      <c r="G35" s="36"/>
      <c r="H35" s="36">
        <v>137</v>
      </c>
      <c r="I35" s="36"/>
      <c r="J35" s="36">
        <v>518</v>
      </c>
      <c r="K35" s="36"/>
      <c r="L35" s="36">
        <v>214</v>
      </c>
      <c r="M35" s="36"/>
      <c r="N35" s="36">
        <v>518</v>
      </c>
      <c r="O35" s="36"/>
      <c r="P35" s="36">
        <v>520</v>
      </c>
      <c r="Q35" s="36">
        <v>394</v>
      </c>
      <c r="R35" s="36">
        <v>498</v>
      </c>
      <c r="S35" s="36">
        <v>551</v>
      </c>
    </row>
    <row r="36" spans="1:19" x14ac:dyDescent="0.25">
      <c r="A36" s="24" t="s">
        <v>48</v>
      </c>
      <c r="B36" s="39">
        <v>730</v>
      </c>
      <c r="C36" s="39"/>
      <c r="D36" s="39">
        <v>732</v>
      </c>
      <c r="E36" s="39"/>
      <c r="F36" s="39">
        <v>605</v>
      </c>
      <c r="G36" s="39"/>
      <c r="H36" s="39">
        <v>135</v>
      </c>
      <c r="I36" s="39"/>
      <c r="J36" s="39">
        <v>517</v>
      </c>
      <c r="K36" s="39"/>
      <c r="L36" s="39">
        <v>220</v>
      </c>
      <c r="M36" s="39"/>
      <c r="N36" s="39">
        <v>517</v>
      </c>
      <c r="O36" s="39"/>
      <c r="P36" s="39">
        <v>521</v>
      </c>
      <c r="Q36" s="39">
        <v>394</v>
      </c>
      <c r="R36" s="39">
        <v>494</v>
      </c>
      <c r="S36" s="39">
        <v>546</v>
      </c>
    </row>
    <row r="37" spans="1:19" x14ac:dyDescent="0.25">
      <c r="A37" s="23" t="s">
        <v>49</v>
      </c>
      <c r="B37" s="36">
        <v>718</v>
      </c>
      <c r="C37" s="36"/>
      <c r="D37" s="36">
        <v>741</v>
      </c>
      <c r="E37" s="36"/>
      <c r="F37" s="36">
        <v>604</v>
      </c>
      <c r="G37" s="36"/>
      <c r="H37" s="36">
        <v>137</v>
      </c>
      <c r="I37" s="36"/>
      <c r="J37" s="36">
        <v>515</v>
      </c>
      <c r="K37" s="36"/>
      <c r="L37" s="36">
        <v>215</v>
      </c>
      <c r="M37" s="36"/>
      <c r="N37" s="36">
        <v>515</v>
      </c>
      <c r="O37" s="36"/>
      <c r="P37" s="36">
        <v>523</v>
      </c>
      <c r="Q37" s="36"/>
      <c r="R37" s="36">
        <v>504</v>
      </c>
      <c r="S37" s="36">
        <v>553</v>
      </c>
    </row>
    <row r="38" spans="1:19" x14ac:dyDescent="0.25">
      <c r="A38" s="24" t="s">
        <v>50</v>
      </c>
      <c r="B38" s="39">
        <v>717</v>
      </c>
      <c r="C38" s="39"/>
      <c r="D38" s="39">
        <v>739</v>
      </c>
      <c r="E38" s="39"/>
      <c r="F38" s="39">
        <v>605</v>
      </c>
      <c r="G38" s="39"/>
      <c r="H38" s="39">
        <v>137</v>
      </c>
      <c r="I38" s="39"/>
      <c r="J38" s="39">
        <v>516</v>
      </c>
      <c r="K38" s="39"/>
      <c r="L38" s="39">
        <v>219</v>
      </c>
      <c r="M38" s="39"/>
      <c r="N38" s="39">
        <v>516</v>
      </c>
      <c r="O38" s="39"/>
      <c r="P38" s="39">
        <v>524</v>
      </c>
      <c r="Q38" s="39"/>
      <c r="R38" s="39">
        <v>497</v>
      </c>
      <c r="S38" s="39">
        <v>550</v>
      </c>
    </row>
    <row r="39" spans="1:19" x14ac:dyDescent="0.25">
      <c r="A39" s="23" t="s">
        <v>51</v>
      </c>
      <c r="B39" s="36">
        <v>718</v>
      </c>
      <c r="C39" s="36"/>
      <c r="D39" s="36">
        <v>735</v>
      </c>
      <c r="E39" s="36"/>
      <c r="F39" s="36">
        <v>606</v>
      </c>
      <c r="G39" s="36"/>
      <c r="H39" s="36">
        <v>138</v>
      </c>
      <c r="I39" s="36"/>
      <c r="J39" s="36">
        <v>518</v>
      </c>
      <c r="K39" s="36"/>
      <c r="L39" s="36">
        <v>221</v>
      </c>
      <c r="M39" s="36"/>
      <c r="N39" s="36">
        <v>518</v>
      </c>
      <c r="O39" s="36"/>
      <c r="P39" s="36">
        <v>517</v>
      </c>
      <c r="Q39" s="36"/>
      <c r="R39" s="36">
        <v>494</v>
      </c>
      <c r="S39" s="36">
        <v>551</v>
      </c>
    </row>
    <row r="40" spans="1:19" x14ac:dyDescent="0.25">
      <c r="A40" s="24" t="s">
        <v>52</v>
      </c>
      <c r="B40" s="39">
        <v>732</v>
      </c>
      <c r="C40" s="39"/>
      <c r="D40" s="39"/>
      <c r="E40" s="39"/>
      <c r="F40" s="39"/>
      <c r="G40" s="39"/>
      <c r="H40" s="39"/>
      <c r="I40" s="39"/>
      <c r="J40" s="39">
        <v>518</v>
      </c>
      <c r="K40" s="39"/>
      <c r="L40" s="39">
        <v>218</v>
      </c>
      <c r="M40" s="39"/>
      <c r="N40" s="39">
        <v>518</v>
      </c>
      <c r="O40" s="39"/>
      <c r="P40" s="39">
        <v>525</v>
      </c>
      <c r="Q40" s="39"/>
      <c r="R40" s="39"/>
      <c r="S40" s="39"/>
    </row>
    <row r="41" spans="1:19" x14ac:dyDescent="0.25">
      <c r="A41" s="23" t="s">
        <v>53</v>
      </c>
      <c r="B41" s="36">
        <v>733</v>
      </c>
      <c r="C41" s="36"/>
      <c r="D41" s="36"/>
      <c r="E41" s="36"/>
      <c r="F41" s="36"/>
      <c r="G41" s="36"/>
      <c r="H41" s="36"/>
      <c r="I41" s="36"/>
      <c r="J41" s="36">
        <v>516</v>
      </c>
      <c r="K41" s="36"/>
      <c r="L41" s="36">
        <v>222</v>
      </c>
      <c r="M41" s="36"/>
      <c r="N41" s="36">
        <v>516</v>
      </c>
      <c r="O41" s="36"/>
      <c r="P41" s="36">
        <v>525</v>
      </c>
      <c r="Q41" s="36"/>
      <c r="R41" s="36"/>
      <c r="S41" s="36"/>
    </row>
    <row r="42" spans="1:19" x14ac:dyDescent="0.25">
      <c r="A42" s="24" t="s">
        <v>54</v>
      </c>
      <c r="B42" s="39">
        <v>733</v>
      </c>
      <c r="C42" s="39"/>
      <c r="D42" s="39"/>
      <c r="E42" s="39"/>
      <c r="F42" s="39"/>
      <c r="G42" s="39"/>
      <c r="H42" s="39"/>
      <c r="I42" s="39"/>
      <c r="J42" s="39">
        <v>516</v>
      </c>
      <c r="K42" s="39"/>
      <c r="L42" s="39">
        <v>219</v>
      </c>
      <c r="M42" s="39"/>
      <c r="N42" s="39">
        <v>516</v>
      </c>
      <c r="O42" s="39"/>
      <c r="P42" s="39">
        <v>522</v>
      </c>
      <c r="Q42" s="39"/>
      <c r="R42" s="39"/>
      <c r="S42" s="39"/>
    </row>
    <row r="43" spans="1:19" x14ac:dyDescent="0.25">
      <c r="A43" s="23"/>
      <c r="B43" s="36"/>
      <c r="C43" s="36"/>
      <c r="D43" s="36"/>
      <c r="E43" s="36"/>
      <c r="F43" s="36"/>
      <c r="G43" s="36"/>
      <c r="H43" s="36"/>
      <c r="I43" s="36"/>
      <c r="J43" s="36">
        <v>512</v>
      </c>
      <c r="K43" s="36"/>
      <c r="L43" s="36">
        <v>219</v>
      </c>
      <c r="M43" s="36"/>
      <c r="N43" s="36">
        <v>512</v>
      </c>
      <c r="O43" s="36"/>
      <c r="P43" s="36">
        <v>524</v>
      </c>
      <c r="Q43" s="36"/>
      <c r="R43" s="36"/>
      <c r="S43" s="36"/>
    </row>
    <row r="44" spans="1:19" x14ac:dyDescent="0.25">
      <c r="A44" s="24"/>
      <c r="B44" s="39"/>
      <c r="C44" s="39"/>
      <c r="D44" s="39"/>
      <c r="E44" s="39"/>
      <c r="F44" s="39"/>
      <c r="G44" s="39"/>
      <c r="H44" s="39"/>
      <c r="I44" s="39"/>
      <c r="J44" s="39">
        <v>512</v>
      </c>
      <c r="K44" s="39"/>
      <c r="L44" s="39">
        <v>221</v>
      </c>
      <c r="M44" s="39"/>
      <c r="N44" s="39">
        <v>512</v>
      </c>
      <c r="O44" s="39"/>
      <c r="P44" s="39">
        <v>524</v>
      </c>
      <c r="Q44" s="39"/>
      <c r="R44" s="39"/>
      <c r="S44" s="39"/>
    </row>
    <row r="47" spans="1:19" ht="18.75" x14ac:dyDescent="0.3">
      <c r="A47" s="20" t="s">
        <v>33</v>
      </c>
      <c r="B47" s="353" t="s">
        <v>22</v>
      </c>
      <c r="C47" s="345" t="s">
        <v>24</v>
      </c>
      <c r="D47" s="353" t="s">
        <v>25</v>
      </c>
      <c r="E47" s="345" t="s">
        <v>26</v>
      </c>
      <c r="F47" s="353" t="s">
        <v>27</v>
      </c>
      <c r="G47" s="345" t="s">
        <v>28</v>
      </c>
      <c r="H47" s="353" t="s">
        <v>29</v>
      </c>
      <c r="I47" s="345" t="s">
        <v>30</v>
      </c>
      <c r="J47" s="353" t="s">
        <v>31</v>
      </c>
    </row>
    <row r="48" spans="1:19" ht="18.75" x14ac:dyDescent="0.3">
      <c r="A48" s="376" t="s">
        <v>12</v>
      </c>
      <c r="B48" s="377">
        <v>42990</v>
      </c>
      <c r="C48" s="378">
        <v>43006</v>
      </c>
      <c r="D48" s="378">
        <v>43000</v>
      </c>
      <c r="E48" s="378">
        <v>43006</v>
      </c>
      <c r="F48" s="377">
        <v>43000</v>
      </c>
      <c r="G48" s="378">
        <v>43006</v>
      </c>
      <c r="H48" s="377">
        <v>43005</v>
      </c>
      <c r="I48" s="377">
        <v>43006</v>
      </c>
      <c r="J48" s="377">
        <v>43007</v>
      </c>
    </row>
    <row r="49" spans="1:10" ht="18.75" x14ac:dyDescent="0.3">
      <c r="A49" s="20" t="s">
        <v>0</v>
      </c>
      <c r="B49" s="352" t="s">
        <v>113</v>
      </c>
      <c r="C49" s="352" t="s">
        <v>113</v>
      </c>
      <c r="D49" s="343" t="s">
        <v>113</v>
      </c>
      <c r="E49" s="343" t="s">
        <v>113</v>
      </c>
      <c r="F49" s="347" t="s">
        <v>113</v>
      </c>
      <c r="G49" s="347" t="s">
        <v>113</v>
      </c>
      <c r="H49" s="70" t="s">
        <v>219</v>
      </c>
      <c r="I49" s="70" t="s">
        <v>219</v>
      </c>
      <c r="J49" s="70" t="s">
        <v>219</v>
      </c>
    </row>
    <row r="50" spans="1:10" ht="18.75" x14ac:dyDescent="0.3">
      <c r="A50" s="20" t="s">
        <v>2</v>
      </c>
      <c r="B50" s="347" t="s">
        <v>5</v>
      </c>
      <c r="C50" s="347" t="s">
        <v>5</v>
      </c>
      <c r="D50" s="343" t="s">
        <v>5</v>
      </c>
      <c r="E50" s="343" t="s">
        <v>5</v>
      </c>
      <c r="F50" s="347" t="s">
        <v>5</v>
      </c>
      <c r="G50" s="347" t="s">
        <v>5</v>
      </c>
      <c r="H50" s="347" t="s">
        <v>5</v>
      </c>
      <c r="I50" s="347" t="s">
        <v>5</v>
      </c>
      <c r="J50" s="347" t="s">
        <v>5</v>
      </c>
    </row>
    <row r="51" spans="1:10" ht="18.75" x14ac:dyDescent="0.3">
      <c r="A51" s="20" t="s">
        <v>1</v>
      </c>
      <c r="B51" s="350">
        <v>3</v>
      </c>
      <c r="C51" s="350">
        <v>3</v>
      </c>
      <c r="D51" s="355">
        <v>1</v>
      </c>
      <c r="E51" s="355">
        <v>1</v>
      </c>
      <c r="F51" s="349">
        <v>2</v>
      </c>
      <c r="G51" s="349">
        <v>2</v>
      </c>
      <c r="H51" s="103">
        <v>1</v>
      </c>
      <c r="I51" s="103">
        <v>1</v>
      </c>
      <c r="J51" s="103">
        <v>1</v>
      </c>
    </row>
    <row r="52" spans="1:10" ht="18.75" x14ac:dyDescent="0.3">
      <c r="A52" s="20" t="s">
        <v>4</v>
      </c>
      <c r="B52" s="346">
        <v>0.1</v>
      </c>
      <c r="C52" s="346">
        <v>0.1</v>
      </c>
      <c r="D52" s="344">
        <v>0.1</v>
      </c>
      <c r="E52" s="344">
        <v>0.1</v>
      </c>
      <c r="F52" s="346">
        <v>0.1</v>
      </c>
      <c r="G52" s="346">
        <v>0.1</v>
      </c>
      <c r="H52" s="346">
        <v>0.12</v>
      </c>
      <c r="I52" s="346">
        <v>0.12</v>
      </c>
      <c r="J52" s="346">
        <v>0.12</v>
      </c>
    </row>
    <row r="53" spans="1:10" ht="18.75" x14ac:dyDescent="0.3">
      <c r="A53" s="20" t="s">
        <v>35</v>
      </c>
      <c r="B53" s="347">
        <f t="shared" ref="B53:C53" si="25">PI()*(B52/2)*(B52/2)</f>
        <v>7.8539816339744835E-3</v>
      </c>
      <c r="C53" s="347">
        <f t="shared" si="25"/>
        <v>7.8539816339744835E-3</v>
      </c>
      <c r="D53" s="343">
        <f>PI()*(D52/2)*(D52/2)</f>
        <v>7.8539816339744835E-3</v>
      </c>
      <c r="E53" s="343">
        <f>PI()*(E52/2)*(E52/2)</f>
        <v>7.8539816339744835E-3</v>
      </c>
      <c r="F53" s="347">
        <f>PI()*(F52/2)*(F52/2)</f>
        <v>7.8539816339744835E-3</v>
      </c>
      <c r="G53" s="347">
        <f>PI()*(G52/2)*(G52/2)</f>
        <v>7.8539816339744835E-3</v>
      </c>
      <c r="H53" s="347">
        <f t="shared" ref="H53:J53" si="26">PI()*(H52/2)*(H52/2)</f>
        <v>1.1309733552923255E-2</v>
      </c>
      <c r="I53" s="347">
        <f t="shared" si="26"/>
        <v>1.1309733552923255E-2</v>
      </c>
      <c r="J53" s="347">
        <f t="shared" si="26"/>
        <v>1.1309733552923255E-2</v>
      </c>
    </row>
    <row r="54" spans="1:10" ht="18.75" x14ac:dyDescent="0.3">
      <c r="A54" s="20" t="s">
        <v>36</v>
      </c>
      <c r="B54" s="346">
        <v>0.02</v>
      </c>
      <c r="C54" s="346">
        <v>0.02</v>
      </c>
      <c r="D54" s="344">
        <v>0.05</v>
      </c>
      <c r="E54" s="344">
        <v>0.05</v>
      </c>
      <c r="F54" s="346">
        <v>0.05</v>
      </c>
      <c r="G54" s="346">
        <v>0.05</v>
      </c>
      <c r="H54" s="346">
        <v>4.4999999999999998E-2</v>
      </c>
      <c r="I54" s="346">
        <v>4.4999999999999998E-2</v>
      </c>
      <c r="J54" s="346">
        <v>4.4999999999999998E-2</v>
      </c>
    </row>
    <row r="55" spans="1:10" ht="18.75" x14ac:dyDescent="0.3">
      <c r="A55" s="20" t="s">
        <v>8</v>
      </c>
      <c r="B55" s="347"/>
      <c r="C55" s="347"/>
      <c r="D55" s="343">
        <v>0</v>
      </c>
      <c r="E55" s="343">
        <v>0</v>
      </c>
      <c r="F55" s="347">
        <v>0</v>
      </c>
      <c r="G55" s="347">
        <v>0</v>
      </c>
      <c r="H55" s="347">
        <v>23.78</v>
      </c>
      <c r="I55" s="347">
        <v>23.78</v>
      </c>
      <c r="J55" s="347">
        <v>23.78</v>
      </c>
    </row>
    <row r="56" spans="1:10" ht="18.75" x14ac:dyDescent="0.3">
      <c r="A56" s="20" t="s">
        <v>9</v>
      </c>
      <c r="B56" s="346">
        <f t="shared" ref="B56:E56" si="27">B53*B54</f>
        <v>1.5707963267948968E-4</v>
      </c>
      <c r="C56" s="346">
        <f t="shared" si="27"/>
        <v>1.5707963267948968E-4</v>
      </c>
      <c r="D56" s="344">
        <f t="shared" si="27"/>
        <v>3.9269908169872422E-4</v>
      </c>
      <c r="E56" s="344">
        <f t="shared" si="27"/>
        <v>3.9269908169872422E-4</v>
      </c>
      <c r="F56" s="346">
        <f>F53*F54</f>
        <v>3.9269908169872422E-4</v>
      </c>
      <c r="G56" s="346">
        <f>G53*G54</f>
        <v>3.9269908169872422E-4</v>
      </c>
      <c r="H56" s="346">
        <f t="shared" ref="H56:J56" si="28">H54*H53</f>
        <v>5.0893800988154644E-4</v>
      </c>
      <c r="I56" s="346">
        <f t="shared" si="28"/>
        <v>5.0893800988154644E-4</v>
      </c>
      <c r="J56" s="346">
        <f t="shared" si="28"/>
        <v>5.0893800988154644E-4</v>
      </c>
    </row>
    <row r="57" spans="1:10" ht="18.75" x14ac:dyDescent="0.3">
      <c r="A57" s="20" t="s">
        <v>10</v>
      </c>
      <c r="B57" s="347">
        <f t="shared" ref="B57:E57" si="29">B55*0.001/B56</f>
        <v>0</v>
      </c>
      <c r="C57" s="347">
        <f t="shared" si="29"/>
        <v>0</v>
      </c>
      <c r="D57" s="343">
        <f t="shared" si="29"/>
        <v>0</v>
      </c>
      <c r="E57" s="343">
        <f t="shared" si="29"/>
        <v>0</v>
      </c>
      <c r="F57" s="347">
        <f>F55*0.001/F56</f>
        <v>0</v>
      </c>
      <c r="G57" s="347">
        <f>G55*0.001/G56</f>
        <v>0</v>
      </c>
      <c r="H57" s="347">
        <f>H55/H56/1000</f>
        <v>46.724747490435455</v>
      </c>
      <c r="I57" s="347">
        <f>I55/I56/1000</f>
        <v>46.724747490435455</v>
      </c>
      <c r="J57" s="347">
        <f t="shared" ref="J57" si="30">J55/J56/1000</f>
        <v>46.724747490435455</v>
      </c>
    </row>
    <row r="58" spans="1:10" ht="18.75" x14ac:dyDescent="0.3">
      <c r="A58" s="20" t="s">
        <v>6</v>
      </c>
      <c r="B58" s="346">
        <v>18</v>
      </c>
      <c r="C58" s="344">
        <v>18</v>
      </c>
      <c r="D58" s="344">
        <v>17</v>
      </c>
      <c r="E58" s="344">
        <v>18</v>
      </c>
      <c r="F58" s="346">
        <v>17</v>
      </c>
      <c r="G58" s="344">
        <v>18</v>
      </c>
      <c r="H58" s="346">
        <v>19</v>
      </c>
      <c r="I58" s="344">
        <v>18</v>
      </c>
      <c r="J58" s="346">
        <v>18</v>
      </c>
    </row>
    <row r="59" spans="1:10" ht="18.75" x14ac:dyDescent="0.3">
      <c r="A59" s="20" t="s">
        <v>34</v>
      </c>
      <c r="B59" s="347">
        <v>998</v>
      </c>
      <c r="C59" s="343">
        <v>1024</v>
      </c>
      <c r="D59" s="343">
        <v>1020</v>
      </c>
      <c r="E59" s="343">
        <v>1024</v>
      </c>
      <c r="F59" s="347">
        <v>1020</v>
      </c>
      <c r="G59" s="343">
        <v>1024</v>
      </c>
      <c r="H59" s="347">
        <v>1026</v>
      </c>
      <c r="I59" s="343">
        <v>1024</v>
      </c>
      <c r="J59" s="347">
        <v>1022</v>
      </c>
    </row>
    <row r="60" spans="1:10" ht="18.75" x14ac:dyDescent="0.3">
      <c r="A60" s="20" t="s">
        <v>7</v>
      </c>
      <c r="B60" s="346">
        <v>990</v>
      </c>
      <c r="C60" s="344">
        <v>1015</v>
      </c>
      <c r="D60" s="344">
        <v>1010</v>
      </c>
      <c r="E60" s="344">
        <v>1015</v>
      </c>
      <c r="F60" s="346">
        <v>1010</v>
      </c>
      <c r="G60" s="344">
        <v>1015</v>
      </c>
      <c r="H60" s="346">
        <v>1015</v>
      </c>
      <c r="I60" s="344">
        <v>1015</v>
      </c>
      <c r="J60" s="346">
        <v>1010</v>
      </c>
    </row>
    <row r="61" spans="1:10" ht="18.75" x14ac:dyDescent="0.3">
      <c r="A61" s="20" t="s">
        <v>153</v>
      </c>
      <c r="B61" s="347">
        <v>58</v>
      </c>
      <c r="C61" s="343">
        <v>67</v>
      </c>
      <c r="D61" s="343">
        <v>58</v>
      </c>
      <c r="E61" s="343">
        <v>67</v>
      </c>
      <c r="F61" s="347">
        <v>58</v>
      </c>
      <c r="G61" s="343">
        <v>67</v>
      </c>
      <c r="H61" s="347">
        <v>62</v>
      </c>
      <c r="I61" s="343">
        <v>67</v>
      </c>
      <c r="J61" s="347">
        <v>68</v>
      </c>
    </row>
    <row r="62" spans="1:10" ht="18.75" x14ac:dyDescent="0.3">
      <c r="A62" s="20" t="s">
        <v>3</v>
      </c>
      <c r="B62" s="346">
        <v>17431</v>
      </c>
      <c r="C62" s="344">
        <v>174.4</v>
      </c>
      <c r="D62" s="344">
        <v>174.3</v>
      </c>
      <c r="E62" s="344">
        <v>174.4</v>
      </c>
      <c r="F62" s="346">
        <v>174.3</v>
      </c>
      <c r="G62" s="344">
        <v>174.4</v>
      </c>
      <c r="H62" s="346">
        <v>174.4</v>
      </c>
      <c r="I62" s="344">
        <v>174.4</v>
      </c>
      <c r="J62" s="346">
        <v>174.3</v>
      </c>
    </row>
    <row r="63" spans="1:10" ht="18.75" x14ac:dyDescent="0.3">
      <c r="A63" s="20" t="s">
        <v>111</v>
      </c>
      <c r="B63" s="347">
        <v>180</v>
      </c>
      <c r="C63" s="343">
        <v>15</v>
      </c>
      <c r="D63" s="343">
        <v>60</v>
      </c>
      <c r="E63" s="343">
        <v>15</v>
      </c>
      <c r="F63" s="347">
        <v>60</v>
      </c>
      <c r="G63" s="343">
        <v>15</v>
      </c>
      <c r="H63" s="347">
        <v>60</v>
      </c>
      <c r="I63" s="343">
        <v>15</v>
      </c>
      <c r="J63" s="347">
        <v>30</v>
      </c>
    </row>
    <row r="64" spans="1:10" ht="56.25" x14ac:dyDescent="0.3">
      <c r="A64" s="27" t="s">
        <v>151</v>
      </c>
      <c r="B64" s="348">
        <f t="shared" ref="B64:C64" si="31">AVERAGE(B71:B150)</f>
        <v>147.33333333333334</v>
      </c>
      <c r="C64" s="348">
        <f t="shared" si="31"/>
        <v>219.3</v>
      </c>
      <c r="D64" s="348">
        <f>AVERAGE(D71:D150)</f>
        <v>457.6</v>
      </c>
      <c r="E64" s="348">
        <f>AVERAGE(E71:E150)</f>
        <v>515.5</v>
      </c>
      <c r="F64" s="348">
        <f>AVERAGE(F71:F150)</f>
        <v>479.1</v>
      </c>
      <c r="G64" s="348">
        <f>AVERAGE(G71:G150)</f>
        <v>524.5</v>
      </c>
      <c r="H64" s="348">
        <f t="shared" ref="H64:J64" si="32">AVERAGE(H71:H85)</f>
        <v>394.16666666666669</v>
      </c>
      <c r="I64" s="348">
        <f t="shared" si="32"/>
        <v>497.86666666666667</v>
      </c>
      <c r="J64" s="348">
        <f t="shared" si="32"/>
        <v>551.26666666666665</v>
      </c>
    </row>
    <row r="65" spans="1:10" ht="56.25" x14ac:dyDescent="0.3">
      <c r="A65" s="27" t="s">
        <v>152</v>
      </c>
      <c r="B65" s="343">
        <f t="shared" ref="B65:C65" si="33">B64/B53</f>
        <v>18759.062625764731</v>
      </c>
      <c r="C65" s="343">
        <f t="shared" si="33"/>
        <v>27922.143216042117</v>
      </c>
      <c r="D65" s="343">
        <f>D64/D53</f>
        <v>58263.441567081041</v>
      </c>
      <c r="E65" s="343">
        <f>E64/E53</f>
        <v>65635.498531097634</v>
      </c>
      <c r="F65" s="343">
        <f>F64/F53</f>
        <v>61000.906588261641</v>
      </c>
      <c r="G65" s="343">
        <f>G64/G53</f>
        <v>66781.414121359281</v>
      </c>
      <c r="H65" s="343">
        <f t="shared" ref="H65:J65" si="34">H64/H53</f>
        <v>34851.985223364121</v>
      </c>
      <c r="I65" s="343">
        <f t="shared" si="34"/>
        <v>44021.078333713871</v>
      </c>
      <c r="J65" s="343">
        <f t="shared" si="34"/>
        <v>48742.67497877343</v>
      </c>
    </row>
    <row r="66" spans="1:10" ht="18.75" x14ac:dyDescent="0.3">
      <c r="A66" s="27" t="s">
        <v>154</v>
      </c>
      <c r="B66" s="344">
        <f t="shared" ref="B66:G66" si="35">_xlfn.STDEV.P(B71:B288)</f>
        <v>0.47140452079103168</v>
      </c>
      <c r="C66" s="344">
        <f t="shared" si="35"/>
        <v>3.2878564445547189</v>
      </c>
      <c r="D66" s="344">
        <f t="shared" si="35"/>
        <v>0.79999999999999982</v>
      </c>
      <c r="E66" s="344">
        <f t="shared" si="35"/>
        <v>2.3558437978779492</v>
      </c>
      <c r="F66" s="344">
        <f t="shared" si="35"/>
        <v>1.5132745950421558</v>
      </c>
      <c r="G66" s="344">
        <f t="shared" si="35"/>
        <v>2.8195744359743369</v>
      </c>
      <c r="H66" s="344">
        <f t="shared" ref="H66:J66" si="36">_xlfn.STDEV.P(H71:H288)</f>
        <v>3.0230595245361758</v>
      </c>
      <c r="I66" s="344">
        <f t="shared" si="36"/>
        <v>2.4458581770458858</v>
      </c>
      <c r="J66" s="344">
        <f t="shared" si="36"/>
        <v>2.4890872936792627</v>
      </c>
    </row>
    <row r="67" spans="1:10" ht="18.75" x14ac:dyDescent="0.3">
      <c r="A67" s="27" t="s">
        <v>155</v>
      </c>
      <c r="B67" s="343">
        <f t="shared" ref="B67:C67" si="37">VAR(B71:B139)</f>
        <v>0.26666666666666666</v>
      </c>
      <c r="C67" s="343">
        <f t="shared" si="37"/>
        <v>11.378947368421048</v>
      </c>
      <c r="D67" s="343">
        <f>VAR(D71:D139)</f>
        <v>0.71111111111111081</v>
      </c>
      <c r="E67" s="343">
        <f>VAR(E71:E139)</f>
        <v>5.8421052631578947</v>
      </c>
      <c r="F67" s="343">
        <f>VAR(F71:F139)</f>
        <v>2.5444444444444452</v>
      </c>
      <c r="G67" s="343">
        <f>VAR(G71:G139)</f>
        <v>8.3684210526315788</v>
      </c>
      <c r="H67" s="343">
        <f t="shared" ref="H67:J67" si="38">VAR(H71:H139)</f>
        <v>9.9696969696969706</v>
      </c>
      <c r="I67" s="343">
        <f t="shared" si="38"/>
        <v>6.4095238095238107</v>
      </c>
      <c r="J67" s="343">
        <f t="shared" si="38"/>
        <v>6.6380952380952385</v>
      </c>
    </row>
    <row r="68" spans="1:10" ht="30.75" x14ac:dyDescent="0.3">
      <c r="A68" s="27" t="s">
        <v>222</v>
      </c>
      <c r="B68" s="343"/>
      <c r="C68" s="343"/>
      <c r="D68" s="343"/>
      <c r="E68" s="343"/>
      <c r="F68" s="343"/>
      <c r="G68" s="343"/>
      <c r="H68" s="74" t="s">
        <v>220</v>
      </c>
      <c r="I68" s="74" t="s">
        <v>220</v>
      </c>
      <c r="J68" s="74" t="s">
        <v>220</v>
      </c>
    </row>
    <row r="69" spans="1:10" ht="18.75" x14ac:dyDescent="0.3">
      <c r="A69" s="73"/>
      <c r="B69" s="45"/>
      <c r="C69" s="45"/>
      <c r="D69" s="40"/>
      <c r="E69" s="40"/>
      <c r="F69" s="45"/>
      <c r="G69" s="45"/>
      <c r="H69" s="45"/>
      <c r="I69" s="45"/>
      <c r="J69" s="45"/>
    </row>
    <row r="70" spans="1:10" ht="31.5" thickBot="1" x14ac:dyDescent="0.35">
      <c r="A70" s="71" t="s">
        <v>223</v>
      </c>
      <c r="B70" s="43" t="s">
        <v>23</v>
      </c>
      <c r="C70" s="43" t="s">
        <v>23</v>
      </c>
      <c r="D70" s="42" t="s">
        <v>23</v>
      </c>
      <c r="E70" s="42" t="s">
        <v>23</v>
      </c>
      <c r="F70" s="43" t="s">
        <v>23</v>
      </c>
      <c r="G70" s="43" t="s">
        <v>23</v>
      </c>
      <c r="H70" s="43" t="s">
        <v>23</v>
      </c>
      <c r="I70" s="43" t="s">
        <v>23</v>
      </c>
      <c r="J70" s="43" t="s">
        <v>23</v>
      </c>
    </row>
    <row r="71" spans="1:10" x14ac:dyDescent="0.25">
      <c r="A71" s="23" t="s">
        <v>37</v>
      </c>
      <c r="B71" s="36">
        <v>148</v>
      </c>
      <c r="C71" s="36">
        <v>219</v>
      </c>
      <c r="D71" s="36">
        <v>459</v>
      </c>
      <c r="E71" s="36">
        <v>516</v>
      </c>
      <c r="F71" s="36">
        <v>481</v>
      </c>
      <c r="G71" s="36">
        <v>527</v>
      </c>
      <c r="H71" s="36">
        <v>395</v>
      </c>
      <c r="I71" s="36">
        <v>497</v>
      </c>
      <c r="J71" s="36">
        <v>551</v>
      </c>
    </row>
    <row r="72" spans="1:10" x14ac:dyDescent="0.25">
      <c r="A72" s="24" t="s">
        <v>38</v>
      </c>
      <c r="B72" s="39">
        <v>147</v>
      </c>
      <c r="C72" s="39">
        <v>223</v>
      </c>
      <c r="D72" s="39">
        <v>458</v>
      </c>
      <c r="E72" s="39">
        <v>516</v>
      </c>
      <c r="F72" s="39">
        <v>479</v>
      </c>
      <c r="G72" s="39">
        <v>527</v>
      </c>
      <c r="H72" s="39">
        <v>393</v>
      </c>
      <c r="I72" s="39">
        <v>495</v>
      </c>
      <c r="J72" s="39">
        <v>550</v>
      </c>
    </row>
    <row r="73" spans="1:10" x14ac:dyDescent="0.25">
      <c r="A73" s="23" t="s">
        <v>39</v>
      </c>
      <c r="B73" s="36">
        <v>147</v>
      </c>
      <c r="C73" s="36">
        <v>223</v>
      </c>
      <c r="D73" s="36">
        <v>456</v>
      </c>
      <c r="E73" s="36">
        <v>512</v>
      </c>
      <c r="F73" s="36">
        <v>477</v>
      </c>
      <c r="G73" s="36">
        <v>526</v>
      </c>
      <c r="H73" s="36">
        <v>394</v>
      </c>
      <c r="I73" s="36">
        <v>499</v>
      </c>
      <c r="J73" s="36">
        <v>550</v>
      </c>
    </row>
    <row r="74" spans="1:10" x14ac:dyDescent="0.25">
      <c r="A74" s="24" t="s">
        <v>40</v>
      </c>
      <c r="B74" s="39">
        <v>147</v>
      </c>
      <c r="C74" s="39">
        <v>217</v>
      </c>
      <c r="D74" s="39">
        <v>457</v>
      </c>
      <c r="E74" s="39">
        <v>519</v>
      </c>
      <c r="F74" s="39">
        <v>476</v>
      </c>
      <c r="G74" s="39">
        <v>524</v>
      </c>
      <c r="H74" s="39">
        <v>388</v>
      </c>
      <c r="I74" s="39">
        <v>499</v>
      </c>
      <c r="J74" s="39">
        <v>551</v>
      </c>
    </row>
    <row r="75" spans="1:10" x14ac:dyDescent="0.25">
      <c r="A75" s="23" t="s">
        <v>41</v>
      </c>
      <c r="B75" s="36">
        <v>148</v>
      </c>
      <c r="C75" s="36">
        <v>219</v>
      </c>
      <c r="D75" s="36">
        <v>458</v>
      </c>
      <c r="E75" s="36">
        <v>516</v>
      </c>
      <c r="F75" s="36">
        <v>479</v>
      </c>
      <c r="G75" s="36">
        <v>526</v>
      </c>
      <c r="H75" s="36">
        <v>393</v>
      </c>
      <c r="I75" s="36">
        <v>499</v>
      </c>
      <c r="J75" s="36">
        <v>550</v>
      </c>
    </row>
    <row r="76" spans="1:10" x14ac:dyDescent="0.25">
      <c r="A76" s="24" t="s">
        <v>42</v>
      </c>
      <c r="B76" s="39">
        <v>147</v>
      </c>
      <c r="C76" s="39">
        <v>222</v>
      </c>
      <c r="D76" s="39">
        <v>457</v>
      </c>
      <c r="E76" s="39">
        <v>518</v>
      </c>
      <c r="F76" s="39">
        <v>479</v>
      </c>
      <c r="G76" s="39">
        <v>528</v>
      </c>
      <c r="H76" s="39">
        <v>395</v>
      </c>
      <c r="I76" s="39">
        <v>497</v>
      </c>
      <c r="J76" s="39">
        <v>556</v>
      </c>
    </row>
    <row r="77" spans="1:10" x14ac:dyDescent="0.25">
      <c r="A77" s="23" t="s">
        <v>43</v>
      </c>
      <c r="B77" s="36"/>
      <c r="C77" s="36">
        <v>219</v>
      </c>
      <c r="D77" s="36">
        <v>457</v>
      </c>
      <c r="E77" s="36">
        <v>512</v>
      </c>
      <c r="F77" s="36">
        <v>480</v>
      </c>
      <c r="G77" s="36">
        <v>528</v>
      </c>
      <c r="H77" s="36">
        <v>395</v>
      </c>
      <c r="I77" s="36">
        <v>497</v>
      </c>
      <c r="J77" s="36">
        <v>551</v>
      </c>
    </row>
    <row r="78" spans="1:10" x14ac:dyDescent="0.25">
      <c r="A78" s="24" t="s">
        <v>44</v>
      </c>
      <c r="B78" s="39"/>
      <c r="C78" s="39">
        <v>226</v>
      </c>
      <c r="D78" s="39">
        <v>458</v>
      </c>
      <c r="E78" s="39">
        <v>511</v>
      </c>
      <c r="F78" s="39">
        <v>481</v>
      </c>
      <c r="G78" s="39">
        <v>528</v>
      </c>
      <c r="H78" s="39">
        <v>392</v>
      </c>
      <c r="I78" s="39">
        <v>500</v>
      </c>
      <c r="J78" s="39">
        <v>557</v>
      </c>
    </row>
    <row r="79" spans="1:10" x14ac:dyDescent="0.25">
      <c r="A79" s="23" t="s">
        <v>45</v>
      </c>
      <c r="B79" s="36"/>
      <c r="C79" s="36">
        <v>219</v>
      </c>
      <c r="D79" s="36">
        <v>458</v>
      </c>
      <c r="E79" s="36">
        <v>516</v>
      </c>
      <c r="F79" s="36">
        <v>479</v>
      </c>
      <c r="G79" s="36">
        <v>524</v>
      </c>
      <c r="H79" s="36">
        <v>402</v>
      </c>
      <c r="I79" s="36">
        <v>499</v>
      </c>
      <c r="J79" s="36">
        <v>551</v>
      </c>
    </row>
    <row r="80" spans="1:10" x14ac:dyDescent="0.25">
      <c r="A80" s="24" t="s">
        <v>46</v>
      </c>
      <c r="B80" s="39"/>
      <c r="C80" s="39">
        <v>211</v>
      </c>
      <c r="D80" s="39">
        <v>458</v>
      </c>
      <c r="E80" s="39">
        <v>516</v>
      </c>
      <c r="F80" s="39">
        <v>480</v>
      </c>
      <c r="G80" s="39">
        <v>527</v>
      </c>
      <c r="H80" s="39">
        <v>395</v>
      </c>
      <c r="I80" s="39">
        <v>499</v>
      </c>
      <c r="J80" s="39">
        <v>551</v>
      </c>
    </row>
    <row r="81" spans="1:10" x14ac:dyDescent="0.25">
      <c r="A81" s="23" t="s">
        <v>47</v>
      </c>
      <c r="B81" s="36"/>
      <c r="C81" s="36">
        <v>214</v>
      </c>
      <c r="D81" s="36"/>
      <c r="E81" s="36">
        <v>518</v>
      </c>
      <c r="F81" s="36"/>
      <c r="G81" s="36">
        <v>520</v>
      </c>
      <c r="H81" s="36">
        <v>394</v>
      </c>
      <c r="I81" s="36">
        <v>498</v>
      </c>
      <c r="J81" s="36">
        <v>551</v>
      </c>
    </row>
    <row r="82" spans="1:10" x14ac:dyDescent="0.25">
      <c r="A82" s="24" t="s">
        <v>48</v>
      </c>
      <c r="B82" s="39"/>
      <c r="C82" s="39">
        <v>220</v>
      </c>
      <c r="D82" s="39"/>
      <c r="E82" s="39">
        <v>517</v>
      </c>
      <c r="F82" s="39"/>
      <c r="G82" s="39">
        <v>521</v>
      </c>
      <c r="H82" s="39">
        <v>394</v>
      </c>
      <c r="I82" s="39">
        <v>494</v>
      </c>
      <c r="J82" s="39">
        <v>546</v>
      </c>
    </row>
    <row r="83" spans="1:10" x14ac:dyDescent="0.25">
      <c r="A83" s="23" t="s">
        <v>49</v>
      </c>
      <c r="B83" s="36"/>
      <c r="C83" s="36">
        <v>215</v>
      </c>
      <c r="D83" s="36"/>
      <c r="E83" s="36">
        <v>515</v>
      </c>
      <c r="F83" s="36"/>
      <c r="G83" s="36">
        <v>523</v>
      </c>
      <c r="H83" s="36"/>
      <c r="I83" s="36">
        <v>504</v>
      </c>
      <c r="J83" s="36">
        <v>553</v>
      </c>
    </row>
    <row r="84" spans="1:10" x14ac:dyDescent="0.25">
      <c r="A84" s="24" t="s">
        <v>50</v>
      </c>
      <c r="B84" s="39"/>
      <c r="C84" s="39">
        <v>219</v>
      </c>
      <c r="D84" s="39"/>
      <c r="E84" s="39">
        <v>516</v>
      </c>
      <c r="F84" s="39"/>
      <c r="G84" s="39">
        <v>524</v>
      </c>
      <c r="H84" s="39"/>
      <c r="I84" s="39">
        <v>497</v>
      </c>
      <c r="J84" s="39">
        <v>550</v>
      </c>
    </row>
    <row r="85" spans="1:10" x14ac:dyDescent="0.25">
      <c r="A85" s="23" t="s">
        <v>51</v>
      </c>
      <c r="B85" s="36"/>
      <c r="C85" s="36">
        <v>221</v>
      </c>
      <c r="D85" s="36"/>
      <c r="E85" s="36">
        <v>518</v>
      </c>
      <c r="F85" s="36"/>
      <c r="G85" s="36">
        <v>517</v>
      </c>
      <c r="H85" s="36"/>
      <c r="I85" s="36">
        <v>494</v>
      </c>
      <c r="J85" s="36">
        <v>551</v>
      </c>
    </row>
    <row r="86" spans="1:10" x14ac:dyDescent="0.25">
      <c r="A86" s="24" t="s">
        <v>52</v>
      </c>
      <c r="B86" s="39"/>
      <c r="C86" s="39">
        <v>218</v>
      </c>
      <c r="D86" s="39"/>
      <c r="E86" s="39">
        <v>518</v>
      </c>
      <c r="F86" s="39"/>
      <c r="G86" s="39">
        <v>525</v>
      </c>
      <c r="H86" s="39"/>
      <c r="I86" s="39"/>
      <c r="J86" s="39"/>
    </row>
    <row r="87" spans="1:10" x14ac:dyDescent="0.25">
      <c r="A87" s="23" t="s">
        <v>53</v>
      </c>
      <c r="B87" s="36"/>
      <c r="C87" s="36">
        <v>222</v>
      </c>
      <c r="D87" s="36"/>
      <c r="E87" s="36">
        <v>516</v>
      </c>
      <c r="F87" s="36"/>
      <c r="G87" s="36">
        <v>525</v>
      </c>
      <c r="H87" s="36"/>
      <c r="I87" s="36"/>
      <c r="J87" s="36"/>
    </row>
    <row r="88" spans="1:10" x14ac:dyDescent="0.25">
      <c r="A88" s="24" t="s">
        <v>54</v>
      </c>
      <c r="B88" s="39"/>
      <c r="C88" s="39">
        <v>219</v>
      </c>
      <c r="D88" s="39"/>
      <c r="E88" s="39">
        <v>516</v>
      </c>
      <c r="F88" s="39"/>
      <c r="G88" s="39">
        <v>522</v>
      </c>
      <c r="H88" s="39"/>
      <c r="I88" s="39"/>
      <c r="J88" s="39"/>
    </row>
    <row r="89" spans="1:10" x14ac:dyDescent="0.25">
      <c r="A89" s="23" t="s">
        <v>55</v>
      </c>
      <c r="B89" s="36"/>
      <c r="C89" s="36">
        <v>219</v>
      </c>
      <c r="D89" s="36"/>
      <c r="E89" s="36">
        <v>512</v>
      </c>
      <c r="F89" s="36"/>
      <c r="G89" s="36">
        <v>524</v>
      </c>
      <c r="H89" s="36"/>
      <c r="I89" s="36"/>
      <c r="J89" s="36"/>
    </row>
    <row r="90" spans="1:10" x14ac:dyDescent="0.25">
      <c r="A90" s="24" t="s">
        <v>56</v>
      </c>
      <c r="B90" s="39"/>
      <c r="C90" s="39">
        <v>221</v>
      </c>
      <c r="D90" s="39"/>
      <c r="E90" s="39">
        <v>512</v>
      </c>
      <c r="F90" s="39"/>
      <c r="G90" s="39">
        <v>524</v>
      </c>
      <c r="H90" s="39"/>
      <c r="I90" s="39"/>
      <c r="J90" s="39"/>
    </row>
  </sheetData>
  <conditionalFormatting sqref="A3:D3">
    <cfRule type="containsText" dxfId="318" priority="217" operator="containsText" text="Basotect">
      <formula>NOT(ISERROR(SEARCH("Basotect",A3)))</formula>
    </cfRule>
  </conditionalFormatting>
  <conditionalFormatting sqref="A4:D4">
    <cfRule type="containsText" dxfId="317" priority="214" operator="containsText" text="axial belastet">
      <formula>NOT(ISERROR(SEARCH("axial belastet",A4)))</formula>
    </cfRule>
    <cfRule type="containsText" dxfId="316" priority="215" operator="containsText" text="unbelastet">
      <formula>NOT(ISERROR(SEARCH("unbelastet",A4)))</formula>
    </cfRule>
    <cfRule type="containsText" dxfId="315" priority="216" operator="containsText" text="radial belastet">
      <formula>NOT(ISERROR(SEARCH("radial belastet",A4)))</formula>
    </cfRule>
  </conditionalFormatting>
  <conditionalFormatting sqref="A3:D3">
    <cfRule type="containsText" dxfId="314" priority="213" operator="containsText" text="Steinwolle">
      <formula>NOT(ISERROR(SEARCH("Steinwolle",A3)))</formula>
    </cfRule>
  </conditionalFormatting>
  <conditionalFormatting sqref="A2:D2">
    <cfRule type="cellIs" dxfId="313" priority="212" operator="equal">
      <formula>$MA$2</formula>
    </cfRule>
  </conditionalFormatting>
  <conditionalFormatting sqref="E3:F3">
    <cfRule type="containsText" dxfId="312" priority="202" operator="containsText" text="Basotect">
      <formula>NOT(ISERROR(SEARCH("Basotect",E3)))</formula>
    </cfRule>
  </conditionalFormatting>
  <conditionalFormatting sqref="E4:F4">
    <cfRule type="containsText" dxfId="311" priority="199" operator="containsText" text="axial belastet">
      <formula>NOT(ISERROR(SEARCH("axial belastet",E4)))</formula>
    </cfRule>
    <cfRule type="containsText" dxfId="310" priority="200" operator="containsText" text="unbelastet">
      <formula>NOT(ISERROR(SEARCH("unbelastet",E4)))</formula>
    </cfRule>
    <cfRule type="containsText" dxfId="309" priority="201" operator="containsText" text="radial belastet">
      <formula>NOT(ISERROR(SEARCH("radial belastet",E4)))</formula>
    </cfRule>
  </conditionalFormatting>
  <conditionalFormatting sqref="E3:F3">
    <cfRule type="containsText" dxfId="308" priority="198" operator="containsText" text="Steinwolle">
      <formula>NOT(ISERROR(SEARCH("Steinwolle",E3)))</formula>
    </cfRule>
  </conditionalFormatting>
  <conditionalFormatting sqref="E2:F2">
    <cfRule type="cellIs" dxfId="307" priority="197" operator="equal">
      <formula>$MA$2</formula>
    </cfRule>
  </conditionalFormatting>
  <conditionalFormatting sqref="G3:H3">
    <cfRule type="containsText" dxfId="306" priority="187" operator="containsText" text="Basotect">
      <formula>NOT(ISERROR(SEARCH("Basotect",G3)))</formula>
    </cfRule>
  </conditionalFormatting>
  <conditionalFormatting sqref="G4:H4">
    <cfRule type="containsText" dxfId="305" priority="184" operator="containsText" text="axial belastet">
      <formula>NOT(ISERROR(SEARCH("axial belastet",G4)))</formula>
    </cfRule>
    <cfRule type="containsText" dxfId="304" priority="185" operator="containsText" text="unbelastet">
      <formula>NOT(ISERROR(SEARCH("unbelastet",G4)))</formula>
    </cfRule>
    <cfRule type="containsText" dxfId="303" priority="186" operator="containsText" text="radial belastet">
      <formula>NOT(ISERROR(SEARCH("radial belastet",G4)))</formula>
    </cfRule>
  </conditionalFormatting>
  <conditionalFormatting sqref="G3:H3">
    <cfRule type="containsText" dxfId="302" priority="183" operator="containsText" text="Steinwolle">
      <formula>NOT(ISERROR(SEARCH("Steinwolle",G3)))</formula>
    </cfRule>
  </conditionalFormatting>
  <conditionalFormatting sqref="G2:H2">
    <cfRule type="cellIs" dxfId="301" priority="182" operator="equal">
      <formula>$MA$2</formula>
    </cfRule>
  </conditionalFormatting>
  <conditionalFormatting sqref="K3 I3">
    <cfRule type="containsText" dxfId="300" priority="172" operator="containsText" text="Basotect">
      <formula>NOT(ISERROR(SEARCH("Basotect",I3)))</formula>
    </cfRule>
  </conditionalFormatting>
  <conditionalFormatting sqref="K4 I4">
    <cfRule type="containsText" dxfId="299" priority="169" operator="containsText" text="axial belastet">
      <formula>NOT(ISERROR(SEARCH("axial belastet",I4)))</formula>
    </cfRule>
    <cfRule type="containsText" dxfId="298" priority="170" operator="containsText" text="unbelastet">
      <formula>NOT(ISERROR(SEARCH("unbelastet",I4)))</formula>
    </cfRule>
    <cfRule type="containsText" dxfId="297" priority="171" operator="containsText" text="radial belastet">
      <formula>NOT(ISERROR(SEARCH("radial belastet",I4)))</formula>
    </cfRule>
  </conditionalFormatting>
  <conditionalFormatting sqref="J3">
    <cfRule type="containsText" dxfId="296" priority="168" operator="containsText" text="Basotect">
      <formula>NOT(ISERROR(SEARCH("Basotect",J3)))</formula>
    </cfRule>
  </conditionalFormatting>
  <conditionalFormatting sqref="J4">
    <cfRule type="containsText" dxfId="295" priority="165" operator="containsText" text="axial belastet">
      <formula>NOT(ISERROR(SEARCH("axial belastet",J4)))</formula>
    </cfRule>
    <cfRule type="containsText" dxfId="294" priority="166" operator="containsText" text="unbelastet">
      <formula>NOT(ISERROR(SEARCH("unbelastet",J4)))</formula>
    </cfRule>
    <cfRule type="containsText" dxfId="293" priority="167" operator="containsText" text="radial belastet">
      <formula>NOT(ISERROR(SEARCH("radial belastet",J4)))</formula>
    </cfRule>
  </conditionalFormatting>
  <conditionalFormatting sqref="L3">
    <cfRule type="containsText" dxfId="292" priority="164" operator="containsText" text="Basotect">
      <formula>NOT(ISERROR(SEARCH("Basotect",L3)))</formula>
    </cfRule>
  </conditionalFormatting>
  <conditionalFormatting sqref="L4">
    <cfRule type="containsText" dxfId="291" priority="161" operator="containsText" text="axial belastet">
      <formula>NOT(ISERROR(SEARCH("axial belastet",L4)))</formula>
    </cfRule>
    <cfRule type="containsText" dxfId="290" priority="162" operator="containsText" text="unbelastet">
      <formula>NOT(ISERROR(SEARCH("unbelastet",L4)))</formula>
    </cfRule>
    <cfRule type="containsText" dxfId="289" priority="163" operator="containsText" text="radial belastet">
      <formula>NOT(ISERROR(SEARCH("radial belastet",L4)))</formula>
    </cfRule>
  </conditionalFormatting>
  <conditionalFormatting sqref="I3:L3">
    <cfRule type="containsText" dxfId="288" priority="160" operator="containsText" text="Steinwolle">
      <formula>NOT(ISERROR(SEARCH("Steinwolle",I3)))</formula>
    </cfRule>
  </conditionalFormatting>
  <conditionalFormatting sqref="I2:L2">
    <cfRule type="cellIs" dxfId="287" priority="159" operator="equal">
      <formula>$MA$2</formula>
    </cfRule>
  </conditionalFormatting>
  <conditionalFormatting sqref="M3">
    <cfRule type="containsText" dxfId="286" priority="149" operator="containsText" text="Basotect">
      <formula>NOT(ISERROR(SEARCH("Basotect",M3)))</formula>
    </cfRule>
  </conditionalFormatting>
  <conditionalFormatting sqref="M4">
    <cfRule type="containsText" dxfId="285" priority="146" operator="containsText" text="axial belastet">
      <formula>NOT(ISERROR(SEARCH("axial belastet",M4)))</formula>
    </cfRule>
    <cfRule type="containsText" dxfId="284" priority="147" operator="containsText" text="unbelastet">
      <formula>NOT(ISERROR(SEARCH("unbelastet",M4)))</formula>
    </cfRule>
    <cfRule type="containsText" dxfId="283" priority="148" operator="containsText" text="radial belastet">
      <formula>NOT(ISERROR(SEARCH("radial belastet",M4)))</formula>
    </cfRule>
  </conditionalFormatting>
  <conditionalFormatting sqref="N3">
    <cfRule type="containsText" dxfId="282" priority="145" operator="containsText" text="Basotect">
      <formula>NOT(ISERROR(SEARCH("Basotect",N3)))</formula>
    </cfRule>
  </conditionalFormatting>
  <conditionalFormatting sqref="N4">
    <cfRule type="containsText" dxfId="281" priority="142" operator="containsText" text="axial belastet">
      <formula>NOT(ISERROR(SEARCH("axial belastet",N4)))</formula>
    </cfRule>
    <cfRule type="containsText" dxfId="280" priority="143" operator="containsText" text="unbelastet">
      <formula>NOT(ISERROR(SEARCH("unbelastet",N4)))</formula>
    </cfRule>
    <cfRule type="containsText" dxfId="279" priority="144" operator="containsText" text="radial belastet">
      <formula>NOT(ISERROR(SEARCH("radial belastet",N4)))</formula>
    </cfRule>
  </conditionalFormatting>
  <conditionalFormatting sqref="M3:N3">
    <cfRule type="containsText" dxfId="278" priority="141" operator="containsText" text="Steinwolle">
      <formula>NOT(ISERROR(SEARCH("Steinwolle",M3)))</formula>
    </cfRule>
  </conditionalFormatting>
  <conditionalFormatting sqref="M2:N2">
    <cfRule type="cellIs" dxfId="277" priority="140" operator="equal">
      <formula>$MA$2</formula>
    </cfRule>
  </conditionalFormatting>
  <conditionalFormatting sqref="O3">
    <cfRule type="containsText" dxfId="276" priority="130" operator="containsText" text="Basotect">
      <formula>NOT(ISERROR(SEARCH("Basotect",O3)))</formula>
    </cfRule>
  </conditionalFormatting>
  <conditionalFormatting sqref="O4">
    <cfRule type="containsText" dxfId="275" priority="127" operator="containsText" text="axial belastet">
      <formula>NOT(ISERROR(SEARCH("axial belastet",O4)))</formula>
    </cfRule>
    <cfRule type="containsText" dxfId="274" priority="128" operator="containsText" text="unbelastet">
      <formula>NOT(ISERROR(SEARCH("unbelastet",O4)))</formula>
    </cfRule>
    <cfRule type="containsText" dxfId="273" priority="129" operator="containsText" text="radial belastet">
      <formula>NOT(ISERROR(SEARCH("radial belastet",O4)))</formula>
    </cfRule>
  </conditionalFormatting>
  <conditionalFormatting sqref="P3">
    <cfRule type="containsText" dxfId="272" priority="126" operator="containsText" text="Basotect">
      <formula>NOT(ISERROR(SEARCH("Basotect",P3)))</formula>
    </cfRule>
  </conditionalFormatting>
  <conditionalFormatting sqref="P4">
    <cfRule type="containsText" dxfId="271" priority="123" operator="containsText" text="axial belastet">
      <formula>NOT(ISERROR(SEARCH("axial belastet",P4)))</formula>
    </cfRule>
    <cfRule type="containsText" dxfId="270" priority="124" operator="containsText" text="unbelastet">
      <formula>NOT(ISERROR(SEARCH("unbelastet",P4)))</formula>
    </cfRule>
    <cfRule type="containsText" dxfId="269" priority="125" operator="containsText" text="radial belastet">
      <formula>NOT(ISERROR(SEARCH("radial belastet",P4)))</formula>
    </cfRule>
  </conditionalFormatting>
  <conditionalFormatting sqref="O3:P3">
    <cfRule type="containsText" dxfId="268" priority="122" operator="containsText" text="Steinwolle">
      <formula>NOT(ISERROR(SEARCH("Steinwolle",O3)))</formula>
    </cfRule>
  </conditionalFormatting>
  <conditionalFormatting sqref="O2:P2">
    <cfRule type="cellIs" dxfId="267" priority="121" operator="equal">
      <formula>$MA$2</formula>
    </cfRule>
  </conditionalFormatting>
  <conditionalFormatting sqref="S3">
    <cfRule type="containsText" dxfId="266" priority="111" operator="containsText" text="Basotect">
      <formula>NOT(ISERROR(SEARCH("Basotect",S3)))</formula>
    </cfRule>
  </conditionalFormatting>
  <conditionalFormatting sqref="S4">
    <cfRule type="containsText" dxfId="265" priority="108" operator="containsText" text="axial belastet">
      <formula>NOT(ISERROR(SEARCH("axial belastet",S4)))</formula>
    </cfRule>
    <cfRule type="containsText" dxfId="264" priority="109" operator="containsText" text="unbelastet">
      <formula>NOT(ISERROR(SEARCH("unbelastet",S4)))</formula>
    </cfRule>
    <cfRule type="containsText" dxfId="263" priority="110" operator="containsText" text="radial belastet">
      <formula>NOT(ISERROR(SEARCH("radial belastet",S4)))</formula>
    </cfRule>
  </conditionalFormatting>
  <conditionalFormatting sqref="Q3">
    <cfRule type="containsText" dxfId="262" priority="107" operator="containsText" text="Basotect">
      <formula>NOT(ISERROR(SEARCH("Basotect",Q3)))</formula>
    </cfRule>
  </conditionalFormatting>
  <conditionalFormatting sqref="Q4">
    <cfRule type="containsText" dxfId="261" priority="104" operator="containsText" text="axial belastet">
      <formula>NOT(ISERROR(SEARCH("axial belastet",Q4)))</formula>
    </cfRule>
    <cfRule type="containsText" dxfId="260" priority="105" operator="containsText" text="unbelastet">
      <formula>NOT(ISERROR(SEARCH("unbelastet",Q4)))</formula>
    </cfRule>
    <cfRule type="containsText" dxfId="259" priority="106" operator="containsText" text="radial belastet">
      <formula>NOT(ISERROR(SEARCH("radial belastet",Q4)))</formula>
    </cfRule>
  </conditionalFormatting>
  <conditionalFormatting sqref="R3">
    <cfRule type="containsText" dxfId="258" priority="103" operator="containsText" text="Basotect">
      <formula>NOT(ISERROR(SEARCH("Basotect",R3)))</formula>
    </cfRule>
  </conditionalFormatting>
  <conditionalFormatting sqref="R4">
    <cfRule type="containsText" dxfId="257" priority="100" operator="containsText" text="axial belastet">
      <formula>NOT(ISERROR(SEARCH("axial belastet",R4)))</formula>
    </cfRule>
    <cfRule type="containsText" dxfId="256" priority="101" operator="containsText" text="unbelastet">
      <formula>NOT(ISERROR(SEARCH("unbelastet",R4)))</formula>
    </cfRule>
    <cfRule type="containsText" dxfId="255" priority="102" operator="containsText" text="radial belastet">
      <formula>NOT(ISERROR(SEARCH("radial belastet",R4)))</formula>
    </cfRule>
  </conditionalFormatting>
  <conditionalFormatting sqref="Q3:S3">
    <cfRule type="containsText" dxfId="254" priority="99" operator="containsText" text="Steinwolle">
      <formula>NOT(ISERROR(SEARCH("Steinwolle",Q3)))</formula>
    </cfRule>
  </conditionalFormatting>
  <conditionalFormatting sqref="Q2:S2">
    <cfRule type="cellIs" dxfId="253" priority="98" operator="equal">
      <formula>$MA$2</formula>
    </cfRule>
  </conditionalFormatting>
  <conditionalFormatting sqref="B49">
    <cfRule type="containsText" dxfId="252" priority="88" operator="containsText" text="Basotect">
      <formula>NOT(ISERROR(SEARCH("Basotect",B49)))</formula>
    </cfRule>
  </conditionalFormatting>
  <conditionalFormatting sqref="B50">
    <cfRule type="containsText" dxfId="251" priority="85" operator="containsText" text="axial belastet">
      <formula>NOT(ISERROR(SEARCH("axial belastet",B50)))</formula>
    </cfRule>
    <cfRule type="containsText" dxfId="250" priority="86" operator="containsText" text="unbelastet">
      <formula>NOT(ISERROR(SEARCH("unbelastet",B50)))</formula>
    </cfRule>
    <cfRule type="containsText" dxfId="249" priority="87" operator="containsText" text="radial belastet">
      <formula>NOT(ISERROR(SEARCH("radial belastet",B50)))</formula>
    </cfRule>
  </conditionalFormatting>
  <conditionalFormatting sqref="C49">
    <cfRule type="containsText" dxfId="248" priority="84" operator="containsText" text="Basotect">
      <formula>NOT(ISERROR(SEARCH("Basotect",C49)))</formula>
    </cfRule>
  </conditionalFormatting>
  <conditionalFormatting sqref="C50">
    <cfRule type="containsText" dxfId="247" priority="81" operator="containsText" text="axial belastet">
      <formula>NOT(ISERROR(SEARCH("axial belastet",C50)))</formula>
    </cfRule>
    <cfRule type="containsText" dxfId="246" priority="82" operator="containsText" text="unbelastet">
      <formula>NOT(ISERROR(SEARCH("unbelastet",C50)))</formula>
    </cfRule>
    <cfRule type="containsText" dxfId="245" priority="83" operator="containsText" text="radial belastet">
      <formula>NOT(ISERROR(SEARCH("radial belastet",C50)))</formula>
    </cfRule>
  </conditionalFormatting>
  <conditionalFormatting sqref="B49:C49">
    <cfRule type="containsText" dxfId="244" priority="80" operator="containsText" text="Steinwolle">
      <formula>NOT(ISERROR(SEARCH("Steinwolle",B49)))</formula>
    </cfRule>
  </conditionalFormatting>
  <conditionalFormatting sqref="B48:C48">
    <cfRule type="cellIs" dxfId="243" priority="79" operator="equal">
      <formula>$MA$2</formula>
    </cfRule>
  </conditionalFormatting>
  <conditionalFormatting sqref="D49">
    <cfRule type="containsText" dxfId="242" priority="69" operator="containsText" text="Basotect">
      <formula>NOT(ISERROR(SEARCH("Basotect",D49)))</formula>
    </cfRule>
  </conditionalFormatting>
  <conditionalFormatting sqref="D50">
    <cfRule type="containsText" dxfId="241" priority="66" operator="containsText" text="axial belastet">
      <formula>NOT(ISERROR(SEARCH("axial belastet",D50)))</formula>
    </cfRule>
    <cfRule type="containsText" dxfId="240" priority="67" operator="containsText" text="unbelastet">
      <formula>NOT(ISERROR(SEARCH("unbelastet",D50)))</formula>
    </cfRule>
    <cfRule type="containsText" dxfId="239" priority="68" operator="containsText" text="radial belastet">
      <formula>NOT(ISERROR(SEARCH("radial belastet",D50)))</formula>
    </cfRule>
  </conditionalFormatting>
  <conditionalFormatting sqref="E49">
    <cfRule type="containsText" dxfId="238" priority="65" operator="containsText" text="Basotect">
      <formula>NOT(ISERROR(SEARCH("Basotect",E49)))</formula>
    </cfRule>
  </conditionalFormatting>
  <conditionalFormatting sqref="E50">
    <cfRule type="containsText" dxfId="237" priority="62" operator="containsText" text="axial belastet">
      <formula>NOT(ISERROR(SEARCH("axial belastet",E50)))</formula>
    </cfRule>
    <cfRule type="containsText" dxfId="236" priority="63" operator="containsText" text="unbelastet">
      <formula>NOT(ISERROR(SEARCH("unbelastet",E50)))</formula>
    </cfRule>
    <cfRule type="containsText" dxfId="235" priority="64" operator="containsText" text="radial belastet">
      <formula>NOT(ISERROR(SEARCH("radial belastet",E50)))</formula>
    </cfRule>
  </conditionalFormatting>
  <conditionalFormatting sqref="D49:E49">
    <cfRule type="containsText" dxfId="234" priority="61" operator="containsText" text="Steinwolle">
      <formula>NOT(ISERROR(SEARCH("Steinwolle",D49)))</formula>
    </cfRule>
  </conditionalFormatting>
  <conditionalFormatting sqref="D48:E48">
    <cfRule type="cellIs" dxfId="233" priority="60" operator="equal">
      <formula>$MA$2</formula>
    </cfRule>
  </conditionalFormatting>
  <conditionalFormatting sqref="F49">
    <cfRule type="containsText" dxfId="232" priority="50" operator="containsText" text="Basotect">
      <formula>NOT(ISERROR(SEARCH("Basotect",F49)))</formula>
    </cfRule>
  </conditionalFormatting>
  <conditionalFormatting sqref="F50">
    <cfRule type="containsText" dxfId="231" priority="47" operator="containsText" text="axial belastet">
      <formula>NOT(ISERROR(SEARCH("axial belastet",F50)))</formula>
    </cfRule>
    <cfRule type="containsText" dxfId="230" priority="48" operator="containsText" text="unbelastet">
      <formula>NOT(ISERROR(SEARCH("unbelastet",F50)))</formula>
    </cfRule>
    <cfRule type="containsText" dxfId="229" priority="49" operator="containsText" text="radial belastet">
      <formula>NOT(ISERROR(SEARCH("radial belastet",F50)))</formula>
    </cfRule>
  </conditionalFormatting>
  <conditionalFormatting sqref="G49">
    <cfRule type="containsText" dxfId="228" priority="46" operator="containsText" text="Basotect">
      <formula>NOT(ISERROR(SEARCH("Basotect",G49)))</formula>
    </cfRule>
  </conditionalFormatting>
  <conditionalFormatting sqref="G50">
    <cfRule type="containsText" dxfId="227" priority="43" operator="containsText" text="axial belastet">
      <formula>NOT(ISERROR(SEARCH("axial belastet",G50)))</formula>
    </cfRule>
    <cfRule type="containsText" dxfId="226" priority="44" operator="containsText" text="unbelastet">
      <formula>NOT(ISERROR(SEARCH("unbelastet",G50)))</formula>
    </cfRule>
    <cfRule type="containsText" dxfId="225" priority="45" operator="containsText" text="radial belastet">
      <formula>NOT(ISERROR(SEARCH("radial belastet",G50)))</formula>
    </cfRule>
  </conditionalFormatting>
  <conditionalFormatting sqref="F49:G49">
    <cfRule type="containsText" dxfId="224" priority="42" operator="containsText" text="Steinwolle">
      <formula>NOT(ISERROR(SEARCH("Steinwolle",F49)))</formula>
    </cfRule>
  </conditionalFormatting>
  <conditionalFormatting sqref="F48:G48">
    <cfRule type="cellIs" dxfId="223" priority="41" operator="equal">
      <formula>$MA$2</formula>
    </cfRule>
  </conditionalFormatting>
  <conditionalFormatting sqref="J49">
    <cfRule type="containsText" dxfId="222" priority="31" operator="containsText" text="Basotect">
      <formula>NOT(ISERROR(SEARCH("Basotect",J49)))</formula>
    </cfRule>
  </conditionalFormatting>
  <conditionalFormatting sqref="J50">
    <cfRule type="containsText" dxfId="221" priority="28" operator="containsText" text="axial belastet">
      <formula>NOT(ISERROR(SEARCH("axial belastet",J50)))</formula>
    </cfRule>
    <cfRule type="containsText" dxfId="220" priority="29" operator="containsText" text="unbelastet">
      <formula>NOT(ISERROR(SEARCH("unbelastet",J50)))</formula>
    </cfRule>
    <cfRule type="containsText" dxfId="219" priority="30" operator="containsText" text="radial belastet">
      <formula>NOT(ISERROR(SEARCH("radial belastet",J50)))</formula>
    </cfRule>
  </conditionalFormatting>
  <conditionalFormatting sqref="H49">
    <cfRule type="containsText" dxfId="218" priority="27" operator="containsText" text="Basotect">
      <formula>NOT(ISERROR(SEARCH("Basotect",H49)))</formula>
    </cfRule>
  </conditionalFormatting>
  <conditionalFormatting sqref="H50">
    <cfRule type="containsText" dxfId="217" priority="24" operator="containsText" text="axial belastet">
      <formula>NOT(ISERROR(SEARCH("axial belastet",H50)))</formula>
    </cfRule>
    <cfRule type="containsText" dxfId="216" priority="25" operator="containsText" text="unbelastet">
      <formula>NOT(ISERROR(SEARCH("unbelastet",H50)))</formula>
    </cfRule>
    <cfRule type="containsText" dxfId="215" priority="26" operator="containsText" text="radial belastet">
      <formula>NOT(ISERROR(SEARCH("radial belastet",H50)))</formula>
    </cfRule>
  </conditionalFormatting>
  <conditionalFormatting sqref="I49">
    <cfRule type="containsText" dxfId="214" priority="23" operator="containsText" text="Basotect">
      <formula>NOT(ISERROR(SEARCH("Basotect",I49)))</formula>
    </cfRule>
  </conditionalFormatting>
  <conditionalFormatting sqref="I50">
    <cfRule type="containsText" dxfId="213" priority="20" operator="containsText" text="axial belastet">
      <formula>NOT(ISERROR(SEARCH("axial belastet",I50)))</formula>
    </cfRule>
    <cfRule type="containsText" dxfId="212" priority="21" operator="containsText" text="unbelastet">
      <formula>NOT(ISERROR(SEARCH("unbelastet",I50)))</formula>
    </cfRule>
    <cfRule type="containsText" dxfId="211" priority="22" operator="containsText" text="radial belastet">
      <formula>NOT(ISERROR(SEARCH("radial belastet",I50)))</formula>
    </cfRule>
  </conditionalFormatting>
  <conditionalFormatting sqref="H49:J49">
    <cfRule type="containsText" dxfId="210" priority="19" operator="containsText" text="Steinwolle">
      <formula>NOT(ISERROR(SEARCH("Steinwolle",H49)))</formula>
    </cfRule>
  </conditionalFormatting>
  <conditionalFormatting sqref="H48:J48">
    <cfRule type="cellIs" dxfId="209" priority="18" operator="equal">
      <formula>$MA$2</formula>
    </cfRule>
  </conditionalFormatting>
  <conditionalFormatting sqref="A49">
    <cfRule type="containsText" dxfId="208" priority="8" operator="containsText" text="Basotect">
      <formula>NOT(ISERROR(SEARCH("Basotect",A49)))</formula>
    </cfRule>
  </conditionalFormatting>
  <conditionalFormatting sqref="A50">
    <cfRule type="containsText" dxfId="207" priority="5" operator="containsText" text="axial belastet">
      <formula>NOT(ISERROR(SEARCH("axial belastet",A50)))</formula>
    </cfRule>
    <cfRule type="containsText" dxfId="206" priority="6" operator="containsText" text="unbelastet">
      <formula>NOT(ISERROR(SEARCH("unbelastet",A50)))</formula>
    </cfRule>
    <cfRule type="containsText" dxfId="205" priority="7" operator="containsText" text="radial belastet">
      <formula>NOT(ISERROR(SEARCH("radial belastet",A50)))</formula>
    </cfRule>
  </conditionalFormatting>
  <conditionalFormatting sqref="A49">
    <cfRule type="containsText" dxfId="204" priority="4" operator="containsText" text="Steinwolle">
      <formula>NOT(ISERROR(SEARCH("Steinwolle",A49)))</formula>
    </cfRule>
  </conditionalFormatting>
  <conditionalFormatting sqref="A48">
    <cfRule type="cellIs" dxfId="203" priority="3" operator="equal">
      <formula>$MA$2</formula>
    </cfRule>
  </conditionalFormatting>
  <pageMargins left="0.7" right="0.7" top="0.78740157499999996" bottom="0.78740157499999996" header="0.3" footer="0.3"/>
  <drawing r:id="rId1"/>
  <extLst>
    <ext xmlns:x14="http://schemas.microsoft.com/office/spreadsheetml/2009/9/main" uri="{78C0D931-6437-407d-A8EE-F0AAD7539E65}">
      <x14:conditionalFormattings>
        <x14:conditionalFormatting xmlns:xm="http://schemas.microsoft.com/office/excel/2006/main">
          <x14:cfRule type="containsText" priority="218" operator="containsText" id="{4024B1EB-E314-40A1-A1C7-6651AA3AB383}">
            <xm:f>NOT(ISERROR(SEARCH($AN$2,A2)))</xm:f>
            <xm:f>$AN$2</xm:f>
            <x14:dxf>
              <fill>
                <patternFill>
                  <bgColor theme="7" tint="0.59996337778862885"/>
                </patternFill>
              </fill>
            </x14:dxf>
          </x14:cfRule>
          <x14:cfRule type="containsText" priority="219" operator="containsText" id="{BCD21957-4EB9-40A8-AE0F-EDD45B483F7A}">
            <xm:f>NOT(ISERROR(SEARCH($BV$2,A2)))</xm:f>
            <xm:f>$BV$2</xm:f>
            <x14:dxf>
              <fill>
                <patternFill>
                  <bgColor rgb="FF7030A0"/>
                </patternFill>
              </fill>
            </x14:dxf>
          </x14:cfRule>
          <x14:cfRule type="containsText" priority="220" operator="containsText" id="{8176AD01-9771-4109-A46A-D438DBB33130}">
            <xm:f>NOT(ISERROR(SEARCH($BH$2,A2)))</xm:f>
            <xm:f>$BH$2</xm:f>
            <x14:dxf>
              <fill>
                <patternFill>
                  <bgColor rgb="FFFF0000"/>
                </patternFill>
              </fill>
            </x14:dxf>
          </x14:cfRule>
          <x14:cfRule type="containsText" priority="221" operator="containsText" id="{6A5E2D50-24DB-492D-AD82-E76FDDE23DCE}">
            <xm:f>NOT(ISERROR(SEARCH($W$2,A2)))</xm:f>
            <xm:f>$W$2</xm:f>
            <x14:dxf>
              <fill>
                <patternFill>
                  <bgColor theme="5"/>
                </patternFill>
              </fill>
            </x14:dxf>
          </x14:cfRule>
          <x14:cfRule type="containsText" priority="222" operator="containsText" id="{90552B2A-67C0-47CE-90B2-4E8AE06DA522}">
            <xm:f>NOT(ISERROR(SEARCH($B$2,A2)))</xm:f>
            <xm:f>$B$2</xm:f>
            <x14:dxf>
              <fill>
                <patternFill>
                  <bgColor rgb="FF92D050"/>
                </patternFill>
              </fill>
            </x14:dxf>
          </x14:cfRule>
          <x14:cfRule type="containsText" priority="223" operator="containsText" id="{9CFB7BDF-9A71-41B6-9E8D-D02F6FBA0DE7}">
            <xm:f>NOT(ISERROR(SEARCH($C$2,A2)))</xm:f>
            <xm:f>$C$2</xm:f>
            <x14:dxf>
              <fill>
                <patternFill>
                  <bgColor rgb="FF00B0F0"/>
                </patternFill>
              </fill>
            </x14:dxf>
          </x14:cfRule>
          <x14:cfRule type="containsText" priority="224" operator="containsText" id="{58294EE9-217C-4C62-BCEF-A785641DC4E2}">
            <xm:f>NOT(ISERROR(SEARCH($D$2,A2)))</xm:f>
            <xm:f>$D$2</xm:f>
            <x14:dxf>
              <fill>
                <patternFill>
                  <bgColor rgb="FFFFFF00"/>
                </patternFill>
              </fill>
            </x14:dxf>
          </x14:cfRule>
          <xm:sqref>A2:D2</xm:sqref>
        </x14:conditionalFormatting>
        <x14:conditionalFormatting xmlns:xm="http://schemas.microsoft.com/office/excel/2006/main">
          <x14:cfRule type="containsText" priority="211" operator="containsText" id="{3DDDE110-E44C-469B-8BA5-032B9E56ACCB}">
            <xm:f>NOT(ISERROR(SEARCH($MA$2,A2)))</xm:f>
            <xm:f>$MA$2</xm:f>
            <x14:dxf>
              <fill>
                <patternFill>
                  <bgColor rgb="FFFF00FF"/>
                </patternFill>
              </fill>
            </x14:dxf>
          </x14:cfRule>
          <xm:sqref>A2:D2</xm:sqref>
        </x14:conditionalFormatting>
        <x14:conditionalFormatting xmlns:xm="http://schemas.microsoft.com/office/excel/2006/main">
          <x14:cfRule type="containsText" priority="210" operator="containsText" id="{AE34B95B-1AD4-429C-857E-46B410558FEE}">
            <xm:f>NOT(ISERROR(SEARCH($PD$2,A2)))</xm:f>
            <xm:f>$PD$2</xm:f>
            <x14:dxf>
              <fill>
                <patternFill>
                  <bgColor theme="4"/>
                </patternFill>
              </fill>
            </x14:dxf>
          </x14:cfRule>
          <xm:sqref>A2:D2</xm:sqref>
        </x14:conditionalFormatting>
        <x14:conditionalFormatting xmlns:xm="http://schemas.microsoft.com/office/excel/2006/main">
          <x14:cfRule type="containsText" priority="203" operator="containsText" id="{B44DFC62-E0EA-4433-9357-51B84509706A}">
            <xm:f>NOT(ISERROR(SEARCH($AN$2,E2)))</xm:f>
            <xm:f>$AN$2</xm:f>
            <x14:dxf>
              <fill>
                <patternFill>
                  <bgColor theme="7" tint="0.59996337778862885"/>
                </patternFill>
              </fill>
            </x14:dxf>
          </x14:cfRule>
          <x14:cfRule type="containsText" priority="204" operator="containsText" id="{41ACF66F-1D19-42A2-B627-221A26AFBB7F}">
            <xm:f>NOT(ISERROR(SEARCH($BV$2,E2)))</xm:f>
            <xm:f>$BV$2</xm:f>
            <x14:dxf>
              <fill>
                <patternFill>
                  <bgColor rgb="FF7030A0"/>
                </patternFill>
              </fill>
            </x14:dxf>
          </x14:cfRule>
          <x14:cfRule type="containsText" priority="205" operator="containsText" id="{6749949A-D0BF-46E0-8396-E083B9F9B0DB}">
            <xm:f>NOT(ISERROR(SEARCH($BH$2,E2)))</xm:f>
            <xm:f>$BH$2</xm:f>
            <x14:dxf>
              <fill>
                <patternFill>
                  <bgColor rgb="FFFF0000"/>
                </patternFill>
              </fill>
            </x14:dxf>
          </x14:cfRule>
          <x14:cfRule type="containsText" priority="206" operator="containsText" id="{DE11400E-2927-4E34-813E-A0C762E7C854}">
            <xm:f>NOT(ISERROR(SEARCH($W$2,E2)))</xm:f>
            <xm:f>$W$2</xm:f>
            <x14:dxf>
              <fill>
                <patternFill>
                  <bgColor theme="5"/>
                </patternFill>
              </fill>
            </x14:dxf>
          </x14:cfRule>
          <x14:cfRule type="containsText" priority="207" operator="containsText" id="{AF9DFBF3-AE6E-4B0D-BF20-50A028ED381E}">
            <xm:f>NOT(ISERROR(SEARCH($B$2,E2)))</xm:f>
            <xm:f>$B$2</xm:f>
            <x14:dxf>
              <fill>
                <patternFill>
                  <bgColor rgb="FF92D050"/>
                </patternFill>
              </fill>
            </x14:dxf>
          </x14:cfRule>
          <x14:cfRule type="containsText" priority="208" operator="containsText" id="{BB004025-A158-45E3-88FA-7070700C9F1A}">
            <xm:f>NOT(ISERROR(SEARCH($C$2,E2)))</xm:f>
            <xm:f>$C$2</xm:f>
            <x14:dxf>
              <fill>
                <patternFill>
                  <bgColor rgb="FF00B0F0"/>
                </patternFill>
              </fill>
            </x14:dxf>
          </x14:cfRule>
          <x14:cfRule type="containsText" priority="209" operator="containsText" id="{AE28CA68-6A86-4E17-A63F-E56D1D15E6A5}">
            <xm:f>NOT(ISERROR(SEARCH($D$2,E2)))</xm:f>
            <xm:f>$D$2</xm:f>
            <x14:dxf>
              <fill>
                <patternFill>
                  <bgColor rgb="FFFFFF00"/>
                </patternFill>
              </fill>
            </x14:dxf>
          </x14:cfRule>
          <xm:sqref>E2:F2</xm:sqref>
        </x14:conditionalFormatting>
        <x14:conditionalFormatting xmlns:xm="http://schemas.microsoft.com/office/excel/2006/main">
          <x14:cfRule type="containsText" priority="196" operator="containsText" id="{A91DA29D-C8B0-433D-80AB-C1A00A246BA2}">
            <xm:f>NOT(ISERROR(SEARCH($MA$2,E2)))</xm:f>
            <xm:f>$MA$2</xm:f>
            <x14:dxf>
              <fill>
                <patternFill>
                  <bgColor rgb="FFFF00FF"/>
                </patternFill>
              </fill>
            </x14:dxf>
          </x14:cfRule>
          <xm:sqref>E2:F2</xm:sqref>
        </x14:conditionalFormatting>
        <x14:conditionalFormatting xmlns:xm="http://schemas.microsoft.com/office/excel/2006/main">
          <x14:cfRule type="containsText" priority="195" operator="containsText" id="{4F68E8A8-4A3D-4B17-AB1E-1BD3364397AD}">
            <xm:f>NOT(ISERROR(SEARCH($PD$2,E2)))</xm:f>
            <xm:f>$PD$2</xm:f>
            <x14:dxf>
              <fill>
                <patternFill>
                  <bgColor theme="4"/>
                </patternFill>
              </fill>
            </x14:dxf>
          </x14:cfRule>
          <xm:sqref>E2:F2</xm:sqref>
        </x14:conditionalFormatting>
        <x14:conditionalFormatting xmlns:xm="http://schemas.microsoft.com/office/excel/2006/main">
          <x14:cfRule type="containsText" priority="188" operator="containsText" id="{43EC13CD-4B49-498E-B0B6-56C1B0B232EE}">
            <xm:f>NOT(ISERROR(SEARCH($AN$2,G2)))</xm:f>
            <xm:f>$AN$2</xm:f>
            <x14:dxf>
              <fill>
                <patternFill>
                  <bgColor theme="7" tint="0.59996337778862885"/>
                </patternFill>
              </fill>
            </x14:dxf>
          </x14:cfRule>
          <x14:cfRule type="containsText" priority="189" operator="containsText" id="{D1E88702-3304-4C7E-8D30-831E9E7772EF}">
            <xm:f>NOT(ISERROR(SEARCH($BV$2,G2)))</xm:f>
            <xm:f>$BV$2</xm:f>
            <x14:dxf>
              <fill>
                <patternFill>
                  <bgColor rgb="FF7030A0"/>
                </patternFill>
              </fill>
            </x14:dxf>
          </x14:cfRule>
          <x14:cfRule type="containsText" priority="190" operator="containsText" id="{DAE46209-415F-47A5-9001-9CEA21606951}">
            <xm:f>NOT(ISERROR(SEARCH($BH$2,G2)))</xm:f>
            <xm:f>$BH$2</xm:f>
            <x14:dxf>
              <fill>
                <patternFill>
                  <bgColor rgb="FFFF0000"/>
                </patternFill>
              </fill>
            </x14:dxf>
          </x14:cfRule>
          <x14:cfRule type="containsText" priority="191" operator="containsText" id="{1D4748FD-4B52-4103-99F6-980DB1C2E41C}">
            <xm:f>NOT(ISERROR(SEARCH($W$2,G2)))</xm:f>
            <xm:f>$W$2</xm:f>
            <x14:dxf>
              <fill>
                <patternFill>
                  <bgColor theme="5"/>
                </patternFill>
              </fill>
            </x14:dxf>
          </x14:cfRule>
          <x14:cfRule type="containsText" priority="192" operator="containsText" id="{D6F63907-E1AE-4ECA-9C76-C9F68657D6E8}">
            <xm:f>NOT(ISERROR(SEARCH($B$2,G2)))</xm:f>
            <xm:f>$B$2</xm:f>
            <x14:dxf>
              <fill>
                <patternFill>
                  <bgColor rgb="FF92D050"/>
                </patternFill>
              </fill>
            </x14:dxf>
          </x14:cfRule>
          <x14:cfRule type="containsText" priority="193" operator="containsText" id="{EEB47E57-2726-4738-9CFE-ACFF04781BDE}">
            <xm:f>NOT(ISERROR(SEARCH($C$2,G2)))</xm:f>
            <xm:f>$C$2</xm:f>
            <x14:dxf>
              <fill>
                <patternFill>
                  <bgColor rgb="FF00B0F0"/>
                </patternFill>
              </fill>
            </x14:dxf>
          </x14:cfRule>
          <x14:cfRule type="containsText" priority="194" operator="containsText" id="{468C9733-511C-40D0-B710-103942327F62}">
            <xm:f>NOT(ISERROR(SEARCH($D$2,G2)))</xm:f>
            <xm:f>$D$2</xm:f>
            <x14:dxf>
              <fill>
                <patternFill>
                  <bgColor rgb="FFFFFF00"/>
                </patternFill>
              </fill>
            </x14:dxf>
          </x14:cfRule>
          <xm:sqref>G2:H2</xm:sqref>
        </x14:conditionalFormatting>
        <x14:conditionalFormatting xmlns:xm="http://schemas.microsoft.com/office/excel/2006/main">
          <x14:cfRule type="containsText" priority="181" operator="containsText" id="{348A89C3-B667-4E0D-B0E2-69CCE7CFCE67}">
            <xm:f>NOT(ISERROR(SEARCH($MA$2,G2)))</xm:f>
            <xm:f>$MA$2</xm:f>
            <x14:dxf>
              <fill>
                <patternFill>
                  <bgColor rgb="FFFF00FF"/>
                </patternFill>
              </fill>
            </x14:dxf>
          </x14:cfRule>
          <xm:sqref>G2:H2</xm:sqref>
        </x14:conditionalFormatting>
        <x14:conditionalFormatting xmlns:xm="http://schemas.microsoft.com/office/excel/2006/main">
          <x14:cfRule type="containsText" priority="180" operator="containsText" id="{AAD2F2E0-C2E4-4529-86BC-665CC9A7CB5A}">
            <xm:f>NOT(ISERROR(SEARCH($PD$2,G2)))</xm:f>
            <xm:f>$PD$2</xm:f>
            <x14:dxf>
              <fill>
                <patternFill>
                  <bgColor theme="4"/>
                </patternFill>
              </fill>
            </x14:dxf>
          </x14:cfRule>
          <xm:sqref>G2:H2</xm:sqref>
        </x14:conditionalFormatting>
        <x14:conditionalFormatting xmlns:xm="http://schemas.microsoft.com/office/excel/2006/main">
          <x14:cfRule type="containsText" priority="173" operator="containsText" id="{02B99A35-B4ED-4EB2-88F0-6E3B680BD173}">
            <xm:f>NOT(ISERROR(SEARCH($AN$2,I2)))</xm:f>
            <xm:f>$AN$2</xm:f>
            <x14:dxf>
              <fill>
                <patternFill>
                  <bgColor theme="7" tint="0.59996337778862885"/>
                </patternFill>
              </fill>
            </x14:dxf>
          </x14:cfRule>
          <x14:cfRule type="containsText" priority="174" operator="containsText" id="{F044C1B1-9975-47EA-97F0-0402B409ADCE}">
            <xm:f>NOT(ISERROR(SEARCH($BV$2,I2)))</xm:f>
            <xm:f>$BV$2</xm:f>
            <x14:dxf>
              <fill>
                <patternFill>
                  <bgColor rgb="FF7030A0"/>
                </patternFill>
              </fill>
            </x14:dxf>
          </x14:cfRule>
          <x14:cfRule type="containsText" priority="175" operator="containsText" id="{B8FAC6B6-A81C-4621-BD4D-A109002FAC2F}">
            <xm:f>NOT(ISERROR(SEARCH($BH$2,I2)))</xm:f>
            <xm:f>$BH$2</xm:f>
            <x14:dxf>
              <fill>
                <patternFill>
                  <bgColor rgb="FFFF0000"/>
                </patternFill>
              </fill>
            </x14:dxf>
          </x14:cfRule>
          <x14:cfRule type="containsText" priority="176" operator="containsText" id="{5F16698C-697B-44B8-B086-C6D13F6F0316}">
            <xm:f>NOT(ISERROR(SEARCH($W$2,I2)))</xm:f>
            <xm:f>$W$2</xm:f>
            <x14:dxf>
              <fill>
                <patternFill>
                  <bgColor theme="5"/>
                </patternFill>
              </fill>
            </x14:dxf>
          </x14:cfRule>
          <x14:cfRule type="containsText" priority="177" operator="containsText" id="{2A249541-A551-47B6-AF5E-57D7248C1D5C}">
            <xm:f>NOT(ISERROR(SEARCH($B$2,I2)))</xm:f>
            <xm:f>$B$2</xm:f>
            <x14:dxf>
              <fill>
                <patternFill>
                  <bgColor rgb="FF92D050"/>
                </patternFill>
              </fill>
            </x14:dxf>
          </x14:cfRule>
          <x14:cfRule type="containsText" priority="178" operator="containsText" id="{EC2F1AE6-D3B2-45B2-8DD9-19B3007A0BD8}">
            <xm:f>NOT(ISERROR(SEARCH($C$2,I2)))</xm:f>
            <xm:f>$C$2</xm:f>
            <x14:dxf>
              <fill>
                <patternFill>
                  <bgColor rgb="FF00B0F0"/>
                </patternFill>
              </fill>
            </x14:dxf>
          </x14:cfRule>
          <x14:cfRule type="containsText" priority="179" operator="containsText" id="{DECD50B8-E594-4B83-8946-1E04E4583693}">
            <xm:f>NOT(ISERROR(SEARCH($D$2,I2)))</xm:f>
            <xm:f>$D$2</xm:f>
            <x14:dxf>
              <fill>
                <patternFill>
                  <bgColor rgb="FFFFFF00"/>
                </patternFill>
              </fill>
            </x14:dxf>
          </x14:cfRule>
          <xm:sqref>I2:L2</xm:sqref>
        </x14:conditionalFormatting>
        <x14:conditionalFormatting xmlns:xm="http://schemas.microsoft.com/office/excel/2006/main">
          <x14:cfRule type="containsText" priority="158" operator="containsText" id="{B891AF09-4B1C-4A8F-B3DC-6793BE9A6B19}">
            <xm:f>NOT(ISERROR(SEARCH($MA$2,I2)))</xm:f>
            <xm:f>$MA$2</xm:f>
            <x14:dxf>
              <fill>
                <patternFill>
                  <bgColor rgb="FFFF00FF"/>
                </patternFill>
              </fill>
            </x14:dxf>
          </x14:cfRule>
          <xm:sqref>I2:L2</xm:sqref>
        </x14:conditionalFormatting>
        <x14:conditionalFormatting xmlns:xm="http://schemas.microsoft.com/office/excel/2006/main">
          <x14:cfRule type="containsText" priority="157" operator="containsText" id="{D3E4B2E6-18C5-4BF5-8931-C286FF30A1AD}">
            <xm:f>NOT(ISERROR(SEARCH($PD$2,I2)))</xm:f>
            <xm:f>$PD$2</xm:f>
            <x14:dxf>
              <fill>
                <patternFill>
                  <bgColor theme="4"/>
                </patternFill>
              </fill>
            </x14:dxf>
          </x14:cfRule>
          <xm:sqref>I2:L2</xm:sqref>
        </x14:conditionalFormatting>
        <x14:conditionalFormatting xmlns:xm="http://schemas.microsoft.com/office/excel/2006/main">
          <x14:cfRule type="containsText" priority="150" operator="containsText" id="{88AAB584-4F19-40BE-95D1-E2ADDCF478DA}">
            <xm:f>NOT(ISERROR(SEARCH($AN$2,M2)))</xm:f>
            <xm:f>$AN$2</xm:f>
            <x14:dxf>
              <fill>
                <patternFill>
                  <bgColor theme="7" tint="0.59996337778862885"/>
                </patternFill>
              </fill>
            </x14:dxf>
          </x14:cfRule>
          <x14:cfRule type="containsText" priority="151" operator="containsText" id="{0D054CA5-9BDE-4359-BD63-28DCC36A322E}">
            <xm:f>NOT(ISERROR(SEARCH($BV$2,M2)))</xm:f>
            <xm:f>$BV$2</xm:f>
            <x14:dxf>
              <fill>
                <patternFill>
                  <bgColor rgb="FF7030A0"/>
                </patternFill>
              </fill>
            </x14:dxf>
          </x14:cfRule>
          <x14:cfRule type="containsText" priority="152" operator="containsText" id="{75DA5FEB-0575-4AB5-946A-588D0AA532A6}">
            <xm:f>NOT(ISERROR(SEARCH($BH$2,M2)))</xm:f>
            <xm:f>$BH$2</xm:f>
            <x14:dxf>
              <fill>
                <patternFill>
                  <bgColor rgb="FFFF0000"/>
                </patternFill>
              </fill>
            </x14:dxf>
          </x14:cfRule>
          <x14:cfRule type="containsText" priority="153" operator="containsText" id="{327BA516-D2D1-448F-AE5F-C15990E75FEF}">
            <xm:f>NOT(ISERROR(SEARCH($W$2,M2)))</xm:f>
            <xm:f>$W$2</xm:f>
            <x14:dxf>
              <fill>
                <patternFill>
                  <bgColor theme="5"/>
                </patternFill>
              </fill>
            </x14:dxf>
          </x14:cfRule>
          <x14:cfRule type="containsText" priority="154" operator="containsText" id="{70A34035-B445-403A-ABFD-E47DD83A276B}">
            <xm:f>NOT(ISERROR(SEARCH($B$2,M2)))</xm:f>
            <xm:f>$B$2</xm:f>
            <x14:dxf>
              <fill>
                <patternFill>
                  <bgColor rgb="FF92D050"/>
                </patternFill>
              </fill>
            </x14:dxf>
          </x14:cfRule>
          <x14:cfRule type="containsText" priority="155" operator="containsText" id="{20B3BF5C-C6AA-432D-971B-E97879485E6A}">
            <xm:f>NOT(ISERROR(SEARCH($C$2,M2)))</xm:f>
            <xm:f>$C$2</xm:f>
            <x14:dxf>
              <fill>
                <patternFill>
                  <bgColor rgb="FF00B0F0"/>
                </patternFill>
              </fill>
            </x14:dxf>
          </x14:cfRule>
          <x14:cfRule type="containsText" priority="156" operator="containsText" id="{99640DE5-35D3-4D1B-B31B-0A1351A68857}">
            <xm:f>NOT(ISERROR(SEARCH($D$2,M2)))</xm:f>
            <xm:f>$D$2</xm:f>
            <x14:dxf>
              <fill>
                <patternFill>
                  <bgColor rgb="FFFFFF00"/>
                </patternFill>
              </fill>
            </x14:dxf>
          </x14:cfRule>
          <xm:sqref>M2:N2</xm:sqref>
        </x14:conditionalFormatting>
        <x14:conditionalFormatting xmlns:xm="http://schemas.microsoft.com/office/excel/2006/main">
          <x14:cfRule type="containsText" priority="139" operator="containsText" id="{BD94FD54-918D-4D53-91EF-F366F82E9158}">
            <xm:f>NOT(ISERROR(SEARCH($MA$2,M2)))</xm:f>
            <xm:f>$MA$2</xm:f>
            <x14:dxf>
              <fill>
                <patternFill>
                  <bgColor rgb="FFFF00FF"/>
                </patternFill>
              </fill>
            </x14:dxf>
          </x14:cfRule>
          <xm:sqref>M2:N2</xm:sqref>
        </x14:conditionalFormatting>
        <x14:conditionalFormatting xmlns:xm="http://schemas.microsoft.com/office/excel/2006/main">
          <x14:cfRule type="containsText" priority="138" operator="containsText" id="{DBBD5D38-D236-4285-A443-C82120F66E42}">
            <xm:f>NOT(ISERROR(SEARCH($PD$2,M2)))</xm:f>
            <xm:f>$PD$2</xm:f>
            <x14:dxf>
              <fill>
                <patternFill>
                  <bgColor theme="4"/>
                </patternFill>
              </fill>
            </x14:dxf>
          </x14:cfRule>
          <xm:sqref>M2:N2</xm:sqref>
        </x14:conditionalFormatting>
        <x14:conditionalFormatting xmlns:xm="http://schemas.microsoft.com/office/excel/2006/main">
          <x14:cfRule type="containsText" priority="131" operator="containsText" id="{7AF572FA-F842-40E9-A623-B2A0A9E5B9BB}">
            <xm:f>NOT(ISERROR(SEARCH($AN$2,O2)))</xm:f>
            <xm:f>$AN$2</xm:f>
            <x14:dxf>
              <fill>
                <patternFill>
                  <bgColor theme="7" tint="0.59996337778862885"/>
                </patternFill>
              </fill>
            </x14:dxf>
          </x14:cfRule>
          <x14:cfRule type="containsText" priority="132" operator="containsText" id="{1BAFB51A-AA9F-4534-9573-E90CC4E5475F}">
            <xm:f>NOT(ISERROR(SEARCH($BV$2,O2)))</xm:f>
            <xm:f>$BV$2</xm:f>
            <x14:dxf>
              <fill>
                <patternFill>
                  <bgColor rgb="FF7030A0"/>
                </patternFill>
              </fill>
            </x14:dxf>
          </x14:cfRule>
          <x14:cfRule type="containsText" priority="133" operator="containsText" id="{B80D4EB0-C5F7-4C68-80E3-B7D2AD268B7E}">
            <xm:f>NOT(ISERROR(SEARCH($BH$2,O2)))</xm:f>
            <xm:f>$BH$2</xm:f>
            <x14:dxf>
              <fill>
                <patternFill>
                  <bgColor rgb="FFFF0000"/>
                </patternFill>
              </fill>
            </x14:dxf>
          </x14:cfRule>
          <x14:cfRule type="containsText" priority="134" operator="containsText" id="{98A37531-07EF-434A-95AA-386A8113F068}">
            <xm:f>NOT(ISERROR(SEARCH($W$2,O2)))</xm:f>
            <xm:f>$W$2</xm:f>
            <x14:dxf>
              <fill>
                <patternFill>
                  <bgColor theme="5"/>
                </patternFill>
              </fill>
            </x14:dxf>
          </x14:cfRule>
          <x14:cfRule type="containsText" priority="135" operator="containsText" id="{26455F54-F230-4C13-9A3F-7A82871ED8B6}">
            <xm:f>NOT(ISERROR(SEARCH($B$2,O2)))</xm:f>
            <xm:f>$B$2</xm:f>
            <x14:dxf>
              <fill>
                <patternFill>
                  <bgColor rgb="FF92D050"/>
                </patternFill>
              </fill>
            </x14:dxf>
          </x14:cfRule>
          <x14:cfRule type="containsText" priority="136" operator="containsText" id="{475ED102-4B08-4275-8813-771BA526C227}">
            <xm:f>NOT(ISERROR(SEARCH($C$2,O2)))</xm:f>
            <xm:f>$C$2</xm:f>
            <x14:dxf>
              <fill>
                <patternFill>
                  <bgColor rgb="FF00B0F0"/>
                </patternFill>
              </fill>
            </x14:dxf>
          </x14:cfRule>
          <x14:cfRule type="containsText" priority="137" operator="containsText" id="{B59F83FB-9B65-4420-B057-5F3CB8257D44}">
            <xm:f>NOT(ISERROR(SEARCH($D$2,O2)))</xm:f>
            <xm:f>$D$2</xm:f>
            <x14:dxf>
              <fill>
                <patternFill>
                  <bgColor rgb="FFFFFF00"/>
                </patternFill>
              </fill>
            </x14:dxf>
          </x14:cfRule>
          <xm:sqref>O2:P2</xm:sqref>
        </x14:conditionalFormatting>
        <x14:conditionalFormatting xmlns:xm="http://schemas.microsoft.com/office/excel/2006/main">
          <x14:cfRule type="containsText" priority="120" operator="containsText" id="{CBB0568C-E6B2-4A9B-B890-D1CAD0174027}">
            <xm:f>NOT(ISERROR(SEARCH($MA$2,O2)))</xm:f>
            <xm:f>$MA$2</xm:f>
            <x14:dxf>
              <fill>
                <patternFill>
                  <bgColor rgb="FFFF00FF"/>
                </patternFill>
              </fill>
            </x14:dxf>
          </x14:cfRule>
          <xm:sqref>O2:P2</xm:sqref>
        </x14:conditionalFormatting>
        <x14:conditionalFormatting xmlns:xm="http://schemas.microsoft.com/office/excel/2006/main">
          <x14:cfRule type="containsText" priority="119" operator="containsText" id="{23758723-7F2E-416A-9B4E-DB7F524AFA5F}">
            <xm:f>NOT(ISERROR(SEARCH($PD$2,O2)))</xm:f>
            <xm:f>$PD$2</xm:f>
            <x14:dxf>
              <fill>
                <patternFill>
                  <bgColor theme="4"/>
                </patternFill>
              </fill>
            </x14:dxf>
          </x14:cfRule>
          <xm:sqref>O2:P2</xm:sqref>
        </x14:conditionalFormatting>
        <x14:conditionalFormatting xmlns:xm="http://schemas.microsoft.com/office/excel/2006/main">
          <x14:cfRule type="containsText" priority="112" operator="containsText" id="{78E6D35F-540D-461C-981B-D700306072D4}">
            <xm:f>NOT(ISERROR(SEARCH($AN$2,Q2)))</xm:f>
            <xm:f>$AN$2</xm:f>
            <x14:dxf>
              <fill>
                <patternFill>
                  <bgColor theme="7" tint="0.59996337778862885"/>
                </patternFill>
              </fill>
            </x14:dxf>
          </x14:cfRule>
          <x14:cfRule type="containsText" priority="113" operator="containsText" id="{BECE6EB5-802A-4366-ADF6-1CD69837CBCB}">
            <xm:f>NOT(ISERROR(SEARCH($BV$2,Q2)))</xm:f>
            <xm:f>$BV$2</xm:f>
            <x14:dxf>
              <fill>
                <patternFill>
                  <bgColor rgb="FF7030A0"/>
                </patternFill>
              </fill>
            </x14:dxf>
          </x14:cfRule>
          <x14:cfRule type="containsText" priority="114" operator="containsText" id="{A025E309-7CAE-49E9-9D99-44C06483FCE4}">
            <xm:f>NOT(ISERROR(SEARCH($BH$2,Q2)))</xm:f>
            <xm:f>$BH$2</xm:f>
            <x14:dxf>
              <fill>
                <patternFill>
                  <bgColor rgb="FFFF0000"/>
                </patternFill>
              </fill>
            </x14:dxf>
          </x14:cfRule>
          <x14:cfRule type="containsText" priority="115" operator="containsText" id="{BF4EB228-6663-43A4-91FD-C8DFF1BDD615}">
            <xm:f>NOT(ISERROR(SEARCH($W$2,Q2)))</xm:f>
            <xm:f>$W$2</xm:f>
            <x14:dxf>
              <fill>
                <patternFill>
                  <bgColor theme="5"/>
                </patternFill>
              </fill>
            </x14:dxf>
          </x14:cfRule>
          <x14:cfRule type="containsText" priority="116" operator="containsText" id="{FA47783E-38E9-4217-A27F-63CDFC9A03A3}">
            <xm:f>NOT(ISERROR(SEARCH($B$2,Q2)))</xm:f>
            <xm:f>$B$2</xm:f>
            <x14:dxf>
              <fill>
                <patternFill>
                  <bgColor rgb="FF92D050"/>
                </patternFill>
              </fill>
            </x14:dxf>
          </x14:cfRule>
          <x14:cfRule type="containsText" priority="117" operator="containsText" id="{E0D49B79-330F-46B6-AD5B-7ADEF1C20FB5}">
            <xm:f>NOT(ISERROR(SEARCH($C$2,Q2)))</xm:f>
            <xm:f>$C$2</xm:f>
            <x14:dxf>
              <fill>
                <patternFill>
                  <bgColor rgb="FF00B0F0"/>
                </patternFill>
              </fill>
            </x14:dxf>
          </x14:cfRule>
          <x14:cfRule type="containsText" priority="118" operator="containsText" id="{5C9A7F65-C83B-4168-AFE7-4F45BBE83D42}">
            <xm:f>NOT(ISERROR(SEARCH($D$2,Q2)))</xm:f>
            <xm:f>$D$2</xm:f>
            <x14:dxf>
              <fill>
                <patternFill>
                  <bgColor rgb="FFFFFF00"/>
                </patternFill>
              </fill>
            </x14:dxf>
          </x14:cfRule>
          <xm:sqref>Q2:S2</xm:sqref>
        </x14:conditionalFormatting>
        <x14:conditionalFormatting xmlns:xm="http://schemas.microsoft.com/office/excel/2006/main">
          <x14:cfRule type="containsText" priority="97" operator="containsText" id="{43DA7A00-197B-4028-8D36-1809586CB13B}">
            <xm:f>NOT(ISERROR(SEARCH($MA$2,Q2)))</xm:f>
            <xm:f>$MA$2</xm:f>
            <x14:dxf>
              <fill>
                <patternFill>
                  <bgColor rgb="FFFF00FF"/>
                </patternFill>
              </fill>
            </x14:dxf>
          </x14:cfRule>
          <xm:sqref>Q2:S2</xm:sqref>
        </x14:conditionalFormatting>
        <x14:conditionalFormatting xmlns:xm="http://schemas.microsoft.com/office/excel/2006/main">
          <x14:cfRule type="containsText" priority="96" operator="containsText" id="{2D9D370A-10B3-40FC-BCB5-6D2FCC421331}">
            <xm:f>NOT(ISERROR(SEARCH($PD$2,Q2)))</xm:f>
            <xm:f>$PD$2</xm:f>
            <x14:dxf>
              <fill>
                <patternFill>
                  <bgColor theme="4"/>
                </patternFill>
              </fill>
            </x14:dxf>
          </x14:cfRule>
          <xm:sqref>Q2:S2</xm:sqref>
        </x14:conditionalFormatting>
        <x14:conditionalFormatting xmlns:xm="http://schemas.microsoft.com/office/excel/2006/main">
          <x14:cfRule type="containsText" priority="89" operator="containsText" id="{C597839F-6A6B-4F84-AA09-AE8CABF39A3C}">
            <xm:f>NOT(ISERROR(SEARCH($AN$2,B48)))</xm:f>
            <xm:f>$AN$2</xm:f>
            <x14:dxf>
              <fill>
                <patternFill>
                  <bgColor theme="7" tint="0.59996337778862885"/>
                </patternFill>
              </fill>
            </x14:dxf>
          </x14:cfRule>
          <x14:cfRule type="containsText" priority="90" operator="containsText" id="{44A389B8-BFA4-4132-9E7D-4B4E35BFC047}">
            <xm:f>NOT(ISERROR(SEARCH($BV$2,B48)))</xm:f>
            <xm:f>$BV$2</xm:f>
            <x14:dxf>
              <fill>
                <patternFill>
                  <bgColor rgb="FF7030A0"/>
                </patternFill>
              </fill>
            </x14:dxf>
          </x14:cfRule>
          <x14:cfRule type="containsText" priority="91" operator="containsText" id="{5A11B2B8-A1E4-4B69-97E9-2F71C1FDE224}">
            <xm:f>NOT(ISERROR(SEARCH($BH$2,B48)))</xm:f>
            <xm:f>$BH$2</xm:f>
            <x14:dxf>
              <fill>
                <patternFill>
                  <bgColor rgb="FFFF0000"/>
                </patternFill>
              </fill>
            </x14:dxf>
          </x14:cfRule>
          <x14:cfRule type="containsText" priority="92" operator="containsText" id="{E299AA8F-3FD2-4AB2-8FD4-304534DBD518}">
            <xm:f>NOT(ISERROR(SEARCH($W$2,B48)))</xm:f>
            <xm:f>$W$2</xm:f>
            <x14:dxf>
              <fill>
                <patternFill>
                  <bgColor theme="5"/>
                </patternFill>
              </fill>
            </x14:dxf>
          </x14:cfRule>
          <x14:cfRule type="containsText" priority="93" operator="containsText" id="{63BE2F1D-3488-4881-B972-E431BD42EA8B}">
            <xm:f>NOT(ISERROR(SEARCH($B$2,B48)))</xm:f>
            <xm:f>$B$2</xm:f>
            <x14:dxf>
              <fill>
                <patternFill>
                  <bgColor rgb="FF92D050"/>
                </patternFill>
              </fill>
            </x14:dxf>
          </x14:cfRule>
          <x14:cfRule type="containsText" priority="94" operator="containsText" id="{5F9377AB-BFF5-4B05-A4DB-110D9F541B3E}">
            <xm:f>NOT(ISERROR(SEARCH($C$2,B48)))</xm:f>
            <xm:f>$C$2</xm:f>
            <x14:dxf>
              <fill>
                <patternFill>
                  <bgColor rgb="FF00B0F0"/>
                </patternFill>
              </fill>
            </x14:dxf>
          </x14:cfRule>
          <x14:cfRule type="containsText" priority="95" operator="containsText" id="{E1D2724E-D331-4EE1-A4A4-CD7179489300}">
            <xm:f>NOT(ISERROR(SEARCH($D$2,B48)))</xm:f>
            <xm:f>$D$2</xm:f>
            <x14:dxf>
              <fill>
                <patternFill>
                  <bgColor rgb="FFFFFF00"/>
                </patternFill>
              </fill>
            </x14:dxf>
          </x14:cfRule>
          <xm:sqref>B48:C48</xm:sqref>
        </x14:conditionalFormatting>
        <x14:conditionalFormatting xmlns:xm="http://schemas.microsoft.com/office/excel/2006/main">
          <x14:cfRule type="containsText" priority="78" operator="containsText" id="{E748916B-537D-43F8-BB0E-59E43D02AF2A}">
            <xm:f>NOT(ISERROR(SEARCH($MA$2,B48)))</xm:f>
            <xm:f>$MA$2</xm:f>
            <x14:dxf>
              <fill>
                <patternFill>
                  <bgColor rgb="FFFF00FF"/>
                </patternFill>
              </fill>
            </x14:dxf>
          </x14:cfRule>
          <xm:sqref>B48:C48</xm:sqref>
        </x14:conditionalFormatting>
        <x14:conditionalFormatting xmlns:xm="http://schemas.microsoft.com/office/excel/2006/main">
          <x14:cfRule type="containsText" priority="77" operator="containsText" id="{CBDA205A-D558-49E6-8102-245E6B6F2D0A}">
            <xm:f>NOT(ISERROR(SEARCH($PD$2,B48)))</xm:f>
            <xm:f>$PD$2</xm:f>
            <x14:dxf>
              <fill>
                <patternFill>
                  <bgColor theme="4"/>
                </patternFill>
              </fill>
            </x14:dxf>
          </x14:cfRule>
          <xm:sqref>B48:C48</xm:sqref>
        </x14:conditionalFormatting>
        <x14:conditionalFormatting xmlns:xm="http://schemas.microsoft.com/office/excel/2006/main">
          <x14:cfRule type="containsText" priority="70" operator="containsText" id="{CBEF6815-BC18-4C12-BFC7-D7775A0C6F31}">
            <xm:f>NOT(ISERROR(SEARCH($AN$2,D48)))</xm:f>
            <xm:f>$AN$2</xm:f>
            <x14:dxf>
              <fill>
                <patternFill>
                  <bgColor theme="7" tint="0.59996337778862885"/>
                </patternFill>
              </fill>
            </x14:dxf>
          </x14:cfRule>
          <x14:cfRule type="containsText" priority="71" operator="containsText" id="{0DE63605-18AF-4275-AEFF-5117803E4907}">
            <xm:f>NOT(ISERROR(SEARCH($BV$2,D48)))</xm:f>
            <xm:f>$BV$2</xm:f>
            <x14:dxf>
              <fill>
                <patternFill>
                  <bgColor rgb="FF7030A0"/>
                </patternFill>
              </fill>
            </x14:dxf>
          </x14:cfRule>
          <x14:cfRule type="containsText" priority="72" operator="containsText" id="{E8AA9F09-55B3-4439-AF4F-D0A7AC010DB8}">
            <xm:f>NOT(ISERROR(SEARCH($BH$2,D48)))</xm:f>
            <xm:f>$BH$2</xm:f>
            <x14:dxf>
              <fill>
                <patternFill>
                  <bgColor rgb="FFFF0000"/>
                </patternFill>
              </fill>
            </x14:dxf>
          </x14:cfRule>
          <x14:cfRule type="containsText" priority="73" operator="containsText" id="{401DB2FC-4045-4344-A155-AA3069EA75B5}">
            <xm:f>NOT(ISERROR(SEARCH($W$2,D48)))</xm:f>
            <xm:f>$W$2</xm:f>
            <x14:dxf>
              <fill>
                <patternFill>
                  <bgColor theme="5"/>
                </patternFill>
              </fill>
            </x14:dxf>
          </x14:cfRule>
          <x14:cfRule type="containsText" priority="74" operator="containsText" id="{74B7E913-A803-40B5-B6F7-32E8BED9F4DC}">
            <xm:f>NOT(ISERROR(SEARCH($B$2,D48)))</xm:f>
            <xm:f>$B$2</xm:f>
            <x14:dxf>
              <fill>
                <patternFill>
                  <bgColor rgb="FF92D050"/>
                </patternFill>
              </fill>
            </x14:dxf>
          </x14:cfRule>
          <x14:cfRule type="containsText" priority="75" operator="containsText" id="{D96C21CA-131A-4BE4-B869-7310B1D7953B}">
            <xm:f>NOT(ISERROR(SEARCH($C$2,D48)))</xm:f>
            <xm:f>$C$2</xm:f>
            <x14:dxf>
              <fill>
                <patternFill>
                  <bgColor rgb="FF00B0F0"/>
                </patternFill>
              </fill>
            </x14:dxf>
          </x14:cfRule>
          <x14:cfRule type="containsText" priority="76" operator="containsText" id="{B94C24C2-81EF-4CA5-916C-21D8D2A9DFA5}">
            <xm:f>NOT(ISERROR(SEARCH($D$2,D48)))</xm:f>
            <xm:f>$D$2</xm:f>
            <x14:dxf>
              <fill>
                <patternFill>
                  <bgColor rgb="FFFFFF00"/>
                </patternFill>
              </fill>
            </x14:dxf>
          </x14:cfRule>
          <xm:sqref>D48:E48</xm:sqref>
        </x14:conditionalFormatting>
        <x14:conditionalFormatting xmlns:xm="http://schemas.microsoft.com/office/excel/2006/main">
          <x14:cfRule type="containsText" priority="59" operator="containsText" id="{5AEC3B0A-4E80-4F93-950D-5556EB4045B3}">
            <xm:f>NOT(ISERROR(SEARCH($MA$2,D48)))</xm:f>
            <xm:f>$MA$2</xm:f>
            <x14:dxf>
              <fill>
                <patternFill>
                  <bgColor rgb="FFFF00FF"/>
                </patternFill>
              </fill>
            </x14:dxf>
          </x14:cfRule>
          <xm:sqref>D48:E48</xm:sqref>
        </x14:conditionalFormatting>
        <x14:conditionalFormatting xmlns:xm="http://schemas.microsoft.com/office/excel/2006/main">
          <x14:cfRule type="containsText" priority="58" operator="containsText" id="{E086EE30-1691-4EF9-AA20-A74F2AA59310}">
            <xm:f>NOT(ISERROR(SEARCH($PD$2,D48)))</xm:f>
            <xm:f>$PD$2</xm:f>
            <x14:dxf>
              <fill>
                <patternFill>
                  <bgColor theme="4"/>
                </patternFill>
              </fill>
            </x14:dxf>
          </x14:cfRule>
          <xm:sqref>D48:E48</xm:sqref>
        </x14:conditionalFormatting>
        <x14:conditionalFormatting xmlns:xm="http://schemas.microsoft.com/office/excel/2006/main">
          <x14:cfRule type="containsText" priority="51" operator="containsText" id="{EFDA9583-5C0E-4323-A0D1-2031DA775E01}">
            <xm:f>NOT(ISERROR(SEARCH($AN$2,F48)))</xm:f>
            <xm:f>$AN$2</xm:f>
            <x14:dxf>
              <fill>
                <patternFill>
                  <bgColor theme="7" tint="0.59996337778862885"/>
                </patternFill>
              </fill>
            </x14:dxf>
          </x14:cfRule>
          <x14:cfRule type="containsText" priority="52" operator="containsText" id="{1D6C7FCE-D948-4C03-BEEA-9C2FBB1CFD78}">
            <xm:f>NOT(ISERROR(SEARCH($BV$2,F48)))</xm:f>
            <xm:f>$BV$2</xm:f>
            <x14:dxf>
              <fill>
                <patternFill>
                  <bgColor rgb="FF7030A0"/>
                </patternFill>
              </fill>
            </x14:dxf>
          </x14:cfRule>
          <x14:cfRule type="containsText" priority="53" operator="containsText" id="{4873097B-87F5-44AA-A2A4-9548BD6AA398}">
            <xm:f>NOT(ISERROR(SEARCH($BH$2,F48)))</xm:f>
            <xm:f>$BH$2</xm:f>
            <x14:dxf>
              <fill>
                <patternFill>
                  <bgColor rgb="FFFF0000"/>
                </patternFill>
              </fill>
            </x14:dxf>
          </x14:cfRule>
          <x14:cfRule type="containsText" priority="54" operator="containsText" id="{8F537847-4FD4-4652-BC61-BBB72F337FF8}">
            <xm:f>NOT(ISERROR(SEARCH($W$2,F48)))</xm:f>
            <xm:f>$W$2</xm:f>
            <x14:dxf>
              <fill>
                <patternFill>
                  <bgColor theme="5"/>
                </patternFill>
              </fill>
            </x14:dxf>
          </x14:cfRule>
          <x14:cfRule type="containsText" priority="55" operator="containsText" id="{9AC2CBFC-B88B-4BD9-A28E-9E1B6135D958}">
            <xm:f>NOT(ISERROR(SEARCH($B$2,F48)))</xm:f>
            <xm:f>$B$2</xm:f>
            <x14:dxf>
              <fill>
                <patternFill>
                  <bgColor rgb="FF92D050"/>
                </patternFill>
              </fill>
            </x14:dxf>
          </x14:cfRule>
          <x14:cfRule type="containsText" priority="56" operator="containsText" id="{40EB6DB9-B4AE-4897-BAB4-74F8DDC75160}">
            <xm:f>NOT(ISERROR(SEARCH($C$2,F48)))</xm:f>
            <xm:f>$C$2</xm:f>
            <x14:dxf>
              <fill>
                <patternFill>
                  <bgColor rgb="FF00B0F0"/>
                </patternFill>
              </fill>
            </x14:dxf>
          </x14:cfRule>
          <x14:cfRule type="containsText" priority="57" operator="containsText" id="{884FEB98-2A21-470A-B9FB-564175248E2C}">
            <xm:f>NOT(ISERROR(SEARCH($D$2,F48)))</xm:f>
            <xm:f>$D$2</xm:f>
            <x14:dxf>
              <fill>
                <patternFill>
                  <bgColor rgb="FFFFFF00"/>
                </patternFill>
              </fill>
            </x14:dxf>
          </x14:cfRule>
          <xm:sqref>F48:G48</xm:sqref>
        </x14:conditionalFormatting>
        <x14:conditionalFormatting xmlns:xm="http://schemas.microsoft.com/office/excel/2006/main">
          <x14:cfRule type="containsText" priority="40" operator="containsText" id="{8A860F2A-0358-4907-9577-2F4BE8ED80A5}">
            <xm:f>NOT(ISERROR(SEARCH($MA$2,F48)))</xm:f>
            <xm:f>$MA$2</xm:f>
            <x14:dxf>
              <fill>
                <patternFill>
                  <bgColor rgb="FFFF00FF"/>
                </patternFill>
              </fill>
            </x14:dxf>
          </x14:cfRule>
          <xm:sqref>F48:G48</xm:sqref>
        </x14:conditionalFormatting>
        <x14:conditionalFormatting xmlns:xm="http://schemas.microsoft.com/office/excel/2006/main">
          <x14:cfRule type="containsText" priority="39" operator="containsText" id="{E1B5E13A-368D-48A4-A7E1-4EB8F3E492B1}">
            <xm:f>NOT(ISERROR(SEARCH($PD$2,F48)))</xm:f>
            <xm:f>$PD$2</xm:f>
            <x14:dxf>
              <fill>
                <patternFill>
                  <bgColor theme="4"/>
                </patternFill>
              </fill>
            </x14:dxf>
          </x14:cfRule>
          <xm:sqref>F48:G48</xm:sqref>
        </x14:conditionalFormatting>
        <x14:conditionalFormatting xmlns:xm="http://schemas.microsoft.com/office/excel/2006/main">
          <x14:cfRule type="containsText" priority="32" operator="containsText" id="{C881E5DE-2607-44EB-BF39-7DED31FF4661}">
            <xm:f>NOT(ISERROR(SEARCH($AN$2,H48)))</xm:f>
            <xm:f>$AN$2</xm:f>
            <x14:dxf>
              <fill>
                <patternFill>
                  <bgColor theme="7" tint="0.59996337778862885"/>
                </patternFill>
              </fill>
            </x14:dxf>
          </x14:cfRule>
          <x14:cfRule type="containsText" priority="33" operator="containsText" id="{3E29ED1F-1790-4EDE-9990-88D81B8E9CBD}">
            <xm:f>NOT(ISERROR(SEARCH($BV$2,H48)))</xm:f>
            <xm:f>$BV$2</xm:f>
            <x14:dxf>
              <fill>
                <patternFill>
                  <bgColor rgb="FF7030A0"/>
                </patternFill>
              </fill>
            </x14:dxf>
          </x14:cfRule>
          <x14:cfRule type="containsText" priority="34" operator="containsText" id="{6C3BACB7-0384-4219-8F14-D1FF4478420C}">
            <xm:f>NOT(ISERROR(SEARCH($BH$2,H48)))</xm:f>
            <xm:f>$BH$2</xm:f>
            <x14:dxf>
              <fill>
                <patternFill>
                  <bgColor rgb="FFFF0000"/>
                </patternFill>
              </fill>
            </x14:dxf>
          </x14:cfRule>
          <x14:cfRule type="containsText" priority="35" operator="containsText" id="{90D30241-63DD-4F37-B638-301285BB741A}">
            <xm:f>NOT(ISERROR(SEARCH($W$2,H48)))</xm:f>
            <xm:f>$W$2</xm:f>
            <x14:dxf>
              <fill>
                <patternFill>
                  <bgColor theme="5"/>
                </patternFill>
              </fill>
            </x14:dxf>
          </x14:cfRule>
          <x14:cfRule type="containsText" priority="36" operator="containsText" id="{BE5BE808-9F03-4371-B21B-CB39939F9C32}">
            <xm:f>NOT(ISERROR(SEARCH($B$2,H48)))</xm:f>
            <xm:f>$B$2</xm:f>
            <x14:dxf>
              <fill>
                <patternFill>
                  <bgColor rgb="FF92D050"/>
                </patternFill>
              </fill>
            </x14:dxf>
          </x14:cfRule>
          <x14:cfRule type="containsText" priority="37" operator="containsText" id="{2DC0CF59-37E0-49E2-BCBE-A30342352B2E}">
            <xm:f>NOT(ISERROR(SEARCH($C$2,H48)))</xm:f>
            <xm:f>$C$2</xm:f>
            <x14:dxf>
              <fill>
                <patternFill>
                  <bgColor rgb="FF00B0F0"/>
                </patternFill>
              </fill>
            </x14:dxf>
          </x14:cfRule>
          <x14:cfRule type="containsText" priority="38" operator="containsText" id="{70BBB6BC-E777-41B8-B73D-7F1EF8B21741}">
            <xm:f>NOT(ISERROR(SEARCH($D$2,H48)))</xm:f>
            <xm:f>$D$2</xm:f>
            <x14:dxf>
              <fill>
                <patternFill>
                  <bgColor rgb="FFFFFF00"/>
                </patternFill>
              </fill>
            </x14:dxf>
          </x14:cfRule>
          <xm:sqref>H48:J48</xm:sqref>
        </x14:conditionalFormatting>
        <x14:conditionalFormatting xmlns:xm="http://schemas.microsoft.com/office/excel/2006/main">
          <x14:cfRule type="containsText" priority="17" operator="containsText" id="{A8762EF2-ECFF-4923-8537-2EA4BAFCE40A}">
            <xm:f>NOT(ISERROR(SEARCH($MA$2,H48)))</xm:f>
            <xm:f>$MA$2</xm:f>
            <x14:dxf>
              <fill>
                <patternFill>
                  <bgColor rgb="FFFF00FF"/>
                </patternFill>
              </fill>
            </x14:dxf>
          </x14:cfRule>
          <xm:sqref>H48:J48</xm:sqref>
        </x14:conditionalFormatting>
        <x14:conditionalFormatting xmlns:xm="http://schemas.microsoft.com/office/excel/2006/main">
          <x14:cfRule type="containsText" priority="16" operator="containsText" id="{D2EBEDD0-820D-43D7-93CE-2D1B140F5647}">
            <xm:f>NOT(ISERROR(SEARCH($PD$2,H48)))</xm:f>
            <xm:f>$PD$2</xm:f>
            <x14:dxf>
              <fill>
                <patternFill>
                  <bgColor theme="4"/>
                </patternFill>
              </fill>
            </x14:dxf>
          </x14:cfRule>
          <xm:sqref>H48:J48</xm:sqref>
        </x14:conditionalFormatting>
        <x14:conditionalFormatting xmlns:xm="http://schemas.microsoft.com/office/excel/2006/main">
          <x14:cfRule type="containsText" priority="9" operator="containsText" id="{900951EF-8572-408C-9B81-F7620968004E}">
            <xm:f>NOT(ISERROR(SEARCH($AN$2,A48)))</xm:f>
            <xm:f>$AN$2</xm:f>
            <x14:dxf>
              <fill>
                <patternFill>
                  <bgColor theme="7" tint="0.59996337778862885"/>
                </patternFill>
              </fill>
            </x14:dxf>
          </x14:cfRule>
          <x14:cfRule type="containsText" priority="10" operator="containsText" id="{28BF0027-A29C-492B-B2B4-2F3A1EE1E782}">
            <xm:f>NOT(ISERROR(SEARCH($BV$2,A48)))</xm:f>
            <xm:f>$BV$2</xm:f>
            <x14:dxf>
              <fill>
                <patternFill>
                  <bgColor rgb="FF7030A0"/>
                </patternFill>
              </fill>
            </x14:dxf>
          </x14:cfRule>
          <x14:cfRule type="containsText" priority="11" operator="containsText" id="{744C8A9E-B530-4619-84B5-08FE5826C991}">
            <xm:f>NOT(ISERROR(SEARCH($BH$2,A48)))</xm:f>
            <xm:f>$BH$2</xm:f>
            <x14:dxf>
              <fill>
                <patternFill>
                  <bgColor rgb="FFFF0000"/>
                </patternFill>
              </fill>
            </x14:dxf>
          </x14:cfRule>
          <x14:cfRule type="containsText" priority="12" operator="containsText" id="{2BE58CA8-4174-4823-913B-95AFFA7959B1}">
            <xm:f>NOT(ISERROR(SEARCH($W$2,A48)))</xm:f>
            <xm:f>$W$2</xm:f>
            <x14:dxf>
              <fill>
                <patternFill>
                  <bgColor theme="5"/>
                </patternFill>
              </fill>
            </x14:dxf>
          </x14:cfRule>
          <x14:cfRule type="containsText" priority="13" operator="containsText" id="{DE624A6B-94F9-43AB-85FC-E44D14A0F743}">
            <xm:f>NOT(ISERROR(SEARCH($B$2,A48)))</xm:f>
            <xm:f>$B$2</xm:f>
            <x14:dxf>
              <fill>
                <patternFill>
                  <bgColor rgb="FF92D050"/>
                </patternFill>
              </fill>
            </x14:dxf>
          </x14:cfRule>
          <x14:cfRule type="containsText" priority="14" operator="containsText" id="{4C3F7839-7590-4CAC-B921-1C1D1913E674}">
            <xm:f>NOT(ISERROR(SEARCH($C$2,A48)))</xm:f>
            <xm:f>$C$2</xm:f>
            <x14:dxf>
              <fill>
                <patternFill>
                  <bgColor rgb="FF00B0F0"/>
                </patternFill>
              </fill>
            </x14:dxf>
          </x14:cfRule>
          <x14:cfRule type="containsText" priority="15" operator="containsText" id="{5D5E9A7D-1B62-4452-A47D-A6ECF55B4C2A}">
            <xm:f>NOT(ISERROR(SEARCH($D$2,A48)))</xm:f>
            <xm:f>$D$2</xm:f>
            <x14:dxf>
              <fill>
                <patternFill>
                  <bgColor rgb="FFFFFF00"/>
                </patternFill>
              </fill>
            </x14:dxf>
          </x14:cfRule>
          <xm:sqref>A48</xm:sqref>
        </x14:conditionalFormatting>
        <x14:conditionalFormatting xmlns:xm="http://schemas.microsoft.com/office/excel/2006/main">
          <x14:cfRule type="containsText" priority="2" operator="containsText" id="{5587CBDD-F650-49A4-AB7A-EEFFF275B161}">
            <xm:f>NOT(ISERROR(SEARCH($MA$2,A48)))</xm:f>
            <xm:f>$MA$2</xm:f>
            <x14:dxf>
              <fill>
                <patternFill>
                  <bgColor rgb="FFFF00FF"/>
                </patternFill>
              </fill>
            </x14:dxf>
          </x14:cfRule>
          <xm:sqref>A48</xm:sqref>
        </x14:conditionalFormatting>
        <x14:conditionalFormatting xmlns:xm="http://schemas.microsoft.com/office/excel/2006/main">
          <x14:cfRule type="containsText" priority="1" operator="containsText" id="{69EB2A0E-3A53-41D9-9731-75E3682842BA}">
            <xm:f>NOT(ISERROR(SEARCH($PD$2,A48)))</xm:f>
            <xm:f>$PD$2</xm:f>
            <x14:dxf>
              <fill>
                <patternFill>
                  <bgColor theme="4"/>
                </patternFill>
              </fill>
            </x14:dxf>
          </x14:cfRule>
          <xm:sqref>A48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V48"/>
  <sheetViews>
    <sheetView zoomScale="25" zoomScaleNormal="25" workbookViewId="0">
      <selection activeCell="P117" sqref="P117"/>
    </sheetView>
  </sheetViews>
  <sheetFormatPr baseColWidth="10" defaultRowHeight="15" x14ac:dyDescent="0.25"/>
  <cols>
    <col min="1" max="1" width="38" customWidth="1"/>
    <col min="2" max="3" width="22.85546875" customWidth="1"/>
    <col min="5" max="5" width="22.7109375" customWidth="1"/>
    <col min="6" max="6" width="22.85546875" customWidth="1"/>
    <col min="8" max="9" width="22.85546875" customWidth="1"/>
    <col min="11" max="11" width="23" customWidth="1"/>
    <col min="12" max="12" width="22.7109375" customWidth="1"/>
    <col min="37" max="37" width="34.28515625" customWidth="1"/>
    <col min="38" max="39" width="19.85546875" bestFit="1" customWidth="1"/>
    <col min="41" max="42" width="19.85546875" bestFit="1" customWidth="1"/>
    <col min="44" max="45" width="19.85546875" bestFit="1" customWidth="1"/>
    <col min="47" max="48" width="19.85546875" bestFit="1" customWidth="1"/>
  </cols>
  <sheetData>
    <row r="1" spans="1:48" ht="21.75" customHeight="1" x14ac:dyDescent="0.25">
      <c r="A1" s="455" t="s">
        <v>567</v>
      </c>
      <c r="B1" s="455"/>
      <c r="C1" s="455"/>
      <c r="D1" s="455"/>
      <c r="E1" s="455"/>
      <c r="F1" s="455"/>
      <c r="G1" s="455"/>
      <c r="H1" s="455"/>
      <c r="I1" s="455"/>
      <c r="J1" s="455"/>
      <c r="K1" s="455"/>
      <c r="L1" s="455"/>
      <c r="AK1" s="453"/>
      <c r="AL1" s="453"/>
      <c r="AM1" s="453"/>
      <c r="AN1" s="453"/>
      <c r="AO1" s="453"/>
      <c r="AP1" s="453"/>
      <c r="AQ1" s="453"/>
      <c r="AR1" s="453"/>
      <c r="AS1" s="453"/>
      <c r="AT1" s="453"/>
      <c r="AU1" s="453"/>
      <c r="AV1" s="453"/>
    </row>
    <row r="2" spans="1:48" ht="18.75" x14ac:dyDescent="0.3">
      <c r="A2" s="365" t="s">
        <v>571</v>
      </c>
      <c r="B2" s="456">
        <v>1</v>
      </c>
      <c r="C2" s="457"/>
      <c r="E2" s="456">
        <v>2</v>
      </c>
      <c r="F2" s="457"/>
      <c r="H2" s="456">
        <v>3</v>
      </c>
      <c r="I2" s="457"/>
      <c r="K2" s="456">
        <v>4</v>
      </c>
      <c r="L2" s="457"/>
      <c r="AK2" s="386"/>
      <c r="AL2" s="454"/>
      <c r="AM2" s="454"/>
      <c r="AN2" s="220"/>
      <c r="AO2" s="454"/>
      <c r="AP2" s="454"/>
      <c r="AQ2" s="220"/>
      <c r="AR2" s="454"/>
      <c r="AS2" s="454"/>
      <c r="AT2" s="220"/>
      <c r="AU2" s="454"/>
      <c r="AV2" s="454"/>
    </row>
    <row r="3" spans="1:48" ht="18.75" x14ac:dyDescent="0.3">
      <c r="A3" s="365" t="s">
        <v>568</v>
      </c>
      <c r="B3" s="342" t="s">
        <v>13</v>
      </c>
      <c r="C3" s="339" t="s">
        <v>14</v>
      </c>
      <c r="E3" s="342" t="s">
        <v>15</v>
      </c>
      <c r="F3" s="339" t="s">
        <v>16</v>
      </c>
      <c r="H3" s="342" t="s">
        <v>17</v>
      </c>
      <c r="I3" s="339" t="s">
        <v>18</v>
      </c>
      <c r="K3" s="342" t="s">
        <v>19</v>
      </c>
      <c r="L3" s="339" t="s">
        <v>20</v>
      </c>
      <c r="AK3" s="386"/>
      <c r="AL3" s="387"/>
      <c r="AM3" s="387"/>
      <c r="AN3" s="220"/>
      <c r="AO3" s="387"/>
      <c r="AP3" s="387"/>
      <c r="AQ3" s="220"/>
      <c r="AR3" s="387"/>
      <c r="AS3" s="387"/>
      <c r="AT3" s="220"/>
      <c r="AU3" s="387"/>
      <c r="AV3" s="387"/>
    </row>
    <row r="4" spans="1:48" ht="18.75" x14ac:dyDescent="0.3">
      <c r="A4" s="365" t="s">
        <v>12</v>
      </c>
      <c r="B4" s="372">
        <v>43007</v>
      </c>
      <c r="C4" s="358">
        <v>43007</v>
      </c>
      <c r="E4" s="372">
        <v>43005</v>
      </c>
      <c r="F4" s="358">
        <v>43005</v>
      </c>
      <c r="H4" s="372">
        <v>43007</v>
      </c>
      <c r="I4" s="358">
        <v>43007</v>
      </c>
      <c r="K4" s="372">
        <v>43006</v>
      </c>
      <c r="L4" s="358">
        <v>43006</v>
      </c>
      <c r="AK4" s="386"/>
      <c r="AL4" s="388"/>
      <c r="AM4" s="388"/>
      <c r="AN4" s="220"/>
      <c r="AO4" s="388"/>
      <c r="AP4" s="388"/>
      <c r="AQ4" s="220"/>
      <c r="AR4" s="388"/>
      <c r="AS4" s="388"/>
      <c r="AT4" s="220"/>
      <c r="AU4" s="388"/>
      <c r="AV4" s="388"/>
    </row>
    <row r="5" spans="1:48" ht="18.75" x14ac:dyDescent="0.3">
      <c r="A5" s="365" t="s">
        <v>0</v>
      </c>
      <c r="B5" s="337" t="s">
        <v>219</v>
      </c>
      <c r="C5" s="341" t="s">
        <v>219</v>
      </c>
      <c r="E5" s="337" t="s">
        <v>219</v>
      </c>
      <c r="F5" s="341" t="s">
        <v>219</v>
      </c>
      <c r="H5" s="337" t="s">
        <v>219</v>
      </c>
      <c r="I5" s="341" t="s">
        <v>219</v>
      </c>
      <c r="K5" s="337" t="s">
        <v>219</v>
      </c>
      <c r="L5" s="341" t="s">
        <v>219</v>
      </c>
      <c r="AK5" s="386"/>
      <c r="AL5" s="389"/>
      <c r="AM5" s="389"/>
      <c r="AN5" s="220"/>
      <c r="AO5" s="389"/>
      <c r="AP5" s="389"/>
      <c r="AQ5" s="220"/>
      <c r="AR5" s="389"/>
      <c r="AS5" s="389"/>
      <c r="AT5" s="220"/>
      <c r="AU5" s="389"/>
      <c r="AV5" s="389"/>
    </row>
    <row r="6" spans="1:48" ht="18.75" x14ac:dyDescent="0.3">
      <c r="A6" s="365" t="s">
        <v>2</v>
      </c>
      <c r="B6" s="338" t="s">
        <v>5</v>
      </c>
      <c r="C6" s="340" t="s">
        <v>5</v>
      </c>
      <c r="E6" s="338" t="s">
        <v>5</v>
      </c>
      <c r="F6" s="340" t="s">
        <v>5</v>
      </c>
      <c r="H6" s="338" t="s">
        <v>5</v>
      </c>
      <c r="I6" s="340" t="s">
        <v>5</v>
      </c>
      <c r="K6" s="338" t="s">
        <v>5</v>
      </c>
      <c r="L6" s="340" t="s">
        <v>5</v>
      </c>
      <c r="AK6" s="386"/>
      <c r="AL6" s="389"/>
      <c r="AM6" s="389"/>
      <c r="AN6" s="220"/>
      <c r="AO6" s="389"/>
      <c r="AP6" s="389"/>
      <c r="AQ6" s="220"/>
      <c r="AR6" s="389"/>
      <c r="AS6" s="389"/>
      <c r="AT6" s="220"/>
      <c r="AU6" s="389"/>
      <c r="AV6" s="389"/>
    </row>
    <row r="7" spans="1:48" ht="18.75" x14ac:dyDescent="0.3">
      <c r="A7" s="365" t="s">
        <v>1</v>
      </c>
      <c r="B7" s="337">
        <v>7</v>
      </c>
      <c r="C7" s="341">
        <v>8</v>
      </c>
      <c r="E7" s="337">
        <v>7</v>
      </c>
      <c r="F7" s="341">
        <v>8</v>
      </c>
      <c r="H7" s="337">
        <v>3</v>
      </c>
      <c r="I7" s="341">
        <v>4</v>
      </c>
      <c r="K7" s="337">
        <v>3</v>
      </c>
      <c r="L7" s="341">
        <v>4</v>
      </c>
      <c r="AK7" s="386"/>
      <c r="AL7" s="389"/>
      <c r="AM7" s="389"/>
      <c r="AN7" s="220"/>
      <c r="AO7" s="389"/>
      <c r="AP7" s="389"/>
      <c r="AQ7" s="220"/>
      <c r="AR7" s="389"/>
      <c r="AS7" s="389"/>
      <c r="AT7" s="220"/>
      <c r="AU7" s="389"/>
      <c r="AV7" s="389"/>
    </row>
    <row r="8" spans="1:48" ht="18.75" x14ac:dyDescent="0.3">
      <c r="A8" s="365" t="s">
        <v>4</v>
      </c>
      <c r="B8" s="338">
        <v>0.1</v>
      </c>
      <c r="C8" s="340">
        <v>0.1</v>
      </c>
      <c r="E8" s="338">
        <v>0.1</v>
      </c>
      <c r="F8" s="340">
        <v>0.1</v>
      </c>
      <c r="H8" s="338">
        <v>0.12</v>
      </c>
      <c r="I8" s="340">
        <v>0.12</v>
      </c>
      <c r="K8" s="338">
        <v>0.12</v>
      </c>
      <c r="L8" s="340">
        <v>0.12</v>
      </c>
      <c r="AK8" s="386"/>
      <c r="AL8" s="389"/>
      <c r="AM8" s="389"/>
      <c r="AN8" s="220"/>
      <c r="AO8" s="389"/>
      <c r="AP8" s="389"/>
      <c r="AQ8" s="220"/>
      <c r="AR8" s="389"/>
      <c r="AS8" s="389"/>
      <c r="AT8" s="220"/>
      <c r="AU8" s="389"/>
      <c r="AV8" s="389"/>
    </row>
    <row r="9" spans="1:48" ht="18.75" x14ac:dyDescent="0.3">
      <c r="A9" s="365" t="s">
        <v>35</v>
      </c>
      <c r="B9" s="337">
        <f t="shared" ref="B9:C9" si="0">PI()*(B8/2)*(B8/2)</f>
        <v>7.8539816339744835E-3</v>
      </c>
      <c r="C9" s="341">
        <f t="shared" si="0"/>
        <v>7.8539816339744835E-3</v>
      </c>
      <c r="E9" s="337">
        <f t="shared" ref="E9:F9" si="1">PI()*(E8/2)*(E8/2)</f>
        <v>7.8539816339744835E-3</v>
      </c>
      <c r="F9" s="341">
        <f t="shared" si="1"/>
        <v>7.8539816339744835E-3</v>
      </c>
      <c r="H9" s="337">
        <f t="shared" ref="H9:I9" si="2">PI()*(H8/2)*(H8/2)</f>
        <v>1.1309733552923255E-2</v>
      </c>
      <c r="I9" s="341">
        <f t="shared" si="2"/>
        <v>1.1309733552923255E-2</v>
      </c>
      <c r="K9" s="337">
        <f t="shared" ref="K9:L9" si="3">PI()*(K8/2)*(K8/2)</f>
        <v>1.1309733552923255E-2</v>
      </c>
      <c r="L9" s="341">
        <f t="shared" si="3"/>
        <v>1.1309733552923255E-2</v>
      </c>
      <c r="AK9" s="386"/>
      <c r="AL9" s="389"/>
      <c r="AM9" s="389"/>
      <c r="AN9" s="220"/>
      <c r="AO9" s="389"/>
      <c r="AP9" s="389"/>
      <c r="AQ9" s="220"/>
      <c r="AR9" s="389"/>
      <c r="AS9" s="389"/>
      <c r="AT9" s="220"/>
      <c r="AU9" s="389"/>
      <c r="AV9" s="389"/>
    </row>
    <row r="10" spans="1:48" ht="18.75" x14ac:dyDescent="0.3">
      <c r="A10" s="365" t="s">
        <v>36</v>
      </c>
      <c r="B10" s="338">
        <v>0.03</v>
      </c>
      <c r="C10" s="340">
        <v>0.03</v>
      </c>
      <c r="E10" s="338">
        <v>0.03</v>
      </c>
      <c r="F10" s="340">
        <v>0.03</v>
      </c>
      <c r="H10" s="338">
        <v>0.08</v>
      </c>
      <c r="I10" s="340">
        <v>0.08</v>
      </c>
      <c r="K10" s="338">
        <v>0.08</v>
      </c>
      <c r="L10" s="340">
        <v>0.08</v>
      </c>
      <c r="AK10" s="386"/>
      <c r="AL10" s="389"/>
      <c r="AM10" s="389"/>
      <c r="AN10" s="220"/>
      <c r="AO10" s="389"/>
      <c r="AP10" s="389"/>
      <c r="AQ10" s="220"/>
      <c r="AR10" s="389"/>
      <c r="AS10" s="389"/>
      <c r="AT10" s="220"/>
      <c r="AU10" s="389"/>
      <c r="AV10" s="389"/>
    </row>
    <row r="11" spans="1:48" ht="18.75" x14ac:dyDescent="0.3">
      <c r="A11" s="365" t="s">
        <v>8</v>
      </c>
      <c r="B11" s="337">
        <v>9.92</v>
      </c>
      <c r="C11" s="341">
        <v>9.9</v>
      </c>
      <c r="E11" s="337">
        <v>9.91</v>
      </c>
      <c r="F11" s="341">
        <v>9.89</v>
      </c>
      <c r="H11" s="337">
        <v>43.71</v>
      </c>
      <c r="I11" s="341">
        <v>43.83</v>
      </c>
      <c r="K11" s="337">
        <v>43.71</v>
      </c>
      <c r="L11" s="341">
        <v>43.83</v>
      </c>
      <c r="AK11" s="386"/>
      <c r="AL11" s="389"/>
      <c r="AM11" s="389"/>
      <c r="AN11" s="220"/>
      <c r="AO11" s="389"/>
      <c r="AP11" s="389"/>
      <c r="AQ11" s="220"/>
      <c r="AR11" s="389"/>
      <c r="AS11" s="389"/>
      <c r="AT11" s="220"/>
      <c r="AU11" s="389"/>
      <c r="AV11" s="389"/>
    </row>
    <row r="12" spans="1:48" ht="18.75" x14ac:dyDescent="0.3">
      <c r="A12" s="365" t="s">
        <v>9</v>
      </c>
      <c r="B12" s="338">
        <f t="shared" ref="B12:C12" si="4">B10*B9</f>
        <v>2.3561944901923451E-4</v>
      </c>
      <c r="C12" s="340">
        <f t="shared" si="4"/>
        <v>2.3561944901923451E-4</v>
      </c>
      <c r="E12" s="338">
        <f t="shared" ref="E12:F12" si="5">E10*E9</f>
        <v>2.3561944901923451E-4</v>
      </c>
      <c r="F12" s="340">
        <f t="shared" si="5"/>
        <v>2.3561944901923451E-4</v>
      </c>
      <c r="H12" s="338">
        <f t="shared" ref="H12:I12" si="6">H10*H9</f>
        <v>9.047786842338604E-4</v>
      </c>
      <c r="I12" s="340">
        <f t="shared" si="6"/>
        <v>9.047786842338604E-4</v>
      </c>
      <c r="K12" s="338">
        <f t="shared" ref="K12:L12" si="7">K10*K9</f>
        <v>9.047786842338604E-4</v>
      </c>
      <c r="L12" s="340">
        <f t="shared" si="7"/>
        <v>9.047786842338604E-4</v>
      </c>
      <c r="AK12" s="386"/>
      <c r="AL12" s="389"/>
      <c r="AM12" s="389"/>
      <c r="AN12" s="220"/>
      <c r="AO12" s="389"/>
      <c r="AP12" s="389"/>
      <c r="AQ12" s="220"/>
      <c r="AR12" s="389"/>
      <c r="AS12" s="389"/>
      <c r="AT12" s="220"/>
      <c r="AU12" s="389"/>
      <c r="AV12" s="389"/>
    </row>
    <row r="13" spans="1:48" ht="18.75" x14ac:dyDescent="0.3">
      <c r="A13" s="365" t="s">
        <v>10</v>
      </c>
      <c r="B13" s="337">
        <f>B11/B12/1000</f>
        <v>42.101787612576047</v>
      </c>
      <c r="C13" s="341">
        <f>C11/C12/1000</f>
        <v>42.016904976260371</v>
      </c>
      <c r="E13" s="337">
        <f>E11/E12/1000</f>
        <v>42.059346294418205</v>
      </c>
      <c r="F13" s="341">
        <f>F11/F12/1000</f>
        <v>41.974463658102529</v>
      </c>
      <c r="H13" s="337">
        <f>H11/H12/1000</f>
        <v>48.3101566843524</v>
      </c>
      <c r="I13" s="341">
        <f>I11/I12/1000</f>
        <v>48.442785803595648</v>
      </c>
      <c r="K13" s="337">
        <f t="shared" ref="K13:L13" si="8">K11/K12/1000</f>
        <v>48.3101566843524</v>
      </c>
      <c r="L13" s="341">
        <f t="shared" si="8"/>
        <v>48.442785803595648</v>
      </c>
      <c r="AK13" s="386"/>
      <c r="AL13" s="389"/>
      <c r="AM13" s="389"/>
      <c r="AN13" s="220"/>
      <c r="AO13" s="389"/>
      <c r="AP13" s="389"/>
      <c r="AQ13" s="220"/>
      <c r="AR13" s="389"/>
      <c r="AS13" s="389"/>
      <c r="AT13" s="220"/>
      <c r="AU13" s="389"/>
      <c r="AV13" s="389"/>
    </row>
    <row r="14" spans="1:48" ht="18.75" x14ac:dyDescent="0.3">
      <c r="A14" s="365" t="s">
        <v>6</v>
      </c>
      <c r="B14" s="338">
        <v>18</v>
      </c>
      <c r="C14" s="340">
        <v>18</v>
      </c>
      <c r="E14" s="338">
        <v>19</v>
      </c>
      <c r="F14" s="340">
        <v>19</v>
      </c>
      <c r="H14" s="338">
        <v>18</v>
      </c>
      <c r="I14" s="340">
        <v>18</v>
      </c>
      <c r="K14" s="338">
        <v>18</v>
      </c>
      <c r="L14" s="340">
        <v>18</v>
      </c>
      <c r="AK14" s="386"/>
      <c r="AL14" s="389"/>
      <c r="AM14" s="389"/>
      <c r="AN14" s="220"/>
      <c r="AO14" s="389"/>
      <c r="AP14" s="389"/>
      <c r="AQ14" s="220"/>
      <c r="AR14" s="389"/>
      <c r="AS14" s="389"/>
      <c r="AT14" s="220"/>
      <c r="AU14" s="389"/>
      <c r="AV14" s="389"/>
    </row>
    <row r="15" spans="1:48" ht="18.75" x14ac:dyDescent="0.3">
      <c r="A15" s="365" t="s">
        <v>34</v>
      </c>
      <c r="B15" s="337">
        <v>1022</v>
      </c>
      <c r="C15" s="341">
        <v>1022</v>
      </c>
      <c r="E15" s="337">
        <v>1026</v>
      </c>
      <c r="F15" s="341">
        <v>1026</v>
      </c>
      <c r="H15" s="337">
        <v>1022</v>
      </c>
      <c r="I15" s="341">
        <v>1022</v>
      </c>
      <c r="K15" s="337">
        <v>1024</v>
      </c>
      <c r="L15" s="341">
        <v>1022</v>
      </c>
      <c r="O15" t="s">
        <v>572</v>
      </c>
      <c r="P15" t="s">
        <v>573</v>
      </c>
      <c r="Q15" t="s">
        <v>574</v>
      </c>
      <c r="R15" t="s">
        <v>575</v>
      </c>
      <c r="AK15" s="386"/>
      <c r="AL15" s="389"/>
      <c r="AM15" s="389"/>
      <c r="AN15" s="220"/>
      <c r="AO15" s="389"/>
      <c r="AP15" s="389"/>
      <c r="AQ15" s="220"/>
      <c r="AR15" s="389"/>
      <c r="AS15" s="389"/>
      <c r="AT15" s="220"/>
      <c r="AU15" s="389"/>
      <c r="AV15" s="389"/>
    </row>
    <row r="16" spans="1:48" ht="18.75" x14ac:dyDescent="0.3">
      <c r="A16" s="365" t="s">
        <v>7</v>
      </c>
      <c r="B16" s="338">
        <v>1010</v>
      </c>
      <c r="C16" s="340">
        <v>1010</v>
      </c>
      <c r="E16" s="338">
        <v>1015</v>
      </c>
      <c r="F16" s="340">
        <v>1015</v>
      </c>
      <c r="H16" s="338">
        <v>1010</v>
      </c>
      <c r="I16" s="340">
        <v>1010</v>
      </c>
      <c r="K16" s="338">
        <v>1015</v>
      </c>
      <c r="L16" s="340">
        <v>1010</v>
      </c>
      <c r="AK16" s="386"/>
      <c r="AL16" s="389"/>
      <c r="AM16" s="389"/>
      <c r="AN16" s="220"/>
      <c r="AO16" s="389"/>
      <c r="AP16" s="389"/>
      <c r="AQ16" s="220"/>
      <c r="AR16" s="389"/>
      <c r="AS16" s="389"/>
      <c r="AT16" s="220"/>
      <c r="AU16" s="389"/>
      <c r="AV16" s="389"/>
    </row>
    <row r="17" spans="1:48" ht="18.75" x14ac:dyDescent="0.3">
      <c r="A17" s="365" t="s">
        <v>153</v>
      </c>
      <c r="B17" s="337">
        <v>68</v>
      </c>
      <c r="C17" s="341">
        <v>68</v>
      </c>
      <c r="E17" s="337">
        <v>62</v>
      </c>
      <c r="F17" s="341">
        <v>62</v>
      </c>
      <c r="H17" s="337">
        <v>68</v>
      </c>
      <c r="I17" s="341">
        <v>68</v>
      </c>
      <c r="K17" s="337">
        <v>67</v>
      </c>
      <c r="L17" s="341">
        <v>68</v>
      </c>
      <c r="O17" s="362">
        <f>B22/B20*1000</f>
        <v>3.2785801037695776</v>
      </c>
      <c r="P17" s="362">
        <f>C22/C20*1000</f>
        <v>344.45575406101341</v>
      </c>
      <c r="Q17" s="362"/>
      <c r="R17" s="362">
        <f>E22/E20*1000</f>
        <v>2.1692024139702366</v>
      </c>
      <c r="S17" s="362">
        <f>F22/F20*1000</f>
        <v>22.319637831257051</v>
      </c>
      <c r="T17" s="362"/>
      <c r="U17" s="362">
        <f>H22/H20*1000</f>
        <v>2.6718611170247986</v>
      </c>
      <c r="V17" s="362">
        <f>I22/I20*1000</f>
        <v>31.030151959693359</v>
      </c>
      <c r="W17" s="362"/>
      <c r="X17" s="362">
        <f t="shared" ref="X17:Y17" si="9">K22/K20*1000</f>
        <v>1.9194650732272356</v>
      </c>
      <c r="Y17" s="362">
        <f t="shared" si="9"/>
        <v>2.2843825320844982</v>
      </c>
      <c r="AK17" s="386"/>
      <c r="AL17" s="389"/>
      <c r="AM17" s="389"/>
      <c r="AN17" s="220"/>
      <c r="AO17" s="389"/>
      <c r="AP17" s="389"/>
      <c r="AQ17" s="220"/>
      <c r="AR17" s="389"/>
      <c r="AS17" s="389"/>
      <c r="AT17" s="220"/>
      <c r="AU17" s="389"/>
      <c r="AV17" s="389"/>
    </row>
    <row r="18" spans="1:48" ht="18.75" x14ac:dyDescent="0.3">
      <c r="A18" s="365" t="s">
        <v>3</v>
      </c>
      <c r="B18" s="338">
        <v>174.3</v>
      </c>
      <c r="C18" s="340">
        <v>174.3</v>
      </c>
      <c r="E18" s="338">
        <v>174.4</v>
      </c>
      <c r="F18" s="340">
        <v>174.4</v>
      </c>
      <c r="H18" s="338">
        <v>174.3</v>
      </c>
      <c r="I18" s="340">
        <v>174.3</v>
      </c>
      <c r="K18" s="338">
        <v>174.4</v>
      </c>
      <c r="L18" s="340">
        <v>174.3</v>
      </c>
      <c r="AK18" s="386"/>
      <c r="AL18" s="389"/>
      <c r="AM18" s="389"/>
      <c r="AN18" s="220"/>
      <c r="AO18" s="389"/>
      <c r="AP18" s="389"/>
      <c r="AQ18" s="220"/>
      <c r="AR18" s="389"/>
      <c r="AS18" s="389"/>
      <c r="AT18" s="220"/>
      <c r="AU18" s="389"/>
      <c r="AV18" s="389"/>
    </row>
    <row r="19" spans="1:48" ht="18.75" x14ac:dyDescent="0.3">
      <c r="A19" s="365" t="s">
        <v>111</v>
      </c>
      <c r="B19" s="337">
        <v>30</v>
      </c>
      <c r="C19" s="341">
        <v>30</v>
      </c>
      <c r="E19" s="337">
        <v>60</v>
      </c>
      <c r="F19" s="341">
        <v>60</v>
      </c>
      <c r="H19" s="337">
        <v>30</v>
      </c>
      <c r="I19" s="341">
        <v>30</v>
      </c>
      <c r="K19" s="337">
        <v>15</v>
      </c>
      <c r="L19" s="341">
        <v>30</v>
      </c>
      <c r="AK19" s="386"/>
      <c r="AL19" s="389"/>
      <c r="AM19" s="389"/>
      <c r="AN19" s="220"/>
      <c r="AO19" s="389"/>
      <c r="AP19" s="389"/>
      <c r="AQ19" s="220"/>
      <c r="AR19" s="389"/>
      <c r="AS19" s="389"/>
      <c r="AT19" s="220"/>
      <c r="AU19" s="389"/>
      <c r="AV19" s="389"/>
    </row>
    <row r="20" spans="1:48" ht="61.5" customHeight="1" x14ac:dyDescent="0.3">
      <c r="A20" s="366" t="s">
        <v>151</v>
      </c>
      <c r="B20" s="363">
        <f t="shared" ref="B20:C20" si="10">AVERAGE(B27:B41)</f>
        <v>290.91666666666669</v>
      </c>
      <c r="C20" s="364">
        <f t="shared" si="10"/>
        <v>190.25</v>
      </c>
      <c r="D20" s="362"/>
      <c r="E20" s="363">
        <f t="shared" ref="E20:F20" si="11">AVERAGE(E27:E41)</f>
        <v>295.08333333333331</v>
      </c>
      <c r="F20" s="364">
        <f t="shared" si="11"/>
        <v>197</v>
      </c>
      <c r="G20" s="362"/>
      <c r="H20" s="363">
        <f t="shared" ref="H20:I20" si="12">AVERAGE(H27:H41)</f>
        <v>818.4666666666667</v>
      </c>
      <c r="I20" s="364">
        <f t="shared" si="12"/>
        <v>764.6</v>
      </c>
      <c r="J20" s="362"/>
      <c r="K20" s="363">
        <f t="shared" ref="K20:L20" si="13">AVERAGE(K27:K41)</f>
        <v>802.6</v>
      </c>
      <c r="L20" s="364">
        <f t="shared" si="13"/>
        <v>747.4666666666667</v>
      </c>
      <c r="AK20" s="390"/>
      <c r="AL20" s="391"/>
      <c r="AM20" s="391"/>
      <c r="AN20" s="392"/>
      <c r="AO20" s="391"/>
      <c r="AP20" s="391"/>
      <c r="AQ20" s="392"/>
      <c r="AR20" s="391"/>
      <c r="AS20" s="391"/>
      <c r="AT20" s="392"/>
      <c r="AU20" s="391"/>
      <c r="AV20" s="391"/>
    </row>
    <row r="21" spans="1:48" ht="36" customHeight="1" x14ac:dyDescent="0.3">
      <c r="A21" s="366" t="s">
        <v>152</v>
      </c>
      <c r="B21" s="360">
        <f t="shared" ref="B21:C21" si="14">B20/B9</f>
        <v>37040.660422253772</v>
      </c>
      <c r="C21" s="359">
        <f t="shared" si="14"/>
        <v>24223.382338586471</v>
      </c>
      <c r="E21" s="360">
        <f t="shared" ref="E21:F21" si="15">E20/E9</f>
        <v>37571.176899226753</v>
      </c>
      <c r="F21" s="359">
        <f t="shared" si="15"/>
        <v>25082.819031282703</v>
      </c>
      <c r="H21" s="360">
        <f t="shared" ref="H21:I21" si="16">H20/H9</f>
        <v>72368.342086637014</v>
      </c>
      <c r="I21" s="359">
        <f t="shared" si="16"/>
        <v>67605.483048923998</v>
      </c>
      <c r="K21" s="360">
        <f t="shared" ref="K21:L21" si="17">K20/K9</f>
        <v>70965.420736419561</v>
      </c>
      <c r="L21" s="359">
        <f t="shared" si="17"/>
        <v>66090.563775790026</v>
      </c>
      <c r="AK21" s="390"/>
      <c r="AL21" s="389"/>
      <c r="AM21" s="389"/>
      <c r="AN21" s="220"/>
      <c r="AO21" s="389"/>
      <c r="AP21" s="389"/>
      <c r="AQ21" s="220"/>
      <c r="AR21" s="389"/>
      <c r="AS21" s="389"/>
      <c r="AT21" s="220"/>
      <c r="AU21" s="389"/>
      <c r="AV21" s="389"/>
    </row>
    <row r="22" spans="1:48" ht="57.75" customHeight="1" x14ac:dyDescent="0.3">
      <c r="A22" s="366" t="s">
        <v>569</v>
      </c>
      <c r="B22" s="363">
        <f>_xlfn.STDEV.P(B27:B42)</f>
        <v>0.95379359518829965</v>
      </c>
      <c r="C22" s="364">
        <f>_xlfn.STDEV.P(C27:C244)</f>
        <v>65.532707210107802</v>
      </c>
      <c r="D22" s="362"/>
      <c r="E22" s="363">
        <f t="shared" ref="E22:F22" si="18">_xlfn.STDEV.P(E27:E244)</f>
        <v>0.64009547898905061</v>
      </c>
      <c r="F22" s="364">
        <f t="shared" si="18"/>
        <v>4.3969686527576393</v>
      </c>
      <c r="G22" s="362"/>
      <c r="H22" s="363">
        <f t="shared" ref="H22:I22" si="19">_xlfn.STDEV.P(H27:H244)</f>
        <v>2.1868292622475636</v>
      </c>
      <c r="I22" s="364">
        <f t="shared" si="19"/>
        <v>23.725654188381544</v>
      </c>
      <c r="J22" s="362"/>
      <c r="K22" s="363">
        <f t="shared" ref="K22:L22" si="20">_xlfn.STDEV.P(K27:K244)</f>
        <v>1.5405626677721793</v>
      </c>
      <c r="L22" s="364">
        <f t="shared" si="20"/>
        <v>1.7074997966487595</v>
      </c>
      <c r="AK22" s="390"/>
      <c r="AL22" s="391"/>
      <c r="AM22" s="391"/>
      <c r="AN22" s="392"/>
      <c r="AO22" s="391"/>
      <c r="AP22" s="391"/>
      <c r="AQ22" s="392"/>
      <c r="AR22" s="391"/>
      <c r="AS22" s="391"/>
      <c r="AT22" s="392"/>
      <c r="AU22" s="391"/>
      <c r="AV22" s="391"/>
    </row>
    <row r="23" spans="1:48" ht="45" customHeight="1" x14ac:dyDescent="0.3">
      <c r="A23" s="366" t="s">
        <v>570</v>
      </c>
      <c r="B23" s="360">
        <f t="shared" ref="B23:C23" si="21">VAR(B27:B95)</f>
        <v>11008.401098901102</v>
      </c>
      <c r="C23" s="359">
        <f t="shared" si="21"/>
        <v>4624.8846153846152</v>
      </c>
      <c r="E23" s="360">
        <f t="shared" ref="E23:F23" si="22">VAR(E27:E95)</f>
        <v>0.44696969696969685</v>
      </c>
      <c r="F23" s="359">
        <f t="shared" si="22"/>
        <v>21.09090909090909</v>
      </c>
      <c r="H23" s="360">
        <f t="shared" ref="H23:I23" si="23">VAR(H27:H95)</f>
        <v>5.1238095238095251</v>
      </c>
      <c r="I23" s="359">
        <f t="shared" si="23"/>
        <v>603.11428571428576</v>
      </c>
      <c r="K23" s="360">
        <f t="shared" ref="K23:L23" si="24">VAR(K27:K95)</f>
        <v>2.5428571428571436</v>
      </c>
      <c r="L23" s="359">
        <f t="shared" si="24"/>
        <v>3.1238095238095229</v>
      </c>
      <c r="AK23" s="390"/>
      <c r="AL23" s="389"/>
      <c r="AM23" s="389"/>
      <c r="AN23" s="220"/>
      <c r="AO23" s="389"/>
      <c r="AP23" s="389"/>
      <c r="AQ23" s="220"/>
      <c r="AR23" s="389"/>
      <c r="AS23" s="389"/>
      <c r="AT23" s="220"/>
      <c r="AU23" s="389"/>
      <c r="AV23" s="389"/>
    </row>
    <row r="24" spans="1:48" ht="30.75" x14ac:dyDescent="0.3">
      <c r="A24" s="366" t="s">
        <v>222</v>
      </c>
      <c r="B24" s="361" t="s">
        <v>220</v>
      </c>
      <c r="C24" s="361" t="s">
        <v>221</v>
      </c>
      <c r="D24" s="238"/>
      <c r="E24" s="361" t="s">
        <v>220</v>
      </c>
      <c r="F24" s="361" t="s">
        <v>221</v>
      </c>
      <c r="G24" s="238"/>
      <c r="H24" s="361" t="s">
        <v>220</v>
      </c>
      <c r="I24" s="361" t="s">
        <v>221</v>
      </c>
      <c r="J24" s="238"/>
      <c r="K24" s="361" t="s">
        <v>220</v>
      </c>
      <c r="L24" s="361" t="s">
        <v>221</v>
      </c>
      <c r="AK24" s="390"/>
      <c r="AL24" s="329"/>
      <c r="AM24" s="329"/>
      <c r="AN24" s="204"/>
      <c r="AO24" s="329"/>
      <c r="AP24" s="329"/>
      <c r="AQ24" s="204"/>
      <c r="AR24" s="329"/>
      <c r="AS24" s="329"/>
      <c r="AT24" s="204"/>
      <c r="AU24" s="329"/>
      <c r="AV24" s="329"/>
    </row>
    <row r="25" spans="1:48" ht="18.75" x14ac:dyDescent="0.3">
      <c r="A25" s="367"/>
      <c r="B25" s="72"/>
      <c r="C25" s="45"/>
      <c r="E25" s="72"/>
      <c r="F25" s="45"/>
      <c r="H25" s="72"/>
      <c r="I25" s="45"/>
      <c r="K25" s="72"/>
      <c r="L25" s="45"/>
      <c r="AK25" s="393"/>
      <c r="AL25" s="394"/>
      <c r="AM25" s="220"/>
      <c r="AN25" s="220"/>
      <c r="AO25" s="394"/>
      <c r="AP25" s="220"/>
      <c r="AQ25" s="220"/>
      <c r="AR25" s="394"/>
      <c r="AS25" s="220"/>
      <c r="AT25" s="220"/>
      <c r="AU25" s="394"/>
      <c r="AV25" s="220"/>
    </row>
    <row r="26" spans="1:48" ht="31.5" thickBot="1" x14ac:dyDescent="0.35">
      <c r="A26" s="368" t="s">
        <v>223</v>
      </c>
      <c r="B26" s="42" t="s">
        <v>23</v>
      </c>
      <c r="C26" s="43" t="s">
        <v>23</v>
      </c>
      <c r="E26" s="42" t="s">
        <v>23</v>
      </c>
      <c r="F26" s="43" t="s">
        <v>23</v>
      </c>
      <c r="H26" s="42" t="s">
        <v>23</v>
      </c>
      <c r="I26" s="43" t="s">
        <v>23</v>
      </c>
      <c r="K26" s="42" t="s">
        <v>23</v>
      </c>
      <c r="L26" s="43" t="s">
        <v>23</v>
      </c>
      <c r="AK26" s="390"/>
      <c r="AL26" s="395"/>
      <c r="AM26" s="395"/>
      <c r="AN26" s="220"/>
      <c r="AO26" s="395"/>
      <c r="AP26" s="395"/>
      <c r="AQ26" s="220"/>
      <c r="AR26" s="395"/>
      <c r="AS26" s="395"/>
      <c r="AT26" s="220"/>
      <c r="AU26" s="395"/>
      <c r="AV26" s="395"/>
    </row>
    <row r="27" spans="1:48" x14ac:dyDescent="0.25">
      <c r="A27" s="369" t="s">
        <v>37</v>
      </c>
      <c r="B27" s="36">
        <v>290</v>
      </c>
      <c r="C27" s="47">
        <v>191</v>
      </c>
      <c r="E27" s="36">
        <v>295</v>
      </c>
      <c r="F27" s="47">
        <v>196</v>
      </c>
      <c r="H27" s="36">
        <v>818</v>
      </c>
      <c r="I27" s="47">
        <v>754</v>
      </c>
      <c r="K27" s="36">
        <v>801</v>
      </c>
      <c r="L27" s="47">
        <v>747</v>
      </c>
      <c r="AK27" s="220"/>
      <c r="AL27" s="220"/>
      <c r="AM27" s="220"/>
      <c r="AN27" s="220"/>
      <c r="AO27" s="220"/>
      <c r="AP27" s="220"/>
      <c r="AQ27" s="220"/>
      <c r="AR27" s="220"/>
      <c r="AS27" s="220"/>
      <c r="AT27" s="220"/>
      <c r="AU27" s="220"/>
      <c r="AV27" s="220"/>
    </row>
    <row r="28" spans="1:48" x14ac:dyDescent="0.25">
      <c r="A28" s="370" t="s">
        <v>38</v>
      </c>
      <c r="B28" s="39">
        <v>289</v>
      </c>
      <c r="C28" s="48">
        <v>190</v>
      </c>
      <c r="E28" s="39">
        <v>295</v>
      </c>
      <c r="F28" s="48">
        <v>195</v>
      </c>
      <c r="H28" s="39">
        <v>820</v>
      </c>
      <c r="I28" s="48">
        <v>762</v>
      </c>
      <c r="K28" s="39">
        <v>804</v>
      </c>
      <c r="L28" s="48">
        <v>749</v>
      </c>
      <c r="AK28" s="204"/>
      <c r="AL28" s="220"/>
      <c r="AM28" s="220"/>
      <c r="AN28" s="220"/>
      <c r="AO28" s="220"/>
      <c r="AP28" s="220"/>
      <c r="AQ28" s="220"/>
      <c r="AR28" s="220"/>
      <c r="AS28" s="220"/>
      <c r="AT28" s="220"/>
      <c r="AU28" s="220"/>
      <c r="AV28" s="220"/>
    </row>
    <row r="29" spans="1:48" x14ac:dyDescent="0.25">
      <c r="A29" s="371" t="s">
        <v>39</v>
      </c>
      <c r="B29" s="36">
        <v>291</v>
      </c>
      <c r="C29" s="47">
        <v>191</v>
      </c>
      <c r="E29" s="36">
        <v>296</v>
      </c>
      <c r="F29" s="47">
        <v>194</v>
      </c>
      <c r="H29" s="36">
        <v>821</v>
      </c>
      <c r="I29" s="47">
        <v>757</v>
      </c>
      <c r="K29" s="36">
        <v>804</v>
      </c>
      <c r="L29" s="47">
        <v>747</v>
      </c>
      <c r="AK29" s="204"/>
      <c r="AL29" s="220"/>
      <c r="AM29" s="220"/>
      <c r="AN29" s="220"/>
      <c r="AO29" s="220"/>
      <c r="AP29" s="220"/>
      <c r="AQ29" s="220"/>
      <c r="AR29" s="220"/>
      <c r="AS29" s="220"/>
      <c r="AT29" s="220"/>
      <c r="AU29" s="220"/>
      <c r="AV29" s="220"/>
    </row>
    <row r="30" spans="1:48" x14ac:dyDescent="0.25">
      <c r="A30" s="311" t="s">
        <v>40</v>
      </c>
      <c r="B30" s="39">
        <v>290</v>
      </c>
      <c r="C30" s="48">
        <v>192</v>
      </c>
      <c r="E30" s="39">
        <v>294</v>
      </c>
      <c r="F30" s="48">
        <v>210</v>
      </c>
      <c r="H30" s="39">
        <v>819</v>
      </c>
      <c r="I30" s="48">
        <v>762</v>
      </c>
      <c r="K30" s="39">
        <v>804</v>
      </c>
      <c r="L30" s="48">
        <v>747</v>
      </c>
      <c r="AK30" s="220"/>
      <c r="AL30" s="220"/>
      <c r="AM30" s="220"/>
      <c r="AN30" s="220"/>
      <c r="AO30" s="220"/>
      <c r="AP30" s="220"/>
      <c r="AQ30" s="220"/>
      <c r="AR30" s="220"/>
      <c r="AS30" s="220"/>
      <c r="AT30" s="220"/>
      <c r="AU30" s="220"/>
      <c r="AV30" s="220"/>
    </row>
    <row r="31" spans="1:48" x14ac:dyDescent="0.25">
      <c r="A31" s="371" t="s">
        <v>41</v>
      </c>
      <c r="B31" s="36">
        <v>291</v>
      </c>
      <c r="C31" s="47">
        <v>191</v>
      </c>
      <c r="E31" s="36">
        <v>295</v>
      </c>
      <c r="F31" s="47">
        <v>195</v>
      </c>
      <c r="H31" s="36">
        <v>818</v>
      </c>
      <c r="I31" s="47">
        <v>761</v>
      </c>
      <c r="K31" s="36">
        <v>800</v>
      </c>
      <c r="L31" s="47">
        <v>744</v>
      </c>
      <c r="AK31" s="204"/>
      <c r="AL31" s="220"/>
      <c r="AM31" s="220"/>
      <c r="AN31" s="220"/>
      <c r="AO31" s="220"/>
      <c r="AP31" s="220"/>
      <c r="AQ31" s="220"/>
      <c r="AR31" s="220"/>
      <c r="AS31" s="220"/>
      <c r="AT31" s="220"/>
      <c r="AU31" s="220"/>
      <c r="AV31" s="220"/>
    </row>
    <row r="32" spans="1:48" x14ac:dyDescent="0.25">
      <c r="A32" s="370" t="s">
        <v>42</v>
      </c>
      <c r="B32" s="39">
        <v>291</v>
      </c>
      <c r="C32" s="48">
        <v>191</v>
      </c>
      <c r="E32" s="39">
        <v>295</v>
      </c>
      <c r="F32" s="48">
        <v>195</v>
      </c>
      <c r="H32" s="39">
        <v>819</v>
      </c>
      <c r="I32" s="48">
        <v>759</v>
      </c>
      <c r="K32" s="39">
        <v>804</v>
      </c>
      <c r="L32" s="48">
        <v>749</v>
      </c>
      <c r="AK32" s="204"/>
      <c r="AL32" s="220"/>
      <c r="AM32" s="220"/>
      <c r="AN32" s="220"/>
      <c r="AO32" s="220"/>
      <c r="AP32" s="220"/>
      <c r="AQ32" s="220"/>
      <c r="AR32" s="220"/>
      <c r="AS32" s="220"/>
      <c r="AT32" s="220"/>
      <c r="AU32" s="220"/>
      <c r="AV32" s="220"/>
    </row>
    <row r="33" spans="1:48" x14ac:dyDescent="0.25">
      <c r="A33" s="371" t="s">
        <v>43</v>
      </c>
      <c r="B33" s="36">
        <v>292</v>
      </c>
      <c r="C33" s="47">
        <v>190</v>
      </c>
      <c r="E33" s="36">
        <v>295</v>
      </c>
      <c r="F33" s="47">
        <v>196</v>
      </c>
      <c r="H33" s="36">
        <v>820</v>
      </c>
      <c r="I33" s="47">
        <v>853</v>
      </c>
      <c r="K33" s="36">
        <v>802</v>
      </c>
      <c r="L33" s="47">
        <v>744</v>
      </c>
      <c r="AK33" s="204"/>
      <c r="AL33" s="220"/>
      <c r="AM33" s="220"/>
      <c r="AN33" s="220"/>
      <c r="AO33" s="220"/>
      <c r="AP33" s="220"/>
      <c r="AQ33" s="220"/>
      <c r="AR33" s="220"/>
      <c r="AS33" s="220"/>
      <c r="AT33" s="220"/>
      <c r="AU33" s="220"/>
      <c r="AV33" s="220"/>
    </row>
    <row r="34" spans="1:48" x14ac:dyDescent="0.25">
      <c r="A34" s="370" t="s">
        <v>44</v>
      </c>
      <c r="B34" s="39">
        <v>291</v>
      </c>
      <c r="C34" s="48">
        <v>189</v>
      </c>
      <c r="E34" s="39">
        <v>294</v>
      </c>
      <c r="F34" s="48">
        <v>196</v>
      </c>
      <c r="H34" s="39">
        <v>819</v>
      </c>
      <c r="I34" s="48">
        <v>757</v>
      </c>
      <c r="K34" s="39">
        <v>802</v>
      </c>
      <c r="L34" s="48">
        <v>747</v>
      </c>
      <c r="AK34" s="204"/>
      <c r="AL34" s="220"/>
      <c r="AM34" s="220"/>
      <c r="AN34" s="220"/>
      <c r="AO34" s="220"/>
      <c r="AP34" s="220"/>
      <c r="AQ34" s="220"/>
      <c r="AR34" s="220"/>
      <c r="AS34" s="220"/>
      <c r="AT34" s="220"/>
      <c r="AU34" s="220"/>
      <c r="AV34" s="220"/>
    </row>
    <row r="35" spans="1:48" x14ac:dyDescent="0.25">
      <c r="A35" s="371" t="s">
        <v>45</v>
      </c>
      <c r="B35" s="36">
        <v>291</v>
      </c>
      <c r="C35" s="47">
        <v>188</v>
      </c>
      <c r="E35" s="36">
        <v>296</v>
      </c>
      <c r="F35" s="47">
        <v>195</v>
      </c>
      <c r="H35" s="36">
        <v>819</v>
      </c>
      <c r="I35" s="47">
        <v>756</v>
      </c>
      <c r="K35" s="36">
        <v>802</v>
      </c>
      <c r="L35" s="47">
        <v>749</v>
      </c>
      <c r="AK35" s="204"/>
      <c r="AL35" s="220"/>
      <c r="AM35" s="220"/>
      <c r="AN35" s="220"/>
      <c r="AO35" s="220"/>
      <c r="AP35" s="220"/>
      <c r="AQ35" s="220"/>
      <c r="AR35" s="220"/>
      <c r="AS35" s="220"/>
      <c r="AT35" s="220"/>
      <c r="AU35" s="220"/>
      <c r="AV35" s="220"/>
    </row>
    <row r="36" spans="1:48" x14ac:dyDescent="0.25">
      <c r="A36" s="370" t="s">
        <v>46</v>
      </c>
      <c r="B36" s="39">
        <v>291</v>
      </c>
      <c r="C36" s="48">
        <v>189</v>
      </c>
      <c r="E36" s="39">
        <v>295</v>
      </c>
      <c r="F36" s="48">
        <v>194</v>
      </c>
      <c r="H36" s="39">
        <v>818</v>
      </c>
      <c r="I36" s="48">
        <v>758</v>
      </c>
      <c r="K36" s="39">
        <v>804</v>
      </c>
      <c r="L36" s="48">
        <v>747</v>
      </c>
      <c r="AK36" s="204"/>
      <c r="AL36" s="220"/>
      <c r="AM36" s="220"/>
      <c r="AN36" s="220"/>
      <c r="AO36" s="220"/>
      <c r="AP36" s="220"/>
      <c r="AQ36" s="220"/>
      <c r="AR36" s="220"/>
      <c r="AS36" s="220"/>
      <c r="AT36" s="220"/>
      <c r="AU36" s="220"/>
      <c r="AV36" s="220"/>
    </row>
    <row r="37" spans="1:48" x14ac:dyDescent="0.25">
      <c r="A37" s="371" t="s">
        <v>47</v>
      </c>
      <c r="B37" s="36">
        <v>293</v>
      </c>
      <c r="C37" s="47">
        <v>190</v>
      </c>
      <c r="E37" s="36">
        <v>295</v>
      </c>
      <c r="F37" s="47">
        <v>196</v>
      </c>
      <c r="H37" s="36">
        <v>818</v>
      </c>
      <c r="I37" s="47">
        <v>757</v>
      </c>
      <c r="K37" s="36">
        <v>804</v>
      </c>
      <c r="L37" s="47">
        <v>747</v>
      </c>
      <c r="AK37" s="204"/>
      <c r="AL37" s="220"/>
      <c r="AM37" s="220"/>
      <c r="AN37" s="220"/>
      <c r="AO37" s="220"/>
      <c r="AP37" s="220"/>
      <c r="AQ37" s="220"/>
      <c r="AR37" s="220"/>
      <c r="AS37" s="220"/>
      <c r="AT37" s="220"/>
      <c r="AU37" s="220"/>
      <c r="AV37" s="220"/>
    </row>
    <row r="38" spans="1:48" x14ac:dyDescent="0.25">
      <c r="A38" s="370" t="s">
        <v>48</v>
      </c>
      <c r="B38" s="39">
        <v>291</v>
      </c>
      <c r="C38" s="48">
        <v>191</v>
      </c>
      <c r="E38" s="39">
        <v>296</v>
      </c>
      <c r="F38" s="48">
        <v>202</v>
      </c>
      <c r="H38" s="39">
        <v>820</v>
      </c>
      <c r="I38" s="48">
        <v>759</v>
      </c>
      <c r="K38" s="39">
        <v>803</v>
      </c>
      <c r="L38" s="48">
        <v>749</v>
      </c>
      <c r="AK38" s="204"/>
      <c r="AL38" s="220"/>
      <c r="AM38" s="220"/>
      <c r="AN38" s="220"/>
      <c r="AO38" s="220"/>
      <c r="AP38" s="220"/>
      <c r="AQ38" s="220"/>
      <c r="AR38" s="220"/>
      <c r="AS38" s="220"/>
      <c r="AT38" s="220"/>
      <c r="AU38" s="220"/>
      <c r="AV38" s="220"/>
    </row>
    <row r="39" spans="1:48" x14ac:dyDescent="0.25">
      <c r="A39" s="369" t="s">
        <v>49</v>
      </c>
      <c r="B39" s="36"/>
      <c r="C39" s="47"/>
      <c r="E39" s="36"/>
      <c r="F39" s="47"/>
      <c r="H39" s="36">
        <v>811</v>
      </c>
      <c r="I39" s="47">
        <v>759</v>
      </c>
      <c r="K39" s="36">
        <v>799</v>
      </c>
      <c r="L39" s="47">
        <v>747</v>
      </c>
      <c r="AK39" s="220"/>
      <c r="AL39" s="220"/>
      <c r="AM39" s="220"/>
      <c r="AN39" s="220"/>
      <c r="AO39" s="220"/>
      <c r="AP39" s="220"/>
      <c r="AQ39" s="220"/>
      <c r="AR39" s="220"/>
      <c r="AS39" s="220"/>
      <c r="AT39" s="220"/>
      <c r="AU39" s="220"/>
      <c r="AV39" s="220"/>
    </row>
    <row r="40" spans="1:48" x14ac:dyDescent="0.25">
      <c r="A40" s="370" t="s">
        <v>50</v>
      </c>
      <c r="B40" s="39"/>
      <c r="C40" s="48"/>
      <c r="E40" s="39"/>
      <c r="F40" s="48"/>
      <c r="H40" s="39">
        <v>819</v>
      </c>
      <c r="I40" s="48">
        <v>756</v>
      </c>
      <c r="K40" s="39">
        <v>803</v>
      </c>
      <c r="L40" s="48">
        <v>750</v>
      </c>
      <c r="AK40" s="204"/>
      <c r="AL40" s="220"/>
      <c r="AM40" s="220"/>
      <c r="AN40" s="220"/>
      <c r="AO40" s="220"/>
      <c r="AP40" s="220"/>
      <c r="AQ40" s="220"/>
      <c r="AR40" s="220"/>
      <c r="AS40" s="220"/>
      <c r="AT40" s="220"/>
      <c r="AU40" s="220"/>
      <c r="AV40" s="220"/>
    </row>
    <row r="41" spans="1:48" x14ac:dyDescent="0.25">
      <c r="A41" s="371" t="s">
        <v>51</v>
      </c>
      <c r="B41" s="373"/>
      <c r="C41" s="374"/>
      <c r="E41" s="373"/>
      <c r="F41" s="374"/>
      <c r="H41" s="373">
        <v>818</v>
      </c>
      <c r="I41" s="374">
        <v>759</v>
      </c>
      <c r="K41" s="373">
        <v>803</v>
      </c>
      <c r="L41" s="374">
        <v>749</v>
      </c>
      <c r="AK41" s="204"/>
      <c r="AL41" s="220"/>
      <c r="AM41" s="220"/>
      <c r="AN41" s="220"/>
      <c r="AO41" s="220"/>
      <c r="AP41" s="220"/>
      <c r="AQ41" s="220"/>
      <c r="AR41" s="220"/>
      <c r="AS41" s="220"/>
      <c r="AT41" s="220"/>
      <c r="AU41" s="220"/>
      <c r="AV41" s="220"/>
    </row>
    <row r="46" spans="1:48" x14ac:dyDescent="0.25">
      <c r="B46">
        <v>1</v>
      </c>
      <c r="C46">
        <v>2</v>
      </c>
    </row>
    <row r="47" spans="1:48" x14ac:dyDescent="0.25">
      <c r="B47">
        <v>3</v>
      </c>
    </row>
    <row r="48" spans="1:48" x14ac:dyDescent="0.25">
      <c r="C48">
        <v>4</v>
      </c>
    </row>
  </sheetData>
  <mergeCells count="10">
    <mergeCell ref="A1:L1"/>
    <mergeCell ref="B2:C2"/>
    <mergeCell ref="E2:F2"/>
    <mergeCell ref="H2:I2"/>
    <mergeCell ref="K2:L2"/>
    <mergeCell ref="AK1:AV1"/>
    <mergeCell ref="AL2:AM2"/>
    <mergeCell ref="AO2:AP2"/>
    <mergeCell ref="AR2:AS2"/>
    <mergeCell ref="AU2:AV2"/>
  </mergeCells>
  <conditionalFormatting sqref="A5">
    <cfRule type="containsText" dxfId="94" priority="139" operator="containsText" text="Basotect">
      <formula>NOT(ISERROR(SEARCH("Basotect",A5)))</formula>
    </cfRule>
  </conditionalFormatting>
  <conditionalFormatting sqref="A6">
    <cfRule type="containsText" dxfId="93" priority="136" operator="containsText" text="axial belastet">
      <formula>NOT(ISERROR(SEARCH("axial belastet",A6)))</formula>
    </cfRule>
    <cfRule type="containsText" dxfId="92" priority="137" operator="containsText" text="unbelastet">
      <formula>NOT(ISERROR(SEARCH("unbelastet",A6)))</formula>
    </cfRule>
    <cfRule type="containsText" dxfId="91" priority="138" operator="containsText" text="radial belastet">
      <formula>NOT(ISERROR(SEARCH("radial belastet",A6)))</formula>
    </cfRule>
  </conditionalFormatting>
  <conditionalFormatting sqref="A5">
    <cfRule type="containsText" dxfId="90" priority="135" operator="containsText" text="Steinwolle">
      <formula>NOT(ISERROR(SEARCH("Steinwolle",A5)))</formula>
    </cfRule>
  </conditionalFormatting>
  <conditionalFormatting sqref="A3:A4">
    <cfRule type="containsText" dxfId="89" priority="129" operator="containsText" text="axial belastet">
      <formula>NOT(ISERROR(SEARCH("axial belastet",A3)))</formula>
    </cfRule>
    <cfRule type="containsText" dxfId="88" priority="130" operator="containsText" text="unbelastet">
      <formula>NOT(ISERROR(SEARCH("unbelastet",A3)))</formula>
    </cfRule>
    <cfRule type="containsText" dxfId="87" priority="131" operator="containsText" text="radial belastet">
      <formula>NOT(ISERROR(SEARCH("radial belastet",A3)))</formula>
    </cfRule>
  </conditionalFormatting>
  <conditionalFormatting sqref="A2">
    <cfRule type="containsText" dxfId="86" priority="36" operator="containsText" text="axial belastet">
      <formula>NOT(ISERROR(SEARCH("axial belastet",A2)))</formula>
    </cfRule>
    <cfRule type="containsText" dxfId="85" priority="37" operator="containsText" text="unbelastet">
      <formula>NOT(ISERROR(SEARCH("unbelastet",A2)))</formula>
    </cfRule>
    <cfRule type="containsText" dxfId="84" priority="38" operator="containsText" text="radial belastet">
      <formula>NOT(ISERROR(SEARCH("radial belastet",A2)))</formula>
    </cfRule>
  </conditionalFormatting>
  <conditionalFormatting sqref="B2">
    <cfRule type="containsText" dxfId="83" priority="33" operator="containsText" text="axial belastet">
      <formula>NOT(ISERROR(SEARCH("axial belastet",B2)))</formula>
    </cfRule>
    <cfRule type="containsText" dxfId="82" priority="34" operator="containsText" text="unbelastet">
      <formula>NOT(ISERROR(SEARCH("unbelastet",B2)))</formula>
    </cfRule>
    <cfRule type="containsText" dxfId="81" priority="35" operator="containsText" text="radial belastet">
      <formula>NOT(ISERROR(SEARCH("radial belastet",B2)))</formula>
    </cfRule>
  </conditionalFormatting>
  <conditionalFormatting sqref="E2">
    <cfRule type="containsText" dxfId="80" priority="30" operator="containsText" text="axial belastet">
      <formula>NOT(ISERROR(SEARCH("axial belastet",E2)))</formula>
    </cfRule>
    <cfRule type="containsText" dxfId="79" priority="31" operator="containsText" text="unbelastet">
      <formula>NOT(ISERROR(SEARCH("unbelastet",E2)))</formula>
    </cfRule>
    <cfRule type="containsText" dxfId="78" priority="32" operator="containsText" text="radial belastet">
      <formula>NOT(ISERROR(SEARCH("radial belastet",E2)))</formula>
    </cfRule>
  </conditionalFormatting>
  <conditionalFormatting sqref="H2">
    <cfRule type="containsText" dxfId="77" priority="27" operator="containsText" text="axial belastet">
      <formula>NOT(ISERROR(SEARCH("axial belastet",H2)))</formula>
    </cfRule>
    <cfRule type="containsText" dxfId="76" priority="28" operator="containsText" text="unbelastet">
      <formula>NOT(ISERROR(SEARCH("unbelastet",H2)))</formula>
    </cfRule>
    <cfRule type="containsText" dxfId="75" priority="29" operator="containsText" text="radial belastet">
      <formula>NOT(ISERROR(SEARCH("radial belastet",H2)))</formula>
    </cfRule>
  </conditionalFormatting>
  <conditionalFormatting sqref="K2">
    <cfRule type="containsText" dxfId="74" priority="24" operator="containsText" text="axial belastet">
      <formula>NOT(ISERROR(SEARCH("axial belastet",K2)))</formula>
    </cfRule>
    <cfRule type="containsText" dxfId="73" priority="25" operator="containsText" text="unbelastet">
      <formula>NOT(ISERROR(SEARCH("unbelastet",K2)))</formula>
    </cfRule>
    <cfRule type="containsText" dxfId="72" priority="26" operator="containsText" text="radial belastet">
      <formula>NOT(ISERROR(SEARCH("radial belastet",K2)))</formula>
    </cfRule>
  </conditionalFormatting>
  <conditionalFormatting sqref="AK5">
    <cfRule type="containsText" dxfId="71" priority="23" operator="containsText" text="Basotect">
      <formula>NOT(ISERROR(SEARCH("Basotect",AK5)))</formula>
    </cfRule>
  </conditionalFormatting>
  <conditionalFormatting sqref="AK6">
    <cfRule type="containsText" dxfId="70" priority="20" operator="containsText" text="axial belastet">
      <formula>NOT(ISERROR(SEARCH("axial belastet",AK6)))</formula>
    </cfRule>
    <cfRule type="containsText" dxfId="69" priority="21" operator="containsText" text="unbelastet">
      <formula>NOT(ISERROR(SEARCH("unbelastet",AK6)))</formula>
    </cfRule>
    <cfRule type="containsText" dxfId="68" priority="22" operator="containsText" text="radial belastet">
      <formula>NOT(ISERROR(SEARCH("radial belastet",AK6)))</formula>
    </cfRule>
  </conditionalFormatting>
  <conditionalFormatting sqref="AK5">
    <cfRule type="containsText" dxfId="67" priority="19" operator="containsText" text="Steinwolle">
      <formula>NOT(ISERROR(SEARCH("Steinwolle",AK5)))</formula>
    </cfRule>
  </conditionalFormatting>
  <conditionalFormatting sqref="AK3:AK4">
    <cfRule type="containsText" dxfId="66" priority="16" operator="containsText" text="axial belastet">
      <formula>NOT(ISERROR(SEARCH("axial belastet",AK3)))</formula>
    </cfRule>
    <cfRule type="containsText" dxfId="65" priority="17" operator="containsText" text="unbelastet">
      <formula>NOT(ISERROR(SEARCH("unbelastet",AK3)))</formula>
    </cfRule>
    <cfRule type="containsText" dxfId="64" priority="18" operator="containsText" text="radial belastet">
      <formula>NOT(ISERROR(SEARCH("radial belastet",AK3)))</formula>
    </cfRule>
  </conditionalFormatting>
  <conditionalFormatting sqref="AK2">
    <cfRule type="containsText" dxfId="63" priority="13" operator="containsText" text="axial belastet">
      <formula>NOT(ISERROR(SEARCH("axial belastet",AK2)))</formula>
    </cfRule>
    <cfRule type="containsText" dxfId="62" priority="14" operator="containsText" text="unbelastet">
      <formula>NOT(ISERROR(SEARCH("unbelastet",AK2)))</formula>
    </cfRule>
    <cfRule type="containsText" dxfId="61" priority="15" operator="containsText" text="radial belastet">
      <formula>NOT(ISERROR(SEARCH("radial belastet",AK2)))</formula>
    </cfRule>
  </conditionalFormatting>
  <conditionalFormatting sqref="AL2">
    <cfRule type="containsText" dxfId="60" priority="10" operator="containsText" text="axial belastet">
      <formula>NOT(ISERROR(SEARCH("axial belastet",AL2)))</formula>
    </cfRule>
    <cfRule type="containsText" dxfId="59" priority="11" operator="containsText" text="unbelastet">
      <formula>NOT(ISERROR(SEARCH("unbelastet",AL2)))</formula>
    </cfRule>
    <cfRule type="containsText" dxfId="58" priority="12" operator="containsText" text="radial belastet">
      <formula>NOT(ISERROR(SEARCH("radial belastet",AL2)))</formula>
    </cfRule>
  </conditionalFormatting>
  <conditionalFormatting sqref="AO2">
    <cfRule type="containsText" dxfId="57" priority="7" operator="containsText" text="axial belastet">
      <formula>NOT(ISERROR(SEARCH("axial belastet",AO2)))</formula>
    </cfRule>
    <cfRule type="containsText" dxfId="56" priority="8" operator="containsText" text="unbelastet">
      <formula>NOT(ISERROR(SEARCH("unbelastet",AO2)))</formula>
    </cfRule>
    <cfRule type="containsText" dxfId="55" priority="9" operator="containsText" text="radial belastet">
      <formula>NOT(ISERROR(SEARCH("radial belastet",AO2)))</formula>
    </cfRule>
  </conditionalFormatting>
  <conditionalFormatting sqref="AR2">
    <cfRule type="containsText" dxfId="54" priority="4" operator="containsText" text="axial belastet">
      <formula>NOT(ISERROR(SEARCH("axial belastet",AR2)))</formula>
    </cfRule>
    <cfRule type="containsText" dxfId="53" priority="5" operator="containsText" text="unbelastet">
      <formula>NOT(ISERROR(SEARCH("unbelastet",AR2)))</formula>
    </cfRule>
    <cfRule type="containsText" dxfId="52" priority="6" operator="containsText" text="radial belastet">
      <formula>NOT(ISERROR(SEARCH("radial belastet",AR2)))</formula>
    </cfRule>
  </conditionalFormatting>
  <conditionalFormatting sqref="AU2">
    <cfRule type="containsText" dxfId="51" priority="1" operator="containsText" text="axial belastet">
      <formula>NOT(ISERROR(SEARCH("axial belastet",AU2)))</formula>
    </cfRule>
    <cfRule type="containsText" dxfId="50" priority="2" operator="containsText" text="unbelastet">
      <formula>NOT(ISERROR(SEARCH("unbelastet",AU2)))</formula>
    </cfRule>
    <cfRule type="containsText" dxfId="49" priority="3" operator="containsText" text="radial belastet">
      <formula>NOT(ISERROR(SEARCH("radial belastet",AU2)))</formula>
    </cfRule>
  </conditionalFormatting>
  <printOptions horizontalCentered="1" verticalCentered="1"/>
  <pageMargins left="0.25" right="0.25" top="0.75" bottom="0.75" header="0.3" footer="0.3"/>
  <pageSetup paperSize="9" scale="54" orientation="landscape"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M164"/>
  <sheetViews>
    <sheetView zoomScale="40" zoomScaleNormal="40" workbookViewId="0">
      <selection activeCell="R93" sqref="R93"/>
    </sheetView>
  </sheetViews>
  <sheetFormatPr baseColWidth="10" defaultRowHeight="15" x14ac:dyDescent="0.25"/>
  <cols>
    <col min="1" max="1" width="21.85546875" style="179" bestFit="1" customWidth="1"/>
    <col min="9" max="10" width="11.42578125" style="175"/>
    <col min="11" max="11" width="20.140625" style="179" customWidth="1"/>
    <col min="12" max="12" width="11.42578125" style="133"/>
    <col min="21" max="21" width="18" customWidth="1"/>
    <col min="22" max="22" width="18.28515625" bestFit="1" customWidth="1"/>
    <col min="23" max="23" width="12.28515625" bestFit="1" customWidth="1"/>
    <col min="26" max="26" width="12.28515625" bestFit="1" customWidth="1"/>
    <col min="31" max="31" width="18.28515625" bestFit="1" customWidth="1"/>
  </cols>
  <sheetData>
    <row r="1" spans="1:28" x14ac:dyDescent="0.25">
      <c r="A1" s="180" t="s">
        <v>376</v>
      </c>
      <c r="B1" s="190">
        <v>2</v>
      </c>
      <c r="C1" s="191">
        <v>4</v>
      </c>
      <c r="D1" s="190">
        <v>6</v>
      </c>
      <c r="E1" s="191">
        <v>8</v>
      </c>
      <c r="F1" s="190">
        <v>10</v>
      </c>
      <c r="G1" s="191">
        <v>12</v>
      </c>
      <c r="H1" s="190">
        <v>15</v>
      </c>
      <c r="K1" s="180" t="s">
        <v>379</v>
      </c>
      <c r="L1" s="190">
        <v>2</v>
      </c>
      <c r="M1" s="191">
        <v>4</v>
      </c>
      <c r="N1" s="190">
        <v>6</v>
      </c>
      <c r="O1" s="191">
        <v>8</v>
      </c>
      <c r="P1" s="190">
        <v>10</v>
      </c>
      <c r="Q1" s="191">
        <v>12</v>
      </c>
      <c r="R1" s="190">
        <v>15</v>
      </c>
      <c r="S1" s="133"/>
    </row>
    <row r="2" spans="1:28" x14ac:dyDescent="0.25">
      <c r="A2" s="179" t="s">
        <v>324</v>
      </c>
      <c r="B2">
        <f>AVERAGE(B7:B86)</f>
        <v>719.98749999999995</v>
      </c>
      <c r="C2">
        <f t="shared" ref="C2:H2" si="0">AVERAGE(C7:C86)</f>
        <v>719.3125</v>
      </c>
      <c r="D2">
        <f t="shared" si="0"/>
        <v>719.01250000000005</v>
      </c>
      <c r="E2">
        <f t="shared" si="0"/>
        <v>719.1</v>
      </c>
      <c r="F2">
        <f t="shared" si="0"/>
        <v>719.33749999999998</v>
      </c>
      <c r="G2">
        <f t="shared" si="0"/>
        <v>719.38750000000005</v>
      </c>
      <c r="H2">
        <f t="shared" si="0"/>
        <v>718.98749999999995</v>
      </c>
      <c r="K2" s="179" t="s">
        <v>324</v>
      </c>
      <c r="L2" s="133">
        <f>AVERAGE(L7,L17,L27,L37,L47,L57,L67,L77)</f>
        <v>719.98749999999995</v>
      </c>
      <c r="M2" s="133">
        <f t="shared" ref="M2:R2" si="1">AVERAGE(M7,M17,M27,M37,M47,M57,M67,M77)</f>
        <v>719.3125</v>
      </c>
      <c r="N2" s="133">
        <f t="shared" si="1"/>
        <v>719.01249999999993</v>
      </c>
      <c r="O2" s="133">
        <f t="shared" si="1"/>
        <v>719.1</v>
      </c>
      <c r="P2" s="133">
        <f t="shared" si="1"/>
        <v>719.33749999999998</v>
      </c>
      <c r="Q2" s="133">
        <f t="shared" si="1"/>
        <v>719.38749999999993</v>
      </c>
      <c r="R2" s="133">
        <f t="shared" si="1"/>
        <v>718.98750000000007</v>
      </c>
      <c r="U2" s="208" t="s">
        <v>326</v>
      </c>
      <c r="V2" s="212">
        <v>2</v>
      </c>
      <c r="W2" s="212">
        <v>4</v>
      </c>
      <c r="X2" s="212">
        <v>6</v>
      </c>
      <c r="Y2" s="212">
        <v>8</v>
      </c>
      <c r="Z2" s="212">
        <v>10</v>
      </c>
      <c r="AA2" s="212">
        <v>12</v>
      </c>
      <c r="AB2" s="212">
        <v>15</v>
      </c>
    </row>
    <row r="3" spans="1:28" x14ac:dyDescent="0.25">
      <c r="A3" s="179" t="s">
        <v>154</v>
      </c>
      <c r="B3">
        <f>_xlfn.STDEV.S(B7:B86)</f>
        <v>11.319853456581537</v>
      </c>
      <c r="C3">
        <f t="shared" ref="C3:G3" si="2">_xlfn.STDEV.S(C7:C86)</f>
        <v>10.852980399148604</v>
      </c>
      <c r="D3">
        <f t="shared" si="2"/>
        <v>11.261555247046404</v>
      </c>
      <c r="E3">
        <f t="shared" si="2"/>
        <v>10.759276245010897</v>
      </c>
      <c r="F3">
        <f t="shared" si="2"/>
        <v>11.028092723310046</v>
      </c>
      <c r="G3">
        <f t="shared" si="2"/>
        <v>10.792043189430427</v>
      </c>
      <c r="H3">
        <f>_xlfn.STDEV.S(H7:H86)</f>
        <v>11.012643769086971</v>
      </c>
      <c r="K3" s="179" t="s">
        <v>154</v>
      </c>
      <c r="L3" s="133">
        <f>_xlfn.STDEV.P(L7,L17,L27,L37,L47,L57,L67,L77)</f>
        <v>10.956098472996656</v>
      </c>
      <c r="M3" s="133">
        <f t="shared" ref="M3:R3" si="3">_xlfn.STDEV.P(M7,M17,M27,M37,M47,M57,M67,M77)</f>
        <v>10.517299736624418</v>
      </c>
      <c r="N3" s="133">
        <f t="shared" si="3"/>
        <v>10.921359519308931</v>
      </c>
      <c r="O3" s="133">
        <f t="shared" si="3"/>
        <v>10.305823596394408</v>
      </c>
      <c r="P3" s="133">
        <f t="shared" si="3"/>
        <v>10.82392460016238</v>
      </c>
      <c r="Q3" s="133">
        <f t="shared" si="3"/>
        <v>10.600523277178343</v>
      </c>
      <c r="R3" s="133">
        <f t="shared" si="3"/>
        <v>10.85811188697188</v>
      </c>
      <c r="U3" s="208" t="s">
        <v>477</v>
      </c>
      <c r="V3" s="211">
        <f t="shared" ref="V3:AB5" si="4">AVERAGE( L7,L17,L27,L37,L47,L57,L67,L77)</f>
        <v>719.98749999999995</v>
      </c>
      <c r="W3" s="211">
        <f t="shared" si="4"/>
        <v>719.3125</v>
      </c>
      <c r="X3" s="211">
        <f t="shared" si="4"/>
        <v>719.01249999999993</v>
      </c>
      <c r="Y3" s="211">
        <f t="shared" si="4"/>
        <v>719.1</v>
      </c>
      <c r="Z3" s="211">
        <f t="shared" si="4"/>
        <v>719.33749999999998</v>
      </c>
      <c r="AA3" s="211">
        <f t="shared" si="4"/>
        <v>719.38749999999993</v>
      </c>
      <c r="AB3" s="211">
        <f t="shared" si="4"/>
        <v>718.98750000000007</v>
      </c>
    </row>
    <row r="4" spans="1:28" x14ac:dyDescent="0.25">
      <c r="A4" s="179" t="s">
        <v>155</v>
      </c>
      <c r="B4">
        <f>VAR(B7:B86)</f>
        <v>128.13908227848097</v>
      </c>
      <c r="C4">
        <f t="shared" ref="C4:G4" si="5">VAR(C7:C86)</f>
        <v>117.7871835443038</v>
      </c>
      <c r="D4">
        <f t="shared" si="5"/>
        <v>126.8226265822784</v>
      </c>
      <c r="E4">
        <f t="shared" si="5"/>
        <v>115.76202531645578</v>
      </c>
      <c r="F4">
        <f t="shared" si="5"/>
        <v>121.61882911392399</v>
      </c>
      <c r="G4">
        <f t="shared" si="5"/>
        <v>116.46819620253166</v>
      </c>
      <c r="H4">
        <f>VAR(H7:H86)</f>
        <v>121.27832278481007</v>
      </c>
      <c r="K4" s="179" t="s">
        <v>155</v>
      </c>
      <c r="L4" s="133">
        <f>VAR(L7,L17,L27,L37,L47,L57,L67,L77)</f>
        <v>137.18410714285673</v>
      </c>
      <c r="M4" s="133">
        <f t="shared" ref="M4:R4" si="6">VAR(M7,M17,M27,M37,M47,M57,M67,M77)</f>
        <v>126.41553571428578</v>
      </c>
      <c r="N4" s="133">
        <f t="shared" si="6"/>
        <v>136.31553571428549</v>
      </c>
      <c r="O4" s="133">
        <f t="shared" si="6"/>
        <v>121.38285714285689</v>
      </c>
      <c r="P4" s="133">
        <f t="shared" si="6"/>
        <v>133.89410714285754</v>
      </c>
      <c r="Q4" s="133">
        <f t="shared" si="6"/>
        <v>128.42410714285703</v>
      </c>
      <c r="R4" s="133">
        <f t="shared" si="6"/>
        <v>134.74125000000004</v>
      </c>
      <c r="U4" s="208" t="s">
        <v>476</v>
      </c>
      <c r="V4" s="211">
        <f t="shared" si="4"/>
        <v>2.4985005245165426</v>
      </c>
      <c r="W4" s="211">
        <f t="shared" si="4"/>
        <v>2.28296693301548</v>
      </c>
      <c r="X4" s="211">
        <f t="shared" si="4"/>
        <v>2.29067230844064</v>
      </c>
      <c r="Y4" s="211">
        <f t="shared" si="4"/>
        <v>2.2568723785731826</v>
      </c>
      <c r="Z4" s="211">
        <f t="shared" si="4"/>
        <v>1.6043794156384952</v>
      </c>
      <c r="AA4" s="211">
        <f t="shared" si="4"/>
        <v>1.5624534948581903</v>
      </c>
      <c r="AB4" s="211">
        <f t="shared" si="4"/>
        <v>1.2425944332180932</v>
      </c>
    </row>
    <row r="5" spans="1:28" x14ac:dyDescent="0.25">
      <c r="U5" s="208" t="s">
        <v>475</v>
      </c>
      <c r="V5" s="211">
        <f t="shared" si="4"/>
        <v>7.2236111111111114</v>
      </c>
      <c r="W5" s="211">
        <f t="shared" si="4"/>
        <v>6.334722222222223</v>
      </c>
      <c r="X5" s="211">
        <f t="shared" si="4"/>
        <v>6.6236111111111118</v>
      </c>
      <c r="Y5" s="211">
        <f t="shared" si="4"/>
        <v>9.0055555555555564</v>
      </c>
      <c r="Z5" s="211">
        <f t="shared" si="4"/>
        <v>3.2680555555555553</v>
      </c>
      <c r="AA5" s="211">
        <f t="shared" si="4"/>
        <v>2.9347222222222222</v>
      </c>
      <c r="AB5" s="211">
        <f t="shared" si="4"/>
        <v>2.0708333333333333</v>
      </c>
    </row>
    <row r="6" spans="1:28" ht="27" x14ac:dyDescent="0.25">
      <c r="A6" s="384" t="s">
        <v>326</v>
      </c>
      <c r="B6" s="382">
        <v>2</v>
      </c>
      <c r="C6" s="382">
        <v>4</v>
      </c>
      <c r="D6" s="382">
        <v>6</v>
      </c>
      <c r="E6" s="382">
        <v>8</v>
      </c>
      <c r="F6" s="382">
        <v>10</v>
      </c>
      <c r="G6" s="382">
        <v>12</v>
      </c>
      <c r="H6" s="382">
        <v>15</v>
      </c>
      <c r="K6" s="179" t="s">
        <v>377</v>
      </c>
      <c r="L6" s="190">
        <v>2</v>
      </c>
      <c r="M6" s="191">
        <v>4</v>
      </c>
      <c r="N6" s="190">
        <v>6</v>
      </c>
      <c r="O6" s="191">
        <v>8</v>
      </c>
      <c r="P6" s="190">
        <v>10</v>
      </c>
      <c r="Q6" s="191">
        <v>12</v>
      </c>
      <c r="R6" s="190">
        <v>15</v>
      </c>
      <c r="U6" s="209" t="s">
        <v>479</v>
      </c>
      <c r="V6" s="210">
        <f t="shared" ref="V6:AB6" si="7">V4/V3*1000</f>
        <v>3.4701998639095022</v>
      </c>
      <c r="W6" s="210">
        <f t="shared" si="7"/>
        <v>3.1738179623119023</v>
      </c>
      <c r="X6" s="210">
        <f t="shared" si="7"/>
        <v>3.1858588111342154</v>
      </c>
      <c r="Y6" s="210">
        <f t="shared" si="7"/>
        <v>3.1384680553096684</v>
      </c>
      <c r="Z6" s="210">
        <f t="shared" si="7"/>
        <v>2.230356982137724</v>
      </c>
      <c r="AA6" s="210">
        <f t="shared" si="7"/>
        <v>2.1719219403425698</v>
      </c>
      <c r="AB6" s="210">
        <f t="shared" si="7"/>
        <v>1.7282559616378492</v>
      </c>
    </row>
    <row r="7" spans="1:28" ht="27" x14ac:dyDescent="0.25">
      <c r="A7" s="179" t="s">
        <v>322</v>
      </c>
      <c r="B7" s="383">
        <v>723</v>
      </c>
      <c r="C7" s="383">
        <v>721</v>
      </c>
      <c r="D7" s="383">
        <v>720</v>
      </c>
      <c r="E7" s="383">
        <v>723</v>
      </c>
      <c r="F7" s="383">
        <v>721</v>
      </c>
      <c r="G7" s="383">
        <v>722</v>
      </c>
      <c r="H7" s="383">
        <v>720</v>
      </c>
      <c r="I7" s="176"/>
      <c r="J7" s="176"/>
      <c r="K7" s="179" t="s">
        <v>324</v>
      </c>
      <c r="L7">
        <f t="shared" ref="L7:R7" si="8">AVERAGE(B7:B16)</f>
        <v>722.4</v>
      </c>
      <c r="M7">
        <f t="shared" si="8"/>
        <v>720.8</v>
      </c>
      <c r="N7">
        <f t="shared" si="8"/>
        <v>721.5</v>
      </c>
      <c r="O7">
        <f t="shared" si="8"/>
        <v>721.5</v>
      </c>
      <c r="P7">
        <f t="shared" si="8"/>
        <v>721.5</v>
      </c>
      <c r="Q7">
        <f t="shared" si="8"/>
        <v>722.9</v>
      </c>
      <c r="R7">
        <f t="shared" si="8"/>
        <v>722.5</v>
      </c>
      <c r="U7" s="209" t="s">
        <v>478</v>
      </c>
      <c r="V7" s="210">
        <f t="shared" ref="V7:AB7" si="9">V5/V3*1000</f>
        <v>10.032967393338234</v>
      </c>
      <c r="W7" s="210">
        <f t="shared" si="9"/>
        <v>8.8066344213707151</v>
      </c>
      <c r="X7" s="210">
        <f t="shared" si="9"/>
        <v>9.2120945200689999</v>
      </c>
      <c r="Y7" s="210">
        <f t="shared" si="9"/>
        <v>12.523370262210479</v>
      </c>
      <c r="Z7" s="210">
        <f t="shared" si="9"/>
        <v>4.5431463750403047</v>
      </c>
      <c r="AA7" s="210">
        <f t="shared" si="9"/>
        <v>4.0794734718385053</v>
      </c>
      <c r="AB7" s="210">
        <f t="shared" si="9"/>
        <v>2.8802076994848074</v>
      </c>
    </row>
    <row r="8" spans="1:28" ht="16.5" customHeight="1" x14ac:dyDescent="0.25">
      <c r="B8" s="383">
        <v>723</v>
      </c>
      <c r="C8" s="383">
        <v>720</v>
      </c>
      <c r="D8" s="383">
        <v>721</v>
      </c>
      <c r="E8" s="383">
        <v>720</v>
      </c>
      <c r="F8" s="383">
        <v>719</v>
      </c>
      <c r="G8" s="383">
        <v>722</v>
      </c>
      <c r="H8" s="383">
        <v>722</v>
      </c>
      <c r="I8" s="176"/>
      <c r="J8" s="176"/>
      <c r="K8" s="179" t="s">
        <v>154</v>
      </c>
      <c r="L8">
        <f t="shared" ref="L8:R8" si="10">_xlfn.STDEV.P(B7:B16)</f>
        <v>3.6110940170535573</v>
      </c>
      <c r="M8">
        <f t="shared" si="10"/>
        <v>0.97979589711327131</v>
      </c>
      <c r="N8">
        <f t="shared" si="10"/>
        <v>2.9748949561287032</v>
      </c>
      <c r="O8">
        <f t="shared" si="10"/>
        <v>0.92195444572928875</v>
      </c>
      <c r="P8">
        <f t="shared" si="10"/>
        <v>2.6925824035672519</v>
      </c>
      <c r="Q8">
        <f t="shared" si="10"/>
        <v>1.7578395831246947</v>
      </c>
      <c r="R8">
        <f t="shared" si="10"/>
        <v>2.4186773244895647</v>
      </c>
      <c r="U8" s="207"/>
      <c r="V8" s="206"/>
      <c r="W8" s="206"/>
      <c r="X8" s="206"/>
      <c r="Y8" s="206"/>
      <c r="Z8" s="206"/>
      <c r="AA8" s="206"/>
      <c r="AB8" s="206"/>
    </row>
    <row r="9" spans="1:28" x14ac:dyDescent="0.25">
      <c r="B9" s="383">
        <v>723</v>
      </c>
      <c r="C9" s="383">
        <v>723</v>
      </c>
      <c r="D9" s="383">
        <v>722</v>
      </c>
      <c r="E9" s="383">
        <v>721</v>
      </c>
      <c r="F9" s="383">
        <v>721</v>
      </c>
      <c r="G9" s="383">
        <v>722</v>
      </c>
      <c r="H9" s="383">
        <v>723</v>
      </c>
      <c r="I9" s="176"/>
      <c r="J9" s="176"/>
      <c r="K9" s="179" t="s">
        <v>155</v>
      </c>
      <c r="L9">
        <f t="shared" ref="L9:R9" si="11">VAR(B7:B16)</f>
        <v>14.488888888888887</v>
      </c>
      <c r="M9">
        <f t="shared" si="11"/>
        <v>1.0666666666666669</v>
      </c>
      <c r="N9">
        <f t="shared" si="11"/>
        <v>9.8333333333333339</v>
      </c>
      <c r="O9">
        <f t="shared" si="11"/>
        <v>0.94444444444444442</v>
      </c>
      <c r="P9">
        <f t="shared" si="11"/>
        <v>8.0555555555555554</v>
      </c>
      <c r="Q9">
        <f t="shared" si="11"/>
        <v>3.433333333333334</v>
      </c>
      <c r="R9">
        <f t="shared" si="11"/>
        <v>6.5</v>
      </c>
    </row>
    <row r="10" spans="1:28" x14ac:dyDescent="0.25">
      <c r="B10" s="383">
        <v>714</v>
      </c>
      <c r="C10" s="383">
        <v>720</v>
      </c>
      <c r="D10" s="383">
        <v>730</v>
      </c>
      <c r="E10" s="383">
        <v>721</v>
      </c>
      <c r="F10" s="383">
        <v>726</v>
      </c>
      <c r="G10" s="383">
        <v>728</v>
      </c>
      <c r="H10" s="383">
        <v>720</v>
      </c>
      <c r="I10" s="176"/>
      <c r="J10" s="176"/>
      <c r="L10"/>
    </row>
    <row r="11" spans="1:28" x14ac:dyDescent="0.25">
      <c r="B11" s="383">
        <v>729</v>
      </c>
      <c r="C11" s="383">
        <v>721</v>
      </c>
      <c r="D11" s="383">
        <v>720</v>
      </c>
      <c r="E11" s="383">
        <v>723</v>
      </c>
      <c r="F11" s="383">
        <v>720</v>
      </c>
      <c r="G11" s="383">
        <v>722</v>
      </c>
      <c r="H11" s="383">
        <v>722</v>
      </c>
      <c r="I11" s="176"/>
      <c r="J11" s="176"/>
      <c r="L11"/>
    </row>
    <row r="12" spans="1:28" x14ac:dyDescent="0.25">
      <c r="B12" s="383">
        <v>723</v>
      </c>
      <c r="C12" s="383">
        <v>721</v>
      </c>
      <c r="D12" s="383">
        <v>719</v>
      </c>
      <c r="E12" s="383">
        <v>721</v>
      </c>
      <c r="F12" s="383">
        <v>722</v>
      </c>
      <c r="G12" s="383">
        <v>723</v>
      </c>
      <c r="H12" s="383">
        <v>729</v>
      </c>
      <c r="I12" s="176"/>
      <c r="J12" s="176"/>
      <c r="L12"/>
      <c r="U12" s="459"/>
      <c r="V12" s="458"/>
      <c r="W12" s="458"/>
      <c r="X12" s="458"/>
      <c r="Y12" s="458"/>
      <c r="Z12" s="458"/>
      <c r="AA12" s="458"/>
      <c r="AB12" s="458"/>
    </row>
    <row r="13" spans="1:28" x14ac:dyDescent="0.25">
      <c r="B13" s="383">
        <v>723</v>
      </c>
      <c r="C13" s="383">
        <v>720</v>
      </c>
      <c r="D13" s="383">
        <v>720</v>
      </c>
      <c r="E13" s="383">
        <v>721</v>
      </c>
      <c r="F13" s="383">
        <v>724</v>
      </c>
      <c r="G13" s="383">
        <v>722</v>
      </c>
      <c r="H13" s="383">
        <v>722</v>
      </c>
      <c r="I13" s="176"/>
      <c r="J13" s="176"/>
      <c r="L13"/>
      <c r="U13" s="459"/>
      <c r="V13" s="458"/>
      <c r="W13" s="458"/>
      <c r="X13" s="458"/>
      <c r="Y13" s="458"/>
      <c r="Z13" s="458"/>
      <c r="AA13" s="458"/>
      <c r="AB13" s="458"/>
    </row>
    <row r="14" spans="1:28" x14ac:dyDescent="0.25">
      <c r="B14" s="383">
        <v>719</v>
      </c>
      <c r="C14" s="383">
        <v>720</v>
      </c>
      <c r="D14" s="383">
        <v>720</v>
      </c>
      <c r="E14" s="383">
        <v>721</v>
      </c>
      <c r="F14" s="383">
        <v>716</v>
      </c>
      <c r="G14" s="383">
        <v>723</v>
      </c>
      <c r="H14" s="383">
        <v>723</v>
      </c>
      <c r="I14" s="176"/>
      <c r="J14" s="176"/>
      <c r="L14"/>
    </row>
    <row r="15" spans="1:28" x14ac:dyDescent="0.25">
      <c r="B15" s="383">
        <v>724</v>
      </c>
      <c r="C15" s="383">
        <v>720</v>
      </c>
      <c r="D15" s="383">
        <v>722</v>
      </c>
      <c r="E15" s="383">
        <v>722</v>
      </c>
      <c r="F15" s="383">
        <v>724</v>
      </c>
      <c r="G15" s="383">
        <v>722</v>
      </c>
      <c r="H15" s="383">
        <v>723</v>
      </c>
      <c r="I15" s="176"/>
      <c r="J15" s="176"/>
      <c r="L15"/>
    </row>
    <row r="16" spans="1:28" x14ac:dyDescent="0.25">
      <c r="A16" s="381"/>
      <c r="B16" s="383">
        <v>723</v>
      </c>
      <c r="C16" s="383">
        <v>722</v>
      </c>
      <c r="D16" s="383">
        <v>721</v>
      </c>
      <c r="E16" s="383">
        <v>722</v>
      </c>
      <c r="F16" s="383">
        <v>722</v>
      </c>
      <c r="G16" s="383">
        <v>723</v>
      </c>
      <c r="H16" s="383">
        <v>721</v>
      </c>
      <c r="I16" s="176"/>
      <c r="J16" s="176"/>
      <c r="L16"/>
    </row>
    <row r="17" spans="1:18" x14ac:dyDescent="0.25">
      <c r="A17" s="179" t="s">
        <v>323</v>
      </c>
      <c r="B17" s="383">
        <v>719</v>
      </c>
      <c r="C17" s="383">
        <v>725</v>
      </c>
      <c r="D17" s="383">
        <v>717</v>
      </c>
      <c r="E17" s="383">
        <v>717</v>
      </c>
      <c r="F17" s="383">
        <v>717</v>
      </c>
      <c r="G17" s="383">
        <v>723</v>
      </c>
      <c r="H17" s="383">
        <v>720</v>
      </c>
      <c r="I17" s="176"/>
      <c r="J17" s="176"/>
      <c r="K17" s="179" t="s">
        <v>324</v>
      </c>
      <c r="L17">
        <f t="shared" ref="L17:R17" si="12">AVERAGE(B17:B26)</f>
        <v>719.6</v>
      </c>
      <c r="M17">
        <f t="shared" si="12"/>
        <v>718.7</v>
      </c>
      <c r="N17">
        <f t="shared" si="12"/>
        <v>716.3</v>
      </c>
      <c r="O17">
        <f t="shared" si="12"/>
        <v>717.7</v>
      </c>
      <c r="P17">
        <f t="shared" si="12"/>
        <v>717.7</v>
      </c>
      <c r="Q17">
        <f t="shared" si="12"/>
        <v>718.1</v>
      </c>
      <c r="R17">
        <f t="shared" si="12"/>
        <v>717.9</v>
      </c>
    </row>
    <row r="18" spans="1:18" x14ac:dyDescent="0.25">
      <c r="B18" s="383">
        <v>723</v>
      </c>
      <c r="C18" s="383">
        <v>717</v>
      </c>
      <c r="D18" s="383">
        <v>719</v>
      </c>
      <c r="E18" s="383">
        <v>720</v>
      </c>
      <c r="F18" s="383">
        <v>717</v>
      </c>
      <c r="G18" s="383">
        <v>719</v>
      </c>
      <c r="H18" s="383">
        <v>717</v>
      </c>
      <c r="I18" s="176"/>
      <c r="J18" s="176"/>
      <c r="K18" s="179" t="s">
        <v>154</v>
      </c>
      <c r="L18">
        <f t="shared" ref="L18:R18" si="13">_xlfn.STDEV.P(B17:B26)</f>
        <v>2.0099751242241783</v>
      </c>
      <c r="M18">
        <f t="shared" si="13"/>
        <v>2.325940669922602</v>
      </c>
      <c r="N18">
        <f t="shared" si="13"/>
        <v>2.1470910553583891</v>
      </c>
      <c r="O18">
        <f t="shared" si="13"/>
        <v>1.7916472867168916</v>
      </c>
      <c r="P18">
        <f t="shared" si="13"/>
        <v>1.2688577540449522</v>
      </c>
      <c r="Q18">
        <f t="shared" si="13"/>
        <v>2.3000000000000003</v>
      </c>
      <c r="R18">
        <f t="shared" si="13"/>
        <v>1.0440306508910551</v>
      </c>
    </row>
    <row r="19" spans="1:18" x14ac:dyDescent="0.25">
      <c r="B19" s="383">
        <v>719</v>
      </c>
      <c r="C19" s="383">
        <v>719</v>
      </c>
      <c r="D19" s="383">
        <v>711</v>
      </c>
      <c r="E19" s="383">
        <v>717</v>
      </c>
      <c r="F19" s="383">
        <v>718</v>
      </c>
      <c r="G19" s="383">
        <v>720</v>
      </c>
      <c r="H19" s="383">
        <v>719</v>
      </c>
      <c r="I19" s="176"/>
      <c r="J19" s="176"/>
      <c r="K19" s="179" t="s">
        <v>155</v>
      </c>
      <c r="L19">
        <f t="shared" ref="L19:R19" si="14">VAR(B17:B26)</f>
        <v>4.4888888888888898</v>
      </c>
      <c r="M19">
        <f t="shared" si="14"/>
        <v>6.0111111111111137</v>
      </c>
      <c r="N19">
        <f t="shared" si="14"/>
        <v>5.1222222222222236</v>
      </c>
      <c r="O19">
        <f t="shared" si="14"/>
        <v>3.566666666666666</v>
      </c>
      <c r="P19">
        <f t="shared" si="14"/>
        <v>1.788888888888889</v>
      </c>
      <c r="Q19">
        <f t="shared" si="14"/>
        <v>5.8777777777777782</v>
      </c>
      <c r="R19">
        <f t="shared" si="14"/>
        <v>1.2111111111111112</v>
      </c>
    </row>
    <row r="20" spans="1:18" x14ac:dyDescent="0.25">
      <c r="B20" s="383">
        <v>716</v>
      </c>
      <c r="C20" s="383">
        <v>718</v>
      </c>
      <c r="D20" s="383">
        <v>718</v>
      </c>
      <c r="E20" s="383">
        <v>716</v>
      </c>
      <c r="F20" s="383">
        <v>719</v>
      </c>
      <c r="G20" s="383">
        <v>718</v>
      </c>
      <c r="H20" s="383">
        <v>718</v>
      </c>
      <c r="I20" s="176"/>
      <c r="J20" s="176"/>
      <c r="L20"/>
    </row>
    <row r="21" spans="1:18" x14ac:dyDescent="0.25">
      <c r="B21" s="383">
        <v>723</v>
      </c>
      <c r="C21" s="383">
        <v>719</v>
      </c>
      <c r="D21" s="383">
        <v>717</v>
      </c>
      <c r="E21" s="383">
        <v>719</v>
      </c>
      <c r="F21" s="383">
        <v>719</v>
      </c>
      <c r="G21" s="383">
        <v>718</v>
      </c>
      <c r="H21" s="383">
        <v>717</v>
      </c>
      <c r="I21" s="176"/>
      <c r="J21" s="176"/>
      <c r="L21"/>
    </row>
    <row r="22" spans="1:18" x14ac:dyDescent="0.25">
      <c r="B22" s="383">
        <v>719</v>
      </c>
      <c r="C22" s="383">
        <v>717</v>
      </c>
      <c r="D22" s="383">
        <v>717</v>
      </c>
      <c r="E22" s="383">
        <v>715</v>
      </c>
      <c r="F22" s="383">
        <v>718</v>
      </c>
      <c r="G22" s="383">
        <v>716</v>
      </c>
      <c r="H22" s="383">
        <v>717</v>
      </c>
      <c r="I22" s="176"/>
      <c r="J22" s="176"/>
      <c r="L22"/>
    </row>
    <row r="23" spans="1:18" x14ac:dyDescent="0.25">
      <c r="B23" s="383">
        <v>719</v>
      </c>
      <c r="C23" s="383">
        <v>719</v>
      </c>
      <c r="D23" s="383">
        <v>714</v>
      </c>
      <c r="E23" s="383">
        <v>720</v>
      </c>
      <c r="F23" s="383">
        <v>716</v>
      </c>
      <c r="G23" s="383">
        <v>717</v>
      </c>
      <c r="H23" s="383">
        <v>719</v>
      </c>
      <c r="I23" s="176"/>
      <c r="J23" s="176"/>
      <c r="L23"/>
    </row>
    <row r="24" spans="1:18" x14ac:dyDescent="0.25">
      <c r="B24" s="383">
        <v>720</v>
      </c>
      <c r="C24" s="383">
        <v>719</v>
      </c>
      <c r="D24" s="383">
        <v>717</v>
      </c>
      <c r="E24" s="383">
        <v>716</v>
      </c>
      <c r="F24" s="383">
        <v>720</v>
      </c>
      <c r="G24" s="383">
        <v>719</v>
      </c>
      <c r="H24" s="383">
        <v>717</v>
      </c>
      <c r="I24" s="176"/>
      <c r="J24" s="176"/>
      <c r="L24"/>
    </row>
    <row r="25" spans="1:18" x14ac:dyDescent="0.25">
      <c r="B25" s="383">
        <v>720</v>
      </c>
      <c r="C25" s="383">
        <v>716</v>
      </c>
      <c r="D25" s="383">
        <v>717</v>
      </c>
      <c r="E25" s="383">
        <v>720</v>
      </c>
      <c r="F25" s="383">
        <v>716</v>
      </c>
      <c r="G25" s="383">
        <v>717</v>
      </c>
      <c r="H25" s="383">
        <v>717</v>
      </c>
      <c r="I25" s="176"/>
      <c r="J25" s="176"/>
      <c r="L25"/>
    </row>
    <row r="26" spans="1:18" x14ac:dyDescent="0.25">
      <c r="A26" s="381"/>
      <c r="B26" s="383">
        <v>718</v>
      </c>
      <c r="C26" s="383">
        <v>718</v>
      </c>
      <c r="D26" s="383">
        <v>716</v>
      </c>
      <c r="E26" s="383">
        <v>717</v>
      </c>
      <c r="F26" s="383">
        <v>717</v>
      </c>
      <c r="G26" s="383">
        <v>714</v>
      </c>
      <c r="H26" s="383">
        <v>718</v>
      </c>
      <c r="I26" s="176"/>
      <c r="J26" s="176"/>
      <c r="L26"/>
    </row>
    <row r="27" spans="1:18" x14ac:dyDescent="0.25">
      <c r="A27" s="179" t="s">
        <v>325</v>
      </c>
      <c r="B27" s="383">
        <v>699</v>
      </c>
      <c r="C27" s="383">
        <v>697</v>
      </c>
      <c r="D27" s="383">
        <v>698</v>
      </c>
      <c r="E27" s="383">
        <v>697</v>
      </c>
      <c r="F27" s="383">
        <v>702</v>
      </c>
      <c r="G27" s="383">
        <v>698</v>
      </c>
      <c r="H27" s="383">
        <v>697</v>
      </c>
      <c r="I27" s="176"/>
      <c r="J27" s="176"/>
      <c r="K27" s="179" t="s">
        <v>324</v>
      </c>
      <c r="L27">
        <f t="shared" ref="L27:R27" si="15">AVERAGE(B27:B36)</f>
        <v>698.1</v>
      </c>
      <c r="M27">
        <f t="shared" si="15"/>
        <v>698.5</v>
      </c>
      <c r="N27">
        <f t="shared" si="15"/>
        <v>698.2</v>
      </c>
      <c r="O27">
        <f t="shared" si="15"/>
        <v>697.6</v>
      </c>
      <c r="P27">
        <f t="shared" si="15"/>
        <v>697.8</v>
      </c>
      <c r="Q27">
        <f t="shared" si="15"/>
        <v>698.2</v>
      </c>
      <c r="R27">
        <f t="shared" si="15"/>
        <v>697.4</v>
      </c>
    </row>
    <row r="28" spans="1:18" x14ac:dyDescent="0.25">
      <c r="B28" s="383">
        <v>700</v>
      </c>
      <c r="C28" s="383">
        <v>698</v>
      </c>
      <c r="D28" s="383">
        <v>698</v>
      </c>
      <c r="E28" s="383">
        <v>700</v>
      </c>
      <c r="F28" s="383">
        <v>697</v>
      </c>
      <c r="G28" s="383">
        <v>697</v>
      </c>
      <c r="H28" s="383">
        <v>698</v>
      </c>
      <c r="I28" s="176"/>
      <c r="J28" s="176"/>
      <c r="K28" s="179" t="s">
        <v>154</v>
      </c>
      <c r="L28">
        <f t="shared" ref="L28:R28" si="16">_xlfn.STDEV.P(B27:B36)</f>
        <v>2.5475478405713994</v>
      </c>
      <c r="M28">
        <f t="shared" si="16"/>
        <v>2.0124611797498106</v>
      </c>
      <c r="N28">
        <f t="shared" si="16"/>
        <v>1.4000000000000001</v>
      </c>
      <c r="O28">
        <f t="shared" si="16"/>
        <v>1.685229954635272</v>
      </c>
      <c r="P28">
        <f t="shared" si="16"/>
        <v>1.4696938456699065</v>
      </c>
      <c r="Q28">
        <f t="shared" si="16"/>
        <v>1.4</v>
      </c>
      <c r="R28">
        <f t="shared" si="16"/>
        <v>0.48989794855663571</v>
      </c>
    </row>
    <row r="29" spans="1:18" x14ac:dyDescent="0.25">
      <c r="B29" s="383">
        <v>691</v>
      </c>
      <c r="C29" s="383">
        <v>702</v>
      </c>
      <c r="D29" s="383">
        <v>700</v>
      </c>
      <c r="E29" s="383">
        <v>694</v>
      </c>
      <c r="F29" s="383">
        <v>698</v>
      </c>
      <c r="G29" s="383">
        <v>700</v>
      </c>
      <c r="H29" s="383">
        <v>697</v>
      </c>
      <c r="I29" s="176"/>
      <c r="J29" s="176"/>
      <c r="K29" s="179" t="s">
        <v>155</v>
      </c>
      <c r="L29">
        <f t="shared" ref="L29:R29" si="17">VAR(B27:B36)</f>
        <v>7.2111111111111121</v>
      </c>
      <c r="M29">
        <f t="shared" si="17"/>
        <v>4.5</v>
      </c>
      <c r="N29">
        <f t="shared" si="17"/>
        <v>2.177777777777778</v>
      </c>
      <c r="O29">
        <f t="shared" si="17"/>
        <v>3.1555555555555563</v>
      </c>
      <c r="P29">
        <f t="shared" si="17"/>
        <v>2.3999999999999986</v>
      </c>
      <c r="Q29">
        <f t="shared" si="17"/>
        <v>2.1777777777777776</v>
      </c>
      <c r="R29">
        <f t="shared" si="17"/>
        <v>0.26666666666666677</v>
      </c>
    </row>
    <row r="30" spans="1:18" x14ac:dyDescent="0.25">
      <c r="B30" s="383">
        <v>699</v>
      </c>
      <c r="C30" s="383">
        <v>696</v>
      </c>
      <c r="D30" s="383">
        <v>700</v>
      </c>
      <c r="E30" s="383">
        <v>697</v>
      </c>
      <c r="F30" s="383">
        <v>698</v>
      </c>
      <c r="G30" s="383">
        <v>697</v>
      </c>
      <c r="H30" s="383">
        <v>698</v>
      </c>
      <c r="I30" s="176"/>
      <c r="J30" s="176"/>
    </row>
    <row r="31" spans="1:18" x14ac:dyDescent="0.25">
      <c r="B31" s="383">
        <v>700</v>
      </c>
      <c r="C31" s="383">
        <v>698</v>
      </c>
      <c r="D31" s="383">
        <v>697</v>
      </c>
      <c r="E31" s="383">
        <v>697</v>
      </c>
      <c r="F31" s="383">
        <v>697</v>
      </c>
      <c r="G31" s="383">
        <v>699</v>
      </c>
      <c r="H31" s="383">
        <v>697</v>
      </c>
      <c r="I31" s="176"/>
      <c r="J31" s="176"/>
    </row>
    <row r="32" spans="1:18" x14ac:dyDescent="0.25">
      <c r="B32" s="383">
        <v>699</v>
      </c>
      <c r="C32" s="383">
        <v>700</v>
      </c>
      <c r="D32" s="383">
        <v>697</v>
      </c>
      <c r="E32" s="383">
        <v>697</v>
      </c>
      <c r="F32" s="383">
        <v>698</v>
      </c>
      <c r="G32" s="383">
        <v>699</v>
      </c>
      <c r="H32" s="383">
        <v>697</v>
      </c>
      <c r="I32" s="176"/>
      <c r="J32" s="176"/>
    </row>
    <row r="33" spans="1:18" x14ac:dyDescent="0.25">
      <c r="B33" s="383">
        <v>698</v>
      </c>
      <c r="C33" s="383">
        <v>698</v>
      </c>
      <c r="D33" s="383">
        <v>700</v>
      </c>
      <c r="E33" s="383">
        <v>700</v>
      </c>
      <c r="F33" s="383">
        <v>697</v>
      </c>
      <c r="G33" s="383">
        <v>697</v>
      </c>
      <c r="H33" s="383">
        <v>697</v>
      </c>
      <c r="I33" s="176"/>
      <c r="J33" s="176"/>
    </row>
    <row r="34" spans="1:18" x14ac:dyDescent="0.25">
      <c r="B34" s="383">
        <v>698</v>
      </c>
      <c r="C34" s="383">
        <v>702</v>
      </c>
      <c r="D34" s="383">
        <v>697</v>
      </c>
      <c r="E34" s="383">
        <v>699</v>
      </c>
      <c r="F34" s="383">
        <v>697</v>
      </c>
      <c r="G34" s="383">
        <v>701</v>
      </c>
      <c r="H34" s="383">
        <v>697</v>
      </c>
      <c r="I34" s="176"/>
      <c r="J34" s="176"/>
    </row>
    <row r="35" spans="1:18" x14ac:dyDescent="0.25">
      <c r="B35" s="383">
        <v>700</v>
      </c>
      <c r="C35" s="383">
        <v>697</v>
      </c>
      <c r="D35" s="383">
        <v>699</v>
      </c>
      <c r="E35" s="383">
        <v>698</v>
      </c>
      <c r="F35" s="383">
        <v>697</v>
      </c>
      <c r="G35" s="383">
        <v>697</v>
      </c>
      <c r="H35" s="383">
        <v>698</v>
      </c>
      <c r="I35" s="176"/>
      <c r="J35" s="176"/>
    </row>
    <row r="36" spans="1:18" x14ac:dyDescent="0.25">
      <c r="A36" s="381"/>
      <c r="B36" s="383">
        <v>697</v>
      </c>
      <c r="C36" s="383">
        <v>697</v>
      </c>
      <c r="D36" s="383">
        <v>696</v>
      </c>
      <c r="E36" s="383">
        <v>697</v>
      </c>
      <c r="F36" s="383">
        <v>697</v>
      </c>
      <c r="G36" s="383">
        <v>697</v>
      </c>
      <c r="H36" s="383">
        <v>698</v>
      </c>
      <c r="I36" s="176"/>
      <c r="J36" s="176"/>
    </row>
    <row r="37" spans="1:18" x14ac:dyDescent="0.25">
      <c r="A37" s="179" t="s">
        <v>327</v>
      </c>
      <c r="B37" s="383">
        <v>720</v>
      </c>
      <c r="C37" s="383">
        <v>719</v>
      </c>
      <c r="D37" s="383">
        <v>717</v>
      </c>
      <c r="E37" s="383">
        <v>717</v>
      </c>
      <c r="F37" s="383">
        <v>719</v>
      </c>
      <c r="G37" s="383">
        <v>720</v>
      </c>
      <c r="H37" s="383">
        <v>719</v>
      </c>
      <c r="I37" s="176"/>
      <c r="J37" s="176"/>
      <c r="K37" s="179" t="s">
        <v>324</v>
      </c>
      <c r="L37">
        <f t="shared" ref="L37:R37" si="18">AVERAGE(B37:B46)</f>
        <v>719.6</v>
      </c>
      <c r="M37">
        <f t="shared" si="18"/>
        <v>718.8</v>
      </c>
      <c r="N37">
        <f t="shared" si="18"/>
        <v>718.8</v>
      </c>
      <c r="O37">
        <f t="shared" si="18"/>
        <v>718.9</v>
      </c>
      <c r="P37">
        <f t="shared" si="18"/>
        <v>719.5</v>
      </c>
      <c r="Q37">
        <f t="shared" si="18"/>
        <v>719.3</v>
      </c>
      <c r="R37">
        <f t="shared" si="18"/>
        <v>718.6</v>
      </c>
    </row>
    <row r="38" spans="1:18" x14ac:dyDescent="0.25">
      <c r="B38" s="383">
        <v>721</v>
      </c>
      <c r="C38" s="383">
        <v>719</v>
      </c>
      <c r="D38" s="383">
        <v>719</v>
      </c>
      <c r="E38" s="383">
        <v>719</v>
      </c>
      <c r="F38" s="383">
        <v>719</v>
      </c>
      <c r="G38" s="383">
        <v>716</v>
      </c>
      <c r="H38" s="383">
        <v>719</v>
      </c>
      <c r="K38" s="179" t="s">
        <v>154</v>
      </c>
      <c r="L38">
        <f t="shared" ref="L38:R38" si="19">_xlfn.STDEV.P(B37:B46)</f>
        <v>2.6907248094147422</v>
      </c>
      <c r="M38">
        <f t="shared" si="19"/>
        <v>2.6</v>
      </c>
      <c r="N38">
        <f t="shared" si="19"/>
        <v>3.8678159211627436</v>
      </c>
      <c r="O38">
        <f t="shared" si="19"/>
        <v>1.1357816691600549</v>
      </c>
      <c r="P38">
        <f t="shared" si="19"/>
        <v>0.67082039324993692</v>
      </c>
      <c r="Q38">
        <f t="shared" si="19"/>
        <v>1.9000000000000001</v>
      </c>
      <c r="R38">
        <f t="shared" si="19"/>
        <v>1.8000000000000003</v>
      </c>
    </row>
    <row r="39" spans="1:18" x14ac:dyDescent="0.25">
      <c r="B39" s="383">
        <v>723</v>
      </c>
      <c r="C39" s="383">
        <v>720</v>
      </c>
      <c r="D39" s="383">
        <v>724</v>
      </c>
      <c r="E39" s="383">
        <v>719</v>
      </c>
      <c r="F39" s="383">
        <v>719</v>
      </c>
      <c r="G39" s="383">
        <v>723</v>
      </c>
      <c r="H39" s="383">
        <v>720</v>
      </c>
      <c r="K39" s="179" t="s">
        <v>155</v>
      </c>
      <c r="L39">
        <f t="shared" ref="L39:R39" si="20">VAR(B37:B46)</f>
        <v>8.0444444444444443</v>
      </c>
      <c r="M39">
        <f t="shared" si="20"/>
        <v>7.5111111111111102</v>
      </c>
      <c r="N39">
        <f t="shared" si="20"/>
        <v>16.622222222222224</v>
      </c>
      <c r="O39">
        <f t="shared" si="20"/>
        <v>1.4333333333333336</v>
      </c>
      <c r="P39">
        <f t="shared" si="20"/>
        <v>0.5</v>
      </c>
      <c r="Q39">
        <f t="shared" si="20"/>
        <v>4.011111111111112</v>
      </c>
      <c r="R39">
        <f t="shared" si="20"/>
        <v>3.6000000000000005</v>
      </c>
    </row>
    <row r="40" spans="1:18" x14ac:dyDescent="0.25">
      <c r="B40" s="383">
        <v>725</v>
      </c>
      <c r="C40" s="383">
        <v>719</v>
      </c>
      <c r="D40" s="383">
        <v>722</v>
      </c>
      <c r="E40" s="383">
        <v>719</v>
      </c>
      <c r="F40" s="383">
        <v>719</v>
      </c>
      <c r="G40" s="383">
        <v>720</v>
      </c>
      <c r="H40" s="383">
        <v>717</v>
      </c>
    </row>
    <row r="41" spans="1:18" x14ac:dyDescent="0.25">
      <c r="B41" s="383">
        <v>718</v>
      </c>
      <c r="C41" s="383">
        <v>720</v>
      </c>
      <c r="D41" s="383">
        <v>715</v>
      </c>
      <c r="E41" s="383">
        <v>721</v>
      </c>
      <c r="F41" s="383">
        <v>721</v>
      </c>
      <c r="G41" s="383">
        <v>721</v>
      </c>
      <c r="H41" s="383">
        <v>719</v>
      </c>
    </row>
    <row r="42" spans="1:18" x14ac:dyDescent="0.25">
      <c r="B42" s="383">
        <v>717</v>
      </c>
      <c r="C42" s="383">
        <v>723</v>
      </c>
      <c r="D42" s="383">
        <v>722</v>
      </c>
      <c r="E42" s="383">
        <v>719</v>
      </c>
      <c r="F42" s="383">
        <v>720</v>
      </c>
      <c r="G42" s="383">
        <v>717</v>
      </c>
      <c r="H42" s="383">
        <v>715</v>
      </c>
    </row>
    <row r="43" spans="1:18" x14ac:dyDescent="0.25">
      <c r="B43" s="383">
        <v>720</v>
      </c>
      <c r="C43" s="383">
        <v>718</v>
      </c>
      <c r="D43" s="383">
        <v>724</v>
      </c>
      <c r="E43" s="383">
        <v>719</v>
      </c>
      <c r="F43" s="383">
        <v>720</v>
      </c>
      <c r="G43" s="383">
        <v>719</v>
      </c>
      <c r="H43" s="383">
        <v>719</v>
      </c>
    </row>
    <row r="44" spans="1:18" x14ac:dyDescent="0.25">
      <c r="B44" s="383">
        <v>717</v>
      </c>
      <c r="C44" s="383">
        <v>719</v>
      </c>
      <c r="D44" s="383">
        <v>716</v>
      </c>
      <c r="E44" s="383">
        <v>719</v>
      </c>
      <c r="F44" s="383">
        <v>720</v>
      </c>
      <c r="G44" s="383">
        <v>720</v>
      </c>
      <c r="H44" s="383">
        <v>719</v>
      </c>
    </row>
    <row r="45" spans="1:18" x14ac:dyDescent="0.25">
      <c r="B45" s="383">
        <v>716</v>
      </c>
      <c r="C45" s="383">
        <v>712</v>
      </c>
      <c r="D45" s="383">
        <v>717</v>
      </c>
      <c r="E45" s="383">
        <v>720</v>
      </c>
      <c r="F45" s="383">
        <v>719</v>
      </c>
      <c r="G45" s="383">
        <v>718</v>
      </c>
      <c r="H45" s="383">
        <v>717</v>
      </c>
    </row>
    <row r="46" spans="1:18" x14ac:dyDescent="0.25">
      <c r="A46" s="381"/>
      <c r="B46" s="383">
        <v>719</v>
      </c>
      <c r="C46" s="383">
        <v>719</v>
      </c>
      <c r="D46" s="383">
        <v>712</v>
      </c>
      <c r="E46" s="383">
        <v>717</v>
      </c>
      <c r="F46" s="383">
        <v>719</v>
      </c>
      <c r="G46" s="383">
        <v>719</v>
      </c>
      <c r="H46" s="383">
        <v>722</v>
      </c>
    </row>
    <row r="47" spans="1:18" x14ac:dyDescent="0.25">
      <c r="A47" s="179" t="s">
        <v>328</v>
      </c>
      <c r="B47" s="383">
        <v>725</v>
      </c>
      <c r="C47" s="383">
        <v>724</v>
      </c>
      <c r="D47" s="383">
        <v>724</v>
      </c>
      <c r="E47" s="383">
        <v>726</v>
      </c>
      <c r="F47" s="383">
        <v>723</v>
      </c>
      <c r="G47" s="383">
        <v>722</v>
      </c>
      <c r="H47" s="383">
        <v>724</v>
      </c>
      <c r="K47" s="179" t="s">
        <v>324</v>
      </c>
      <c r="L47">
        <f t="shared" ref="L47:R47" si="21">AVERAGE(B47:B56)</f>
        <v>723.5</v>
      </c>
      <c r="M47">
        <f t="shared" si="21"/>
        <v>724.1</v>
      </c>
      <c r="N47">
        <f t="shared" si="21"/>
        <v>724</v>
      </c>
      <c r="O47">
        <f t="shared" si="21"/>
        <v>723.6</v>
      </c>
      <c r="P47">
        <f t="shared" si="21"/>
        <v>724.5</v>
      </c>
      <c r="Q47">
        <f t="shared" si="21"/>
        <v>724.5</v>
      </c>
      <c r="R47">
        <f t="shared" si="21"/>
        <v>724</v>
      </c>
    </row>
    <row r="48" spans="1:18" x14ac:dyDescent="0.25">
      <c r="B48" s="383">
        <v>720</v>
      </c>
      <c r="C48" s="383">
        <v>720</v>
      </c>
      <c r="D48" s="383">
        <v>724</v>
      </c>
      <c r="E48" s="383">
        <v>717</v>
      </c>
      <c r="F48" s="383">
        <v>725</v>
      </c>
      <c r="G48" s="383">
        <v>725</v>
      </c>
      <c r="H48" s="383">
        <v>724</v>
      </c>
      <c r="K48" s="179" t="s">
        <v>154</v>
      </c>
      <c r="L48">
        <f t="shared" ref="L48:R48" si="22">_xlfn.STDEV.P(B47:B56)</f>
        <v>2.0124611797498106</v>
      </c>
      <c r="M48">
        <f t="shared" si="22"/>
        <v>2.6627053911388696</v>
      </c>
      <c r="N48">
        <f t="shared" si="22"/>
        <v>1.4832396974191326</v>
      </c>
      <c r="O48">
        <f t="shared" si="22"/>
        <v>2.3323807579381204</v>
      </c>
      <c r="P48">
        <f t="shared" si="22"/>
        <v>2.2022715545545242</v>
      </c>
      <c r="Q48">
        <f t="shared" si="22"/>
        <v>1.4317821063276353</v>
      </c>
      <c r="R48">
        <f t="shared" si="22"/>
        <v>0.7745966692414834</v>
      </c>
    </row>
    <row r="49" spans="1:18" x14ac:dyDescent="0.25">
      <c r="B49" s="383">
        <v>723</v>
      </c>
      <c r="C49" s="383">
        <v>724</v>
      </c>
      <c r="D49" s="383">
        <v>724</v>
      </c>
      <c r="E49" s="383">
        <v>724</v>
      </c>
      <c r="F49" s="383">
        <v>723</v>
      </c>
      <c r="G49" s="383">
        <v>724</v>
      </c>
      <c r="H49" s="383">
        <v>723</v>
      </c>
      <c r="K49" s="179" t="s">
        <v>155</v>
      </c>
      <c r="L49">
        <f t="shared" ref="L49:R49" si="23">VAR(B47:B56)</f>
        <v>4.5</v>
      </c>
      <c r="M49">
        <f t="shared" si="23"/>
        <v>7.8777777777777782</v>
      </c>
      <c r="N49">
        <f t="shared" si="23"/>
        <v>2.4444444444444446</v>
      </c>
      <c r="O49">
        <f t="shared" si="23"/>
        <v>6.0444444444444452</v>
      </c>
      <c r="P49">
        <f t="shared" si="23"/>
        <v>5.3888888888888893</v>
      </c>
      <c r="Q49">
        <f t="shared" si="23"/>
        <v>2.2777777777777777</v>
      </c>
      <c r="R49">
        <f t="shared" si="23"/>
        <v>0.66666666666666663</v>
      </c>
    </row>
    <row r="50" spans="1:18" x14ac:dyDescent="0.25">
      <c r="B50" s="383">
        <v>721</v>
      </c>
      <c r="C50" s="383">
        <v>725</v>
      </c>
      <c r="D50" s="383">
        <v>724</v>
      </c>
      <c r="E50" s="383">
        <v>724</v>
      </c>
      <c r="F50" s="383">
        <v>729</v>
      </c>
      <c r="G50" s="383">
        <v>724</v>
      </c>
      <c r="H50" s="383">
        <v>724</v>
      </c>
    </row>
    <row r="51" spans="1:18" x14ac:dyDescent="0.25">
      <c r="B51" s="383">
        <v>724</v>
      </c>
      <c r="C51" s="383">
        <v>724</v>
      </c>
      <c r="D51" s="383">
        <v>725</v>
      </c>
      <c r="E51" s="383">
        <v>724</v>
      </c>
      <c r="F51" s="383">
        <v>727</v>
      </c>
      <c r="G51" s="383">
        <v>724</v>
      </c>
      <c r="H51" s="383">
        <v>724</v>
      </c>
    </row>
    <row r="52" spans="1:18" x14ac:dyDescent="0.25">
      <c r="B52" s="383">
        <v>723</v>
      </c>
      <c r="C52" s="383">
        <v>728</v>
      </c>
      <c r="D52" s="383">
        <v>725</v>
      </c>
      <c r="E52" s="383">
        <v>725</v>
      </c>
      <c r="F52" s="383">
        <v>723</v>
      </c>
      <c r="G52" s="383">
        <v>724</v>
      </c>
      <c r="H52" s="383">
        <v>726</v>
      </c>
    </row>
    <row r="53" spans="1:18" x14ac:dyDescent="0.25">
      <c r="B53" s="383">
        <v>723</v>
      </c>
      <c r="C53" s="383">
        <v>722</v>
      </c>
      <c r="D53" s="383">
        <v>723</v>
      </c>
      <c r="E53" s="383">
        <v>724</v>
      </c>
      <c r="F53" s="383">
        <v>721</v>
      </c>
      <c r="G53" s="383">
        <v>724</v>
      </c>
      <c r="H53" s="383">
        <v>724</v>
      </c>
    </row>
    <row r="54" spans="1:18" x14ac:dyDescent="0.25">
      <c r="B54" s="383">
        <v>726</v>
      </c>
      <c r="C54" s="383">
        <v>721</v>
      </c>
      <c r="D54" s="383">
        <v>723</v>
      </c>
      <c r="E54" s="383">
        <v>725</v>
      </c>
      <c r="F54" s="383">
        <v>724</v>
      </c>
      <c r="G54" s="383">
        <v>727</v>
      </c>
      <c r="H54" s="383">
        <v>724</v>
      </c>
    </row>
    <row r="55" spans="1:18" x14ac:dyDescent="0.25">
      <c r="B55" s="383">
        <v>723</v>
      </c>
      <c r="C55" s="383">
        <v>729</v>
      </c>
      <c r="D55" s="383">
        <v>727</v>
      </c>
      <c r="E55" s="383">
        <v>723</v>
      </c>
      <c r="F55" s="383">
        <v>724</v>
      </c>
      <c r="G55" s="383">
        <v>727</v>
      </c>
      <c r="H55" s="383">
        <v>723</v>
      </c>
    </row>
    <row r="56" spans="1:18" x14ac:dyDescent="0.25">
      <c r="A56" s="381"/>
      <c r="B56" s="383">
        <v>727</v>
      </c>
      <c r="C56" s="383">
        <v>724</v>
      </c>
      <c r="D56" s="383">
        <v>721</v>
      </c>
      <c r="E56" s="383">
        <v>724</v>
      </c>
      <c r="F56" s="383">
        <v>726</v>
      </c>
      <c r="G56" s="383">
        <v>724</v>
      </c>
      <c r="H56" s="383">
        <v>724</v>
      </c>
    </row>
    <row r="57" spans="1:18" x14ac:dyDescent="0.25">
      <c r="A57" s="179" t="s">
        <v>329</v>
      </c>
      <c r="B57" s="383">
        <v>740</v>
      </c>
      <c r="C57" s="383">
        <v>733</v>
      </c>
      <c r="D57" s="383">
        <v>736</v>
      </c>
      <c r="E57" s="383">
        <v>725</v>
      </c>
      <c r="F57" s="383">
        <v>731</v>
      </c>
      <c r="G57" s="383">
        <v>732</v>
      </c>
      <c r="H57" s="383">
        <v>732</v>
      </c>
      <c r="K57" s="179" t="s">
        <v>324</v>
      </c>
      <c r="L57">
        <f t="shared" ref="L57:R57" si="24">AVERAGE(B57:B66)</f>
        <v>736.9</v>
      </c>
      <c r="M57">
        <f t="shared" si="24"/>
        <v>735.5</v>
      </c>
      <c r="N57">
        <f t="shared" si="24"/>
        <v>735.7</v>
      </c>
      <c r="O57">
        <f t="shared" si="24"/>
        <v>733.4</v>
      </c>
      <c r="P57">
        <f t="shared" si="24"/>
        <v>735</v>
      </c>
      <c r="Q57">
        <f t="shared" si="24"/>
        <v>734.2</v>
      </c>
      <c r="R57">
        <f t="shared" si="24"/>
        <v>734.6</v>
      </c>
    </row>
    <row r="58" spans="1:18" x14ac:dyDescent="0.25">
      <c r="B58" s="383">
        <v>735</v>
      </c>
      <c r="C58" s="383">
        <v>737</v>
      </c>
      <c r="D58" s="383">
        <v>732</v>
      </c>
      <c r="E58" s="383">
        <v>735</v>
      </c>
      <c r="F58" s="383">
        <v>736</v>
      </c>
      <c r="G58" s="383">
        <v>734</v>
      </c>
      <c r="H58" s="383">
        <v>735</v>
      </c>
      <c r="K58" s="179" t="s">
        <v>154</v>
      </c>
      <c r="L58">
        <f t="shared" ref="L58:R58" si="25">_xlfn.STDEV.P(B57:B66)</f>
        <v>2.7730849247724096</v>
      </c>
      <c r="M58">
        <f t="shared" si="25"/>
        <v>2.2912878474779199</v>
      </c>
      <c r="N58">
        <f t="shared" si="25"/>
        <v>2.4103941586387903</v>
      </c>
      <c r="O58">
        <f t="shared" si="25"/>
        <v>3.2310988842807027</v>
      </c>
      <c r="P58">
        <f t="shared" si="25"/>
        <v>2</v>
      </c>
      <c r="Q58">
        <f t="shared" si="25"/>
        <v>1.4696938456699067</v>
      </c>
      <c r="R58">
        <f t="shared" si="25"/>
        <v>1.1135528725660042</v>
      </c>
    </row>
    <row r="59" spans="1:18" x14ac:dyDescent="0.25">
      <c r="B59" s="383">
        <v>740</v>
      </c>
      <c r="C59" s="383">
        <v>735</v>
      </c>
      <c r="D59" s="383">
        <v>735</v>
      </c>
      <c r="E59" s="383">
        <v>735</v>
      </c>
      <c r="F59" s="383">
        <v>735</v>
      </c>
      <c r="G59" s="383">
        <v>736</v>
      </c>
      <c r="H59" s="383">
        <v>735</v>
      </c>
      <c r="K59" s="179" t="s">
        <v>155</v>
      </c>
      <c r="L59">
        <f t="shared" ref="L59:R59" si="26">VAR(B57:B66)</f>
        <v>8.5444444444444443</v>
      </c>
      <c r="M59">
        <f t="shared" si="26"/>
        <v>5.833333333333333</v>
      </c>
      <c r="N59">
        <f t="shared" si="26"/>
        <v>6.4555555555555575</v>
      </c>
      <c r="O59">
        <f t="shared" si="26"/>
        <v>11.600000000000001</v>
      </c>
      <c r="P59">
        <f t="shared" si="26"/>
        <v>4.4444444444444446</v>
      </c>
      <c r="Q59">
        <f t="shared" si="26"/>
        <v>2.3999999999999995</v>
      </c>
      <c r="R59">
        <f t="shared" si="26"/>
        <v>1.3777777777777775</v>
      </c>
    </row>
    <row r="60" spans="1:18" x14ac:dyDescent="0.25">
      <c r="B60" s="383">
        <v>738</v>
      </c>
      <c r="C60" s="383">
        <v>735</v>
      </c>
      <c r="D60" s="383">
        <v>737</v>
      </c>
      <c r="E60" s="383">
        <v>735</v>
      </c>
      <c r="F60" s="383">
        <v>735</v>
      </c>
      <c r="G60" s="383">
        <v>734</v>
      </c>
      <c r="H60" s="383">
        <v>735</v>
      </c>
    </row>
    <row r="61" spans="1:18" x14ac:dyDescent="0.25">
      <c r="B61" s="383">
        <v>735</v>
      </c>
      <c r="C61" s="383">
        <v>736</v>
      </c>
      <c r="D61" s="383">
        <v>742</v>
      </c>
      <c r="E61" s="383">
        <v>730</v>
      </c>
      <c r="F61" s="383">
        <v>732</v>
      </c>
      <c r="G61" s="383">
        <v>731</v>
      </c>
      <c r="H61" s="383">
        <v>735</v>
      </c>
    </row>
    <row r="62" spans="1:18" x14ac:dyDescent="0.25">
      <c r="B62" s="383">
        <v>738</v>
      </c>
      <c r="C62" s="383">
        <v>736</v>
      </c>
      <c r="D62" s="383">
        <v>735</v>
      </c>
      <c r="E62" s="383">
        <v>733</v>
      </c>
      <c r="F62" s="383">
        <v>735</v>
      </c>
      <c r="G62" s="383">
        <v>735</v>
      </c>
      <c r="H62" s="383">
        <v>735</v>
      </c>
    </row>
    <row r="63" spans="1:18" x14ac:dyDescent="0.25">
      <c r="B63" s="383">
        <v>732</v>
      </c>
      <c r="C63" s="383">
        <v>741</v>
      </c>
      <c r="D63" s="383">
        <v>735</v>
      </c>
      <c r="E63" s="383">
        <v>735</v>
      </c>
      <c r="F63" s="383">
        <v>737</v>
      </c>
      <c r="G63" s="383">
        <v>735</v>
      </c>
      <c r="H63" s="383">
        <v>735</v>
      </c>
    </row>
    <row r="64" spans="1:18" x14ac:dyDescent="0.25">
      <c r="B64" s="383">
        <v>741</v>
      </c>
      <c r="C64" s="383">
        <v>735</v>
      </c>
      <c r="D64" s="383">
        <v>735</v>
      </c>
      <c r="E64" s="383">
        <v>735</v>
      </c>
      <c r="F64" s="383">
        <v>736</v>
      </c>
      <c r="G64" s="383">
        <v>735</v>
      </c>
      <c r="H64" s="383">
        <v>733</v>
      </c>
    </row>
    <row r="65" spans="1:18" x14ac:dyDescent="0.25">
      <c r="B65" s="383">
        <v>735</v>
      </c>
      <c r="C65" s="383">
        <v>732</v>
      </c>
      <c r="D65" s="383">
        <v>735</v>
      </c>
      <c r="E65" s="383">
        <v>735</v>
      </c>
      <c r="F65" s="383">
        <v>738</v>
      </c>
      <c r="G65" s="383">
        <v>735</v>
      </c>
      <c r="H65" s="383">
        <v>736</v>
      </c>
    </row>
    <row r="66" spans="1:18" x14ac:dyDescent="0.25">
      <c r="A66" s="381"/>
      <c r="B66" s="383">
        <v>735</v>
      </c>
      <c r="C66" s="383">
        <v>735</v>
      </c>
      <c r="D66" s="383">
        <v>735</v>
      </c>
      <c r="E66" s="383">
        <v>736</v>
      </c>
      <c r="F66" s="383">
        <v>735</v>
      </c>
      <c r="G66" s="383">
        <v>735</v>
      </c>
      <c r="H66" s="383">
        <v>735</v>
      </c>
    </row>
    <row r="67" spans="1:18" x14ac:dyDescent="0.25">
      <c r="A67" s="179" t="s">
        <v>330</v>
      </c>
      <c r="B67" s="383">
        <v>715</v>
      </c>
      <c r="C67" s="383">
        <v>710</v>
      </c>
      <c r="D67" s="383">
        <v>710</v>
      </c>
      <c r="E67" s="383">
        <v>709</v>
      </c>
      <c r="F67" s="383">
        <v>707</v>
      </c>
      <c r="G67" s="383">
        <v>708</v>
      </c>
      <c r="H67" s="383">
        <v>710</v>
      </c>
      <c r="K67" s="179" t="s">
        <v>324</v>
      </c>
      <c r="L67">
        <f t="shared" ref="L67:R67" si="27">AVERAGE(B67:B76)</f>
        <v>710.5</v>
      </c>
      <c r="M67">
        <f t="shared" si="27"/>
        <v>710</v>
      </c>
      <c r="N67">
        <f t="shared" si="27"/>
        <v>708.7</v>
      </c>
      <c r="O67">
        <f t="shared" si="27"/>
        <v>711.3</v>
      </c>
      <c r="P67">
        <f t="shared" si="27"/>
        <v>709.5</v>
      </c>
      <c r="Q67">
        <f t="shared" si="27"/>
        <v>709.2</v>
      </c>
      <c r="R67">
        <f t="shared" si="27"/>
        <v>708.6</v>
      </c>
    </row>
    <row r="68" spans="1:18" x14ac:dyDescent="0.25">
      <c r="B68" s="383">
        <v>711</v>
      </c>
      <c r="C68" s="383">
        <v>710</v>
      </c>
      <c r="D68" s="383">
        <v>710</v>
      </c>
      <c r="E68" s="383">
        <v>710</v>
      </c>
      <c r="F68" s="383">
        <v>709</v>
      </c>
      <c r="G68" s="383">
        <v>710</v>
      </c>
      <c r="H68" s="383">
        <v>709</v>
      </c>
      <c r="K68" s="179" t="s">
        <v>154</v>
      </c>
      <c r="L68">
        <f t="shared" ref="L68:R68" si="28">_xlfn.STDEV.P(B67:B76)</f>
        <v>2.2912878474779199</v>
      </c>
      <c r="M68">
        <f t="shared" si="28"/>
        <v>3.5777087639996634</v>
      </c>
      <c r="N68">
        <f t="shared" si="28"/>
        <v>1.2688577540449522</v>
      </c>
      <c r="O68">
        <f t="shared" si="28"/>
        <v>6.3568860301251275</v>
      </c>
      <c r="P68">
        <f t="shared" si="28"/>
        <v>1.2041594578792296</v>
      </c>
      <c r="Q68">
        <f t="shared" si="28"/>
        <v>1.5999999999999999</v>
      </c>
      <c r="R68">
        <f t="shared" si="28"/>
        <v>1.2000000000000002</v>
      </c>
    </row>
    <row r="69" spans="1:18" x14ac:dyDescent="0.25">
      <c r="B69" s="383">
        <v>709</v>
      </c>
      <c r="C69" s="383">
        <v>710</v>
      </c>
      <c r="D69" s="383">
        <v>710</v>
      </c>
      <c r="E69" s="383">
        <v>708</v>
      </c>
      <c r="F69" s="383">
        <v>710</v>
      </c>
      <c r="G69" s="383">
        <v>709</v>
      </c>
      <c r="H69" s="383">
        <v>709</v>
      </c>
      <c r="K69" s="179" t="s">
        <v>155</v>
      </c>
      <c r="L69">
        <f t="shared" ref="L69:R69" si="29">VAR(B67:B76)</f>
        <v>5.833333333333333</v>
      </c>
      <c r="M69">
        <f t="shared" si="29"/>
        <v>14.222222222222221</v>
      </c>
      <c r="N69">
        <f t="shared" si="29"/>
        <v>1.788888888888889</v>
      </c>
      <c r="O69">
        <f t="shared" si="29"/>
        <v>44.900000000000006</v>
      </c>
      <c r="P69">
        <f t="shared" si="29"/>
        <v>1.6111111111111112</v>
      </c>
      <c r="Q69">
        <f t="shared" si="29"/>
        <v>2.8444444444444437</v>
      </c>
      <c r="R69">
        <f t="shared" si="29"/>
        <v>1.6000000000000003</v>
      </c>
    </row>
    <row r="70" spans="1:18" x14ac:dyDescent="0.25">
      <c r="B70" s="383">
        <v>706</v>
      </c>
      <c r="C70" s="383">
        <v>711</v>
      </c>
      <c r="D70" s="383">
        <v>708</v>
      </c>
      <c r="E70" s="383">
        <v>708</v>
      </c>
      <c r="F70" s="383">
        <v>710</v>
      </c>
      <c r="G70" s="383">
        <v>711</v>
      </c>
      <c r="H70" s="383">
        <v>707</v>
      </c>
    </row>
    <row r="71" spans="1:18" x14ac:dyDescent="0.25">
      <c r="B71" s="383">
        <v>710</v>
      </c>
      <c r="C71" s="383">
        <v>709</v>
      </c>
      <c r="D71" s="383">
        <v>708</v>
      </c>
      <c r="E71" s="383">
        <v>710</v>
      </c>
      <c r="F71" s="383">
        <v>712</v>
      </c>
      <c r="G71" s="383">
        <v>709</v>
      </c>
      <c r="H71" s="383">
        <v>711</v>
      </c>
    </row>
    <row r="72" spans="1:18" x14ac:dyDescent="0.25">
      <c r="B72" s="383">
        <v>713</v>
      </c>
      <c r="C72" s="383">
        <v>708</v>
      </c>
      <c r="D72" s="383">
        <v>706</v>
      </c>
      <c r="E72" s="383">
        <v>710</v>
      </c>
      <c r="F72" s="383">
        <v>709</v>
      </c>
      <c r="G72" s="383">
        <v>709</v>
      </c>
      <c r="H72" s="383">
        <v>708</v>
      </c>
    </row>
    <row r="73" spans="1:18" x14ac:dyDescent="0.25">
      <c r="B73" s="383">
        <v>711</v>
      </c>
      <c r="C73" s="383">
        <v>708</v>
      </c>
      <c r="D73" s="383">
        <v>708</v>
      </c>
      <c r="E73" s="383">
        <v>708</v>
      </c>
      <c r="F73" s="383">
        <v>709</v>
      </c>
      <c r="G73" s="383">
        <v>712</v>
      </c>
      <c r="H73" s="383">
        <v>709</v>
      </c>
    </row>
    <row r="74" spans="1:18" x14ac:dyDescent="0.25">
      <c r="B74" s="383">
        <v>711</v>
      </c>
      <c r="C74" s="383">
        <v>707</v>
      </c>
      <c r="D74" s="383">
        <v>710</v>
      </c>
      <c r="E74" s="383">
        <v>712</v>
      </c>
      <c r="F74" s="383">
        <v>710</v>
      </c>
      <c r="G74" s="383">
        <v>706</v>
      </c>
      <c r="H74" s="383">
        <v>708</v>
      </c>
    </row>
    <row r="75" spans="1:18" x14ac:dyDescent="0.25">
      <c r="B75" s="383">
        <v>709</v>
      </c>
      <c r="C75" s="383">
        <v>707</v>
      </c>
      <c r="D75" s="383">
        <v>709</v>
      </c>
      <c r="E75" s="383">
        <v>730</v>
      </c>
      <c r="F75" s="383">
        <v>709</v>
      </c>
      <c r="G75" s="383">
        <v>708</v>
      </c>
      <c r="H75" s="383">
        <v>708</v>
      </c>
    </row>
    <row r="76" spans="1:18" x14ac:dyDescent="0.25">
      <c r="A76" s="381"/>
      <c r="B76" s="383">
        <v>710</v>
      </c>
      <c r="C76" s="383">
        <v>720</v>
      </c>
      <c r="D76" s="383">
        <v>708</v>
      </c>
      <c r="E76" s="383">
        <v>708</v>
      </c>
      <c r="F76" s="383">
        <v>710</v>
      </c>
      <c r="G76" s="383">
        <v>710</v>
      </c>
      <c r="H76" s="383">
        <v>707</v>
      </c>
    </row>
    <row r="77" spans="1:18" x14ac:dyDescent="0.25">
      <c r="A77" s="179" t="s">
        <v>364</v>
      </c>
      <c r="B77" s="383">
        <v>735</v>
      </c>
      <c r="C77" s="383">
        <v>729</v>
      </c>
      <c r="D77" s="383">
        <v>729</v>
      </c>
      <c r="E77" s="383">
        <v>729</v>
      </c>
      <c r="F77" s="383">
        <v>728</v>
      </c>
      <c r="G77" s="383">
        <v>729</v>
      </c>
      <c r="H77" s="383">
        <v>729</v>
      </c>
      <c r="K77" s="179" t="s">
        <v>324</v>
      </c>
      <c r="L77">
        <f t="shared" ref="L77:R77" si="30">AVERAGE(B77:B86)</f>
        <v>729.3</v>
      </c>
      <c r="M77">
        <f t="shared" si="30"/>
        <v>728.1</v>
      </c>
      <c r="N77">
        <f t="shared" si="30"/>
        <v>728.9</v>
      </c>
      <c r="O77">
        <f t="shared" si="30"/>
        <v>728.8</v>
      </c>
      <c r="P77">
        <f t="shared" si="30"/>
        <v>729.2</v>
      </c>
      <c r="Q77">
        <f t="shared" si="30"/>
        <v>728.7</v>
      </c>
      <c r="R77">
        <f t="shared" si="30"/>
        <v>728.3</v>
      </c>
    </row>
    <row r="78" spans="1:18" x14ac:dyDescent="0.25">
      <c r="B78" s="383">
        <v>730</v>
      </c>
      <c r="C78" s="383">
        <v>723</v>
      </c>
      <c r="D78" s="383">
        <v>727</v>
      </c>
      <c r="E78" s="383">
        <v>729</v>
      </c>
      <c r="F78" s="383">
        <v>729</v>
      </c>
      <c r="G78" s="383">
        <v>730</v>
      </c>
      <c r="H78" s="383">
        <v>726</v>
      </c>
      <c r="K78" s="179" t="s">
        <v>154</v>
      </c>
      <c r="L78">
        <f t="shared" ref="L78:R78" si="31">_xlfn.STDEV.P(B77:B86)</f>
        <v>2.0518284528683197</v>
      </c>
      <c r="M78">
        <f t="shared" si="31"/>
        <v>1.8138357147217055</v>
      </c>
      <c r="N78">
        <f t="shared" si="31"/>
        <v>2.7730849247724096</v>
      </c>
      <c r="O78">
        <f t="shared" si="31"/>
        <v>0.60000000000000009</v>
      </c>
      <c r="P78">
        <f t="shared" si="31"/>
        <v>1.3266499161421599</v>
      </c>
      <c r="Q78">
        <f t="shared" si="31"/>
        <v>0.6403124237432849</v>
      </c>
      <c r="R78">
        <f t="shared" si="31"/>
        <v>1.1000000000000001</v>
      </c>
    </row>
    <row r="79" spans="1:18" x14ac:dyDescent="0.25">
      <c r="B79" s="383">
        <v>728</v>
      </c>
      <c r="C79" s="383">
        <v>729</v>
      </c>
      <c r="D79" s="383">
        <v>729</v>
      </c>
      <c r="E79" s="383">
        <v>729</v>
      </c>
      <c r="F79" s="383">
        <v>731</v>
      </c>
      <c r="G79" s="383">
        <v>729</v>
      </c>
      <c r="H79" s="383">
        <v>729</v>
      </c>
      <c r="K79" s="179" t="s">
        <v>155</v>
      </c>
      <c r="L79">
        <f t="shared" ref="L79:R79" si="32">VAR(B77:B86)</f>
        <v>4.6777777777777807</v>
      </c>
      <c r="M79">
        <f t="shared" si="32"/>
        <v>3.6555555555555563</v>
      </c>
      <c r="N79">
        <f t="shared" si="32"/>
        <v>8.5444444444444443</v>
      </c>
      <c r="O79">
        <f t="shared" si="32"/>
        <v>0.40000000000000008</v>
      </c>
      <c r="P79">
        <f t="shared" si="32"/>
        <v>1.9555555555555553</v>
      </c>
      <c r="Q79">
        <f t="shared" si="32"/>
        <v>0.4555555555555556</v>
      </c>
      <c r="R79">
        <f t="shared" si="32"/>
        <v>1.3444444444444443</v>
      </c>
    </row>
    <row r="80" spans="1:18" x14ac:dyDescent="0.25">
      <c r="B80" s="383">
        <v>729</v>
      </c>
      <c r="C80" s="383">
        <v>727</v>
      </c>
      <c r="D80" s="383">
        <v>729</v>
      </c>
      <c r="E80" s="383">
        <v>728</v>
      </c>
      <c r="F80" s="383">
        <v>730</v>
      </c>
      <c r="G80" s="383">
        <v>728</v>
      </c>
      <c r="H80" s="383">
        <v>729</v>
      </c>
    </row>
    <row r="81" spans="1:39" x14ac:dyDescent="0.25">
      <c r="B81" s="383">
        <v>729</v>
      </c>
      <c r="C81" s="383">
        <v>729</v>
      </c>
      <c r="D81" s="383">
        <v>729</v>
      </c>
      <c r="E81" s="383">
        <v>728</v>
      </c>
      <c r="F81" s="383">
        <v>729</v>
      </c>
      <c r="G81" s="383">
        <v>728</v>
      </c>
      <c r="H81" s="383">
        <v>728</v>
      </c>
    </row>
    <row r="82" spans="1:39" x14ac:dyDescent="0.25">
      <c r="B82" s="383">
        <v>729</v>
      </c>
      <c r="C82" s="383">
        <v>729</v>
      </c>
      <c r="D82" s="383">
        <v>729</v>
      </c>
      <c r="E82" s="383">
        <v>728</v>
      </c>
      <c r="F82" s="383">
        <v>732</v>
      </c>
      <c r="G82" s="383">
        <v>729</v>
      </c>
      <c r="H82" s="383">
        <v>727</v>
      </c>
    </row>
    <row r="83" spans="1:39" x14ac:dyDescent="0.25">
      <c r="B83" s="383">
        <v>729</v>
      </c>
      <c r="C83" s="383">
        <v>729</v>
      </c>
      <c r="D83" s="383">
        <v>723</v>
      </c>
      <c r="E83" s="383">
        <v>730</v>
      </c>
      <c r="F83" s="383">
        <v>728</v>
      </c>
      <c r="G83" s="383">
        <v>728</v>
      </c>
      <c r="H83" s="383">
        <v>729</v>
      </c>
      <c r="V83" s="177"/>
      <c r="W83" s="177"/>
      <c r="X83" s="177"/>
      <c r="Y83" s="177"/>
      <c r="Z83" s="177"/>
      <c r="AA83" s="177"/>
      <c r="AB83" s="177"/>
      <c r="AC83" s="177"/>
      <c r="AD83" s="177"/>
      <c r="AE83" s="177"/>
      <c r="AF83" s="177"/>
      <c r="AG83" s="177"/>
      <c r="AH83" s="177"/>
      <c r="AI83" s="177"/>
      <c r="AJ83" s="177"/>
      <c r="AK83" s="177"/>
      <c r="AL83" s="177"/>
      <c r="AM83" s="177"/>
    </row>
    <row r="84" spans="1:39" x14ac:dyDescent="0.25">
      <c r="B84" s="383">
        <v>728</v>
      </c>
      <c r="C84" s="383">
        <v>729</v>
      </c>
      <c r="D84" s="383">
        <v>729</v>
      </c>
      <c r="E84" s="383">
        <v>729</v>
      </c>
      <c r="F84" s="383">
        <v>728</v>
      </c>
      <c r="G84" s="383">
        <v>729</v>
      </c>
      <c r="H84" s="383">
        <v>728</v>
      </c>
      <c r="V84" s="267"/>
      <c r="W84" s="204"/>
      <c r="X84" s="204"/>
      <c r="Y84" s="204"/>
      <c r="Z84" s="204"/>
      <c r="AA84" s="204"/>
      <c r="AB84" s="204"/>
      <c r="AC84" s="204"/>
      <c r="AD84" s="177"/>
      <c r="AE84" s="267"/>
      <c r="AF84" s="204"/>
      <c r="AG84" s="204"/>
      <c r="AH84" s="204"/>
      <c r="AI84" s="204"/>
      <c r="AJ84" s="204"/>
      <c r="AK84" s="204"/>
      <c r="AL84" s="204"/>
      <c r="AM84" s="177"/>
    </row>
    <row r="85" spans="1:39" x14ac:dyDescent="0.25">
      <c r="B85" s="383">
        <v>729</v>
      </c>
      <c r="C85" s="383">
        <v>728</v>
      </c>
      <c r="D85" s="383">
        <v>730</v>
      </c>
      <c r="E85" s="383">
        <v>729</v>
      </c>
      <c r="F85" s="383">
        <v>729</v>
      </c>
      <c r="G85" s="383">
        <v>729</v>
      </c>
      <c r="H85" s="383">
        <v>730</v>
      </c>
      <c r="V85" s="267"/>
      <c r="W85" s="385"/>
      <c r="X85" s="385"/>
      <c r="Y85" s="385"/>
      <c r="Z85" s="385"/>
      <c r="AA85" s="385"/>
      <c r="AB85" s="385"/>
      <c r="AC85" s="385"/>
      <c r="AD85" s="177"/>
      <c r="AE85" s="267"/>
      <c r="AF85" s="385"/>
      <c r="AG85" s="385"/>
      <c r="AH85" s="385"/>
      <c r="AI85" s="385"/>
      <c r="AJ85" s="385"/>
      <c r="AK85" s="385"/>
      <c r="AL85" s="385"/>
      <c r="AM85" s="177"/>
    </row>
    <row r="86" spans="1:39" x14ac:dyDescent="0.25">
      <c r="A86" s="381"/>
      <c r="B86" s="383">
        <v>727</v>
      </c>
      <c r="C86" s="383">
        <v>729</v>
      </c>
      <c r="D86" s="383">
        <v>735</v>
      </c>
      <c r="E86" s="383">
        <v>729</v>
      </c>
      <c r="F86" s="383">
        <v>728</v>
      </c>
      <c r="G86" s="383">
        <v>728</v>
      </c>
      <c r="H86" s="383">
        <v>728</v>
      </c>
      <c r="V86" s="267"/>
      <c r="W86" s="385"/>
      <c r="X86" s="385"/>
      <c r="Y86" s="385"/>
      <c r="Z86" s="385"/>
      <c r="AA86" s="385"/>
      <c r="AB86" s="385"/>
      <c r="AC86" s="385"/>
      <c r="AD86" s="177"/>
      <c r="AE86" s="267"/>
      <c r="AF86" s="385"/>
      <c r="AG86" s="385"/>
      <c r="AH86" s="385"/>
      <c r="AI86" s="385"/>
      <c r="AJ86" s="385"/>
      <c r="AK86" s="385"/>
      <c r="AL86" s="385"/>
      <c r="AM86" s="177"/>
    </row>
    <row r="87" spans="1:39" x14ac:dyDescent="0.25">
      <c r="V87" s="267"/>
      <c r="W87" s="385"/>
      <c r="X87" s="385"/>
      <c r="Y87" s="385"/>
      <c r="Z87" s="385"/>
      <c r="AA87" s="385"/>
      <c r="AB87" s="385"/>
      <c r="AC87" s="385"/>
      <c r="AD87" s="177"/>
      <c r="AE87" s="267"/>
      <c r="AF87" s="385"/>
      <c r="AG87" s="385"/>
      <c r="AH87" s="385"/>
      <c r="AI87" s="385"/>
      <c r="AJ87" s="385"/>
      <c r="AK87" s="385"/>
      <c r="AL87" s="385"/>
      <c r="AM87" s="177"/>
    </row>
    <row r="88" spans="1:39" x14ac:dyDescent="0.25">
      <c r="V88" s="267"/>
      <c r="W88" s="385"/>
      <c r="X88" s="385"/>
      <c r="Y88" s="385"/>
      <c r="Z88" s="385"/>
      <c r="AA88" s="385"/>
      <c r="AB88" s="385"/>
      <c r="AC88" s="385"/>
      <c r="AD88" s="177"/>
      <c r="AE88" s="267"/>
      <c r="AF88" s="385"/>
      <c r="AG88" s="385"/>
      <c r="AH88" s="385"/>
      <c r="AI88" s="385"/>
      <c r="AJ88" s="385"/>
      <c r="AK88" s="385"/>
      <c r="AL88" s="385"/>
      <c r="AM88" s="177"/>
    </row>
    <row r="89" spans="1:39" x14ac:dyDescent="0.25">
      <c r="V89" s="267"/>
      <c r="W89" s="385"/>
      <c r="X89" s="385"/>
      <c r="Y89" s="385"/>
      <c r="Z89" s="385"/>
      <c r="AA89" s="385"/>
      <c r="AB89" s="385"/>
      <c r="AC89" s="385"/>
      <c r="AD89" s="177"/>
      <c r="AE89" s="267"/>
      <c r="AF89" s="385"/>
      <c r="AG89" s="385"/>
      <c r="AH89" s="385"/>
      <c r="AI89" s="385"/>
      <c r="AJ89" s="385"/>
      <c r="AK89" s="385"/>
      <c r="AL89" s="385"/>
      <c r="AM89" s="177"/>
    </row>
    <row r="90" spans="1:39" x14ac:dyDescent="0.25">
      <c r="V90" s="267"/>
      <c r="W90" s="385"/>
      <c r="X90" s="385"/>
      <c r="Y90" s="385"/>
      <c r="Z90" s="385"/>
      <c r="AA90" s="385"/>
      <c r="AB90" s="385"/>
      <c r="AC90" s="385"/>
      <c r="AD90" s="177"/>
      <c r="AE90" s="267"/>
      <c r="AF90" s="385"/>
      <c r="AG90" s="385"/>
      <c r="AH90" s="385"/>
      <c r="AI90" s="385"/>
      <c r="AJ90" s="385"/>
      <c r="AK90" s="385"/>
      <c r="AL90" s="385"/>
      <c r="AM90" s="177"/>
    </row>
    <row r="91" spans="1:39" x14ac:dyDescent="0.25">
      <c r="V91" s="267"/>
      <c r="W91" s="385"/>
      <c r="X91" s="385"/>
      <c r="Y91" s="385"/>
      <c r="Z91" s="385"/>
      <c r="AA91" s="385"/>
      <c r="AB91" s="385"/>
      <c r="AC91" s="385"/>
      <c r="AD91" s="177"/>
      <c r="AE91" s="267"/>
      <c r="AF91" s="385"/>
      <c r="AG91" s="385"/>
      <c r="AH91" s="385"/>
      <c r="AI91" s="385"/>
      <c r="AJ91" s="385"/>
      <c r="AK91" s="385"/>
      <c r="AL91" s="385"/>
      <c r="AM91" s="177"/>
    </row>
    <row r="92" spans="1:39" x14ac:dyDescent="0.25">
      <c r="V92" s="267"/>
      <c r="W92" s="385"/>
      <c r="X92" s="385"/>
      <c r="Y92" s="385"/>
      <c r="Z92" s="385"/>
      <c r="AA92" s="385"/>
      <c r="AB92" s="385"/>
      <c r="AC92" s="385"/>
      <c r="AD92" s="177"/>
      <c r="AE92" s="267"/>
      <c r="AF92" s="385"/>
      <c r="AG92" s="385"/>
      <c r="AH92" s="385"/>
      <c r="AI92" s="385"/>
      <c r="AJ92" s="385"/>
      <c r="AK92" s="385"/>
      <c r="AL92" s="385"/>
      <c r="AM92" s="177"/>
    </row>
    <row r="93" spans="1:39" x14ac:dyDescent="0.25">
      <c r="V93" s="267"/>
      <c r="W93" s="385"/>
      <c r="X93" s="385"/>
      <c r="Y93" s="385"/>
      <c r="Z93" s="385"/>
      <c r="AA93" s="385"/>
      <c r="AB93" s="385"/>
      <c r="AC93" s="385"/>
      <c r="AD93" s="177"/>
      <c r="AE93" s="267"/>
      <c r="AF93" s="385"/>
      <c r="AG93" s="385"/>
      <c r="AH93" s="385"/>
      <c r="AI93" s="385"/>
      <c r="AJ93" s="385"/>
      <c r="AK93" s="385"/>
      <c r="AL93" s="385"/>
      <c r="AM93" s="177"/>
    </row>
    <row r="94" spans="1:39" x14ac:dyDescent="0.25">
      <c r="V94" s="267"/>
      <c r="W94" s="385"/>
      <c r="X94" s="385"/>
      <c r="Y94" s="385"/>
      <c r="Z94" s="385"/>
      <c r="AA94" s="385"/>
      <c r="AB94" s="385"/>
      <c r="AC94" s="385"/>
      <c r="AD94" s="177"/>
      <c r="AE94" s="267"/>
      <c r="AF94" s="385"/>
      <c r="AG94" s="385"/>
      <c r="AH94" s="385"/>
      <c r="AI94" s="385"/>
      <c r="AJ94" s="385"/>
      <c r="AK94" s="385"/>
      <c r="AL94" s="385"/>
      <c r="AM94" s="177"/>
    </row>
    <row r="95" spans="1:39" x14ac:dyDescent="0.25">
      <c r="V95" s="267"/>
      <c r="W95" s="385"/>
      <c r="X95" s="385"/>
      <c r="Y95" s="385"/>
      <c r="Z95" s="385"/>
      <c r="AA95" s="385"/>
      <c r="AB95" s="385"/>
      <c r="AC95" s="385"/>
      <c r="AD95" s="177"/>
      <c r="AE95" s="267"/>
      <c r="AF95" s="385"/>
      <c r="AG95" s="385"/>
      <c r="AH95" s="385"/>
      <c r="AI95" s="385"/>
      <c r="AJ95" s="385"/>
      <c r="AK95" s="385"/>
      <c r="AL95" s="385"/>
      <c r="AM95" s="177"/>
    </row>
    <row r="96" spans="1:39" x14ac:dyDescent="0.25">
      <c r="V96" s="267"/>
      <c r="W96" s="385"/>
      <c r="X96" s="385"/>
      <c r="Y96" s="385"/>
      <c r="Z96" s="385"/>
      <c r="AA96" s="385"/>
      <c r="AB96" s="385"/>
      <c r="AC96" s="385"/>
      <c r="AD96" s="177"/>
      <c r="AE96" s="267"/>
      <c r="AF96" s="385"/>
      <c r="AG96" s="385"/>
      <c r="AH96" s="385"/>
      <c r="AI96" s="385"/>
      <c r="AJ96" s="385"/>
      <c r="AK96" s="385"/>
      <c r="AL96" s="385"/>
      <c r="AM96" s="177"/>
    </row>
    <row r="97" spans="22:39" x14ac:dyDescent="0.25">
      <c r="V97" s="267"/>
      <c r="W97" s="385"/>
      <c r="X97" s="385"/>
      <c r="Y97" s="385"/>
      <c r="Z97" s="385"/>
      <c r="AA97" s="385"/>
      <c r="AB97" s="385"/>
      <c r="AC97" s="385"/>
      <c r="AD97" s="177"/>
      <c r="AE97" s="267"/>
      <c r="AF97" s="385"/>
      <c r="AG97" s="385"/>
      <c r="AH97" s="385"/>
      <c r="AI97" s="385"/>
      <c r="AJ97" s="385"/>
      <c r="AK97" s="385"/>
      <c r="AL97" s="385"/>
      <c r="AM97" s="177"/>
    </row>
    <row r="98" spans="22:39" x14ac:dyDescent="0.25">
      <c r="V98" s="267"/>
      <c r="W98" s="385"/>
      <c r="X98" s="385"/>
      <c r="Y98" s="385"/>
      <c r="Z98" s="385"/>
      <c r="AA98" s="385"/>
      <c r="AB98" s="385"/>
      <c r="AC98" s="385"/>
      <c r="AD98" s="177"/>
      <c r="AE98" s="267"/>
      <c r="AF98" s="385"/>
      <c r="AG98" s="385"/>
      <c r="AH98" s="385"/>
      <c r="AI98" s="385"/>
      <c r="AJ98" s="385"/>
      <c r="AK98" s="385"/>
      <c r="AL98" s="385"/>
      <c r="AM98" s="177"/>
    </row>
    <row r="99" spans="22:39" x14ac:dyDescent="0.25">
      <c r="V99" s="267"/>
      <c r="W99" s="385"/>
      <c r="X99" s="385"/>
      <c r="Y99" s="385"/>
      <c r="Z99" s="385"/>
      <c r="AA99" s="385"/>
      <c r="AB99" s="385"/>
      <c r="AC99" s="385"/>
      <c r="AD99" s="177"/>
      <c r="AE99" s="267"/>
      <c r="AF99" s="385"/>
      <c r="AG99" s="385"/>
      <c r="AH99" s="385"/>
      <c r="AI99" s="385"/>
      <c r="AJ99" s="385"/>
      <c r="AK99" s="385"/>
      <c r="AL99" s="385"/>
      <c r="AM99" s="177"/>
    </row>
    <row r="100" spans="22:39" x14ac:dyDescent="0.25">
      <c r="V100" s="267"/>
      <c r="W100" s="385"/>
      <c r="X100" s="385"/>
      <c r="Y100" s="385"/>
      <c r="Z100" s="385"/>
      <c r="AA100" s="385"/>
      <c r="AB100" s="385"/>
      <c r="AC100" s="385"/>
      <c r="AD100" s="177"/>
      <c r="AE100" s="267"/>
      <c r="AF100" s="385"/>
      <c r="AG100" s="385"/>
      <c r="AH100" s="385"/>
      <c r="AI100" s="385"/>
      <c r="AJ100" s="385"/>
      <c r="AK100" s="385"/>
      <c r="AL100" s="385"/>
      <c r="AM100" s="177"/>
    </row>
    <row r="101" spans="22:39" x14ac:dyDescent="0.25">
      <c r="V101" s="267"/>
      <c r="W101" s="385"/>
      <c r="X101" s="385"/>
      <c r="Y101" s="385"/>
      <c r="Z101" s="385"/>
      <c r="AA101" s="385"/>
      <c r="AB101" s="385"/>
      <c r="AC101" s="385"/>
      <c r="AD101" s="177"/>
      <c r="AE101" s="267"/>
      <c r="AF101" s="385"/>
      <c r="AG101" s="385"/>
      <c r="AH101" s="385"/>
      <c r="AI101" s="385"/>
      <c r="AJ101" s="385"/>
      <c r="AK101" s="385"/>
      <c r="AL101" s="385"/>
      <c r="AM101" s="177"/>
    </row>
    <row r="102" spans="22:39" x14ac:dyDescent="0.25">
      <c r="V102" s="267"/>
      <c r="W102" s="385"/>
      <c r="X102" s="385"/>
      <c r="Y102" s="385"/>
      <c r="Z102" s="385"/>
      <c r="AA102" s="385"/>
      <c r="AB102" s="385"/>
      <c r="AC102" s="385"/>
      <c r="AD102" s="177"/>
      <c r="AE102" s="267"/>
      <c r="AF102" s="385"/>
      <c r="AG102" s="385"/>
      <c r="AH102" s="385"/>
      <c r="AI102" s="385"/>
      <c r="AJ102" s="385"/>
      <c r="AK102" s="385"/>
      <c r="AL102" s="385"/>
      <c r="AM102" s="177"/>
    </row>
    <row r="103" spans="22:39" x14ac:dyDescent="0.25">
      <c r="V103" s="267"/>
      <c r="W103" s="385"/>
      <c r="X103" s="385"/>
      <c r="Y103" s="385"/>
      <c r="Z103" s="385"/>
      <c r="AA103" s="385"/>
      <c r="AB103" s="385"/>
      <c r="AC103" s="385"/>
      <c r="AD103" s="177"/>
      <c r="AE103" s="267"/>
      <c r="AF103" s="385"/>
      <c r="AG103" s="385"/>
      <c r="AH103" s="385"/>
      <c r="AI103" s="385"/>
      <c r="AJ103" s="385"/>
      <c r="AK103" s="385"/>
      <c r="AL103" s="385"/>
      <c r="AM103" s="177"/>
    </row>
    <row r="104" spans="22:39" x14ac:dyDescent="0.25">
      <c r="V104" s="267"/>
      <c r="W104" s="385"/>
      <c r="X104" s="385"/>
      <c r="Y104" s="385"/>
      <c r="Z104" s="385"/>
      <c r="AA104" s="385"/>
      <c r="AB104" s="385"/>
      <c r="AC104" s="385"/>
      <c r="AD104" s="177"/>
      <c r="AE104" s="267"/>
      <c r="AF104" s="385"/>
      <c r="AG104" s="385"/>
      <c r="AH104" s="385"/>
      <c r="AI104" s="385"/>
      <c r="AJ104" s="385"/>
      <c r="AK104" s="385"/>
      <c r="AL104" s="385"/>
      <c r="AM104" s="177"/>
    </row>
    <row r="105" spans="22:39" x14ac:dyDescent="0.25">
      <c r="V105" s="267"/>
      <c r="W105" s="385"/>
      <c r="X105" s="385"/>
      <c r="Y105" s="385"/>
      <c r="Z105" s="385"/>
      <c r="AA105" s="385"/>
      <c r="AB105" s="385"/>
      <c r="AC105" s="385"/>
      <c r="AD105" s="177"/>
      <c r="AE105" s="267"/>
      <c r="AF105" s="385"/>
      <c r="AG105" s="385"/>
      <c r="AH105" s="385"/>
      <c r="AI105" s="385"/>
      <c r="AJ105" s="385"/>
      <c r="AK105" s="385"/>
      <c r="AL105" s="385"/>
      <c r="AM105" s="177"/>
    </row>
    <row r="106" spans="22:39" x14ac:dyDescent="0.25">
      <c r="V106" s="267"/>
      <c r="W106" s="385"/>
      <c r="X106" s="385"/>
      <c r="Y106" s="385"/>
      <c r="Z106" s="385"/>
      <c r="AA106" s="385"/>
      <c r="AB106" s="385"/>
      <c r="AC106" s="385"/>
      <c r="AD106" s="177"/>
      <c r="AE106" s="267"/>
      <c r="AF106" s="385"/>
      <c r="AG106" s="385"/>
      <c r="AH106" s="385"/>
      <c r="AI106" s="385"/>
      <c r="AJ106" s="385"/>
      <c r="AK106" s="385"/>
      <c r="AL106" s="385"/>
      <c r="AM106" s="177"/>
    </row>
    <row r="107" spans="22:39" x14ac:dyDescent="0.25">
      <c r="V107" s="267"/>
      <c r="W107" s="385"/>
      <c r="X107" s="385"/>
      <c r="Y107" s="385"/>
      <c r="Z107" s="385"/>
      <c r="AA107" s="385"/>
      <c r="AB107" s="385"/>
      <c r="AC107" s="385"/>
      <c r="AD107" s="177"/>
      <c r="AE107" s="267"/>
      <c r="AF107" s="385"/>
      <c r="AG107" s="385"/>
      <c r="AH107" s="385"/>
      <c r="AI107" s="385"/>
      <c r="AJ107" s="385"/>
      <c r="AK107" s="385"/>
      <c r="AL107" s="385"/>
      <c r="AM107" s="177"/>
    </row>
    <row r="108" spans="22:39" x14ac:dyDescent="0.25">
      <c r="V108" s="267"/>
      <c r="W108" s="385"/>
      <c r="X108" s="385"/>
      <c r="Y108" s="385"/>
      <c r="Z108" s="385"/>
      <c r="AA108" s="385"/>
      <c r="AB108" s="385"/>
      <c r="AC108" s="385"/>
      <c r="AD108" s="177"/>
      <c r="AE108" s="267"/>
      <c r="AF108" s="385"/>
      <c r="AG108" s="385"/>
      <c r="AH108" s="385"/>
      <c r="AI108" s="385"/>
      <c r="AJ108" s="385"/>
      <c r="AK108" s="385"/>
      <c r="AL108" s="385"/>
      <c r="AM108" s="177"/>
    </row>
    <row r="109" spans="22:39" x14ac:dyDescent="0.25">
      <c r="V109" s="267"/>
      <c r="W109" s="385"/>
      <c r="X109" s="385"/>
      <c r="Y109" s="385"/>
      <c r="Z109" s="385"/>
      <c r="AA109" s="385"/>
      <c r="AB109" s="385"/>
      <c r="AC109" s="385"/>
      <c r="AD109" s="177"/>
      <c r="AE109" s="267"/>
      <c r="AF109" s="385"/>
      <c r="AG109" s="385"/>
      <c r="AH109" s="385"/>
      <c r="AI109" s="385"/>
      <c r="AJ109" s="385"/>
      <c r="AK109" s="385"/>
      <c r="AL109" s="385"/>
      <c r="AM109" s="177"/>
    </row>
    <row r="110" spans="22:39" x14ac:dyDescent="0.25">
      <c r="V110" s="267"/>
      <c r="W110" s="385"/>
      <c r="X110" s="385"/>
      <c r="Y110" s="385"/>
      <c r="Z110" s="385"/>
      <c r="AA110" s="385"/>
      <c r="AB110" s="385"/>
      <c r="AC110" s="385"/>
      <c r="AD110" s="177"/>
      <c r="AE110" s="267"/>
      <c r="AF110" s="385"/>
      <c r="AG110" s="385"/>
      <c r="AH110" s="385"/>
      <c r="AI110" s="385"/>
      <c r="AJ110" s="385"/>
      <c r="AK110" s="385"/>
      <c r="AL110" s="385"/>
      <c r="AM110" s="177"/>
    </row>
    <row r="111" spans="22:39" x14ac:dyDescent="0.25">
      <c r="V111" s="267"/>
      <c r="W111" s="385"/>
      <c r="X111" s="385"/>
      <c r="Y111" s="385"/>
      <c r="Z111" s="385"/>
      <c r="AA111" s="385"/>
      <c r="AB111" s="385"/>
      <c r="AC111" s="385"/>
      <c r="AD111" s="177"/>
      <c r="AE111" s="267"/>
      <c r="AF111" s="385"/>
      <c r="AG111" s="385"/>
      <c r="AH111" s="385"/>
      <c r="AI111" s="385"/>
      <c r="AJ111" s="385"/>
      <c r="AK111" s="385"/>
      <c r="AL111" s="385"/>
      <c r="AM111" s="177"/>
    </row>
    <row r="112" spans="22:39" x14ac:dyDescent="0.25">
      <c r="V112" s="267"/>
      <c r="W112" s="385"/>
      <c r="X112" s="385"/>
      <c r="Y112" s="385"/>
      <c r="Z112" s="385"/>
      <c r="AA112" s="385"/>
      <c r="AB112" s="385"/>
      <c r="AC112" s="385"/>
      <c r="AD112" s="177"/>
      <c r="AE112" s="267"/>
      <c r="AF112" s="385"/>
      <c r="AG112" s="385"/>
      <c r="AH112" s="385"/>
      <c r="AI112" s="385"/>
      <c r="AJ112" s="385"/>
      <c r="AK112" s="385"/>
      <c r="AL112" s="385"/>
      <c r="AM112" s="177"/>
    </row>
    <row r="113" spans="22:39" x14ac:dyDescent="0.25">
      <c r="V113" s="267"/>
      <c r="W113" s="385"/>
      <c r="X113" s="385"/>
      <c r="Y113" s="385"/>
      <c r="Z113" s="385"/>
      <c r="AA113" s="385"/>
      <c r="AB113" s="385"/>
      <c r="AC113" s="385"/>
      <c r="AD113" s="177"/>
      <c r="AE113" s="267"/>
      <c r="AF113" s="385"/>
      <c r="AG113" s="385"/>
      <c r="AH113" s="385"/>
      <c r="AI113" s="385"/>
      <c r="AJ113" s="385"/>
      <c r="AK113" s="385"/>
      <c r="AL113" s="385"/>
      <c r="AM113" s="177"/>
    </row>
    <row r="114" spans="22:39" x14ac:dyDescent="0.25">
      <c r="V114" s="267"/>
      <c r="W114" s="385"/>
      <c r="X114" s="385"/>
      <c r="Y114" s="385"/>
      <c r="Z114" s="385"/>
      <c r="AA114" s="385"/>
      <c r="AB114" s="385"/>
      <c r="AC114" s="385"/>
      <c r="AD114" s="177"/>
      <c r="AE114" s="267"/>
      <c r="AF114" s="385"/>
      <c r="AG114" s="385"/>
      <c r="AH114" s="385"/>
      <c r="AI114" s="385"/>
      <c r="AJ114" s="385"/>
      <c r="AK114" s="385"/>
      <c r="AL114" s="385"/>
      <c r="AM114" s="177"/>
    </row>
    <row r="115" spans="22:39" x14ac:dyDescent="0.25">
      <c r="V115" s="267"/>
      <c r="W115" s="385"/>
      <c r="X115" s="385"/>
      <c r="Y115" s="385"/>
      <c r="Z115" s="385"/>
      <c r="AA115" s="385"/>
      <c r="AB115" s="385"/>
      <c r="AC115" s="385"/>
      <c r="AD115" s="177"/>
      <c r="AE115" s="267"/>
      <c r="AF115" s="385"/>
      <c r="AG115" s="385"/>
      <c r="AH115" s="385"/>
      <c r="AI115" s="385"/>
      <c r="AJ115" s="385"/>
      <c r="AK115" s="385"/>
      <c r="AL115" s="385"/>
      <c r="AM115" s="177"/>
    </row>
    <row r="116" spans="22:39" x14ac:dyDescent="0.25">
      <c r="V116" s="267"/>
      <c r="W116" s="385"/>
      <c r="X116" s="385"/>
      <c r="Y116" s="385"/>
      <c r="Z116" s="385"/>
      <c r="AA116" s="385"/>
      <c r="AB116" s="385"/>
      <c r="AC116" s="385"/>
      <c r="AD116" s="177"/>
      <c r="AE116" s="267"/>
      <c r="AF116" s="385"/>
      <c r="AG116" s="385"/>
      <c r="AH116" s="385"/>
      <c r="AI116" s="385"/>
      <c r="AJ116" s="385"/>
      <c r="AK116" s="385"/>
      <c r="AL116" s="385"/>
      <c r="AM116" s="177"/>
    </row>
    <row r="117" spans="22:39" x14ac:dyDescent="0.25">
      <c r="V117" s="267"/>
      <c r="W117" s="385"/>
      <c r="X117" s="385"/>
      <c r="Y117" s="385"/>
      <c r="Z117" s="385"/>
      <c r="AA117" s="385"/>
      <c r="AB117" s="385"/>
      <c r="AC117" s="385"/>
      <c r="AD117" s="177"/>
      <c r="AE117" s="267"/>
      <c r="AF117" s="385"/>
      <c r="AG117" s="385"/>
      <c r="AH117" s="385"/>
      <c r="AI117" s="385"/>
      <c r="AJ117" s="385"/>
      <c r="AK117" s="385"/>
      <c r="AL117" s="385"/>
      <c r="AM117" s="177"/>
    </row>
    <row r="118" spans="22:39" x14ac:dyDescent="0.25">
      <c r="V118" s="267"/>
      <c r="W118" s="385"/>
      <c r="X118" s="385"/>
      <c r="Y118" s="385"/>
      <c r="Z118" s="385"/>
      <c r="AA118" s="385"/>
      <c r="AB118" s="385"/>
      <c r="AC118" s="385"/>
      <c r="AD118" s="177"/>
      <c r="AE118" s="267"/>
      <c r="AF118" s="385"/>
      <c r="AG118" s="385"/>
      <c r="AH118" s="385"/>
      <c r="AI118" s="385"/>
      <c r="AJ118" s="385"/>
      <c r="AK118" s="385"/>
      <c r="AL118" s="385"/>
      <c r="AM118" s="177"/>
    </row>
    <row r="119" spans="22:39" x14ac:dyDescent="0.25">
      <c r="V119" s="267"/>
      <c r="W119" s="385"/>
      <c r="X119" s="385"/>
      <c r="Y119" s="385"/>
      <c r="Z119" s="385"/>
      <c r="AA119" s="385"/>
      <c r="AB119" s="385"/>
      <c r="AC119" s="385"/>
      <c r="AD119" s="177"/>
      <c r="AE119" s="267"/>
      <c r="AF119" s="385"/>
      <c r="AG119" s="385"/>
      <c r="AH119" s="385"/>
      <c r="AI119" s="385"/>
      <c r="AJ119" s="385"/>
      <c r="AK119" s="385"/>
      <c r="AL119" s="385"/>
      <c r="AM119" s="177"/>
    </row>
    <row r="120" spans="22:39" x14ac:dyDescent="0.25">
      <c r="V120" s="267"/>
      <c r="W120" s="385"/>
      <c r="X120" s="385"/>
      <c r="Y120" s="385"/>
      <c r="Z120" s="385"/>
      <c r="AA120" s="385"/>
      <c r="AB120" s="385"/>
      <c r="AC120" s="385"/>
      <c r="AD120" s="177"/>
      <c r="AE120" s="267"/>
      <c r="AF120" s="385"/>
      <c r="AG120" s="385"/>
      <c r="AH120" s="385"/>
      <c r="AI120" s="385"/>
      <c r="AJ120" s="385"/>
      <c r="AK120" s="385"/>
      <c r="AL120" s="385"/>
      <c r="AM120" s="177"/>
    </row>
    <row r="121" spans="22:39" x14ac:dyDescent="0.25">
      <c r="V121" s="267"/>
      <c r="W121" s="385"/>
      <c r="X121" s="385"/>
      <c r="Y121" s="385"/>
      <c r="Z121" s="385"/>
      <c r="AA121" s="385"/>
      <c r="AB121" s="385"/>
      <c r="AC121" s="385"/>
      <c r="AD121" s="177"/>
      <c r="AE121" s="267"/>
      <c r="AF121" s="385"/>
      <c r="AG121" s="385"/>
      <c r="AH121" s="385"/>
      <c r="AI121" s="385"/>
      <c r="AJ121" s="385"/>
      <c r="AK121" s="385"/>
      <c r="AL121" s="385"/>
      <c r="AM121" s="177"/>
    </row>
    <row r="122" spans="22:39" x14ac:dyDescent="0.25">
      <c r="V122" s="267"/>
      <c r="W122" s="385"/>
      <c r="X122" s="385"/>
      <c r="Y122" s="385"/>
      <c r="Z122" s="385"/>
      <c r="AA122" s="385"/>
      <c r="AB122" s="385"/>
      <c r="AC122" s="385"/>
      <c r="AD122" s="177"/>
      <c r="AE122" s="267"/>
      <c r="AF122" s="385"/>
      <c r="AG122" s="385"/>
      <c r="AH122" s="385"/>
      <c r="AI122" s="385"/>
      <c r="AJ122" s="385"/>
      <c r="AK122" s="385"/>
      <c r="AL122" s="385"/>
      <c r="AM122" s="177"/>
    </row>
    <row r="123" spans="22:39" x14ac:dyDescent="0.25">
      <c r="V123" s="267"/>
      <c r="W123" s="385"/>
      <c r="X123" s="385"/>
      <c r="Y123" s="385"/>
      <c r="Z123" s="385"/>
      <c r="AA123" s="385"/>
      <c r="AB123" s="385"/>
      <c r="AC123" s="385"/>
      <c r="AD123" s="177"/>
      <c r="AE123" s="267"/>
      <c r="AF123" s="385"/>
      <c r="AG123" s="385"/>
      <c r="AH123" s="385"/>
      <c r="AI123" s="385"/>
      <c r="AJ123" s="385"/>
      <c r="AK123" s="385"/>
      <c r="AL123" s="385"/>
      <c r="AM123" s="177"/>
    </row>
    <row r="124" spans="22:39" x14ac:dyDescent="0.25">
      <c r="V124" s="267"/>
      <c r="W124" s="385"/>
      <c r="X124" s="385"/>
      <c r="Y124" s="385"/>
      <c r="Z124" s="385"/>
      <c r="AA124" s="385"/>
      <c r="AB124" s="385"/>
      <c r="AC124" s="385"/>
      <c r="AD124" s="177"/>
      <c r="AE124" s="267"/>
      <c r="AF124" s="385"/>
      <c r="AG124" s="385"/>
      <c r="AH124" s="385"/>
      <c r="AI124" s="385"/>
      <c r="AJ124" s="385"/>
      <c r="AK124" s="385"/>
      <c r="AL124" s="385"/>
      <c r="AM124" s="177"/>
    </row>
    <row r="125" spans="22:39" x14ac:dyDescent="0.25">
      <c r="V125" s="267"/>
      <c r="W125" s="385"/>
      <c r="X125" s="385"/>
      <c r="Y125" s="385"/>
      <c r="Z125" s="385"/>
      <c r="AA125" s="385"/>
      <c r="AB125" s="385"/>
      <c r="AC125" s="385"/>
      <c r="AD125" s="177"/>
      <c r="AE125" s="177"/>
      <c r="AF125" s="177"/>
      <c r="AG125" s="177"/>
      <c r="AH125" s="177"/>
      <c r="AI125" s="177"/>
      <c r="AJ125" s="177"/>
      <c r="AK125" s="177"/>
      <c r="AL125" s="177"/>
      <c r="AM125" s="177"/>
    </row>
    <row r="126" spans="22:39" x14ac:dyDescent="0.25">
      <c r="V126" s="267"/>
      <c r="W126" s="385"/>
      <c r="X126" s="385"/>
      <c r="Y126" s="385"/>
      <c r="Z126" s="385"/>
      <c r="AA126" s="385"/>
      <c r="AB126" s="385"/>
      <c r="AC126" s="385"/>
      <c r="AD126" s="177"/>
      <c r="AE126" s="177"/>
      <c r="AF126" s="177"/>
      <c r="AG126" s="177"/>
      <c r="AH126" s="177"/>
      <c r="AI126" s="177"/>
      <c r="AJ126" s="177"/>
      <c r="AK126" s="177"/>
      <c r="AL126" s="177"/>
      <c r="AM126" s="177"/>
    </row>
    <row r="127" spans="22:39" x14ac:dyDescent="0.25">
      <c r="V127" s="267"/>
      <c r="W127" s="385"/>
      <c r="X127" s="385"/>
      <c r="Y127" s="385"/>
      <c r="Z127" s="385"/>
      <c r="AA127" s="385"/>
      <c r="AB127" s="385"/>
      <c r="AC127" s="385"/>
    </row>
    <row r="128" spans="22:39" x14ac:dyDescent="0.25">
      <c r="V128" s="267"/>
      <c r="W128" s="385"/>
      <c r="X128" s="385"/>
      <c r="Y128" s="385"/>
      <c r="Z128" s="385"/>
      <c r="AA128" s="385"/>
      <c r="AB128" s="385"/>
      <c r="AC128" s="385"/>
    </row>
    <row r="129" spans="22:29" x14ac:dyDescent="0.25">
      <c r="V129" s="267"/>
      <c r="W129" s="385"/>
      <c r="X129" s="385"/>
      <c r="Y129" s="385"/>
      <c r="Z129" s="385"/>
      <c r="AA129" s="385"/>
      <c r="AB129" s="385"/>
      <c r="AC129" s="385"/>
    </row>
    <row r="130" spans="22:29" x14ac:dyDescent="0.25">
      <c r="V130" s="267"/>
      <c r="W130" s="385"/>
      <c r="X130" s="385"/>
      <c r="Y130" s="385"/>
      <c r="Z130" s="385"/>
      <c r="AA130" s="385"/>
      <c r="AB130" s="385"/>
      <c r="AC130" s="385"/>
    </row>
    <row r="131" spans="22:29" x14ac:dyDescent="0.25">
      <c r="V131" s="267"/>
      <c r="W131" s="385"/>
      <c r="X131" s="385"/>
      <c r="Y131" s="385"/>
      <c r="Z131" s="385"/>
      <c r="AA131" s="385"/>
      <c r="AB131" s="385"/>
      <c r="AC131" s="385"/>
    </row>
    <row r="132" spans="22:29" x14ac:dyDescent="0.25">
      <c r="V132" s="267"/>
      <c r="W132" s="385"/>
      <c r="X132" s="385"/>
      <c r="Y132" s="385"/>
      <c r="Z132" s="385"/>
      <c r="AA132" s="385"/>
      <c r="AB132" s="385"/>
      <c r="AC132" s="385"/>
    </row>
    <row r="133" spans="22:29" x14ac:dyDescent="0.25">
      <c r="V133" s="267"/>
      <c r="W133" s="385"/>
      <c r="X133" s="385"/>
      <c r="Y133" s="385"/>
      <c r="Z133" s="385"/>
      <c r="AA133" s="385"/>
      <c r="AB133" s="385"/>
      <c r="AC133" s="385"/>
    </row>
    <row r="134" spans="22:29" x14ac:dyDescent="0.25">
      <c r="V134" s="267"/>
      <c r="W134" s="385"/>
      <c r="X134" s="385"/>
      <c r="Y134" s="385"/>
      <c r="Z134" s="385"/>
      <c r="AA134" s="385"/>
      <c r="AB134" s="385"/>
      <c r="AC134" s="385"/>
    </row>
    <row r="135" spans="22:29" x14ac:dyDescent="0.25">
      <c r="V135" s="267"/>
      <c r="W135" s="385"/>
      <c r="X135" s="385"/>
      <c r="Y135" s="385"/>
      <c r="Z135" s="385"/>
      <c r="AA135" s="385"/>
      <c r="AB135" s="385"/>
      <c r="AC135" s="385"/>
    </row>
    <row r="136" spans="22:29" x14ac:dyDescent="0.25">
      <c r="V136" s="267"/>
      <c r="W136" s="385"/>
      <c r="X136" s="385"/>
      <c r="Y136" s="385"/>
      <c r="Z136" s="385"/>
      <c r="AA136" s="385"/>
      <c r="AB136" s="385"/>
      <c r="AC136" s="385"/>
    </row>
    <row r="137" spans="22:29" x14ac:dyDescent="0.25">
      <c r="V137" s="267"/>
      <c r="W137" s="385"/>
      <c r="X137" s="385"/>
      <c r="Y137" s="385"/>
      <c r="Z137" s="385"/>
      <c r="AA137" s="385"/>
      <c r="AB137" s="385"/>
      <c r="AC137" s="385"/>
    </row>
    <row r="138" spans="22:29" x14ac:dyDescent="0.25">
      <c r="V138" s="267"/>
      <c r="W138" s="385"/>
      <c r="X138" s="385"/>
      <c r="Y138" s="385"/>
      <c r="Z138" s="385"/>
      <c r="AA138" s="385"/>
      <c r="AB138" s="385"/>
      <c r="AC138" s="385"/>
    </row>
    <row r="139" spans="22:29" x14ac:dyDescent="0.25">
      <c r="V139" s="267"/>
      <c r="W139" s="385"/>
      <c r="X139" s="385"/>
      <c r="Y139" s="385"/>
      <c r="Z139" s="385"/>
      <c r="AA139" s="385"/>
      <c r="AB139" s="385"/>
      <c r="AC139" s="385"/>
    </row>
    <row r="140" spans="22:29" x14ac:dyDescent="0.25">
      <c r="V140" s="267"/>
      <c r="W140" s="385"/>
      <c r="X140" s="385"/>
      <c r="Y140" s="385"/>
      <c r="Z140" s="385"/>
      <c r="AA140" s="385"/>
      <c r="AB140" s="385"/>
      <c r="AC140" s="385"/>
    </row>
    <row r="141" spans="22:29" x14ac:dyDescent="0.25">
      <c r="V141" s="267"/>
      <c r="W141" s="385"/>
      <c r="X141" s="385"/>
      <c r="Y141" s="385"/>
      <c r="Z141" s="385"/>
      <c r="AA141" s="385"/>
      <c r="AB141" s="385"/>
      <c r="AC141" s="385"/>
    </row>
    <row r="142" spans="22:29" x14ac:dyDescent="0.25">
      <c r="V142" s="267"/>
      <c r="W142" s="385"/>
      <c r="X142" s="385"/>
      <c r="Y142" s="385"/>
      <c r="Z142" s="385"/>
      <c r="AA142" s="385"/>
      <c r="AB142" s="385"/>
      <c r="AC142" s="385"/>
    </row>
    <row r="143" spans="22:29" x14ac:dyDescent="0.25">
      <c r="V143" s="267"/>
      <c r="W143" s="385"/>
      <c r="X143" s="385"/>
      <c r="Y143" s="385"/>
      <c r="Z143" s="385"/>
      <c r="AA143" s="385"/>
      <c r="AB143" s="385"/>
      <c r="AC143" s="385"/>
    </row>
    <row r="144" spans="22:29" x14ac:dyDescent="0.25">
      <c r="V144" s="267"/>
      <c r="W144" s="385"/>
      <c r="X144" s="385"/>
      <c r="Y144" s="385"/>
      <c r="Z144" s="385"/>
      <c r="AA144" s="385"/>
      <c r="AB144" s="385"/>
      <c r="AC144" s="385"/>
    </row>
    <row r="145" spans="22:29" x14ac:dyDescent="0.25">
      <c r="V145" s="267"/>
      <c r="W145" s="385"/>
      <c r="X145" s="385"/>
      <c r="Y145" s="385"/>
      <c r="Z145" s="385"/>
      <c r="AA145" s="385"/>
      <c r="AB145" s="385"/>
      <c r="AC145" s="385"/>
    </row>
    <row r="146" spans="22:29" x14ac:dyDescent="0.25">
      <c r="V146" s="267"/>
      <c r="W146" s="385"/>
      <c r="X146" s="385"/>
      <c r="Y146" s="385"/>
      <c r="Z146" s="385"/>
      <c r="AA146" s="385"/>
      <c r="AB146" s="385"/>
      <c r="AC146" s="385"/>
    </row>
    <row r="147" spans="22:29" x14ac:dyDescent="0.25">
      <c r="V147" s="267"/>
      <c r="W147" s="385"/>
      <c r="X147" s="385"/>
      <c r="Y147" s="385"/>
      <c r="Z147" s="385"/>
      <c r="AA147" s="385"/>
      <c r="AB147" s="385"/>
      <c r="AC147" s="385"/>
    </row>
    <row r="148" spans="22:29" x14ac:dyDescent="0.25">
      <c r="V148" s="267"/>
      <c r="W148" s="385"/>
      <c r="X148" s="385"/>
      <c r="Y148" s="385"/>
      <c r="Z148" s="385"/>
      <c r="AA148" s="385"/>
      <c r="AB148" s="385"/>
      <c r="AC148" s="385"/>
    </row>
    <row r="149" spans="22:29" x14ac:dyDescent="0.25">
      <c r="V149" s="267"/>
      <c r="W149" s="385"/>
      <c r="X149" s="385"/>
      <c r="Y149" s="385"/>
      <c r="Z149" s="385"/>
      <c r="AA149" s="385"/>
      <c r="AB149" s="385"/>
      <c r="AC149" s="385"/>
    </row>
    <row r="150" spans="22:29" x14ac:dyDescent="0.25">
      <c r="V150" s="267"/>
      <c r="W150" s="385"/>
      <c r="X150" s="385"/>
      <c r="Y150" s="385"/>
      <c r="Z150" s="385"/>
      <c r="AA150" s="385"/>
      <c r="AB150" s="385"/>
      <c r="AC150" s="385"/>
    </row>
    <row r="151" spans="22:29" x14ac:dyDescent="0.25">
      <c r="V151" s="267"/>
      <c r="W151" s="385"/>
      <c r="X151" s="385"/>
      <c r="Y151" s="385"/>
      <c r="Z151" s="385"/>
      <c r="AA151" s="385"/>
      <c r="AB151" s="385"/>
      <c r="AC151" s="385"/>
    </row>
    <row r="152" spans="22:29" x14ac:dyDescent="0.25">
      <c r="V152" s="267"/>
      <c r="W152" s="385"/>
      <c r="X152" s="385"/>
      <c r="Y152" s="385"/>
      <c r="Z152" s="385"/>
      <c r="AA152" s="385"/>
      <c r="AB152" s="385"/>
      <c r="AC152" s="385"/>
    </row>
    <row r="153" spans="22:29" x14ac:dyDescent="0.25">
      <c r="V153" s="267"/>
      <c r="W153" s="385"/>
      <c r="X153" s="385"/>
      <c r="Y153" s="385"/>
      <c r="Z153" s="385"/>
      <c r="AA153" s="385"/>
      <c r="AB153" s="385"/>
      <c r="AC153" s="385"/>
    </row>
    <row r="154" spans="22:29" x14ac:dyDescent="0.25">
      <c r="V154" s="267"/>
      <c r="W154" s="385"/>
      <c r="X154" s="385"/>
      <c r="Y154" s="385"/>
      <c r="Z154" s="385"/>
      <c r="AA154" s="385"/>
      <c r="AB154" s="385"/>
      <c r="AC154" s="385"/>
    </row>
    <row r="155" spans="22:29" x14ac:dyDescent="0.25">
      <c r="V155" s="267"/>
      <c r="W155" s="385"/>
      <c r="X155" s="385"/>
      <c r="Y155" s="385"/>
      <c r="Z155" s="385"/>
      <c r="AA155" s="385"/>
      <c r="AB155" s="385"/>
      <c r="AC155" s="385"/>
    </row>
    <row r="156" spans="22:29" x14ac:dyDescent="0.25">
      <c r="V156" s="267"/>
      <c r="W156" s="385"/>
      <c r="X156" s="385"/>
      <c r="Y156" s="385"/>
      <c r="Z156" s="385"/>
      <c r="AA156" s="385"/>
      <c r="AB156" s="385"/>
      <c r="AC156" s="385"/>
    </row>
    <row r="157" spans="22:29" x14ac:dyDescent="0.25">
      <c r="V157" s="267"/>
      <c r="W157" s="385"/>
      <c r="X157" s="385"/>
      <c r="Y157" s="385"/>
      <c r="Z157" s="385"/>
      <c r="AA157" s="385"/>
      <c r="AB157" s="385"/>
      <c r="AC157" s="385"/>
    </row>
    <row r="158" spans="22:29" x14ac:dyDescent="0.25">
      <c r="V158" s="267"/>
      <c r="W158" s="385"/>
      <c r="X158" s="385"/>
      <c r="Y158" s="385"/>
      <c r="Z158" s="385"/>
      <c r="AA158" s="385"/>
      <c r="AB158" s="385"/>
      <c r="AC158" s="385"/>
    </row>
    <row r="159" spans="22:29" x14ac:dyDescent="0.25">
      <c r="V159" s="267"/>
      <c r="W159" s="385"/>
      <c r="X159" s="385"/>
      <c r="Y159" s="385"/>
      <c r="Z159" s="385"/>
      <c r="AA159" s="385"/>
      <c r="AB159" s="385"/>
      <c r="AC159" s="385"/>
    </row>
    <row r="160" spans="22:29" x14ac:dyDescent="0.25">
      <c r="V160" s="267"/>
      <c r="W160" s="385"/>
      <c r="X160" s="385"/>
      <c r="Y160" s="385"/>
      <c r="Z160" s="385"/>
      <c r="AA160" s="385"/>
      <c r="AB160" s="385"/>
      <c r="AC160" s="385"/>
    </row>
    <row r="161" spans="22:29" x14ac:dyDescent="0.25">
      <c r="V161" s="267"/>
      <c r="W161" s="385"/>
      <c r="X161" s="385"/>
      <c r="Y161" s="385"/>
      <c r="Z161" s="385"/>
      <c r="AA161" s="385"/>
      <c r="AB161" s="385"/>
      <c r="AC161" s="385"/>
    </row>
    <row r="162" spans="22:29" x14ac:dyDescent="0.25">
      <c r="V162" s="267"/>
      <c r="W162" s="385"/>
      <c r="X162" s="385"/>
      <c r="Y162" s="385"/>
      <c r="Z162" s="385"/>
      <c r="AA162" s="385"/>
      <c r="AB162" s="385"/>
      <c r="AC162" s="385"/>
    </row>
    <row r="163" spans="22:29" x14ac:dyDescent="0.25">
      <c r="V163" s="267"/>
      <c r="W163" s="385"/>
      <c r="X163" s="385"/>
      <c r="Y163" s="385"/>
      <c r="Z163" s="385"/>
      <c r="AA163" s="385"/>
      <c r="AB163" s="385"/>
      <c r="AC163" s="385"/>
    </row>
    <row r="164" spans="22:29" x14ac:dyDescent="0.25">
      <c r="V164" s="267"/>
      <c r="W164" s="385"/>
      <c r="X164" s="385"/>
      <c r="Y164" s="385"/>
      <c r="Z164" s="385"/>
      <c r="AA164" s="385"/>
      <c r="AB164" s="385"/>
      <c r="AC164" s="385"/>
    </row>
  </sheetData>
  <mergeCells count="8">
    <mergeCell ref="AA12:AA13"/>
    <mergeCell ref="AB12:AB13"/>
    <mergeCell ref="U12:U13"/>
    <mergeCell ref="V12:V13"/>
    <mergeCell ref="W12:W13"/>
    <mergeCell ref="X12:X13"/>
    <mergeCell ref="Y12:Y13"/>
    <mergeCell ref="Z12:Z13"/>
  </mergeCells>
  <pageMargins left="0.7" right="0.7" top="0.78740157499999996" bottom="0.78740157499999996"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E222"/>
  <sheetViews>
    <sheetView topLeftCell="A41" zoomScale="25" zoomScaleNormal="25" workbookViewId="0">
      <selection activeCell="AA109" sqref="AA109:BE222"/>
    </sheetView>
  </sheetViews>
  <sheetFormatPr baseColWidth="10" defaultRowHeight="15" x14ac:dyDescent="0.25"/>
  <cols>
    <col min="1" max="1" width="21.85546875" style="179" bestFit="1" customWidth="1"/>
    <col min="10" max="10" width="11.42578125" style="133"/>
    <col min="14" max="14" width="28.28515625" style="185" customWidth="1"/>
    <col min="27" max="27" width="24.7109375" customWidth="1"/>
    <col min="28" max="28" width="23" bestFit="1" customWidth="1"/>
    <col min="41" max="41" width="23" bestFit="1" customWidth="1"/>
  </cols>
  <sheetData>
    <row r="1" spans="1:44" x14ac:dyDescent="0.25">
      <c r="A1" s="180" t="s">
        <v>376</v>
      </c>
      <c r="B1" s="160">
        <v>0</v>
      </c>
      <c r="C1" s="160">
        <v>2</v>
      </c>
      <c r="D1" s="160">
        <v>4</v>
      </c>
      <c r="E1" s="160">
        <v>6</v>
      </c>
      <c r="F1" s="160">
        <v>8</v>
      </c>
      <c r="G1" s="160">
        <v>10</v>
      </c>
      <c r="H1" s="160">
        <v>12</v>
      </c>
      <c r="I1" s="160">
        <v>14</v>
      </c>
      <c r="J1" s="160">
        <v>16</v>
      </c>
      <c r="K1" s="160">
        <v>18</v>
      </c>
      <c r="L1" s="160">
        <v>20</v>
      </c>
      <c r="N1" s="186" t="s">
        <v>379</v>
      </c>
      <c r="O1" s="160">
        <v>0</v>
      </c>
      <c r="P1" s="160">
        <v>2</v>
      </c>
      <c r="Q1" s="160">
        <v>4</v>
      </c>
      <c r="R1" s="160">
        <v>6</v>
      </c>
      <c r="S1" s="160">
        <v>8</v>
      </c>
      <c r="T1" s="160">
        <v>10</v>
      </c>
      <c r="U1" s="160">
        <v>12</v>
      </c>
      <c r="V1" s="160">
        <v>14</v>
      </c>
      <c r="W1" s="160">
        <v>16</v>
      </c>
      <c r="X1" s="160">
        <v>18</v>
      </c>
      <c r="Y1" s="160">
        <v>20</v>
      </c>
      <c r="AA1" s="334" t="s">
        <v>32</v>
      </c>
      <c r="AB1" s="336">
        <v>0</v>
      </c>
      <c r="AC1" s="336">
        <v>4</v>
      </c>
      <c r="AD1" s="336">
        <v>8</v>
      </c>
      <c r="AE1" s="336">
        <v>12</v>
      </c>
      <c r="AF1" s="336">
        <v>16</v>
      </c>
      <c r="AG1" s="336">
        <v>20</v>
      </c>
      <c r="AH1" s="336">
        <v>24</v>
      </c>
      <c r="AI1" s="336">
        <v>28</v>
      </c>
      <c r="AJ1" s="336">
        <v>32</v>
      </c>
      <c r="AK1" s="336">
        <v>36</v>
      </c>
      <c r="AL1" s="336">
        <v>40</v>
      </c>
      <c r="AO1" t="s">
        <v>562</v>
      </c>
      <c r="AP1">
        <v>9.32</v>
      </c>
    </row>
    <row r="2" spans="1:44" x14ac:dyDescent="0.25">
      <c r="A2" s="186" t="s">
        <v>324</v>
      </c>
      <c r="B2" s="187">
        <f>AVERAGE(B6:B105)</f>
        <v>650.39</v>
      </c>
      <c r="C2" s="187">
        <f t="shared" ref="C2:L2" si="0">AVERAGE(C6:C105)</f>
        <v>664.87</v>
      </c>
      <c r="D2" s="187">
        <f t="shared" si="0"/>
        <v>685.46</v>
      </c>
      <c r="E2" s="187">
        <f t="shared" si="0"/>
        <v>704.67</v>
      </c>
      <c r="F2" s="187">
        <f t="shared" si="0"/>
        <v>723.16</v>
      </c>
      <c r="G2" s="187">
        <f t="shared" si="0"/>
        <v>741.3</v>
      </c>
      <c r="H2" s="187">
        <f t="shared" si="0"/>
        <v>759.85</v>
      </c>
      <c r="I2" s="187">
        <f t="shared" si="0"/>
        <v>779.62</v>
      </c>
      <c r="J2" s="187">
        <f t="shared" si="0"/>
        <v>801.56</v>
      </c>
      <c r="K2" s="187">
        <f t="shared" si="0"/>
        <v>824.31</v>
      </c>
      <c r="L2" s="187">
        <f t="shared" si="0"/>
        <v>846.28</v>
      </c>
      <c r="M2" s="170"/>
      <c r="N2" s="186" t="s">
        <v>324</v>
      </c>
      <c r="O2" s="188">
        <f>AVERAGE(O6,O16,O26,O36,O46,O56,O66,O76,O86,O96)</f>
        <v>650.39</v>
      </c>
      <c r="P2" s="188">
        <f t="shared" ref="P2:Y2" si="1">AVERAGE(P6,P16,P26,P36,P46,P56,P66,P76,P86,P96)</f>
        <v>664.87</v>
      </c>
      <c r="Q2" s="188">
        <f t="shared" si="1"/>
        <v>685.46</v>
      </c>
      <c r="R2" s="188">
        <f t="shared" si="1"/>
        <v>704.67000000000007</v>
      </c>
      <c r="S2" s="188">
        <f t="shared" si="1"/>
        <v>723.16000000000008</v>
      </c>
      <c r="T2" s="188">
        <f t="shared" si="1"/>
        <v>741.3</v>
      </c>
      <c r="U2" s="188">
        <f t="shared" si="1"/>
        <v>759.85</v>
      </c>
      <c r="V2" s="188">
        <f t="shared" si="1"/>
        <v>779.62</v>
      </c>
      <c r="W2" s="188">
        <f t="shared" si="1"/>
        <v>801.56</v>
      </c>
      <c r="X2" s="188">
        <f t="shared" si="1"/>
        <v>824.31000000000006</v>
      </c>
      <c r="Y2" s="188">
        <f t="shared" si="1"/>
        <v>846.28000000000009</v>
      </c>
      <c r="AA2" s="334" t="s">
        <v>473</v>
      </c>
      <c r="AB2" s="216">
        <f>AVERAGE(O6,O16,O26,O36,O46,O56,O66,O76,O86,O96)</f>
        <v>650.39</v>
      </c>
      <c r="AC2" s="216">
        <f t="shared" ref="AC2:AL2" si="2">AVERAGE(P6,P16,P26,P36,P46,P56,P66,P76,P86,P96)</f>
        <v>664.87</v>
      </c>
      <c r="AD2" s="216">
        <f t="shared" si="2"/>
        <v>685.46</v>
      </c>
      <c r="AE2" s="216">
        <f t="shared" si="2"/>
        <v>704.67000000000007</v>
      </c>
      <c r="AF2" s="216">
        <f t="shared" si="2"/>
        <v>723.16000000000008</v>
      </c>
      <c r="AG2" s="216">
        <f t="shared" si="2"/>
        <v>741.3</v>
      </c>
      <c r="AH2" s="216">
        <f t="shared" si="2"/>
        <v>759.85</v>
      </c>
      <c r="AI2" s="216">
        <f t="shared" si="2"/>
        <v>779.62</v>
      </c>
      <c r="AJ2" s="216">
        <f t="shared" si="2"/>
        <v>801.56</v>
      </c>
      <c r="AK2" s="216">
        <f t="shared" si="2"/>
        <v>824.31000000000006</v>
      </c>
      <c r="AL2" s="216">
        <f t="shared" si="2"/>
        <v>846.28000000000009</v>
      </c>
    </row>
    <row r="3" spans="1:44" x14ac:dyDescent="0.25">
      <c r="A3" s="186" t="s">
        <v>154</v>
      </c>
      <c r="B3" s="187">
        <f>_xlfn.STDEV.P(B6:B105)</f>
        <v>7.3809145774761493</v>
      </c>
      <c r="C3" s="187">
        <f t="shared" ref="C3:L3" si="3">_xlfn.STDEV.P(C6:C105)</f>
        <v>5.0371718255386133</v>
      </c>
      <c r="D3" s="187">
        <f t="shared" si="3"/>
        <v>5.1428007933420909</v>
      </c>
      <c r="E3" s="187">
        <f t="shared" si="3"/>
        <v>5.2173844021693467</v>
      </c>
      <c r="F3" s="187">
        <f t="shared" si="3"/>
        <v>4.0932138961945244</v>
      </c>
      <c r="G3" s="187">
        <f t="shared" si="3"/>
        <v>3.8999999999999946</v>
      </c>
      <c r="H3" s="187">
        <f t="shared" si="3"/>
        <v>3.3507461855533065</v>
      </c>
      <c r="I3" s="187">
        <f t="shared" si="3"/>
        <v>3.2024365723617412</v>
      </c>
      <c r="J3" s="187">
        <f t="shared" si="3"/>
        <v>2.8082734909548979</v>
      </c>
      <c r="K3" s="187">
        <f t="shared" si="3"/>
        <v>2.7265179258534156</v>
      </c>
      <c r="L3" s="187">
        <f t="shared" si="3"/>
        <v>2.7425535546275119</v>
      </c>
      <c r="M3" s="170"/>
      <c r="N3" s="186" t="s">
        <v>154</v>
      </c>
      <c r="O3" s="188">
        <f>AVERAGE(O7,O17,O27,O37,O47,O57,O67,O77,O87,O97)</f>
        <v>2.3250356010373197</v>
      </c>
      <c r="P3" s="188">
        <f t="shared" ref="P3:Y4" si="4">AVERAGE(P7,P17,P27,P37,P47,P57,P67,P77,P87,P97)</f>
        <v>2.6539149867145113</v>
      </c>
      <c r="Q3" s="188">
        <f t="shared" si="4"/>
        <v>2.2441396067452972</v>
      </c>
      <c r="R3" s="188">
        <f t="shared" si="4"/>
        <v>1.7118236761348435</v>
      </c>
      <c r="S3" s="188">
        <f t="shared" si="4"/>
        <v>2.3125375374466648</v>
      </c>
      <c r="T3" s="188">
        <f t="shared" si="4"/>
        <v>1.6356505306979325</v>
      </c>
      <c r="U3" s="188">
        <f t="shared" si="4"/>
        <v>1.4697721318786574</v>
      </c>
      <c r="V3" s="188">
        <f t="shared" si="4"/>
        <v>1.6331408384591906</v>
      </c>
      <c r="W3" s="188">
        <f t="shared" si="4"/>
        <v>1.6204470385354095</v>
      </c>
      <c r="X3" s="188">
        <f t="shared" si="4"/>
        <v>1.5440139434485547</v>
      </c>
      <c r="Y3" s="188">
        <f t="shared" si="4"/>
        <v>1.4507986400786619</v>
      </c>
      <c r="AA3" s="334" t="s">
        <v>154</v>
      </c>
      <c r="AB3" s="216">
        <f>AVERAGE(O7,O17,O27,O37,O47,O57,O67,O77,O87,O97)</f>
        <v>2.3250356010373197</v>
      </c>
      <c r="AC3" s="216">
        <f t="shared" ref="AC3:AL3" si="5">AVERAGE(P7,P17,P27,P37,P47,P57,P67,P77,P87,P97)</f>
        <v>2.6539149867145113</v>
      </c>
      <c r="AD3" s="216">
        <f t="shared" si="5"/>
        <v>2.2441396067452972</v>
      </c>
      <c r="AE3" s="216">
        <f t="shared" si="5"/>
        <v>1.7118236761348435</v>
      </c>
      <c r="AF3" s="216">
        <f t="shared" si="5"/>
        <v>2.3125375374466648</v>
      </c>
      <c r="AG3" s="216">
        <f t="shared" si="5"/>
        <v>1.6356505306979325</v>
      </c>
      <c r="AH3" s="216">
        <f t="shared" si="5"/>
        <v>1.4697721318786574</v>
      </c>
      <c r="AI3" s="216">
        <f t="shared" si="5"/>
        <v>1.6331408384591906</v>
      </c>
      <c r="AJ3" s="216">
        <f t="shared" si="5"/>
        <v>1.6204470385354095</v>
      </c>
      <c r="AK3" s="216">
        <f t="shared" si="5"/>
        <v>1.5440139434485547</v>
      </c>
      <c r="AL3" s="216">
        <f t="shared" si="5"/>
        <v>1.4507986400786619</v>
      </c>
    </row>
    <row r="4" spans="1:44" x14ac:dyDescent="0.25">
      <c r="A4" s="186" t="s">
        <v>155</v>
      </c>
      <c r="B4" s="187">
        <f>VAR(B6:B105)</f>
        <v>55.028181818181743</v>
      </c>
      <c r="C4" s="187">
        <f t="shared" ref="C4:L4" si="6">VAR(C6:C105)</f>
        <v>25.62939393939395</v>
      </c>
      <c r="D4" s="187">
        <f t="shared" si="6"/>
        <v>26.715555555555593</v>
      </c>
      <c r="E4" s="187">
        <f t="shared" si="6"/>
        <v>27.496060606060599</v>
      </c>
      <c r="F4" s="187">
        <f t="shared" si="6"/>
        <v>16.923636363636327</v>
      </c>
      <c r="G4" s="187">
        <f t="shared" si="6"/>
        <v>15.363636363636321</v>
      </c>
      <c r="H4" s="187">
        <f t="shared" si="6"/>
        <v>11.340909090909125</v>
      </c>
      <c r="I4" s="187">
        <f t="shared" si="6"/>
        <v>10.359191919191938</v>
      </c>
      <c r="J4" s="187">
        <f t="shared" si="6"/>
        <v>7.9660606060606165</v>
      </c>
      <c r="K4" s="187">
        <f t="shared" si="6"/>
        <v>7.5089898989899089</v>
      </c>
      <c r="L4" s="187">
        <f t="shared" si="6"/>
        <v>7.5975757575757594</v>
      </c>
      <c r="M4" s="170"/>
      <c r="N4" s="186" t="s">
        <v>155</v>
      </c>
      <c r="O4" s="188">
        <f>AVERAGE(O8,O18,O28,O38,O48,O58,O68,O78,O88,O98)</f>
        <v>6.8744444444444452</v>
      </c>
      <c r="P4" s="188">
        <f t="shared" si="4"/>
        <v>13.856666666666666</v>
      </c>
      <c r="Q4" s="188">
        <f t="shared" si="4"/>
        <v>9.4355555555555579</v>
      </c>
      <c r="R4" s="188">
        <f t="shared" si="4"/>
        <v>3.9300000000000006</v>
      </c>
      <c r="S4" s="188">
        <f t="shared" si="4"/>
        <v>6.2844444444444445</v>
      </c>
      <c r="T4" s="188">
        <f t="shared" si="4"/>
        <v>3.7511111111111113</v>
      </c>
      <c r="U4" s="188">
        <f t="shared" si="4"/>
        <v>2.7322222222222221</v>
      </c>
      <c r="V4" s="188">
        <f t="shared" si="4"/>
        <v>3.4444444444444442</v>
      </c>
      <c r="W4" s="188">
        <f t="shared" si="4"/>
        <v>3.4199999999999995</v>
      </c>
      <c r="X4" s="188">
        <f t="shared" si="4"/>
        <v>3.0566666666666671</v>
      </c>
      <c r="Y4" s="188">
        <f t="shared" si="4"/>
        <v>3.1000000000000005</v>
      </c>
      <c r="AA4" s="334" t="s">
        <v>155</v>
      </c>
      <c r="AB4" s="216">
        <f>AVERAGE(O8,O18,O28,O38,O48,O58,O68,O78,O88,O98)</f>
        <v>6.8744444444444452</v>
      </c>
      <c r="AC4" s="216">
        <f t="shared" ref="AC4:AL4" si="7">AVERAGE(P8,P18,P28,P38,P48,P58,P68,P78,P88,P98)</f>
        <v>13.856666666666666</v>
      </c>
      <c r="AD4" s="216">
        <f t="shared" si="7"/>
        <v>9.4355555555555579</v>
      </c>
      <c r="AE4" s="216">
        <f t="shared" si="7"/>
        <v>3.9300000000000006</v>
      </c>
      <c r="AF4" s="216">
        <f t="shared" si="7"/>
        <v>6.2844444444444445</v>
      </c>
      <c r="AG4" s="216">
        <f t="shared" si="7"/>
        <v>3.7511111111111113</v>
      </c>
      <c r="AH4" s="216">
        <f t="shared" si="7"/>
        <v>2.7322222222222221</v>
      </c>
      <c r="AI4" s="216">
        <f t="shared" si="7"/>
        <v>3.4444444444444442</v>
      </c>
      <c r="AJ4" s="216">
        <f t="shared" si="7"/>
        <v>3.4199999999999995</v>
      </c>
      <c r="AK4" s="216">
        <f t="shared" si="7"/>
        <v>3.0566666666666671</v>
      </c>
      <c r="AL4" s="216">
        <f t="shared" si="7"/>
        <v>3.1000000000000005</v>
      </c>
    </row>
    <row r="5" spans="1:44" x14ac:dyDescent="0.25">
      <c r="A5" s="381" t="s">
        <v>32</v>
      </c>
      <c r="B5" s="379">
        <v>0</v>
      </c>
      <c r="C5" s="380">
        <v>2</v>
      </c>
      <c r="D5" s="380">
        <v>4</v>
      </c>
      <c r="E5" s="380">
        <v>6</v>
      </c>
      <c r="F5" s="380">
        <v>8</v>
      </c>
      <c r="G5" s="380">
        <v>10</v>
      </c>
      <c r="H5" s="380">
        <v>12</v>
      </c>
      <c r="I5" s="380">
        <v>14</v>
      </c>
      <c r="J5" s="380">
        <v>16</v>
      </c>
      <c r="K5" s="380">
        <v>18</v>
      </c>
      <c r="L5" s="380">
        <v>20</v>
      </c>
      <c r="M5" s="169"/>
      <c r="N5" s="186" t="s">
        <v>481</v>
      </c>
      <c r="O5" s="160">
        <f>O1/50*100</f>
        <v>0</v>
      </c>
      <c r="P5" s="160">
        <f t="shared" ref="P5:Y5" si="8">P1/50*100</f>
        <v>4</v>
      </c>
      <c r="Q5" s="160">
        <f t="shared" si="8"/>
        <v>8</v>
      </c>
      <c r="R5" s="160">
        <f t="shared" si="8"/>
        <v>12</v>
      </c>
      <c r="S5" s="160">
        <f t="shared" si="8"/>
        <v>16</v>
      </c>
      <c r="T5" s="160">
        <f t="shared" si="8"/>
        <v>20</v>
      </c>
      <c r="U5" s="160">
        <f t="shared" si="8"/>
        <v>24</v>
      </c>
      <c r="V5" s="160">
        <f t="shared" si="8"/>
        <v>28.000000000000004</v>
      </c>
      <c r="W5" s="160">
        <f t="shared" si="8"/>
        <v>32</v>
      </c>
      <c r="X5" s="160">
        <f t="shared" si="8"/>
        <v>36</v>
      </c>
      <c r="Y5" s="160">
        <f t="shared" si="8"/>
        <v>40</v>
      </c>
      <c r="AA5" s="334" t="s">
        <v>481</v>
      </c>
      <c r="AB5" s="217">
        <f>AB1/50*100</f>
        <v>0</v>
      </c>
      <c r="AC5" s="217">
        <f t="shared" ref="AC5:AL5" si="9">AC1/50*100</f>
        <v>8</v>
      </c>
      <c r="AD5" s="217">
        <f t="shared" si="9"/>
        <v>16</v>
      </c>
      <c r="AE5" s="217">
        <f t="shared" si="9"/>
        <v>24</v>
      </c>
      <c r="AF5" s="217">
        <f t="shared" si="9"/>
        <v>32</v>
      </c>
      <c r="AG5" s="217">
        <f t="shared" si="9"/>
        <v>40</v>
      </c>
      <c r="AH5" s="217">
        <f t="shared" si="9"/>
        <v>48</v>
      </c>
      <c r="AI5" s="217">
        <f t="shared" si="9"/>
        <v>56.000000000000007</v>
      </c>
      <c r="AJ5" s="217">
        <f t="shared" si="9"/>
        <v>64</v>
      </c>
      <c r="AK5" s="217">
        <f t="shared" si="9"/>
        <v>72</v>
      </c>
      <c r="AL5" s="217">
        <f t="shared" si="9"/>
        <v>80</v>
      </c>
    </row>
    <row r="6" spans="1:44" ht="30" x14ac:dyDescent="0.25">
      <c r="A6" s="179" t="s">
        <v>322</v>
      </c>
      <c r="B6" s="152">
        <v>642</v>
      </c>
      <c r="C6" s="152">
        <v>668</v>
      </c>
      <c r="D6" s="152">
        <v>689</v>
      </c>
      <c r="E6" s="152">
        <v>710</v>
      </c>
      <c r="F6" s="152">
        <v>724</v>
      </c>
      <c r="G6" s="152">
        <v>743</v>
      </c>
      <c r="H6" s="152">
        <v>764</v>
      </c>
      <c r="I6" s="152">
        <v>782</v>
      </c>
      <c r="J6" s="152">
        <v>801</v>
      </c>
      <c r="K6" s="152">
        <v>824</v>
      </c>
      <c r="L6" s="152">
        <v>845</v>
      </c>
      <c r="N6" s="179" t="s">
        <v>324</v>
      </c>
      <c r="O6">
        <f>AVERAGE(B6:B15)</f>
        <v>643.9</v>
      </c>
      <c r="P6">
        <f t="shared" ref="P6:Y6" si="10">AVERAGE(C6:C15)</f>
        <v>667.1</v>
      </c>
      <c r="Q6">
        <f t="shared" si="10"/>
        <v>689.4</v>
      </c>
      <c r="R6">
        <f t="shared" si="10"/>
        <v>709.9</v>
      </c>
      <c r="S6">
        <f t="shared" si="10"/>
        <v>725.7</v>
      </c>
      <c r="T6">
        <f t="shared" si="10"/>
        <v>742.9</v>
      </c>
      <c r="U6">
        <f t="shared" si="10"/>
        <v>760.9</v>
      </c>
      <c r="V6">
        <f t="shared" si="10"/>
        <v>778.9</v>
      </c>
      <c r="W6">
        <f t="shared" si="10"/>
        <v>800.5</v>
      </c>
      <c r="X6">
        <f t="shared" si="10"/>
        <v>821.5</v>
      </c>
      <c r="Y6">
        <f t="shared" si="10"/>
        <v>845.1</v>
      </c>
      <c r="AA6" s="335" t="s">
        <v>482</v>
      </c>
      <c r="AB6" s="216">
        <f>AB3/AB2*1000</f>
        <v>3.5748329479809344</v>
      </c>
      <c r="AC6" s="216">
        <f t="shared" ref="AC6:AL6" si="11">AC3/AC2*1000</f>
        <v>3.9916299227134795</v>
      </c>
      <c r="AD6" s="216">
        <f t="shared" si="11"/>
        <v>3.2739176709732107</v>
      </c>
      <c r="AE6" s="216">
        <f t="shared" si="11"/>
        <v>2.4292557880069299</v>
      </c>
      <c r="AF6" s="216">
        <f t="shared" si="11"/>
        <v>3.1978228019341008</v>
      </c>
      <c r="AG6" s="216">
        <f t="shared" si="11"/>
        <v>2.2064623373774888</v>
      </c>
      <c r="AH6" s="216">
        <f t="shared" si="11"/>
        <v>1.9342924680906197</v>
      </c>
      <c r="AI6" s="216">
        <f t="shared" si="11"/>
        <v>2.0947908448464516</v>
      </c>
      <c r="AJ6" s="216">
        <f t="shared" si="11"/>
        <v>2.0216166457101274</v>
      </c>
      <c r="AK6" s="216">
        <f t="shared" si="11"/>
        <v>1.8730986442582944</v>
      </c>
      <c r="AL6" s="216">
        <f t="shared" si="11"/>
        <v>1.7143246207858649</v>
      </c>
    </row>
    <row r="7" spans="1:44" ht="16.5" customHeight="1" x14ac:dyDescent="0.25">
      <c r="B7" s="152">
        <v>649</v>
      </c>
      <c r="C7" s="152">
        <v>668</v>
      </c>
      <c r="D7" s="152">
        <v>691</v>
      </c>
      <c r="E7" s="152">
        <v>710</v>
      </c>
      <c r="F7" s="152">
        <v>724</v>
      </c>
      <c r="G7" s="152">
        <v>744</v>
      </c>
      <c r="H7" s="152">
        <v>760</v>
      </c>
      <c r="I7" s="152">
        <v>782</v>
      </c>
      <c r="J7" s="152">
        <v>804</v>
      </c>
      <c r="K7" s="152">
        <v>824</v>
      </c>
      <c r="L7" s="152">
        <v>845</v>
      </c>
      <c r="N7" s="179" t="s">
        <v>154</v>
      </c>
      <c r="O7" s="161">
        <f>_xlfn.STDEV.P(B6:B15)</f>
        <v>3.4770677301427422</v>
      </c>
      <c r="P7" s="161">
        <f t="shared" ref="P7:Y7" si="12">_xlfn.STDEV.P(C6:C15)</f>
        <v>1.2206555615733703</v>
      </c>
      <c r="Q7" s="161">
        <f t="shared" si="12"/>
        <v>0.66332495807108005</v>
      </c>
      <c r="R7" s="161">
        <f t="shared" si="12"/>
        <v>0.7</v>
      </c>
      <c r="S7" s="161">
        <f t="shared" si="12"/>
        <v>2.4515301344262528</v>
      </c>
      <c r="T7" s="161">
        <f t="shared" si="12"/>
        <v>0.94339811320566036</v>
      </c>
      <c r="U7" s="161">
        <f t="shared" si="12"/>
        <v>1.5779733838059502</v>
      </c>
      <c r="V7" s="161">
        <f t="shared" si="12"/>
        <v>2.3430749027719964</v>
      </c>
      <c r="W7" s="161">
        <f t="shared" si="12"/>
        <v>1.3601470508735443</v>
      </c>
      <c r="X7" s="161">
        <f t="shared" si="12"/>
        <v>1.4317821063276353</v>
      </c>
      <c r="Y7" s="161">
        <f t="shared" si="12"/>
        <v>0.53851648071345037</v>
      </c>
      <c r="AA7" s="460" t="s">
        <v>483</v>
      </c>
      <c r="AB7" s="462">
        <f>AB4/AB2*1000</f>
        <v>10.569726540144289</v>
      </c>
      <c r="AC7" s="462">
        <f t="shared" ref="AC7:AL7" si="13">AC4/AC2*1000</f>
        <v>20.841166944916548</v>
      </c>
      <c r="AD7" s="462">
        <f t="shared" si="13"/>
        <v>13.765289813491025</v>
      </c>
      <c r="AE7" s="462">
        <f t="shared" si="13"/>
        <v>5.577078632551407</v>
      </c>
      <c r="AF7" s="462">
        <f t="shared" si="13"/>
        <v>8.6902545003103651</v>
      </c>
      <c r="AG7" s="462">
        <f t="shared" si="13"/>
        <v>5.0601795644288563</v>
      </c>
      <c r="AH7" s="462">
        <f t="shared" si="13"/>
        <v>3.5957389250802421</v>
      </c>
      <c r="AI7" s="462">
        <f t="shared" si="13"/>
        <v>4.4181068269726849</v>
      </c>
      <c r="AJ7" s="462">
        <f t="shared" si="13"/>
        <v>4.266679974050601</v>
      </c>
      <c r="AK7" s="462">
        <f t="shared" si="13"/>
        <v>3.7081518684313752</v>
      </c>
      <c r="AL7" s="462">
        <f t="shared" si="13"/>
        <v>3.6630902301838635</v>
      </c>
    </row>
    <row r="8" spans="1:44" x14ac:dyDescent="0.25">
      <c r="B8" s="152">
        <v>644</v>
      </c>
      <c r="C8" s="152">
        <v>667</v>
      </c>
      <c r="D8" s="152">
        <v>689</v>
      </c>
      <c r="E8" s="152">
        <v>710</v>
      </c>
      <c r="F8" s="152">
        <v>728</v>
      </c>
      <c r="G8" s="152">
        <v>744</v>
      </c>
      <c r="H8" s="152">
        <v>761</v>
      </c>
      <c r="I8" s="152">
        <v>779</v>
      </c>
      <c r="J8" s="152">
        <v>801</v>
      </c>
      <c r="K8" s="152">
        <v>821</v>
      </c>
      <c r="L8" s="152">
        <v>844</v>
      </c>
      <c r="N8" s="179" t="s">
        <v>155</v>
      </c>
      <c r="O8" s="161">
        <f>VAR(B6:B15)</f>
        <v>13.433333333333334</v>
      </c>
      <c r="P8" s="161">
        <f t="shared" ref="P8:Y8" si="14">VAR(C6:C15)</f>
        <v>1.6555555555555559</v>
      </c>
      <c r="Q8" s="161">
        <f t="shared" si="14"/>
        <v>0.48888888888888893</v>
      </c>
      <c r="R8" s="161">
        <f t="shared" si="14"/>
        <v>0.5444444444444444</v>
      </c>
      <c r="S8" s="161">
        <f t="shared" si="14"/>
        <v>6.6777777777777798</v>
      </c>
      <c r="T8" s="161">
        <f t="shared" si="14"/>
        <v>0.98888888888888893</v>
      </c>
      <c r="U8" s="161">
        <f t="shared" si="14"/>
        <v>2.7666666666666675</v>
      </c>
      <c r="V8" s="161">
        <f t="shared" si="14"/>
        <v>6.1000000000000005</v>
      </c>
      <c r="W8" s="161">
        <f t="shared" si="14"/>
        <v>2.0555555555555554</v>
      </c>
      <c r="X8" s="161">
        <f t="shared" si="14"/>
        <v>2.2777777777777777</v>
      </c>
      <c r="Y8" s="161">
        <f t="shared" si="14"/>
        <v>0.32222222222222219</v>
      </c>
      <c r="AA8" s="461"/>
      <c r="AB8" s="462"/>
      <c r="AC8" s="462"/>
      <c r="AD8" s="462"/>
      <c r="AE8" s="462"/>
      <c r="AF8" s="462"/>
      <c r="AG8" s="462"/>
      <c r="AH8" s="462"/>
      <c r="AI8" s="462"/>
      <c r="AJ8" s="462"/>
      <c r="AK8" s="462"/>
      <c r="AL8" s="462"/>
    </row>
    <row r="9" spans="1:44" x14ac:dyDescent="0.25">
      <c r="B9" s="152">
        <v>645</v>
      </c>
      <c r="C9" s="152">
        <v>668</v>
      </c>
      <c r="D9" s="152">
        <v>690</v>
      </c>
      <c r="E9" s="152">
        <v>710</v>
      </c>
      <c r="F9" s="152">
        <v>726</v>
      </c>
      <c r="G9" s="152">
        <v>743</v>
      </c>
      <c r="H9" s="152">
        <v>762</v>
      </c>
      <c r="I9" s="152">
        <v>779</v>
      </c>
      <c r="J9" s="152">
        <v>801</v>
      </c>
      <c r="K9" s="152">
        <v>821</v>
      </c>
      <c r="L9" s="152">
        <v>845</v>
      </c>
      <c r="AA9" s="334" t="s">
        <v>511</v>
      </c>
      <c r="AB9">
        <f>AB2/0.05</f>
        <v>13007.8</v>
      </c>
      <c r="AC9">
        <f t="shared" ref="AC9:AL9" si="15">AC2/0.05</f>
        <v>13297.4</v>
      </c>
      <c r="AD9">
        <f t="shared" si="15"/>
        <v>13709.2</v>
      </c>
      <c r="AE9">
        <f t="shared" si="15"/>
        <v>14093.400000000001</v>
      </c>
      <c r="AF9">
        <f t="shared" si="15"/>
        <v>14463.2</v>
      </c>
      <c r="AG9">
        <f t="shared" si="15"/>
        <v>14825.999999999998</v>
      </c>
      <c r="AH9">
        <f t="shared" si="15"/>
        <v>15197</v>
      </c>
      <c r="AI9">
        <f t="shared" si="15"/>
        <v>15592.4</v>
      </c>
      <c r="AJ9">
        <f t="shared" si="15"/>
        <v>16031.199999999999</v>
      </c>
      <c r="AK9">
        <f t="shared" si="15"/>
        <v>16486.2</v>
      </c>
      <c r="AL9">
        <f t="shared" si="15"/>
        <v>16925.600000000002</v>
      </c>
    </row>
    <row r="10" spans="1:44" x14ac:dyDescent="0.25">
      <c r="B10" s="152">
        <v>642</v>
      </c>
      <c r="C10" s="152">
        <v>668</v>
      </c>
      <c r="D10" s="152">
        <v>689</v>
      </c>
      <c r="E10" s="152">
        <v>710</v>
      </c>
      <c r="F10" s="152">
        <v>732</v>
      </c>
      <c r="G10" s="152">
        <v>743</v>
      </c>
      <c r="H10" s="152">
        <v>759</v>
      </c>
      <c r="I10" s="152">
        <v>782</v>
      </c>
      <c r="J10" s="152">
        <v>800</v>
      </c>
      <c r="K10" s="152">
        <v>821</v>
      </c>
      <c r="L10" s="152">
        <v>845</v>
      </c>
      <c r="AA10" s="334" t="s">
        <v>514</v>
      </c>
      <c r="AB10">
        <f>AB9/AP1</f>
        <v>1395.6866952789699</v>
      </c>
      <c r="AC10">
        <f>AC9/AP1</f>
        <v>1426.7596566523605</v>
      </c>
      <c r="AD10">
        <f>AD9/AP1</f>
        <v>1470.9442060085837</v>
      </c>
      <c r="AE10">
        <f>AE9/AP1</f>
        <v>1512.1673819742491</v>
      </c>
      <c r="AF10">
        <f>AF9/AP1</f>
        <v>1551.8454935622317</v>
      </c>
      <c r="AG10">
        <f>AG9/AP1</f>
        <v>1590.7725321888411</v>
      </c>
      <c r="AH10">
        <f>AH9/AP1</f>
        <v>1630.5793991416308</v>
      </c>
      <c r="AI10">
        <f>AI9/AP1</f>
        <v>1673.0042918454935</v>
      </c>
      <c r="AJ10">
        <f>AJ9/AP1</f>
        <v>1720.085836909871</v>
      </c>
      <c r="AK10">
        <f>AK9/AP1</f>
        <v>1768.9055793991417</v>
      </c>
      <c r="AL10">
        <f>AL9/AP1</f>
        <v>1816.051502145923</v>
      </c>
    </row>
    <row r="11" spans="1:44" x14ac:dyDescent="0.25">
      <c r="B11" s="152">
        <v>651</v>
      </c>
      <c r="C11" s="152">
        <v>666</v>
      </c>
      <c r="D11" s="152">
        <v>689</v>
      </c>
      <c r="E11" s="152">
        <v>711</v>
      </c>
      <c r="F11" s="152">
        <v>724</v>
      </c>
      <c r="G11" s="152">
        <v>741</v>
      </c>
      <c r="H11" s="152">
        <v>759</v>
      </c>
      <c r="I11" s="152">
        <v>775</v>
      </c>
      <c r="J11" s="152">
        <v>800</v>
      </c>
      <c r="K11" s="152">
        <v>821</v>
      </c>
      <c r="L11" s="152">
        <v>845</v>
      </c>
      <c r="AA11" s="334" t="s">
        <v>515</v>
      </c>
      <c r="AB11">
        <v>0</v>
      </c>
      <c r="AC11">
        <f t="shared" ref="AC11:AL11" si="16">AC10/1395.687*100-100</f>
        <v>2.2263341746652827</v>
      </c>
      <c r="AD11">
        <f t="shared" si="16"/>
        <v>5.3921263154692838</v>
      </c>
      <c r="AE11">
        <f t="shared" si="16"/>
        <v>8.3457381185215098</v>
      </c>
      <c r="AF11">
        <f t="shared" si="16"/>
        <v>11.188647136659696</v>
      </c>
      <c r="AG11">
        <f t="shared" si="16"/>
        <v>13.977742301020285</v>
      </c>
      <c r="AH11">
        <f t="shared" si="16"/>
        <v>16.82987655123469</v>
      </c>
      <c r="AI11">
        <f t="shared" si="16"/>
        <v>19.869590520331101</v>
      </c>
      <c r="AJ11">
        <f t="shared" si="16"/>
        <v>23.242950382848804</v>
      </c>
      <c r="AK11">
        <f t="shared" si="16"/>
        <v>26.740850878394795</v>
      </c>
      <c r="AL11">
        <f t="shared" si="16"/>
        <v>30.1188233569506</v>
      </c>
      <c r="AQ11">
        <v>5.33E-2</v>
      </c>
      <c r="AR11">
        <f>AQ11/AP1</f>
        <v>5.7188841201716734E-3</v>
      </c>
    </row>
    <row r="12" spans="1:44" x14ac:dyDescent="0.25">
      <c r="B12" s="152">
        <v>639</v>
      </c>
      <c r="C12" s="152">
        <v>667</v>
      </c>
      <c r="D12" s="152">
        <v>690</v>
      </c>
      <c r="E12" s="152">
        <v>708</v>
      </c>
      <c r="F12" s="152">
        <v>726</v>
      </c>
      <c r="G12" s="152">
        <v>742</v>
      </c>
      <c r="H12" s="152">
        <v>761</v>
      </c>
      <c r="I12" s="152">
        <v>776</v>
      </c>
      <c r="J12" s="152">
        <v>800</v>
      </c>
      <c r="K12" s="152">
        <v>821</v>
      </c>
      <c r="L12" s="152">
        <v>845</v>
      </c>
    </row>
    <row r="13" spans="1:44" x14ac:dyDescent="0.25">
      <c r="B13" s="152">
        <v>644</v>
      </c>
      <c r="C13" s="152">
        <v>664</v>
      </c>
      <c r="D13" s="152">
        <v>689</v>
      </c>
      <c r="E13" s="152">
        <v>710</v>
      </c>
      <c r="F13" s="152">
        <v>724</v>
      </c>
      <c r="G13" s="152">
        <v>743</v>
      </c>
      <c r="H13" s="152">
        <v>763</v>
      </c>
      <c r="I13" s="152">
        <v>778</v>
      </c>
      <c r="J13" s="152">
        <v>800</v>
      </c>
      <c r="K13" s="152">
        <v>822</v>
      </c>
      <c r="L13" s="152">
        <v>846</v>
      </c>
    </row>
    <row r="14" spans="1:44" x14ac:dyDescent="0.25">
      <c r="B14" s="152">
        <v>641</v>
      </c>
      <c r="C14" s="152">
        <v>667</v>
      </c>
      <c r="D14" s="152">
        <v>689</v>
      </c>
      <c r="E14" s="152">
        <v>710</v>
      </c>
      <c r="F14" s="152">
        <v>724</v>
      </c>
      <c r="G14" s="152">
        <v>744</v>
      </c>
      <c r="H14" s="152">
        <v>760</v>
      </c>
      <c r="I14" s="152">
        <v>778</v>
      </c>
      <c r="J14" s="152">
        <v>799</v>
      </c>
      <c r="K14" s="152">
        <v>819</v>
      </c>
      <c r="L14" s="152">
        <v>846</v>
      </c>
    </row>
    <row r="15" spans="1:44" x14ac:dyDescent="0.25">
      <c r="A15" s="381"/>
      <c r="B15" s="152">
        <v>642</v>
      </c>
      <c r="C15" s="152">
        <v>668</v>
      </c>
      <c r="D15" s="152">
        <v>689</v>
      </c>
      <c r="E15" s="152">
        <v>710</v>
      </c>
      <c r="F15" s="152">
        <v>725</v>
      </c>
      <c r="G15" s="152">
        <v>742</v>
      </c>
      <c r="H15" s="152">
        <v>760</v>
      </c>
      <c r="I15" s="152">
        <v>778</v>
      </c>
      <c r="J15" s="152">
        <v>799</v>
      </c>
      <c r="K15" s="152">
        <v>821</v>
      </c>
      <c r="L15" s="152">
        <v>845</v>
      </c>
    </row>
    <row r="16" spans="1:44" x14ac:dyDescent="0.25">
      <c r="A16" s="179" t="s">
        <v>323</v>
      </c>
      <c r="B16" s="151">
        <v>639</v>
      </c>
      <c r="C16" s="151">
        <v>661</v>
      </c>
      <c r="D16" s="151">
        <v>680</v>
      </c>
      <c r="E16" s="151">
        <v>697</v>
      </c>
      <c r="F16" s="151">
        <v>715</v>
      </c>
      <c r="G16" s="151">
        <v>732</v>
      </c>
      <c r="H16" s="151">
        <v>756</v>
      </c>
      <c r="I16" s="151">
        <v>772</v>
      </c>
      <c r="J16" s="151">
        <v>794</v>
      </c>
      <c r="K16" s="151">
        <v>819</v>
      </c>
      <c r="L16" s="151">
        <v>840</v>
      </c>
      <c r="N16" s="179" t="s">
        <v>324</v>
      </c>
      <c r="O16">
        <f t="shared" ref="O16" si="17">AVERAGE(B16:B25)</f>
        <v>638.5</v>
      </c>
      <c r="P16">
        <f t="shared" ref="P16" si="18">AVERAGE(C16:C25)</f>
        <v>661.5</v>
      </c>
      <c r="Q16">
        <f t="shared" ref="Q16" si="19">AVERAGE(D16:D25)</f>
        <v>680.4</v>
      </c>
      <c r="R16">
        <f t="shared" ref="R16" si="20">AVERAGE(E16:E25)</f>
        <v>697.5</v>
      </c>
      <c r="S16">
        <f t="shared" ref="S16" si="21">AVERAGE(F16:F25)</f>
        <v>718.2</v>
      </c>
      <c r="T16">
        <f t="shared" ref="T16" si="22">AVERAGE(G16:G25)</f>
        <v>734.8</v>
      </c>
      <c r="U16">
        <f t="shared" ref="U16" si="23">AVERAGE(H16:H25)</f>
        <v>753.1</v>
      </c>
      <c r="V16">
        <f t="shared" ref="V16" si="24">AVERAGE(I16:I25)</f>
        <v>772.6</v>
      </c>
      <c r="W16">
        <f t="shared" ref="W16" si="25">AVERAGE(J16:J25)</f>
        <v>796.2</v>
      </c>
      <c r="X16">
        <f t="shared" ref="X16" si="26">AVERAGE(K16:K25)</f>
        <v>820.9</v>
      </c>
      <c r="Y16">
        <f t="shared" ref="Y16" si="27">AVERAGE(L16:L25)</f>
        <v>841.5</v>
      </c>
    </row>
    <row r="17" spans="1:25" x14ac:dyDescent="0.25">
      <c r="B17" s="151">
        <v>639</v>
      </c>
      <c r="C17" s="151">
        <v>662</v>
      </c>
      <c r="D17" s="151">
        <v>681</v>
      </c>
      <c r="E17" s="151">
        <v>697</v>
      </c>
      <c r="F17" s="151">
        <v>722</v>
      </c>
      <c r="G17" s="151">
        <v>731</v>
      </c>
      <c r="H17" s="151">
        <v>751</v>
      </c>
      <c r="I17" s="151">
        <v>772</v>
      </c>
      <c r="J17" s="151">
        <v>800</v>
      </c>
      <c r="K17" s="151">
        <v>819</v>
      </c>
      <c r="L17" s="151">
        <v>839</v>
      </c>
      <c r="N17" s="179" t="s">
        <v>154</v>
      </c>
      <c r="O17" s="161">
        <f t="shared" ref="O17" si="28">_xlfn.STDEV.P(B16:B25)</f>
        <v>0.5</v>
      </c>
      <c r="P17" s="161">
        <f t="shared" ref="P17" si="29">_xlfn.STDEV.P(C16:C25)</f>
        <v>0.80622577482985502</v>
      </c>
      <c r="Q17" s="161">
        <f t="shared" ref="Q17" si="30">_xlfn.STDEV.P(D16:D25)</f>
        <v>0.79999999999999993</v>
      </c>
      <c r="R17" s="161">
        <f t="shared" ref="R17" si="31">_xlfn.STDEV.P(E16:E25)</f>
        <v>0.92195444572928875</v>
      </c>
      <c r="S17" s="161">
        <f t="shared" ref="S17" si="32">_xlfn.STDEV.P(F16:F25)</f>
        <v>3.6823905279043943</v>
      </c>
      <c r="T17" s="161">
        <f t="shared" ref="T17" si="33">_xlfn.STDEV.P(G16:G25)</f>
        <v>3.5440090293338704</v>
      </c>
      <c r="U17" s="161">
        <f t="shared" ref="U17" si="34">_xlfn.STDEV.P(H16:H25)</f>
        <v>1.6401219466856727</v>
      </c>
      <c r="V17" s="161">
        <f t="shared" ref="V17" si="35">_xlfn.STDEV.P(I16:I25)</f>
        <v>1.019803902718557</v>
      </c>
      <c r="W17" s="161">
        <f t="shared" ref="W17" si="36">_xlfn.STDEV.P(J16:J25)</f>
        <v>2.1354156504062622</v>
      </c>
      <c r="X17" s="161">
        <f t="shared" ref="X17" si="37">_xlfn.STDEV.P(K16:K25)</f>
        <v>2.5865034312755126</v>
      </c>
      <c r="Y17" s="161">
        <f t="shared" ref="Y17" si="38">_xlfn.STDEV.P(L16:L25)</f>
        <v>2.6925824035672519</v>
      </c>
    </row>
    <row r="18" spans="1:25" x14ac:dyDescent="0.25">
      <c r="B18" s="151">
        <v>638</v>
      </c>
      <c r="C18" s="151">
        <v>661</v>
      </c>
      <c r="D18" s="151">
        <v>679</v>
      </c>
      <c r="E18" s="151">
        <v>697</v>
      </c>
      <c r="F18" s="151">
        <v>715</v>
      </c>
      <c r="G18" s="151">
        <v>738</v>
      </c>
      <c r="H18" s="151">
        <v>755</v>
      </c>
      <c r="I18" s="151">
        <v>774</v>
      </c>
      <c r="J18" s="151">
        <v>796</v>
      </c>
      <c r="K18" s="151">
        <v>819</v>
      </c>
      <c r="L18" s="151">
        <v>839</v>
      </c>
      <c r="N18" s="179" t="s">
        <v>155</v>
      </c>
      <c r="O18" s="161">
        <f t="shared" ref="O18" si="39">VAR(B16:B25)</f>
        <v>0.27777777777777779</v>
      </c>
      <c r="P18" s="161">
        <f t="shared" ref="P18" si="40">VAR(C16:C25)</f>
        <v>0.72222222222222221</v>
      </c>
      <c r="Q18" s="161">
        <f t="shared" ref="Q18" si="41">VAR(D16:D25)</f>
        <v>0.71111111111111103</v>
      </c>
      <c r="R18" s="161">
        <f t="shared" ref="R18" si="42">VAR(E16:E25)</f>
        <v>0.94444444444444442</v>
      </c>
      <c r="S18" s="161">
        <f t="shared" ref="S18" si="43">VAR(F16:F25)</f>
        <v>15.06666666666667</v>
      </c>
      <c r="T18" s="161">
        <f t="shared" ref="T18" si="44">VAR(G16:G25)</f>
        <v>13.955555555555557</v>
      </c>
      <c r="U18" s="161">
        <f t="shared" ref="U18" si="45">VAR(H16:H25)</f>
        <v>2.9888888888888894</v>
      </c>
      <c r="V18" s="161">
        <f t="shared" ref="V18" si="46">VAR(I16:I25)</f>
        <v>1.1555555555555557</v>
      </c>
      <c r="W18" s="161">
        <f t="shared" ref="W18" si="47">VAR(J16:J25)</f>
        <v>5.0666666666666673</v>
      </c>
      <c r="X18" s="161">
        <f t="shared" ref="X18" si="48">VAR(K16:K25)</f>
        <v>7.4333333333333336</v>
      </c>
      <c r="Y18" s="161">
        <f t="shared" ref="Y18" si="49">VAR(L16:L25)</f>
        <v>8.0555555555555554</v>
      </c>
    </row>
    <row r="19" spans="1:25" x14ac:dyDescent="0.25">
      <c r="B19" s="151">
        <v>639</v>
      </c>
      <c r="C19" s="151">
        <v>663</v>
      </c>
      <c r="D19" s="151">
        <v>680</v>
      </c>
      <c r="E19" s="151">
        <v>697</v>
      </c>
      <c r="F19" s="151">
        <v>715</v>
      </c>
      <c r="G19" s="151">
        <v>744</v>
      </c>
      <c r="H19" s="151">
        <v>751</v>
      </c>
      <c r="I19" s="151">
        <v>774</v>
      </c>
      <c r="J19" s="151">
        <v>792</v>
      </c>
      <c r="K19" s="151">
        <v>824</v>
      </c>
      <c r="L19" s="151">
        <v>839</v>
      </c>
    </row>
    <row r="20" spans="1:25" x14ac:dyDescent="0.25">
      <c r="B20" s="151">
        <v>638</v>
      </c>
      <c r="C20" s="151">
        <v>663</v>
      </c>
      <c r="D20" s="151">
        <v>681</v>
      </c>
      <c r="E20" s="151">
        <v>698</v>
      </c>
      <c r="F20" s="151">
        <v>715</v>
      </c>
      <c r="G20" s="151">
        <v>733</v>
      </c>
      <c r="H20" s="151">
        <v>752</v>
      </c>
      <c r="I20" s="151">
        <v>772</v>
      </c>
      <c r="J20" s="151">
        <v>795</v>
      </c>
      <c r="K20" s="151">
        <v>824</v>
      </c>
      <c r="L20" s="151">
        <v>841</v>
      </c>
    </row>
    <row r="21" spans="1:25" x14ac:dyDescent="0.25">
      <c r="B21" s="151">
        <v>638</v>
      </c>
      <c r="C21" s="151">
        <v>661</v>
      </c>
      <c r="D21" s="151">
        <v>680</v>
      </c>
      <c r="E21" s="151">
        <v>697</v>
      </c>
      <c r="F21" s="151">
        <v>727</v>
      </c>
      <c r="G21" s="151">
        <v>734</v>
      </c>
      <c r="H21" s="151">
        <v>755</v>
      </c>
      <c r="I21" s="151">
        <v>772</v>
      </c>
      <c r="J21" s="151">
        <v>796</v>
      </c>
      <c r="K21" s="151">
        <v>819</v>
      </c>
      <c r="L21" s="151">
        <v>842</v>
      </c>
    </row>
    <row r="22" spans="1:25" x14ac:dyDescent="0.25">
      <c r="B22" s="151">
        <v>639</v>
      </c>
      <c r="C22" s="151">
        <v>661</v>
      </c>
      <c r="D22" s="151">
        <v>682</v>
      </c>
      <c r="E22" s="151">
        <v>697</v>
      </c>
      <c r="F22" s="151">
        <v>717</v>
      </c>
      <c r="G22" s="151">
        <v>735</v>
      </c>
      <c r="H22" s="151">
        <v>753</v>
      </c>
      <c r="I22" s="151">
        <v>771</v>
      </c>
      <c r="J22" s="151">
        <v>796</v>
      </c>
      <c r="K22" s="151">
        <v>818</v>
      </c>
      <c r="L22" s="151">
        <v>846</v>
      </c>
    </row>
    <row r="23" spans="1:25" x14ac:dyDescent="0.25">
      <c r="B23" s="151">
        <v>638</v>
      </c>
      <c r="C23" s="151">
        <v>661</v>
      </c>
      <c r="D23" s="151">
        <v>680</v>
      </c>
      <c r="E23" s="151">
        <v>698</v>
      </c>
      <c r="F23" s="151">
        <v>719</v>
      </c>
      <c r="G23" s="151">
        <v>734</v>
      </c>
      <c r="H23" s="151">
        <v>753</v>
      </c>
      <c r="I23" s="151">
        <v>773</v>
      </c>
      <c r="J23" s="151">
        <v>797</v>
      </c>
      <c r="K23" s="151">
        <v>819</v>
      </c>
      <c r="L23" s="151">
        <v>839</v>
      </c>
    </row>
    <row r="24" spans="1:25" x14ac:dyDescent="0.25">
      <c r="B24" s="151">
        <v>638</v>
      </c>
      <c r="C24" s="151">
        <v>661</v>
      </c>
      <c r="D24" s="151">
        <v>680</v>
      </c>
      <c r="E24" s="151">
        <v>700</v>
      </c>
      <c r="F24" s="151">
        <v>719</v>
      </c>
      <c r="G24" s="151">
        <v>733</v>
      </c>
      <c r="H24" s="151">
        <v>752</v>
      </c>
      <c r="I24" s="151">
        <v>774</v>
      </c>
      <c r="J24" s="151">
        <v>798</v>
      </c>
      <c r="K24" s="151">
        <v>825</v>
      </c>
      <c r="L24" s="151">
        <v>845</v>
      </c>
    </row>
    <row r="25" spans="1:25" x14ac:dyDescent="0.25">
      <c r="B25" s="151">
        <v>639</v>
      </c>
      <c r="C25" s="151">
        <v>661</v>
      </c>
      <c r="D25" s="151">
        <v>681</v>
      </c>
      <c r="E25" s="151">
        <v>697</v>
      </c>
      <c r="F25" s="151">
        <v>718</v>
      </c>
      <c r="G25" s="151">
        <v>734</v>
      </c>
      <c r="H25" s="151">
        <v>753</v>
      </c>
      <c r="I25" s="151">
        <v>772</v>
      </c>
      <c r="J25" s="151">
        <v>798</v>
      </c>
      <c r="K25" s="151">
        <v>823</v>
      </c>
      <c r="L25" s="151">
        <v>845</v>
      </c>
    </row>
    <row r="26" spans="1:25" x14ac:dyDescent="0.25">
      <c r="A26" s="179" t="s">
        <v>325</v>
      </c>
      <c r="B26" s="139">
        <v>654</v>
      </c>
      <c r="C26" s="139">
        <v>664</v>
      </c>
      <c r="D26" s="139">
        <v>689</v>
      </c>
      <c r="E26" s="139">
        <v>710</v>
      </c>
      <c r="F26" s="139">
        <v>724</v>
      </c>
      <c r="G26" s="139">
        <v>744</v>
      </c>
      <c r="H26" s="139">
        <v>760</v>
      </c>
      <c r="I26" s="139">
        <v>783</v>
      </c>
      <c r="J26" s="139">
        <v>804</v>
      </c>
      <c r="K26" s="139">
        <v>825</v>
      </c>
      <c r="L26" s="139">
        <v>847</v>
      </c>
      <c r="N26" s="179" t="s">
        <v>324</v>
      </c>
      <c r="O26">
        <f t="shared" ref="O26" si="50">AVERAGE(B26:B35)</f>
        <v>646.20000000000005</v>
      </c>
      <c r="P26">
        <f t="shared" ref="P26" si="51">AVERAGE(C26:C35)</f>
        <v>667.1</v>
      </c>
      <c r="Q26">
        <f t="shared" ref="Q26" si="52">AVERAGE(D26:D35)</f>
        <v>688.4</v>
      </c>
      <c r="R26">
        <f t="shared" ref="R26" si="53">AVERAGE(E26:E35)</f>
        <v>706.4</v>
      </c>
      <c r="S26">
        <f t="shared" ref="S26" si="54">AVERAGE(F26:F35)</f>
        <v>726.5</v>
      </c>
      <c r="T26">
        <f t="shared" ref="T26" si="55">AVERAGE(G26:G35)</f>
        <v>743.2</v>
      </c>
      <c r="U26">
        <f t="shared" ref="U26" si="56">AVERAGE(H26:H35)</f>
        <v>762.1</v>
      </c>
      <c r="V26">
        <f t="shared" ref="V26" si="57">AVERAGE(I26:I35)</f>
        <v>780</v>
      </c>
      <c r="W26">
        <f t="shared" ref="W26" si="58">AVERAGE(J26:J35)</f>
        <v>802.2</v>
      </c>
      <c r="X26">
        <f t="shared" ref="X26" si="59">AVERAGE(K26:K35)</f>
        <v>824.8</v>
      </c>
      <c r="Y26">
        <f t="shared" ref="Y26" si="60">AVERAGE(L26:L35)</f>
        <v>848.5</v>
      </c>
    </row>
    <row r="27" spans="1:25" x14ac:dyDescent="0.25">
      <c r="B27" s="139">
        <v>647</v>
      </c>
      <c r="C27" s="139">
        <v>666</v>
      </c>
      <c r="D27" s="139">
        <v>688</v>
      </c>
      <c r="E27" s="139">
        <v>706</v>
      </c>
      <c r="F27" s="139">
        <v>726</v>
      </c>
      <c r="G27" s="139">
        <v>744</v>
      </c>
      <c r="H27" s="139">
        <v>759</v>
      </c>
      <c r="I27" s="139">
        <v>783</v>
      </c>
      <c r="J27" s="139">
        <v>801</v>
      </c>
      <c r="K27" s="139">
        <v>827</v>
      </c>
      <c r="L27" s="139">
        <v>848</v>
      </c>
      <c r="N27" s="179" t="s">
        <v>154</v>
      </c>
      <c r="O27" s="161">
        <f t="shared" ref="O27" si="61">_xlfn.STDEV.P(B26:B35)</f>
        <v>2.9597297173897488</v>
      </c>
      <c r="P27" s="161">
        <f t="shared" ref="P27" si="62">_xlfn.STDEV.P(C26:C35)</f>
        <v>1.5132745950421558</v>
      </c>
      <c r="Q27" s="161">
        <f t="shared" ref="Q27" si="63">_xlfn.STDEV.P(D26:D35)</f>
        <v>1.8547236990991409</v>
      </c>
      <c r="R27" s="161">
        <f t="shared" ref="R27" si="64">_xlfn.STDEV.P(E26:E35)</f>
        <v>1.8547236990991409</v>
      </c>
      <c r="S27" s="161">
        <f t="shared" ref="S27" si="65">_xlfn.STDEV.P(F26:F35)</f>
        <v>2.8017851452243798</v>
      </c>
      <c r="T27" s="161">
        <f t="shared" ref="T27" si="66">_xlfn.STDEV.P(G26:G35)</f>
        <v>1.4</v>
      </c>
      <c r="U27" s="161">
        <f t="shared" ref="U27" si="67">_xlfn.STDEV.P(H26:H35)</f>
        <v>1.9209372712298547</v>
      </c>
      <c r="V27" s="161">
        <f t="shared" ref="V27" si="68">_xlfn.STDEV.P(I26:I35)</f>
        <v>2.2360679774997898</v>
      </c>
      <c r="W27" s="161">
        <f t="shared" ref="W27" si="69">_xlfn.STDEV.P(J26:J35)</f>
        <v>1.8867962264113207</v>
      </c>
      <c r="X27" s="161">
        <f t="shared" ref="X27" si="70">_xlfn.STDEV.P(K26:K35)</f>
        <v>2.0880613017821097</v>
      </c>
      <c r="Y27" s="161">
        <f t="shared" ref="Y27" si="71">_xlfn.STDEV.P(L26:L35)</f>
        <v>1.5652475842498528</v>
      </c>
    </row>
    <row r="28" spans="1:25" x14ac:dyDescent="0.25">
      <c r="B28" s="139">
        <v>644</v>
      </c>
      <c r="C28" s="139">
        <v>668</v>
      </c>
      <c r="D28" s="139">
        <v>690</v>
      </c>
      <c r="E28" s="139">
        <v>706</v>
      </c>
      <c r="F28" s="139">
        <v>724</v>
      </c>
      <c r="G28" s="139">
        <v>743</v>
      </c>
      <c r="H28" s="139">
        <v>760</v>
      </c>
      <c r="I28" s="139">
        <v>781</v>
      </c>
      <c r="J28" s="139">
        <v>803</v>
      </c>
      <c r="K28" s="139">
        <v>828</v>
      </c>
      <c r="L28" s="139">
        <v>849</v>
      </c>
      <c r="N28" s="179" t="s">
        <v>155</v>
      </c>
      <c r="O28" s="161">
        <f t="shared" ref="O28" si="72">VAR(B26:B35)</f>
        <v>9.7333333333333361</v>
      </c>
      <c r="P28" s="161">
        <f t="shared" ref="P28" si="73">VAR(C26:C35)</f>
        <v>2.5444444444444452</v>
      </c>
      <c r="Q28" s="161">
        <f t="shared" ref="Q28" si="74">VAR(D26:D35)</f>
        <v>3.8222222222222229</v>
      </c>
      <c r="R28" s="161">
        <f t="shared" ref="R28" si="75">VAR(E26:E35)</f>
        <v>3.8222222222222229</v>
      </c>
      <c r="S28" s="161">
        <f t="shared" ref="S28" si="76">VAR(F26:F35)</f>
        <v>8.7222222222222214</v>
      </c>
      <c r="T28" s="161">
        <f t="shared" ref="T28" si="77">VAR(G26:G35)</f>
        <v>2.1777777777777776</v>
      </c>
      <c r="U28" s="161">
        <f t="shared" ref="U28" si="78">VAR(H26:H35)</f>
        <v>4.1000000000000005</v>
      </c>
      <c r="V28" s="161">
        <f t="shared" ref="V28" si="79">VAR(I26:I35)</f>
        <v>5.5555555555555554</v>
      </c>
      <c r="W28" s="161">
        <f t="shared" ref="W28" si="80">VAR(J26:J35)</f>
        <v>3.9555555555555557</v>
      </c>
      <c r="X28" s="161">
        <f t="shared" ref="X28" si="81">VAR(K26:K35)</f>
        <v>4.8444444444444441</v>
      </c>
      <c r="Y28" s="161">
        <f t="shared" ref="Y28" si="82">VAR(L26:L35)</f>
        <v>2.7222222222222223</v>
      </c>
    </row>
    <row r="29" spans="1:25" x14ac:dyDescent="0.25">
      <c r="B29" s="139">
        <v>646</v>
      </c>
      <c r="C29" s="139">
        <v>668</v>
      </c>
      <c r="D29" s="139">
        <v>688</v>
      </c>
      <c r="E29" s="139">
        <v>707</v>
      </c>
      <c r="F29" s="139">
        <v>731</v>
      </c>
      <c r="G29" s="139">
        <v>743</v>
      </c>
      <c r="H29" s="139">
        <v>762</v>
      </c>
      <c r="I29" s="139">
        <v>778</v>
      </c>
      <c r="J29" s="139">
        <v>802</v>
      </c>
      <c r="K29" s="139">
        <v>826</v>
      </c>
      <c r="L29" s="139">
        <v>852</v>
      </c>
    </row>
    <row r="30" spans="1:25" x14ac:dyDescent="0.25">
      <c r="B30" s="139">
        <v>648</v>
      </c>
      <c r="C30" s="139">
        <v>665</v>
      </c>
      <c r="D30" s="139">
        <v>692</v>
      </c>
      <c r="E30" s="139">
        <v>707</v>
      </c>
      <c r="F30" s="139">
        <v>730</v>
      </c>
      <c r="G30" s="139">
        <v>743</v>
      </c>
      <c r="H30" s="139">
        <v>766</v>
      </c>
      <c r="I30" s="139">
        <v>780</v>
      </c>
      <c r="J30" s="139">
        <v>802</v>
      </c>
      <c r="K30" s="139">
        <v>824</v>
      </c>
      <c r="L30" s="139">
        <v>849</v>
      </c>
    </row>
    <row r="31" spans="1:25" x14ac:dyDescent="0.25">
      <c r="B31" s="139">
        <v>643</v>
      </c>
      <c r="C31" s="139">
        <v>667</v>
      </c>
      <c r="D31" s="139">
        <v>688</v>
      </c>
      <c r="E31" s="139">
        <v>707</v>
      </c>
      <c r="F31" s="139">
        <v>730</v>
      </c>
      <c r="G31" s="139">
        <v>743</v>
      </c>
      <c r="H31" s="139">
        <v>763</v>
      </c>
      <c r="I31" s="139">
        <v>781</v>
      </c>
      <c r="J31" s="139">
        <v>804</v>
      </c>
      <c r="K31" s="139">
        <v>824</v>
      </c>
      <c r="L31" s="139">
        <v>846</v>
      </c>
    </row>
    <row r="32" spans="1:25" x14ac:dyDescent="0.25">
      <c r="B32" s="139">
        <v>645</v>
      </c>
      <c r="C32" s="139">
        <v>668</v>
      </c>
      <c r="D32" s="139">
        <v>689</v>
      </c>
      <c r="E32" s="139">
        <v>706</v>
      </c>
      <c r="F32" s="139">
        <v>728</v>
      </c>
      <c r="G32" s="139">
        <v>742</v>
      </c>
      <c r="H32" s="139">
        <v>763</v>
      </c>
      <c r="I32" s="139">
        <v>775</v>
      </c>
      <c r="J32" s="139">
        <v>801</v>
      </c>
      <c r="K32" s="139">
        <v>824</v>
      </c>
      <c r="L32" s="139">
        <v>850</v>
      </c>
    </row>
    <row r="33" spans="1:25" x14ac:dyDescent="0.25">
      <c r="B33" s="139">
        <v>645</v>
      </c>
      <c r="C33" s="139">
        <v>668</v>
      </c>
      <c r="D33" s="139">
        <v>686</v>
      </c>
      <c r="E33" s="139">
        <v>707</v>
      </c>
      <c r="F33" s="139">
        <v>724</v>
      </c>
      <c r="G33" s="139">
        <v>740</v>
      </c>
      <c r="H33" s="139">
        <v>763</v>
      </c>
      <c r="I33" s="139">
        <v>780</v>
      </c>
      <c r="J33" s="139">
        <v>805</v>
      </c>
      <c r="K33" s="139">
        <v>824</v>
      </c>
      <c r="L33" s="139">
        <v>848</v>
      </c>
    </row>
    <row r="34" spans="1:25" x14ac:dyDescent="0.25">
      <c r="B34" s="139">
        <v>644</v>
      </c>
      <c r="C34" s="139">
        <v>668</v>
      </c>
      <c r="D34" s="139">
        <v>689</v>
      </c>
      <c r="E34" s="139">
        <v>706</v>
      </c>
      <c r="F34" s="139">
        <v>724</v>
      </c>
      <c r="G34" s="139">
        <v>745</v>
      </c>
      <c r="H34" s="139">
        <v>763</v>
      </c>
      <c r="I34" s="139">
        <v>780</v>
      </c>
      <c r="J34" s="139">
        <v>798</v>
      </c>
      <c r="K34" s="139">
        <v>826</v>
      </c>
      <c r="L34" s="139">
        <v>848</v>
      </c>
    </row>
    <row r="35" spans="1:25" x14ac:dyDescent="0.25">
      <c r="B35" s="139">
        <v>646</v>
      </c>
      <c r="C35" s="139">
        <v>669</v>
      </c>
      <c r="D35" s="139">
        <v>685</v>
      </c>
      <c r="E35" s="139">
        <v>702</v>
      </c>
      <c r="F35" s="139">
        <v>724</v>
      </c>
      <c r="G35" s="139">
        <v>745</v>
      </c>
      <c r="H35" s="139">
        <v>762</v>
      </c>
      <c r="I35" s="139">
        <v>779</v>
      </c>
      <c r="J35" s="139">
        <v>802</v>
      </c>
      <c r="K35" s="139">
        <v>820</v>
      </c>
      <c r="L35" s="139">
        <v>848</v>
      </c>
    </row>
    <row r="36" spans="1:25" x14ac:dyDescent="0.25">
      <c r="A36" s="179" t="s">
        <v>327</v>
      </c>
      <c r="B36" s="140">
        <v>655</v>
      </c>
      <c r="C36" s="140">
        <v>673</v>
      </c>
      <c r="D36" s="140">
        <v>687</v>
      </c>
      <c r="E36" s="140">
        <v>708</v>
      </c>
      <c r="F36" s="140">
        <v>725</v>
      </c>
      <c r="G36" s="140">
        <v>741</v>
      </c>
      <c r="H36" s="140">
        <v>757</v>
      </c>
      <c r="I36" s="140">
        <v>782</v>
      </c>
      <c r="J36" s="140">
        <v>801</v>
      </c>
      <c r="K36" s="140">
        <v>826</v>
      </c>
      <c r="L36" s="140">
        <v>847</v>
      </c>
      <c r="N36" s="179" t="s">
        <v>324</v>
      </c>
      <c r="O36">
        <f t="shared" ref="O36" si="83">AVERAGE(B36:B45)</f>
        <v>650.29999999999995</v>
      </c>
      <c r="P36">
        <f t="shared" ref="P36" si="84">AVERAGE(C36:C45)</f>
        <v>671.1</v>
      </c>
      <c r="Q36">
        <f t="shared" ref="Q36" si="85">AVERAGE(D36:D45)</f>
        <v>686.2</v>
      </c>
      <c r="R36">
        <f t="shared" ref="R36" si="86">AVERAGE(E36:E45)</f>
        <v>706.9</v>
      </c>
      <c r="S36">
        <f t="shared" ref="S36" si="87">AVERAGE(F36:F45)</f>
        <v>724.2</v>
      </c>
      <c r="T36">
        <f t="shared" ref="T36" si="88">AVERAGE(G36:G45)</f>
        <v>741.1</v>
      </c>
      <c r="U36">
        <f t="shared" ref="U36" si="89">AVERAGE(H36:H45)</f>
        <v>759.2</v>
      </c>
      <c r="V36">
        <f t="shared" ref="V36" si="90">AVERAGE(I36:I45)</f>
        <v>780.6</v>
      </c>
      <c r="W36">
        <f t="shared" ref="W36" si="91">AVERAGE(J36:J45)</f>
        <v>801.1</v>
      </c>
      <c r="X36">
        <f t="shared" ref="X36" si="92">AVERAGE(K36:K45)</f>
        <v>823.1</v>
      </c>
      <c r="Y36">
        <f t="shared" ref="Y36" si="93">AVERAGE(L36:L45)</f>
        <v>847.1</v>
      </c>
    </row>
    <row r="37" spans="1:25" x14ac:dyDescent="0.25">
      <c r="B37" s="140">
        <v>655</v>
      </c>
      <c r="C37" s="140">
        <v>671</v>
      </c>
      <c r="D37" s="140">
        <v>685</v>
      </c>
      <c r="E37" s="140">
        <v>703</v>
      </c>
      <c r="F37" s="140">
        <v>720</v>
      </c>
      <c r="G37" s="140">
        <v>741</v>
      </c>
      <c r="H37" s="140">
        <v>759</v>
      </c>
      <c r="I37" s="140">
        <v>782</v>
      </c>
      <c r="J37" s="140">
        <v>801</v>
      </c>
      <c r="K37" s="140">
        <v>824</v>
      </c>
      <c r="L37" s="140">
        <v>846</v>
      </c>
      <c r="N37" s="179" t="s">
        <v>154</v>
      </c>
      <c r="O37" s="161">
        <f t="shared" ref="O37" si="94">_xlfn.STDEV.P(B36:B45)</f>
        <v>2.9681644159311662</v>
      </c>
      <c r="P37" s="161">
        <f t="shared" ref="P37" si="95">_xlfn.STDEV.P(C36:C45)</f>
        <v>2.4677925358506134</v>
      </c>
      <c r="Q37" s="161">
        <f t="shared" ref="Q37" si="96">_xlfn.STDEV.P(D36:D45)</f>
        <v>1.2489995996796797</v>
      </c>
      <c r="R37" s="161">
        <f t="shared" ref="R37" si="97">_xlfn.STDEV.P(E36:E45)</f>
        <v>2.3853720883753127</v>
      </c>
      <c r="S37" s="161">
        <f t="shared" ref="S37" si="98">_xlfn.STDEV.P(F36:F45)</f>
        <v>1.9899748742132397</v>
      </c>
      <c r="T37" s="161">
        <f t="shared" ref="T37" si="99">_xlfn.STDEV.P(G36:G45)</f>
        <v>1.4456832294800961</v>
      </c>
      <c r="U37" s="161">
        <f t="shared" ref="U37" si="100">_xlfn.STDEV.P(H36:H45)</f>
        <v>1.1661903789690602</v>
      </c>
      <c r="V37" s="161">
        <f t="shared" ref="V37" si="101">_xlfn.STDEV.P(I36:I45)</f>
        <v>1.2000000000000002</v>
      </c>
      <c r="W37" s="161">
        <f t="shared" ref="W37" si="102">_xlfn.STDEV.P(J36:J45)</f>
        <v>1.7578395831246947</v>
      </c>
      <c r="X37" s="161">
        <f t="shared" ref="X37" si="103">_xlfn.STDEV.P(K36:K45)</f>
        <v>1.9209372712298547</v>
      </c>
      <c r="Y37" s="161">
        <f t="shared" ref="Y37" si="104">_xlfn.STDEV.P(L36:L45)</f>
        <v>1.0440306508910548</v>
      </c>
    </row>
    <row r="38" spans="1:25" x14ac:dyDescent="0.25">
      <c r="B38" s="140">
        <v>652</v>
      </c>
      <c r="C38" s="140">
        <v>668</v>
      </c>
      <c r="D38" s="140">
        <v>688</v>
      </c>
      <c r="E38" s="140">
        <v>704</v>
      </c>
      <c r="F38" s="140">
        <v>724</v>
      </c>
      <c r="G38" s="140">
        <v>741</v>
      </c>
      <c r="H38" s="140">
        <v>760</v>
      </c>
      <c r="I38" s="140">
        <v>780</v>
      </c>
      <c r="J38" s="140">
        <v>801</v>
      </c>
      <c r="K38" s="140">
        <v>818</v>
      </c>
      <c r="L38" s="140">
        <v>847</v>
      </c>
      <c r="N38" s="179" t="s">
        <v>155</v>
      </c>
      <c r="O38" s="161">
        <f t="shared" ref="O38" si="105">VAR(B36:B45)</f>
        <v>9.7888888888888896</v>
      </c>
      <c r="P38" s="161">
        <f t="shared" ref="P38" si="106">VAR(C36:C45)</f>
        <v>6.7666666666666675</v>
      </c>
      <c r="Q38" s="161">
        <f t="shared" ref="Q38" si="107">VAR(D36:D45)</f>
        <v>1.7333333333333336</v>
      </c>
      <c r="R38" s="161">
        <f t="shared" ref="R38" si="108">VAR(E36:E45)</f>
        <v>6.3222222222222229</v>
      </c>
      <c r="S38" s="161">
        <f t="shared" ref="S38" si="109">VAR(F36:F45)</f>
        <v>4.3999999999999995</v>
      </c>
      <c r="T38" s="161">
        <f t="shared" ref="T38" si="110">VAR(G36:G45)</f>
        <v>2.3222222222222224</v>
      </c>
      <c r="U38" s="161">
        <f t="shared" ref="U38" si="111">VAR(H36:H45)</f>
        <v>1.5111111111111113</v>
      </c>
      <c r="V38" s="161">
        <f t="shared" ref="V38" si="112">VAR(I36:I45)</f>
        <v>1.6000000000000003</v>
      </c>
      <c r="W38" s="161">
        <f t="shared" ref="W38" si="113">VAR(J36:J45)</f>
        <v>3.4333333333333336</v>
      </c>
      <c r="X38" s="161">
        <f t="shared" ref="X38" si="114">VAR(K36:K45)</f>
        <v>4.1000000000000005</v>
      </c>
      <c r="Y38" s="161">
        <f t="shared" ref="Y38" si="115">VAR(L36:L45)</f>
        <v>1.211111111111111</v>
      </c>
    </row>
    <row r="39" spans="1:25" x14ac:dyDescent="0.25">
      <c r="B39" s="140">
        <v>646</v>
      </c>
      <c r="C39" s="140">
        <v>673</v>
      </c>
      <c r="D39" s="140">
        <v>685</v>
      </c>
      <c r="E39" s="140">
        <v>708</v>
      </c>
      <c r="F39" s="140">
        <v>723</v>
      </c>
      <c r="G39" s="140">
        <v>740</v>
      </c>
      <c r="H39" s="140">
        <v>759</v>
      </c>
      <c r="I39" s="140">
        <v>778</v>
      </c>
      <c r="J39" s="140">
        <v>801</v>
      </c>
      <c r="K39" s="140">
        <v>823</v>
      </c>
      <c r="L39" s="140">
        <v>849</v>
      </c>
    </row>
    <row r="40" spans="1:25" x14ac:dyDescent="0.25">
      <c r="B40" s="140">
        <v>647</v>
      </c>
      <c r="C40" s="140">
        <v>674</v>
      </c>
      <c r="D40" s="140">
        <v>687</v>
      </c>
      <c r="E40" s="140">
        <v>707</v>
      </c>
      <c r="F40" s="140">
        <v>725</v>
      </c>
      <c r="G40" s="140">
        <v>742</v>
      </c>
      <c r="H40" s="140">
        <v>759</v>
      </c>
      <c r="I40" s="140">
        <v>780</v>
      </c>
      <c r="J40" s="140">
        <v>803</v>
      </c>
      <c r="K40" s="140">
        <v>823</v>
      </c>
      <c r="L40" s="140">
        <v>847</v>
      </c>
    </row>
    <row r="41" spans="1:25" x14ac:dyDescent="0.25">
      <c r="B41" s="140">
        <v>649</v>
      </c>
      <c r="C41" s="140">
        <v>671</v>
      </c>
      <c r="D41" s="140">
        <v>685</v>
      </c>
      <c r="E41" s="140">
        <v>711</v>
      </c>
      <c r="F41" s="140">
        <v>723</v>
      </c>
      <c r="G41" s="140">
        <v>741</v>
      </c>
      <c r="H41" s="140">
        <v>762</v>
      </c>
      <c r="I41" s="140">
        <v>782</v>
      </c>
      <c r="J41" s="140">
        <v>802</v>
      </c>
      <c r="K41" s="140">
        <v>823</v>
      </c>
      <c r="L41" s="140">
        <v>848</v>
      </c>
    </row>
    <row r="42" spans="1:25" x14ac:dyDescent="0.25">
      <c r="B42" s="140">
        <v>648</v>
      </c>
      <c r="C42" s="140">
        <v>675</v>
      </c>
      <c r="D42" s="140">
        <v>685</v>
      </c>
      <c r="E42" s="140">
        <v>710</v>
      </c>
      <c r="F42" s="140">
        <v>724</v>
      </c>
      <c r="G42" s="140">
        <v>745</v>
      </c>
      <c r="H42" s="140">
        <v>759</v>
      </c>
      <c r="I42" s="140">
        <v>780</v>
      </c>
      <c r="J42" s="140">
        <v>798</v>
      </c>
      <c r="K42" s="140">
        <v>824</v>
      </c>
      <c r="L42" s="140">
        <v>847</v>
      </c>
    </row>
    <row r="43" spans="1:25" x14ac:dyDescent="0.25">
      <c r="B43" s="140">
        <v>652</v>
      </c>
      <c r="C43" s="140">
        <v>668</v>
      </c>
      <c r="D43" s="140">
        <v>685</v>
      </c>
      <c r="E43" s="140">
        <v>707</v>
      </c>
      <c r="F43" s="140">
        <v>728</v>
      </c>
      <c r="G43" s="140">
        <v>740</v>
      </c>
      <c r="H43" s="140">
        <v>759</v>
      </c>
      <c r="I43" s="140">
        <v>781</v>
      </c>
      <c r="J43" s="140">
        <v>803</v>
      </c>
      <c r="K43" s="140">
        <v>823</v>
      </c>
      <c r="L43" s="140">
        <v>848</v>
      </c>
    </row>
    <row r="44" spans="1:25" x14ac:dyDescent="0.25">
      <c r="B44" s="140">
        <v>649</v>
      </c>
      <c r="C44" s="140">
        <v>670</v>
      </c>
      <c r="D44" s="140">
        <v>687</v>
      </c>
      <c r="E44" s="140">
        <v>705</v>
      </c>
      <c r="F44" s="140">
        <v>724</v>
      </c>
      <c r="G44" s="140">
        <v>740</v>
      </c>
      <c r="H44" s="140">
        <v>759</v>
      </c>
      <c r="I44" s="140">
        <v>780</v>
      </c>
      <c r="J44" s="140">
        <v>803</v>
      </c>
      <c r="K44" s="140">
        <v>823</v>
      </c>
      <c r="L44" s="140">
        <v>845</v>
      </c>
    </row>
    <row r="45" spans="1:25" x14ac:dyDescent="0.25">
      <c r="B45" s="140">
        <v>650</v>
      </c>
      <c r="C45" s="140">
        <v>668</v>
      </c>
      <c r="D45" s="140">
        <v>688</v>
      </c>
      <c r="E45" s="140">
        <v>706</v>
      </c>
      <c r="F45" s="140">
        <v>726</v>
      </c>
      <c r="G45" s="140">
        <v>740</v>
      </c>
      <c r="H45" s="140">
        <v>759</v>
      </c>
      <c r="I45" s="140">
        <v>781</v>
      </c>
      <c r="J45" s="140">
        <v>798</v>
      </c>
      <c r="K45" s="140">
        <v>824</v>
      </c>
      <c r="L45" s="140">
        <v>847</v>
      </c>
    </row>
    <row r="46" spans="1:25" x14ac:dyDescent="0.25">
      <c r="A46" s="179" t="s">
        <v>328</v>
      </c>
      <c r="B46" s="152">
        <v>655</v>
      </c>
      <c r="C46" s="152">
        <v>664</v>
      </c>
      <c r="D46" s="152">
        <v>687</v>
      </c>
      <c r="E46" s="152">
        <v>704</v>
      </c>
      <c r="F46" s="152">
        <v>725</v>
      </c>
      <c r="G46" s="152">
        <v>744</v>
      </c>
      <c r="H46" s="152">
        <v>767</v>
      </c>
      <c r="I46" s="152">
        <v>786</v>
      </c>
      <c r="J46" s="152">
        <v>805</v>
      </c>
      <c r="K46" s="152">
        <v>824</v>
      </c>
      <c r="L46" s="152">
        <v>849</v>
      </c>
      <c r="N46" s="179" t="s">
        <v>324</v>
      </c>
      <c r="O46">
        <f t="shared" ref="O46" si="116">AVERAGE(B46:B55)</f>
        <v>653</v>
      </c>
      <c r="P46">
        <f t="shared" ref="P46" si="117">AVERAGE(C46:C55)</f>
        <v>662.5</v>
      </c>
      <c r="Q46">
        <f t="shared" ref="Q46" si="118">AVERAGE(D46:D55)</f>
        <v>683.3</v>
      </c>
      <c r="R46">
        <f t="shared" ref="R46" si="119">AVERAGE(E46:E55)</f>
        <v>706.1</v>
      </c>
      <c r="S46">
        <f t="shared" ref="S46" si="120">AVERAGE(F46:F55)</f>
        <v>726.2</v>
      </c>
      <c r="T46">
        <f t="shared" ref="T46" si="121">AVERAGE(G46:G55)</f>
        <v>745.3</v>
      </c>
      <c r="U46">
        <f t="shared" ref="U46" si="122">AVERAGE(H46:H55)</f>
        <v>763.5</v>
      </c>
      <c r="V46">
        <f t="shared" ref="V46" si="123">AVERAGE(I46:I55)</f>
        <v>783</v>
      </c>
      <c r="W46">
        <f t="shared" ref="W46" si="124">AVERAGE(J46:J55)</f>
        <v>803.4</v>
      </c>
      <c r="X46">
        <f t="shared" ref="X46" si="125">AVERAGE(K46:K55)</f>
        <v>827.5</v>
      </c>
      <c r="Y46">
        <f t="shared" ref="Y46" si="126">AVERAGE(L46:L55)</f>
        <v>847.1</v>
      </c>
    </row>
    <row r="47" spans="1:25" x14ac:dyDescent="0.25">
      <c r="B47" s="152">
        <v>654</v>
      </c>
      <c r="C47" s="152">
        <v>666</v>
      </c>
      <c r="D47" s="152">
        <v>682</v>
      </c>
      <c r="E47" s="152">
        <v>708</v>
      </c>
      <c r="F47" s="152">
        <v>726</v>
      </c>
      <c r="G47" s="152">
        <v>746</v>
      </c>
      <c r="H47" s="152">
        <v>765</v>
      </c>
      <c r="I47" s="152">
        <v>783</v>
      </c>
      <c r="J47" s="152">
        <v>808</v>
      </c>
      <c r="K47" s="152">
        <v>826</v>
      </c>
      <c r="L47" s="152">
        <v>851</v>
      </c>
      <c r="N47" s="179" t="s">
        <v>154</v>
      </c>
      <c r="O47" s="161">
        <f t="shared" ref="O47" si="127">_xlfn.STDEV.P(B46:B55)</f>
        <v>2.4083189157584592</v>
      </c>
      <c r="P47" s="161">
        <f t="shared" ref="P47" si="128">_xlfn.STDEV.P(C46:C55)</f>
        <v>9.0691785736085269</v>
      </c>
      <c r="Q47" s="161">
        <f t="shared" ref="Q47" si="129">_xlfn.STDEV.P(D46:D55)</f>
        <v>7.3082145562373855</v>
      </c>
      <c r="R47" s="161">
        <f t="shared" ref="R47" si="130">_xlfn.STDEV.P(E46:E55)</f>
        <v>1.8138357147217055</v>
      </c>
      <c r="S47" s="161">
        <f t="shared" ref="S47" si="131">_xlfn.STDEV.P(F46:F55)</f>
        <v>2.0396078054371145</v>
      </c>
      <c r="T47" s="161">
        <f t="shared" ref="T47" si="132">_xlfn.STDEV.P(G46:G55)</f>
        <v>0.89999999999999991</v>
      </c>
      <c r="U47" s="161">
        <f t="shared" ref="U47" si="133">_xlfn.STDEV.P(H46:H55)</f>
        <v>1.9621416870348585</v>
      </c>
      <c r="V47" s="161">
        <f t="shared" ref="V47" si="134">_xlfn.STDEV.P(I46:I55)</f>
        <v>1.1832159566199232</v>
      </c>
      <c r="W47" s="161">
        <f t="shared" ref="W47" si="135">_xlfn.STDEV.P(J46:J55)</f>
        <v>3.0066592756745818</v>
      </c>
      <c r="X47" s="161">
        <f t="shared" ref="X47" si="136">_xlfn.STDEV.P(K46:K55)</f>
        <v>1.9621416870348585</v>
      </c>
      <c r="Y47" s="161">
        <f t="shared" ref="Y47" si="137">_xlfn.STDEV.P(L46:L55)</f>
        <v>3.2388269481403293</v>
      </c>
    </row>
    <row r="48" spans="1:25" x14ac:dyDescent="0.25">
      <c r="B48" s="152">
        <v>654</v>
      </c>
      <c r="C48" s="152">
        <v>663</v>
      </c>
      <c r="D48" s="152">
        <v>682</v>
      </c>
      <c r="E48" s="152">
        <v>706</v>
      </c>
      <c r="F48" s="152">
        <v>726</v>
      </c>
      <c r="G48" s="152">
        <v>745</v>
      </c>
      <c r="H48" s="152">
        <v>766</v>
      </c>
      <c r="I48" s="152">
        <v>784</v>
      </c>
      <c r="J48" s="152">
        <v>803</v>
      </c>
      <c r="K48" s="152">
        <v>828</v>
      </c>
      <c r="L48" s="152">
        <v>851</v>
      </c>
      <c r="N48" s="179" t="s">
        <v>155</v>
      </c>
      <c r="O48" s="161">
        <f t="shared" ref="O48" si="138">VAR(B46:B55)</f>
        <v>6.4444444444444446</v>
      </c>
      <c r="P48" s="161">
        <f t="shared" ref="P48" si="139">VAR(C46:C55)</f>
        <v>91.388888888888886</v>
      </c>
      <c r="Q48" s="161">
        <f t="shared" ref="Q48" si="140">VAR(D46:D55)</f>
        <v>59.344444444444449</v>
      </c>
      <c r="R48" s="161">
        <f t="shared" ref="R48" si="141">VAR(E46:E55)</f>
        <v>3.6555555555555563</v>
      </c>
      <c r="S48" s="161">
        <f t="shared" ref="S48" si="142">VAR(F46:F55)</f>
        <v>4.6222222222222236</v>
      </c>
      <c r="T48" s="161">
        <f t="shared" ref="T48" si="143">VAR(G46:G55)</f>
        <v>0.8999999999999998</v>
      </c>
      <c r="U48" s="161">
        <f t="shared" ref="U48" si="144">VAR(H46:H55)</f>
        <v>4.2777777777777777</v>
      </c>
      <c r="V48" s="161">
        <f t="shared" ref="V48" si="145">VAR(I46:I55)</f>
        <v>1.5555555555555556</v>
      </c>
      <c r="W48" s="161">
        <f t="shared" ref="W48" si="146">VAR(J46:J55)</f>
        <v>10.044444444444444</v>
      </c>
      <c r="X48" s="161">
        <f t="shared" ref="X48" si="147">VAR(K46:K55)</f>
        <v>4.2777777777777777</v>
      </c>
      <c r="Y48" s="161">
        <f t="shared" ref="Y48" si="148">VAR(L46:L55)</f>
        <v>11.655555555555557</v>
      </c>
    </row>
    <row r="49" spans="1:25" x14ac:dyDescent="0.25">
      <c r="B49" s="152">
        <v>654</v>
      </c>
      <c r="C49" s="152">
        <v>665</v>
      </c>
      <c r="D49" s="152">
        <v>691</v>
      </c>
      <c r="E49" s="152">
        <v>706</v>
      </c>
      <c r="F49" s="152">
        <v>726</v>
      </c>
      <c r="G49" s="152">
        <v>744</v>
      </c>
      <c r="H49" s="152">
        <v>763</v>
      </c>
      <c r="I49" s="152">
        <v>783</v>
      </c>
      <c r="J49" s="152">
        <v>804</v>
      </c>
      <c r="K49" s="152">
        <v>828</v>
      </c>
      <c r="L49" s="152">
        <v>844</v>
      </c>
    </row>
    <row r="50" spans="1:25" x14ac:dyDescent="0.25">
      <c r="B50" s="152">
        <v>655</v>
      </c>
      <c r="C50" s="152">
        <v>639</v>
      </c>
      <c r="D50" s="152">
        <v>685</v>
      </c>
      <c r="E50" s="152">
        <v>708</v>
      </c>
      <c r="F50" s="152">
        <v>732</v>
      </c>
      <c r="G50" s="152">
        <v>746</v>
      </c>
      <c r="H50" s="152">
        <v>760</v>
      </c>
      <c r="I50" s="152">
        <v>783</v>
      </c>
      <c r="J50" s="152">
        <v>805</v>
      </c>
      <c r="K50" s="152">
        <v>832</v>
      </c>
      <c r="L50" s="152">
        <v>850</v>
      </c>
    </row>
    <row r="51" spans="1:25" x14ac:dyDescent="0.25">
      <c r="B51" s="152">
        <v>652</v>
      </c>
      <c r="C51" s="152">
        <v>658</v>
      </c>
      <c r="D51" s="152">
        <v>683</v>
      </c>
      <c r="E51" s="152">
        <v>702</v>
      </c>
      <c r="F51" s="152">
        <v>725</v>
      </c>
      <c r="G51" s="152">
        <v>744</v>
      </c>
      <c r="H51" s="152">
        <v>762</v>
      </c>
      <c r="I51" s="152">
        <v>782</v>
      </c>
      <c r="J51" s="152">
        <v>801</v>
      </c>
      <c r="K51" s="152">
        <v>828</v>
      </c>
      <c r="L51" s="152">
        <v>848</v>
      </c>
    </row>
    <row r="52" spans="1:25" x14ac:dyDescent="0.25">
      <c r="B52" s="152">
        <v>654</v>
      </c>
      <c r="C52" s="152">
        <v>662</v>
      </c>
      <c r="D52" s="152">
        <v>663</v>
      </c>
      <c r="E52" s="152">
        <v>706</v>
      </c>
      <c r="F52" s="152">
        <v>726</v>
      </c>
      <c r="G52" s="152">
        <v>746</v>
      </c>
      <c r="H52" s="152">
        <v>764</v>
      </c>
      <c r="I52" s="152">
        <v>782</v>
      </c>
      <c r="J52" s="152">
        <v>803</v>
      </c>
      <c r="K52" s="152">
        <v>827</v>
      </c>
      <c r="L52" s="152">
        <v>844</v>
      </c>
    </row>
    <row r="53" spans="1:25" x14ac:dyDescent="0.25">
      <c r="B53" s="152">
        <v>655</v>
      </c>
      <c r="C53" s="152">
        <v>666</v>
      </c>
      <c r="D53" s="152">
        <v>686</v>
      </c>
      <c r="E53" s="152">
        <v>708</v>
      </c>
      <c r="F53" s="152">
        <v>726</v>
      </c>
      <c r="G53" s="152">
        <v>746</v>
      </c>
      <c r="H53" s="152">
        <v>763</v>
      </c>
      <c r="I53" s="152">
        <v>782</v>
      </c>
      <c r="J53" s="152">
        <v>805</v>
      </c>
      <c r="K53" s="152">
        <v>828</v>
      </c>
      <c r="L53" s="152">
        <v>848</v>
      </c>
    </row>
    <row r="54" spans="1:25" x14ac:dyDescent="0.25">
      <c r="B54" s="152">
        <v>648</v>
      </c>
      <c r="C54" s="152">
        <v>665</v>
      </c>
      <c r="D54" s="152">
        <v>685</v>
      </c>
      <c r="E54" s="152">
        <v>706</v>
      </c>
      <c r="F54" s="152">
        <v>724</v>
      </c>
      <c r="G54" s="152">
        <v>746</v>
      </c>
      <c r="H54" s="152">
        <v>762</v>
      </c>
      <c r="I54" s="152">
        <v>783</v>
      </c>
      <c r="J54" s="152">
        <v>796</v>
      </c>
      <c r="K54" s="152">
        <v>828</v>
      </c>
      <c r="L54" s="152">
        <v>841</v>
      </c>
    </row>
    <row r="55" spans="1:25" x14ac:dyDescent="0.25">
      <c r="B55" s="152">
        <v>649</v>
      </c>
      <c r="C55" s="152">
        <v>677</v>
      </c>
      <c r="D55" s="152">
        <v>689</v>
      </c>
      <c r="E55" s="152">
        <v>707</v>
      </c>
      <c r="F55" s="152">
        <v>726</v>
      </c>
      <c r="G55" s="152">
        <v>746</v>
      </c>
      <c r="H55" s="152">
        <v>763</v>
      </c>
      <c r="I55" s="152">
        <v>782</v>
      </c>
      <c r="J55" s="152">
        <v>804</v>
      </c>
      <c r="K55" s="152">
        <v>826</v>
      </c>
      <c r="L55" s="152">
        <v>845</v>
      </c>
    </row>
    <row r="56" spans="1:25" x14ac:dyDescent="0.25">
      <c r="A56" s="179" t="s">
        <v>329</v>
      </c>
      <c r="B56" s="151">
        <v>663</v>
      </c>
      <c r="C56" s="151">
        <v>668</v>
      </c>
      <c r="D56" s="151">
        <v>688</v>
      </c>
      <c r="E56" s="151">
        <v>705</v>
      </c>
      <c r="F56" s="151">
        <v>724</v>
      </c>
      <c r="G56" s="151">
        <v>741</v>
      </c>
      <c r="H56" s="151">
        <v>761</v>
      </c>
      <c r="I56" s="151">
        <v>781</v>
      </c>
      <c r="J56" s="151">
        <v>804</v>
      </c>
      <c r="K56" s="151">
        <v>826</v>
      </c>
      <c r="L56" s="151">
        <v>847</v>
      </c>
      <c r="N56" s="179" t="s">
        <v>324</v>
      </c>
      <c r="O56">
        <f t="shared" ref="O56" si="149">AVERAGE(B56:B65)</f>
        <v>659.6</v>
      </c>
      <c r="P56">
        <f t="shared" ref="P56" si="150">AVERAGE(C56:C65)</f>
        <v>667.9</v>
      </c>
      <c r="Q56">
        <f t="shared" ref="Q56" si="151">AVERAGE(D56:D65)</f>
        <v>688.5</v>
      </c>
      <c r="R56">
        <f t="shared" ref="R56" si="152">AVERAGE(E56:E65)</f>
        <v>707.1</v>
      </c>
      <c r="S56">
        <f t="shared" ref="S56" si="153">AVERAGE(F56:F65)</f>
        <v>725.8</v>
      </c>
      <c r="T56">
        <f t="shared" ref="T56" si="154">AVERAGE(G56:G65)</f>
        <v>742</v>
      </c>
      <c r="U56">
        <f t="shared" ref="U56" si="155">AVERAGE(H56:H65)</f>
        <v>759.3</v>
      </c>
      <c r="V56">
        <f t="shared" ref="V56" si="156">AVERAGE(I56:I65)</f>
        <v>779.5</v>
      </c>
      <c r="W56">
        <f t="shared" ref="W56" si="157">AVERAGE(J56:J65)</f>
        <v>801</v>
      </c>
      <c r="X56">
        <f t="shared" ref="X56" si="158">AVERAGE(K56:K65)</f>
        <v>826.3</v>
      </c>
      <c r="Y56">
        <f t="shared" ref="Y56" si="159">AVERAGE(L56:L65)</f>
        <v>848.1</v>
      </c>
    </row>
    <row r="57" spans="1:25" x14ac:dyDescent="0.25">
      <c r="B57" s="151">
        <v>663</v>
      </c>
      <c r="C57" s="151">
        <v>667</v>
      </c>
      <c r="D57" s="151">
        <v>688</v>
      </c>
      <c r="E57" s="151">
        <v>707</v>
      </c>
      <c r="F57" s="151">
        <v>725</v>
      </c>
      <c r="G57" s="151">
        <v>741</v>
      </c>
      <c r="H57" s="151">
        <v>760</v>
      </c>
      <c r="I57" s="151">
        <v>778</v>
      </c>
      <c r="J57" s="151">
        <v>801</v>
      </c>
      <c r="K57" s="151">
        <v>826</v>
      </c>
      <c r="L57" s="151">
        <v>847</v>
      </c>
      <c r="N57" s="179" t="s">
        <v>154</v>
      </c>
      <c r="O57" s="161">
        <f t="shared" ref="O57" si="160">_xlfn.STDEV.P(B56:B65)</f>
        <v>1.9595917942265426</v>
      </c>
      <c r="P57" s="161">
        <f t="shared" ref="P57" si="161">_xlfn.STDEV.P(C56:C65)</f>
        <v>1.7578395831246947</v>
      </c>
      <c r="Q57" s="161">
        <f t="shared" ref="Q57" si="162">_xlfn.STDEV.P(D56:D65)</f>
        <v>3.1384709652950429</v>
      </c>
      <c r="R57" s="161">
        <f t="shared" ref="R57" si="163">_xlfn.STDEV.P(E56:E65)</f>
        <v>1.57797338380595</v>
      </c>
      <c r="S57" s="161">
        <f t="shared" ref="S57" si="164">_xlfn.STDEV.P(F56:F65)</f>
        <v>1.8867962264113207</v>
      </c>
      <c r="T57" s="161">
        <f t="shared" ref="T57" si="165">_xlfn.STDEV.P(G56:G65)</f>
        <v>1.61245154965971</v>
      </c>
      <c r="U57" s="161">
        <f t="shared" ref="U57" si="166">_xlfn.STDEV.P(H56:H65)</f>
        <v>0.78102496759066542</v>
      </c>
      <c r="V57" s="161">
        <f t="shared" ref="V57" si="167">_xlfn.STDEV.P(I56:I65)</f>
        <v>2.2472205054244232</v>
      </c>
      <c r="W57" s="161">
        <f t="shared" ref="W57" si="168">_xlfn.STDEV.P(J56:J65)</f>
        <v>1.9493588689617927</v>
      </c>
      <c r="X57" s="161">
        <f t="shared" ref="X57" si="169">_xlfn.STDEV.P(K56:K65)</f>
        <v>0.89999999999999991</v>
      </c>
      <c r="Y57" s="161">
        <f t="shared" ref="Y57" si="170">_xlfn.STDEV.P(L56:L65)</f>
        <v>1.0440306508910551</v>
      </c>
    </row>
    <row r="58" spans="1:25" x14ac:dyDescent="0.25">
      <c r="B58" s="151">
        <v>661</v>
      </c>
      <c r="C58" s="151">
        <v>671</v>
      </c>
      <c r="D58" s="151">
        <v>690</v>
      </c>
      <c r="E58" s="151">
        <v>707</v>
      </c>
      <c r="F58" s="151">
        <v>726</v>
      </c>
      <c r="G58" s="151">
        <v>746</v>
      </c>
      <c r="H58" s="151">
        <v>759</v>
      </c>
      <c r="I58" s="151">
        <v>783</v>
      </c>
      <c r="J58" s="151">
        <v>798</v>
      </c>
      <c r="K58" s="151">
        <v>825</v>
      </c>
      <c r="L58" s="151">
        <v>848</v>
      </c>
      <c r="N58" s="179" t="s">
        <v>155</v>
      </c>
      <c r="O58" s="161">
        <f t="shared" ref="O58" si="171">VAR(B56:B65)</f>
        <v>4.2666666666666675</v>
      </c>
      <c r="P58" s="161">
        <f t="shared" ref="P58" si="172">VAR(C56:C65)</f>
        <v>3.433333333333334</v>
      </c>
      <c r="Q58" s="161">
        <f t="shared" ref="Q58" si="173">VAR(D56:D65)</f>
        <v>10.944444444444445</v>
      </c>
      <c r="R58" s="161">
        <f t="shared" ref="R58" si="174">VAR(E56:E65)</f>
        <v>2.7666666666666671</v>
      </c>
      <c r="S58" s="161">
        <f t="shared" ref="S58" si="175">VAR(F56:F65)</f>
        <v>3.9555555555555548</v>
      </c>
      <c r="T58" s="161">
        <f t="shared" ref="T58" si="176">VAR(G56:G65)</f>
        <v>2.8888888888888888</v>
      </c>
      <c r="U58" s="161">
        <f t="shared" ref="U58" si="177">VAR(H56:H65)</f>
        <v>0.6777777777777777</v>
      </c>
      <c r="V58" s="161">
        <f t="shared" ref="V58" si="178">VAR(I56:I65)</f>
        <v>5.6111111111111107</v>
      </c>
      <c r="W58" s="161">
        <f t="shared" ref="W58" si="179">VAR(J56:J65)</f>
        <v>4.2222222222222223</v>
      </c>
      <c r="X58" s="161">
        <f t="shared" ref="X58" si="180">VAR(K56:K65)</f>
        <v>0.8999999999999998</v>
      </c>
      <c r="Y58" s="161">
        <f t="shared" ref="Y58" si="181">VAR(L56:L65)</f>
        <v>1.2111111111111112</v>
      </c>
    </row>
    <row r="59" spans="1:25" x14ac:dyDescent="0.25">
      <c r="B59" s="151">
        <v>659</v>
      </c>
      <c r="C59" s="151">
        <v>671</v>
      </c>
      <c r="D59" s="151">
        <v>697</v>
      </c>
      <c r="E59" s="151">
        <v>706</v>
      </c>
      <c r="F59" s="151">
        <v>727</v>
      </c>
      <c r="G59" s="151">
        <v>741</v>
      </c>
      <c r="H59" s="151">
        <v>759</v>
      </c>
      <c r="I59" s="151">
        <v>778</v>
      </c>
      <c r="J59" s="151">
        <v>804</v>
      </c>
      <c r="K59" s="151">
        <v>825</v>
      </c>
      <c r="L59" s="151">
        <v>849</v>
      </c>
    </row>
    <row r="60" spans="1:25" x14ac:dyDescent="0.25">
      <c r="B60" s="151">
        <v>658</v>
      </c>
      <c r="C60" s="151">
        <v>666</v>
      </c>
      <c r="D60" s="151">
        <v>686</v>
      </c>
      <c r="E60" s="151">
        <v>707</v>
      </c>
      <c r="F60" s="151">
        <v>724</v>
      </c>
      <c r="G60" s="151">
        <v>742</v>
      </c>
      <c r="H60" s="151">
        <v>759</v>
      </c>
      <c r="I60" s="151">
        <v>778</v>
      </c>
      <c r="J60" s="151">
        <v>801</v>
      </c>
      <c r="K60" s="151">
        <v>827</v>
      </c>
      <c r="L60" s="151">
        <v>850</v>
      </c>
    </row>
    <row r="61" spans="1:25" x14ac:dyDescent="0.25">
      <c r="B61" s="151">
        <v>658</v>
      </c>
      <c r="C61" s="151">
        <v>668</v>
      </c>
      <c r="D61" s="151">
        <v>685</v>
      </c>
      <c r="E61" s="151">
        <v>710</v>
      </c>
      <c r="F61" s="151">
        <v>729</v>
      </c>
      <c r="G61" s="151">
        <v>741</v>
      </c>
      <c r="H61" s="151">
        <v>759</v>
      </c>
      <c r="I61" s="151">
        <v>782</v>
      </c>
      <c r="J61" s="151">
        <v>798</v>
      </c>
      <c r="K61" s="151">
        <v>826</v>
      </c>
      <c r="L61" s="151">
        <v>848</v>
      </c>
    </row>
    <row r="62" spans="1:25" x14ac:dyDescent="0.25">
      <c r="B62" s="151">
        <v>660</v>
      </c>
      <c r="C62" s="151">
        <v>666</v>
      </c>
      <c r="D62" s="151">
        <v>689</v>
      </c>
      <c r="E62" s="151">
        <v>710</v>
      </c>
      <c r="F62" s="151">
        <v>724</v>
      </c>
      <c r="G62" s="151">
        <v>742</v>
      </c>
      <c r="H62" s="151">
        <v>759</v>
      </c>
      <c r="I62" s="151">
        <v>780</v>
      </c>
      <c r="J62" s="151">
        <v>801</v>
      </c>
      <c r="K62" s="151">
        <v>827</v>
      </c>
      <c r="L62" s="151">
        <v>849</v>
      </c>
    </row>
    <row r="63" spans="1:25" x14ac:dyDescent="0.25">
      <c r="B63" s="151">
        <v>658</v>
      </c>
      <c r="C63" s="151">
        <v>668</v>
      </c>
      <c r="D63" s="151">
        <v>687</v>
      </c>
      <c r="E63" s="151">
        <v>706</v>
      </c>
      <c r="F63" s="151">
        <v>724</v>
      </c>
      <c r="G63" s="151">
        <v>741</v>
      </c>
      <c r="H63" s="151">
        <v>758</v>
      </c>
      <c r="I63" s="151">
        <v>775</v>
      </c>
      <c r="J63" s="151">
        <v>802</v>
      </c>
      <c r="K63" s="151">
        <v>827</v>
      </c>
      <c r="L63" s="151">
        <v>849</v>
      </c>
    </row>
    <row r="64" spans="1:25" x14ac:dyDescent="0.25">
      <c r="B64" s="151">
        <v>658</v>
      </c>
      <c r="C64" s="151">
        <v>666</v>
      </c>
      <c r="D64" s="151">
        <v>688</v>
      </c>
      <c r="E64" s="151">
        <v>707</v>
      </c>
      <c r="F64" s="151">
        <v>726</v>
      </c>
      <c r="G64" s="151">
        <v>741</v>
      </c>
      <c r="H64" s="151">
        <v>759</v>
      </c>
      <c r="I64" s="151">
        <v>781</v>
      </c>
      <c r="J64" s="151">
        <v>800</v>
      </c>
      <c r="K64" s="151">
        <v>826</v>
      </c>
      <c r="L64" s="151">
        <v>847</v>
      </c>
    </row>
    <row r="65" spans="1:25" x14ac:dyDescent="0.25">
      <c r="B65" s="151">
        <v>658</v>
      </c>
      <c r="C65" s="151">
        <v>668</v>
      </c>
      <c r="D65" s="151">
        <v>687</v>
      </c>
      <c r="E65" s="151">
        <v>706</v>
      </c>
      <c r="F65" s="151">
        <v>729</v>
      </c>
      <c r="G65" s="151">
        <v>744</v>
      </c>
      <c r="H65" s="151">
        <v>760</v>
      </c>
      <c r="I65" s="151">
        <v>779</v>
      </c>
      <c r="J65" s="151">
        <v>801</v>
      </c>
      <c r="K65" s="151">
        <v>828</v>
      </c>
      <c r="L65" s="151">
        <v>847</v>
      </c>
    </row>
    <row r="66" spans="1:25" x14ac:dyDescent="0.25">
      <c r="A66" s="179" t="s">
        <v>330</v>
      </c>
      <c r="B66" s="139">
        <v>658</v>
      </c>
      <c r="C66" s="139">
        <v>660</v>
      </c>
      <c r="D66" s="139">
        <v>688</v>
      </c>
      <c r="E66" s="139">
        <v>706</v>
      </c>
      <c r="F66" s="139">
        <v>724</v>
      </c>
      <c r="G66" s="139">
        <v>752</v>
      </c>
      <c r="H66" s="139">
        <v>763</v>
      </c>
      <c r="I66" s="139">
        <v>785</v>
      </c>
      <c r="J66" s="139">
        <v>804</v>
      </c>
      <c r="K66" s="139">
        <v>828</v>
      </c>
      <c r="L66" s="139">
        <v>848</v>
      </c>
      <c r="N66" s="179" t="s">
        <v>324</v>
      </c>
      <c r="O66">
        <f t="shared" ref="O66" si="182">AVERAGE(B66:B75)</f>
        <v>656.6</v>
      </c>
      <c r="P66">
        <f t="shared" ref="P66" si="183">AVERAGE(C66:C75)</f>
        <v>660.6</v>
      </c>
      <c r="Q66">
        <f t="shared" ref="Q66" si="184">AVERAGE(D66:D75)</f>
        <v>685.9</v>
      </c>
      <c r="R66">
        <f t="shared" ref="R66" si="185">AVERAGE(E66:E75)</f>
        <v>706.8</v>
      </c>
      <c r="S66">
        <f t="shared" ref="S66" si="186">AVERAGE(F66:F75)</f>
        <v>724.1</v>
      </c>
      <c r="T66">
        <f t="shared" ref="T66" si="187">AVERAGE(G66:G75)</f>
        <v>745.8</v>
      </c>
      <c r="U66">
        <f t="shared" ref="U66" si="188">AVERAGE(H66:H75)</f>
        <v>761.1</v>
      </c>
      <c r="V66">
        <f t="shared" ref="V66" si="189">AVERAGE(I66:I75)</f>
        <v>781.5</v>
      </c>
      <c r="W66">
        <f t="shared" ref="W66" si="190">AVERAGE(J66:J75)</f>
        <v>802.8</v>
      </c>
      <c r="X66">
        <f t="shared" ref="X66" si="191">AVERAGE(K66:K75)</f>
        <v>827.5</v>
      </c>
      <c r="Y66">
        <f t="shared" ref="Y66" si="192">AVERAGE(L66:L75)</f>
        <v>848.6</v>
      </c>
    </row>
    <row r="67" spans="1:25" x14ac:dyDescent="0.25">
      <c r="B67" s="139">
        <v>656</v>
      </c>
      <c r="C67" s="139">
        <v>661</v>
      </c>
      <c r="D67" s="139">
        <v>687</v>
      </c>
      <c r="E67" s="139">
        <v>710</v>
      </c>
      <c r="F67" s="139">
        <v>723</v>
      </c>
      <c r="G67" s="139">
        <v>747</v>
      </c>
      <c r="H67" s="139">
        <v>760</v>
      </c>
      <c r="I67" s="139">
        <v>781</v>
      </c>
      <c r="J67" s="139">
        <v>803</v>
      </c>
      <c r="K67" s="139">
        <v>828</v>
      </c>
      <c r="L67" s="139">
        <v>852</v>
      </c>
      <c r="N67" s="179" t="s">
        <v>154</v>
      </c>
      <c r="O67" s="161">
        <f t="shared" ref="O67" si="193">_xlfn.STDEV.P(B66:B75)</f>
        <v>1.5620499351813311</v>
      </c>
      <c r="P67" s="161">
        <f t="shared" ref="P67" si="194">_xlfn.STDEV.P(C66:C75)</f>
        <v>1.7435595774162693</v>
      </c>
      <c r="Q67" s="161">
        <f t="shared" ref="Q67" si="195">_xlfn.STDEV.P(D66:D75)</f>
        <v>0.94339811320566036</v>
      </c>
      <c r="R67" s="161">
        <f t="shared" ref="R67" si="196">_xlfn.STDEV.P(E66:E75)</f>
        <v>2.0880613017821101</v>
      </c>
      <c r="S67" s="161">
        <f t="shared" ref="S67" si="197">_xlfn.STDEV.P(F66:F75)</f>
        <v>2.5079872407968908</v>
      </c>
      <c r="T67" s="161">
        <f t="shared" ref="T67" si="198">_xlfn.STDEV.P(G66:G75)</f>
        <v>2.5219040425836989</v>
      </c>
      <c r="U67" s="161">
        <f t="shared" ref="U67" si="199">_xlfn.STDEV.P(H66:H75)</f>
        <v>1.4456832294800961</v>
      </c>
      <c r="V67" s="161">
        <f t="shared" ref="V67" si="200">_xlfn.STDEV.P(I66:I75)</f>
        <v>1.6881943016134133</v>
      </c>
      <c r="W67" s="161">
        <f t="shared" ref="W67" si="201">_xlfn.STDEV.P(J66:J75)</f>
        <v>1.077032961426901</v>
      </c>
      <c r="X67" s="161">
        <f t="shared" ref="X67" si="202">_xlfn.STDEV.P(K66:K75)</f>
        <v>1.2845232578665129</v>
      </c>
      <c r="Y67" s="161">
        <f t="shared" ref="Y67" si="203">_xlfn.STDEV.P(L66:L75)</f>
        <v>1.4282856857085702</v>
      </c>
    </row>
    <row r="68" spans="1:25" x14ac:dyDescent="0.25">
      <c r="B68" s="139">
        <v>658</v>
      </c>
      <c r="C68" s="139">
        <v>661</v>
      </c>
      <c r="D68" s="139">
        <v>685</v>
      </c>
      <c r="E68" s="139">
        <v>708</v>
      </c>
      <c r="F68" s="139">
        <v>726</v>
      </c>
      <c r="G68" s="139">
        <v>746</v>
      </c>
      <c r="H68" s="139">
        <v>762</v>
      </c>
      <c r="I68" s="139">
        <v>781</v>
      </c>
      <c r="J68" s="139">
        <v>803</v>
      </c>
      <c r="K68" s="139">
        <v>828</v>
      </c>
      <c r="L68" s="139">
        <v>847</v>
      </c>
      <c r="N68" s="179" t="s">
        <v>155</v>
      </c>
      <c r="O68" s="161">
        <f t="shared" ref="O68" si="204">VAR(B66:B75)</f>
        <v>2.7111111111111112</v>
      </c>
      <c r="P68" s="161">
        <f t="shared" ref="P68" si="205">VAR(C66:C75)</f>
        <v>3.3777777777777782</v>
      </c>
      <c r="Q68" s="161">
        <f t="shared" ref="Q68" si="206">VAR(D66:D75)</f>
        <v>0.98888888888888893</v>
      </c>
      <c r="R68" s="161">
        <f t="shared" ref="R68" si="207">VAR(E66:E75)</f>
        <v>4.844444444444445</v>
      </c>
      <c r="S68" s="161">
        <f t="shared" ref="S68" si="208">VAR(F66:F75)</f>
        <v>6.9888888888888898</v>
      </c>
      <c r="T68" s="161">
        <f t="shared" ref="T68" si="209">VAR(G66:G75)</f>
        <v>7.0666666666666691</v>
      </c>
      <c r="U68" s="161">
        <f t="shared" ref="U68" si="210">VAR(H66:H75)</f>
        <v>2.3222222222222224</v>
      </c>
      <c r="V68" s="161">
        <f t="shared" ref="V68" si="211">VAR(I66:I75)</f>
        <v>3.1666666666666665</v>
      </c>
      <c r="W68" s="161">
        <f t="shared" ref="W68" si="212">VAR(J66:J75)</f>
        <v>1.288888888888889</v>
      </c>
      <c r="X68" s="161">
        <f t="shared" ref="X68" si="213">VAR(K66:K75)</f>
        <v>1.8333333333333333</v>
      </c>
      <c r="Y68" s="161">
        <f t="shared" ref="Y68" si="214">VAR(L66:L75)</f>
        <v>2.2666666666666675</v>
      </c>
    </row>
    <row r="69" spans="1:25" x14ac:dyDescent="0.25">
      <c r="B69" s="139">
        <v>658</v>
      </c>
      <c r="C69" s="139">
        <v>662</v>
      </c>
      <c r="D69" s="139">
        <v>686</v>
      </c>
      <c r="E69" s="139">
        <v>710</v>
      </c>
      <c r="F69" s="139">
        <v>730</v>
      </c>
      <c r="G69" s="139">
        <v>746</v>
      </c>
      <c r="H69" s="139">
        <v>763</v>
      </c>
      <c r="I69" s="139">
        <v>781</v>
      </c>
      <c r="J69" s="139">
        <v>804</v>
      </c>
      <c r="K69" s="139">
        <v>827</v>
      </c>
      <c r="L69" s="139">
        <v>849</v>
      </c>
    </row>
    <row r="70" spans="1:25" x14ac:dyDescent="0.25">
      <c r="B70" s="139">
        <v>653</v>
      </c>
      <c r="C70" s="139">
        <v>658</v>
      </c>
      <c r="D70" s="139">
        <v>686</v>
      </c>
      <c r="E70" s="139">
        <v>706</v>
      </c>
      <c r="F70" s="139">
        <v>720</v>
      </c>
      <c r="G70" s="139">
        <v>746</v>
      </c>
      <c r="H70" s="139">
        <v>759</v>
      </c>
      <c r="I70" s="139">
        <v>782</v>
      </c>
      <c r="J70" s="139">
        <v>803</v>
      </c>
      <c r="K70" s="139">
        <v>828</v>
      </c>
      <c r="L70" s="139">
        <v>848</v>
      </c>
    </row>
    <row r="71" spans="1:25" x14ac:dyDescent="0.25">
      <c r="B71" s="139">
        <v>656</v>
      </c>
      <c r="C71" s="139">
        <v>663</v>
      </c>
      <c r="D71" s="139">
        <v>685</v>
      </c>
      <c r="E71" s="139">
        <v>706</v>
      </c>
      <c r="F71" s="139">
        <v>724</v>
      </c>
      <c r="G71" s="139">
        <v>743</v>
      </c>
      <c r="H71" s="139">
        <v>759</v>
      </c>
      <c r="I71" s="139">
        <v>782</v>
      </c>
      <c r="J71" s="139">
        <v>802</v>
      </c>
      <c r="K71" s="139">
        <v>828</v>
      </c>
      <c r="L71" s="139">
        <v>850</v>
      </c>
    </row>
    <row r="72" spans="1:25" x14ac:dyDescent="0.25">
      <c r="B72" s="139">
        <v>657</v>
      </c>
      <c r="C72" s="139">
        <v>657</v>
      </c>
      <c r="D72" s="139">
        <v>685</v>
      </c>
      <c r="E72" s="139">
        <v>703</v>
      </c>
      <c r="F72" s="139">
        <v>724</v>
      </c>
      <c r="G72" s="139">
        <v>745</v>
      </c>
      <c r="H72" s="139">
        <v>762</v>
      </c>
      <c r="I72" s="139">
        <v>779</v>
      </c>
      <c r="J72" s="139">
        <v>803</v>
      </c>
      <c r="K72" s="139">
        <v>829</v>
      </c>
      <c r="L72" s="139">
        <v>848</v>
      </c>
    </row>
    <row r="73" spans="1:25" x14ac:dyDescent="0.25">
      <c r="B73" s="139">
        <v>655</v>
      </c>
      <c r="C73" s="139">
        <v>662</v>
      </c>
      <c r="D73" s="139">
        <v>686</v>
      </c>
      <c r="E73" s="139">
        <v>705</v>
      </c>
      <c r="F73" s="139">
        <v>725</v>
      </c>
      <c r="G73" s="139">
        <v>742</v>
      </c>
      <c r="H73" s="139">
        <v>762</v>
      </c>
      <c r="I73" s="139">
        <v>782</v>
      </c>
      <c r="J73" s="139">
        <v>801</v>
      </c>
      <c r="K73" s="139">
        <v>828</v>
      </c>
      <c r="L73" s="139">
        <v>848</v>
      </c>
    </row>
    <row r="74" spans="1:25" x14ac:dyDescent="0.25">
      <c r="B74" s="139">
        <v>657</v>
      </c>
      <c r="C74" s="139">
        <v>661</v>
      </c>
      <c r="D74" s="139">
        <v>686</v>
      </c>
      <c r="E74" s="139">
        <v>706</v>
      </c>
      <c r="F74" s="139">
        <v>723</v>
      </c>
      <c r="G74" s="139">
        <v>745</v>
      </c>
      <c r="H74" s="139">
        <v>760</v>
      </c>
      <c r="I74" s="139">
        <v>783</v>
      </c>
      <c r="J74" s="139">
        <v>804</v>
      </c>
      <c r="K74" s="139">
        <v>824</v>
      </c>
      <c r="L74" s="139">
        <v>849</v>
      </c>
    </row>
    <row r="75" spans="1:25" x14ac:dyDescent="0.25">
      <c r="B75" s="139">
        <v>658</v>
      </c>
      <c r="C75" s="139">
        <v>661</v>
      </c>
      <c r="D75" s="139">
        <v>685</v>
      </c>
      <c r="E75" s="139">
        <v>708</v>
      </c>
      <c r="F75" s="139">
        <v>722</v>
      </c>
      <c r="G75" s="139">
        <v>746</v>
      </c>
      <c r="H75" s="139">
        <v>761</v>
      </c>
      <c r="I75" s="139">
        <v>779</v>
      </c>
      <c r="J75" s="139">
        <v>801</v>
      </c>
      <c r="K75" s="139">
        <v>827</v>
      </c>
      <c r="L75" s="139">
        <v>847</v>
      </c>
    </row>
    <row r="76" spans="1:25" x14ac:dyDescent="0.25">
      <c r="A76" s="179" t="s">
        <v>364</v>
      </c>
      <c r="B76" s="140">
        <v>643</v>
      </c>
      <c r="C76" s="140">
        <v>665</v>
      </c>
      <c r="D76" s="140">
        <v>676</v>
      </c>
      <c r="E76" s="140">
        <v>693</v>
      </c>
      <c r="F76" s="140">
        <v>716</v>
      </c>
      <c r="G76" s="140">
        <v>738</v>
      </c>
      <c r="H76" s="140">
        <v>759</v>
      </c>
      <c r="I76" s="140">
        <v>779</v>
      </c>
      <c r="J76" s="140">
        <v>801</v>
      </c>
      <c r="K76" s="140">
        <v>823</v>
      </c>
      <c r="L76" s="140">
        <v>846</v>
      </c>
      <c r="N76" s="179" t="s">
        <v>324</v>
      </c>
      <c r="O76">
        <f t="shared" ref="O76" si="215">AVERAGE(B76:B85)</f>
        <v>643.4</v>
      </c>
      <c r="P76">
        <f t="shared" ref="P76" si="216">AVERAGE(C76:C85)</f>
        <v>659.8</v>
      </c>
      <c r="Q76">
        <f t="shared" ref="Q76" si="217">AVERAGE(D76:D85)</f>
        <v>675.6</v>
      </c>
      <c r="R76">
        <f t="shared" ref="R76" si="218">AVERAGE(E76:E85)</f>
        <v>693.2</v>
      </c>
      <c r="S76">
        <f t="shared" ref="S76" si="219">AVERAGE(F76:F85)</f>
        <v>716.2</v>
      </c>
      <c r="T76">
        <f t="shared" ref="T76" si="220">AVERAGE(G76:G85)</f>
        <v>735.6</v>
      </c>
      <c r="U76">
        <f t="shared" ref="U76" si="221">AVERAGE(H76:H85)</f>
        <v>756.9</v>
      </c>
      <c r="V76">
        <f t="shared" ref="V76" si="222">AVERAGE(I76:I85)</f>
        <v>778.2</v>
      </c>
      <c r="W76">
        <f t="shared" ref="W76" si="223">AVERAGE(J76:J85)</f>
        <v>800.6</v>
      </c>
      <c r="X76">
        <f t="shared" ref="X76" si="224">AVERAGE(K76:K85)</f>
        <v>823.2</v>
      </c>
      <c r="Y76">
        <f t="shared" ref="Y76" si="225">AVERAGE(L76:L85)</f>
        <v>843.6</v>
      </c>
    </row>
    <row r="77" spans="1:25" x14ac:dyDescent="0.25">
      <c r="B77" s="140">
        <v>642</v>
      </c>
      <c r="C77" s="140">
        <v>661</v>
      </c>
      <c r="D77" s="140">
        <v>674</v>
      </c>
      <c r="E77" s="140">
        <v>691</v>
      </c>
      <c r="F77" s="140">
        <v>718</v>
      </c>
      <c r="G77" s="140">
        <v>734</v>
      </c>
      <c r="H77" s="140">
        <v>759</v>
      </c>
      <c r="I77" s="140">
        <v>778</v>
      </c>
      <c r="J77" s="140">
        <v>800</v>
      </c>
      <c r="K77" s="140">
        <v>821</v>
      </c>
      <c r="L77" s="140">
        <v>842</v>
      </c>
      <c r="N77" s="179" t="s">
        <v>154</v>
      </c>
      <c r="O77" s="161">
        <f t="shared" ref="O77" si="226">_xlfn.STDEV.P(B76:B85)</f>
        <v>3.3823069050575527</v>
      </c>
      <c r="P77" s="161">
        <f t="shared" ref="P77" si="227">_xlfn.STDEV.P(C76:C85)</f>
        <v>2.925747767665559</v>
      </c>
      <c r="Q77" s="161">
        <f t="shared" ref="Q77" si="228">_xlfn.STDEV.P(D76:D85)</f>
        <v>1.4966629547095767</v>
      </c>
      <c r="R77" s="161">
        <f t="shared" ref="R77" si="229">_xlfn.STDEV.P(E76:E85)</f>
        <v>1.3266499161421601</v>
      </c>
      <c r="S77" s="161">
        <f t="shared" ref="S77" si="230">_xlfn.STDEV.P(F76:F85)</f>
        <v>2.0396078054371136</v>
      </c>
      <c r="T77" s="161">
        <f t="shared" ref="T77" si="231">_xlfn.STDEV.P(G76:G85)</f>
        <v>1.4966629547095767</v>
      </c>
      <c r="U77" s="161">
        <f t="shared" ref="U77" si="232">_xlfn.STDEV.P(H76:H85)</f>
        <v>1.4456832294800963</v>
      </c>
      <c r="V77" s="161">
        <f t="shared" ref="V77" si="233">_xlfn.STDEV.P(I76:I85)</f>
        <v>0.60000000000000009</v>
      </c>
      <c r="W77" s="161">
        <f t="shared" ref="W77" si="234">_xlfn.STDEV.P(J76:J85)</f>
        <v>1.6248076809271921</v>
      </c>
      <c r="X77" s="161">
        <f t="shared" ref="X77" si="235">_xlfn.STDEV.P(K76:K85)</f>
        <v>1.1661903789690602</v>
      </c>
      <c r="Y77" s="161">
        <f t="shared" ref="Y77" si="236">_xlfn.STDEV.P(L76:L85)</f>
        <v>1.3564659966250538</v>
      </c>
    </row>
    <row r="78" spans="1:25" x14ac:dyDescent="0.25">
      <c r="B78" s="140">
        <v>641</v>
      </c>
      <c r="C78" s="140">
        <v>658</v>
      </c>
      <c r="D78" s="140">
        <v>676</v>
      </c>
      <c r="E78" s="140">
        <v>694</v>
      </c>
      <c r="F78" s="140">
        <v>714</v>
      </c>
      <c r="G78" s="140">
        <v>736</v>
      </c>
      <c r="H78" s="140">
        <v>754</v>
      </c>
      <c r="I78" s="140">
        <v>778</v>
      </c>
      <c r="J78" s="140">
        <v>801</v>
      </c>
      <c r="K78" s="140">
        <v>824</v>
      </c>
      <c r="L78" s="140">
        <v>843</v>
      </c>
      <c r="N78" s="179" t="s">
        <v>155</v>
      </c>
      <c r="O78" s="161">
        <f t="shared" ref="O78" si="237">VAR(B76:B85)</f>
        <v>12.711111111111112</v>
      </c>
      <c r="P78" s="161">
        <f t="shared" ref="P78" si="238">VAR(C76:C85)</f>
        <v>9.5111111111111128</v>
      </c>
      <c r="Q78" s="161">
        <f t="shared" ref="Q78" si="239">VAR(D76:D85)</f>
        <v>2.4888888888888889</v>
      </c>
      <c r="R78" s="161">
        <f t="shared" ref="R78" si="240">VAR(E76:E85)</f>
        <v>1.9555555555555557</v>
      </c>
      <c r="S78" s="161">
        <f t="shared" ref="S78" si="241">VAR(F76:F85)</f>
        <v>4.6222222222222218</v>
      </c>
      <c r="T78" s="161">
        <f t="shared" ref="T78" si="242">VAR(G76:G85)</f>
        <v>2.4888888888888889</v>
      </c>
      <c r="U78" s="161">
        <f t="shared" ref="U78" si="243">VAR(H76:H85)</f>
        <v>2.3222222222222229</v>
      </c>
      <c r="V78" s="161">
        <f t="shared" ref="V78" si="244">VAR(I76:I85)</f>
        <v>0.40000000000000008</v>
      </c>
      <c r="W78" s="161">
        <f t="shared" ref="W78" si="245">VAR(J76:J85)</f>
        <v>2.9333333333333336</v>
      </c>
      <c r="X78" s="161">
        <f t="shared" ref="X78" si="246">VAR(K76:K85)</f>
        <v>1.5111111111111113</v>
      </c>
      <c r="Y78" s="161">
        <f t="shared" ref="Y78" si="247">VAR(L76:L85)</f>
        <v>2.0444444444444447</v>
      </c>
    </row>
    <row r="79" spans="1:25" x14ac:dyDescent="0.25">
      <c r="B79" s="140">
        <v>650</v>
      </c>
      <c r="C79" s="140">
        <v>658</v>
      </c>
      <c r="D79" s="140">
        <v>678</v>
      </c>
      <c r="E79" s="140">
        <v>695</v>
      </c>
      <c r="F79" s="140">
        <v>719</v>
      </c>
      <c r="G79" s="140">
        <v>736</v>
      </c>
      <c r="H79" s="140">
        <v>756</v>
      </c>
      <c r="I79" s="140">
        <v>778</v>
      </c>
      <c r="J79" s="140">
        <v>803</v>
      </c>
      <c r="K79" s="140">
        <v>824</v>
      </c>
      <c r="L79" s="140">
        <v>843</v>
      </c>
    </row>
    <row r="80" spans="1:25" x14ac:dyDescent="0.25">
      <c r="B80" s="140">
        <v>641</v>
      </c>
      <c r="C80" s="140">
        <v>657</v>
      </c>
      <c r="D80" s="140">
        <v>674</v>
      </c>
      <c r="E80" s="140">
        <v>693</v>
      </c>
      <c r="F80" s="140">
        <v>714</v>
      </c>
      <c r="G80" s="140">
        <v>734</v>
      </c>
      <c r="H80" s="140">
        <v>756</v>
      </c>
      <c r="I80" s="140">
        <v>777</v>
      </c>
      <c r="J80" s="140">
        <v>798</v>
      </c>
      <c r="K80" s="140">
        <v>824</v>
      </c>
      <c r="L80" s="140">
        <v>844</v>
      </c>
    </row>
    <row r="81" spans="1:25" x14ac:dyDescent="0.25">
      <c r="B81" s="140">
        <v>643</v>
      </c>
      <c r="C81" s="140">
        <v>665</v>
      </c>
      <c r="D81" s="140">
        <v>674</v>
      </c>
      <c r="E81" s="140">
        <v>693</v>
      </c>
      <c r="F81" s="140">
        <v>716</v>
      </c>
      <c r="G81" s="140">
        <v>738</v>
      </c>
      <c r="H81" s="140">
        <v>757</v>
      </c>
      <c r="I81" s="140">
        <v>779</v>
      </c>
      <c r="J81" s="140">
        <v>801</v>
      </c>
      <c r="K81" s="140">
        <v>823</v>
      </c>
      <c r="L81" s="140">
        <v>846</v>
      </c>
    </row>
    <row r="82" spans="1:25" x14ac:dyDescent="0.25">
      <c r="B82" s="140">
        <v>642</v>
      </c>
      <c r="C82" s="140">
        <v>661</v>
      </c>
      <c r="D82" s="140">
        <v>678</v>
      </c>
      <c r="E82" s="140">
        <v>691</v>
      </c>
      <c r="F82" s="140">
        <v>718</v>
      </c>
      <c r="G82" s="140">
        <v>734</v>
      </c>
      <c r="H82" s="140">
        <v>758</v>
      </c>
      <c r="I82" s="140">
        <v>778</v>
      </c>
      <c r="J82" s="140">
        <v>800</v>
      </c>
      <c r="K82" s="140">
        <v>821</v>
      </c>
      <c r="L82" s="140">
        <v>842</v>
      </c>
    </row>
    <row r="83" spans="1:25" x14ac:dyDescent="0.25">
      <c r="B83" s="140">
        <v>641</v>
      </c>
      <c r="C83" s="140">
        <v>658</v>
      </c>
      <c r="D83" s="140">
        <v>676</v>
      </c>
      <c r="E83" s="140">
        <v>694</v>
      </c>
      <c r="F83" s="140">
        <v>714</v>
      </c>
      <c r="G83" s="140">
        <v>736</v>
      </c>
      <c r="H83" s="140">
        <v>757</v>
      </c>
      <c r="I83" s="140">
        <v>778</v>
      </c>
      <c r="J83" s="140">
        <v>801</v>
      </c>
      <c r="K83" s="140">
        <v>824</v>
      </c>
      <c r="L83" s="140">
        <v>843</v>
      </c>
    </row>
    <row r="84" spans="1:25" x14ac:dyDescent="0.25">
      <c r="B84" s="140">
        <v>650</v>
      </c>
      <c r="C84" s="140">
        <v>658</v>
      </c>
      <c r="D84" s="140">
        <v>674</v>
      </c>
      <c r="E84" s="140">
        <v>695</v>
      </c>
      <c r="F84" s="140">
        <v>719</v>
      </c>
      <c r="G84" s="140">
        <v>736</v>
      </c>
      <c r="H84" s="140">
        <v>756</v>
      </c>
      <c r="I84" s="140">
        <v>778</v>
      </c>
      <c r="J84" s="140">
        <v>803</v>
      </c>
      <c r="K84" s="140">
        <v>824</v>
      </c>
      <c r="L84" s="140">
        <v>843</v>
      </c>
    </row>
    <row r="85" spans="1:25" x14ac:dyDescent="0.25">
      <c r="B85" s="140">
        <v>641</v>
      </c>
      <c r="C85" s="140">
        <v>657</v>
      </c>
      <c r="D85" s="140">
        <v>676</v>
      </c>
      <c r="E85" s="140">
        <v>693</v>
      </c>
      <c r="F85" s="140">
        <v>714</v>
      </c>
      <c r="G85" s="140">
        <v>734</v>
      </c>
      <c r="H85" s="140">
        <v>757</v>
      </c>
      <c r="I85" s="140">
        <v>779</v>
      </c>
      <c r="J85" s="140">
        <v>798</v>
      </c>
      <c r="K85" s="140">
        <v>824</v>
      </c>
      <c r="L85" s="140">
        <v>844</v>
      </c>
    </row>
    <row r="86" spans="1:25" x14ac:dyDescent="0.25">
      <c r="A86" s="179" t="s">
        <v>365</v>
      </c>
      <c r="B86" s="152">
        <v>661</v>
      </c>
      <c r="C86" s="152">
        <v>668</v>
      </c>
      <c r="D86" s="152">
        <v>691</v>
      </c>
      <c r="E86" s="152">
        <v>706</v>
      </c>
      <c r="F86" s="152">
        <v>724</v>
      </c>
      <c r="G86" s="152">
        <v>740</v>
      </c>
      <c r="H86" s="152">
        <v>759</v>
      </c>
      <c r="I86" s="152">
        <v>782</v>
      </c>
      <c r="J86" s="152">
        <v>804</v>
      </c>
      <c r="K86" s="152">
        <v>827</v>
      </c>
      <c r="L86" s="152">
        <v>848</v>
      </c>
      <c r="N86" s="179" t="s">
        <v>324</v>
      </c>
      <c r="O86">
        <f t="shared" ref="O86" si="248">AVERAGE(B86:B95)</f>
        <v>660.4</v>
      </c>
      <c r="P86">
        <f t="shared" ref="P86" si="249">AVERAGE(C86:C95)</f>
        <v>667.7</v>
      </c>
      <c r="Q86">
        <f t="shared" ref="Q86" si="250">AVERAGE(D86:D95)</f>
        <v>688.3</v>
      </c>
      <c r="R86">
        <f t="shared" ref="R86" si="251">AVERAGE(E86:E95)</f>
        <v>706.2</v>
      </c>
      <c r="S86">
        <f t="shared" ref="S86" si="252">AVERAGE(F86:F95)</f>
        <v>721.7</v>
      </c>
      <c r="T86">
        <f t="shared" ref="T86" si="253">AVERAGE(G86:G95)</f>
        <v>740.6</v>
      </c>
      <c r="U86">
        <f t="shared" ref="U86" si="254">AVERAGE(H86:H95)</f>
        <v>759.2</v>
      </c>
      <c r="V86">
        <f t="shared" ref="V86" si="255">AVERAGE(I86:I95)</f>
        <v>781.2</v>
      </c>
      <c r="W86">
        <f t="shared" ref="W86" si="256">AVERAGE(J86:J95)</f>
        <v>803.4</v>
      </c>
      <c r="X86">
        <f t="shared" ref="X86" si="257">AVERAGE(K86:K95)</f>
        <v>824.1</v>
      </c>
      <c r="Y86">
        <f t="shared" ref="Y86" si="258">AVERAGE(L86:L95)</f>
        <v>846</v>
      </c>
    </row>
    <row r="87" spans="1:25" x14ac:dyDescent="0.25">
      <c r="B87" s="152">
        <v>660</v>
      </c>
      <c r="C87" s="152">
        <v>668</v>
      </c>
      <c r="D87" s="152">
        <v>689</v>
      </c>
      <c r="E87" s="152">
        <v>706</v>
      </c>
      <c r="F87" s="152">
        <v>723</v>
      </c>
      <c r="G87" s="152">
        <v>740</v>
      </c>
      <c r="H87" s="152">
        <v>760</v>
      </c>
      <c r="I87" s="152">
        <v>781</v>
      </c>
      <c r="J87" s="152">
        <v>804</v>
      </c>
      <c r="K87" s="152">
        <v>824</v>
      </c>
      <c r="L87" s="152">
        <v>847</v>
      </c>
      <c r="N87" s="179" t="s">
        <v>154</v>
      </c>
      <c r="O87" s="161">
        <f t="shared" ref="O87" si="259">_xlfn.STDEV.P(B86:B95)</f>
        <v>1.6248076809271921</v>
      </c>
      <c r="P87" s="161">
        <f t="shared" ref="P87" si="260">_xlfn.STDEV.P(C86:C95)</f>
        <v>1.0049875621120892</v>
      </c>
      <c r="Q87" s="161">
        <f t="shared" ref="Q87" si="261">_xlfn.STDEV.P(D86:D95)</f>
        <v>2.5709920264364885</v>
      </c>
      <c r="R87" s="161">
        <f t="shared" ref="R87" si="262">_xlfn.STDEV.P(E86:E95)</f>
        <v>0.9797958971132712</v>
      </c>
      <c r="S87" s="161">
        <f t="shared" ref="S87" si="263">_xlfn.STDEV.P(F86:F95)</f>
        <v>1.6763054614240207</v>
      </c>
      <c r="T87" s="161">
        <f t="shared" ref="T87" si="264">_xlfn.STDEV.P(G86:G95)</f>
        <v>0.48989794855663571</v>
      </c>
      <c r="U87" s="161">
        <f t="shared" ref="U87" si="265">_xlfn.STDEV.P(H86:H95)</f>
        <v>0.40000000000000008</v>
      </c>
      <c r="V87" s="161">
        <f t="shared" ref="V87" si="266">_xlfn.STDEV.P(I86:I95)</f>
        <v>1.16619037896906</v>
      </c>
      <c r="W87" s="161">
        <f t="shared" ref="W87" si="267">_xlfn.STDEV.P(J86:J95)</f>
        <v>0.48989794855663571</v>
      </c>
      <c r="X87" s="161">
        <f t="shared" ref="X87" si="268">_xlfn.STDEV.P(K86:K95)</f>
        <v>1.7000000000000002</v>
      </c>
      <c r="Y87" s="161">
        <f t="shared" ref="Y87" si="269">_xlfn.STDEV.P(L86:L95)</f>
        <v>1</v>
      </c>
    </row>
    <row r="88" spans="1:25" x14ac:dyDescent="0.25">
      <c r="B88" s="152">
        <v>660</v>
      </c>
      <c r="C88" s="152">
        <v>668</v>
      </c>
      <c r="D88" s="152">
        <v>688</v>
      </c>
      <c r="E88" s="152">
        <v>705</v>
      </c>
      <c r="F88" s="152">
        <v>721</v>
      </c>
      <c r="G88" s="152">
        <v>741</v>
      </c>
      <c r="H88" s="152">
        <v>759</v>
      </c>
      <c r="I88" s="152">
        <v>782</v>
      </c>
      <c r="J88" s="152">
        <v>803</v>
      </c>
      <c r="K88" s="152">
        <v>821</v>
      </c>
      <c r="L88" s="152">
        <v>847</v>
      </c>
      <c r="N88" s="179" t="s">
        <v>155</v>
      </c>
      <c r="O88" s="161">
        <f t="shared" ref="O88" si="270">VAR(B86:B95)</f>
        <v>2.9333333333333336</v>
      </c>
      <c r="P88" s="161">
        <f t="shared" ref="P88" si="271">VAR(C86:C95)</f>
        <v>1.1222222222222225</v>
      </c>
      <c r="Q88" s="161">
        <f t="shared" ref="Q88" si="272">VAR(D86:D95)</f>
        <v>7.344444444444445</v>
      </c>
      <c r="R88" s="161">
        <f t="shared" ref="R88" si="273">VAR(E86:E95)</f>
        <v>1.0666666666666667</v>
      </c>
      <c r="S88" s="161">
        <f t="shared" ref="S88" si="274">VAR(F86:F95)</f>
        <v>3.1222222222222213</v>
      </c>
      <c r="T88" s="161">
        <f t="shared" ref="T88" si="275">VAR(G86:G95)</f>
        <v>0.26666666666666677</v>
      </c>
      <c r="U88" s="161">
        <f t="shared" ref="U88" si="276">VAR(H86:H95)</f>
        <v>0.17777777777777784</v>
      </c>
      <c r="V88" s="161">
        <f t="shared" ref="V88" si="277">VAR(I86:I95)</f>
        <v>1.5111111111111111</v>
      </c>
      <c r="W88" s="161">
        <f t="shared" ref="W88" si="278">VAR(J86:J95)</f>
        <v>0.26666666666666677</v>
      </c>
      <c r="X88" s="161">
        <f t="shared" ref="X88" si="279">VAR(K86:K95)</f>
        <v>3.2111111111111117</v>
      </c>
      <c r="Y88" s="161">
        <f t="shared" ref="Y88" si="280">VAR(L86:L95)</f>
        <v>1.1111111111111112</v>
      </c>
    </row>
    <row r="89" spans="1:25" x14ac:dyDescent="0.25">
      <c r="B89" s="152">
        <v>658</v>
      </c>
      <c r="C89" s="152">
        <v>669</v>
      </c>
      <c r="D89" s="152">
        <v>687</v>
      </c>
      <c r="E89" s="152">
        <v>706</v>
      </c>
      <c r="F89" s="152">
        <v>719</v>
      </c>
      <c r="G89" s="152">
        <v>741</v>
      </c>
      <c r="H89" s="152">
        <v>759</v>
      </c>
      <c r="I89" s="152">
        <v>779</v>
      </c>
      <c r="J89" s="152">
        <v>803</v>
      </c>
      <c r="K89" s="152">
        <v>823</v>
      </c>
      <c r="L89" s="152">
        <v>845</v>
      </c>
    </row>
    <row r="90" spans="1:25" x14ac:dyDescent="0.25">
      <c r="B90" s="152">
        <v>663</v>
      </c>
      <c r="C90" s="152">
        <v>665</v>
      </c>
      <c r="D90" s="152">
        <v>682</v>
      </c>
      <c r="E90" s="152">
        <v>708</v>
      </c>
      <c r="F90" s="152">
        <v>723</v>
      </c>
      <c r="G90" s="152">
        <v>741</v>
      </c>
      <c r="H90" s="152">
        <v>759</v>
      </c>
      <c r="I90" s="152">
        <v>782</v>
      </c>
      <c r="J90" s="152">
        <v>803</v>
      </c>
      <c r="K90" s="152">
        <v>824</v>
      </c>
      <c r="L90" s="152">
        <v>845</v>
      </c>
    </row>
    <row r="91" spans="1:25" x14ac:dyDescent="0.25">
      <c r="B91" s="152">
        <v>661</v>
      </c>
      <c r="C91" s="152">
        <v>668</v>
      </c>
      <c r="D91" s="152">
        <v>691</v>
      </c>
      <c r="E91" s="152">
        <v>706</v>
      </c>
      <c r="F91" s="152">
        <v>721</v>
      </c>
      <c r="G91" s="152">
        <v>740</v>
      </c>
      <c r="H91" s="152">
        <v>759</v>
      </c>
      <c r="I91" s="152">
        <v>782</v>
      </c>
      <c r="J91" s="152">
        <v>803</v>
      </c>
      <c r="K91" s="152">
        <v>824</v>
      </c>
      <c r="L91" s="152">
        <v>845</v>
      </c>
    </row>
    <row r="92" spans="1:25" x14ac:dyDescent="0.25">
      <c r="B92" s="152">
        <v>660</v>
      </c>
      <c r="C92" s="152">
        <v>668</v>
      </c>
      <c r="D92" s="152">
        <v>691</v>
      </c>
      <c r="E92" s="152">
        <v>706</v>
      </c>
      <c r="F92" s="152">
        <v>723</v>
      </c>
      <c r="G92" s="152">
        <v>741</v>
      </c>
      <c r="H92" s="152">
        <v>759</v>
      </c>
      <c r="I92" s="152">
        <v>781</v>
      </c>
      <c r="J92" s="152">
        <v>804</v>
      </c>
      <c r="K92" s="152">
        <v>824</v>
      </c>
      <c r="L92" s="152">
        <v>846</v>
      </c>
    </row>
    <row r="93" spans="1:25" x14ac:dyDescent="0.25">
      <c r="B93" s="152">
        <v>660</v>
      </c>
      <c r="C93" s="152">
        <v>668</v>
      </c>
      <c r="D93" s="152">
        <v>689</v>
      </c>
      <c r="E93" s="152">
        <v>705</v>
      </c>
      <c r="F93" s="152">
        <v>721</v>
      </c>
      <c r="G93" s="152">
        <v>741</v>
      </c>
      <c r="H93" s="152">
        <v>759</v>
      </c>
      <c r="I93" s="152">
        <v>782</v>
      </c>
      <c r="J93" s="152">
        <v>803</v>
      </c>
      <c r="K93" s="152">
        <v>824</v>
      </c>
      <c r="L93" s="152">
        <v>845</v>
      </c>
    </row>
    <row r="94" spans="1:25" x14ac:dyDescent="0.25">
      <c r="B94" s="152">
        <v>658</v>
      </c>
      <c r="C94" s="152">
        <v>668</v>
      </c>
      <c r="D94" s="152">
        <v>688</v>
      </c>
      <c r="E94" s="152">
        <v>706</v>
      </c>
      <c r="F94" s="152">
        <v>719</v>
      </c>
      <c r="G94" s="152">
        <v>740</v>
      </c>
      <c r="H94" s="152">
        <v>760</v>
      </c>
      <c r="I94" s="152">
        <v>779</v>
      </c>
      <c r="J94" s="152">
        <v>804</v>
      </c>
      <c r="K94" s="152">
        <v>823</v>
      </c>
      <c r="L94" s="152">
        <v>846</v>
      </c>
    </row>
    <row r="95" spans="1:25" x14ac:dyDescent="0.25">
      <c r="B95" s="152">
        <v>663</v>
      </c>
      <c r="C95" s="152">
        <v>667</v>
      </c>
      <c r="D95" s="152">
        <v>687</v>
      </c>
      <c r="E95" s="152">
        <v>708</v>
      </c>
      <c r="F95" s="152">
        <v>723</v>
      </c>
      <c r="G95" s="152">
        <v>741</v>
      </c>
      <c r="H95" s="152">
        <v>759</v>
      </c>
      <c r="I95" s="152">
        <v>782</v>
      </c>
      <c r="J95" s="152">
        <v>803</v>
      </c>
      <c r="K95" s="152">
        <v>827</v>
      </c>
      <c r="L95" s="152">
        <v>846</v>
      </c>
    </row>
    <row r="96" spans="1:25" x14ac:dyDescent="0.25">
      <c r="A96" s="179" t="s">
        <v>366</v>
      </c>
      <c r="B96" s="151">
        <v>652</v>
      </c>
      <c r="C96" s="151">
        <v>668</v>
      </c>
      <c r="D96" s="151">
        <v>687</v>
      </c>
      <c r="E96" s="151">
        <v>707</v>
      </c>
      <c r="F96" s="151">
        <v>726</v>
      </c>
      <c r="G96" s="151">
        <v>745</v>
      </c>
      <c r="H96" s="151">
        <v>765</v>
      </c>
      <c r="I96" s="151">
        <v>785</v>
      </c>
      <c r="J96" s="151">
        <v>804</v>
      </c>
      <c r="K96" s="151">
        <v>824</v>
      </c>
      <c r="L96" s="151">
        <v>848</v>
      </c>
      <c r="N96" s="179" t="s">
        <v>324</v>
      </c>
      <c r="O96">
        <f t="shared" ref="O96" si="281">AVERAGE(B96:B105)</f>
        <v>652</v>
      </c>
      <c r="P96">
        <f t="shared" ref="P96" si="282">AVERAGE(C96:C105)</f>
        <v>663.4</v>
      </c>
      <c r="Q96">
        <f t="shared" ref="Q96" si="283">AVERAGE(D96:D105)</f>
        <v>688.6</v>
      </c>
      <c r="R96">
        <f t="shared" ref="R96" si="284">AVERAGE(E96:E105)</f>
        <v>706.6</v>
      </c>
      <c r="S96">
        <f t="shared" ref="S96" si="285">AVERAGE(F96:F105)</f>
        <v>723</v>
      </c>
      <c r="T96">
        <f t="shared" ref="T96" si="286">AVERAGE(G96:G105)</f>
        <v>741.7</v>
      </c>
      <c r="U96">
        <f t="shared" ref="U96" si="287">AVERAGE(H96:H105)</f>
        <v>763.2</v>
      </c>
      <c r="V96">
        <f t="shared" ref="V96" si="288">AVERAGE(I96:I105)</f>
        <v>780.7</v>
      </c>
      <c r="W96">
        <f t="shared" ref="W96" si="289">AVERAGE(J96:J105)</f>
        <v>804.4</v>
      </c>
      <c r="X96">
        <f t="shared" ref="X96" si="290">AVERAGE(K96:K105)</f>
        <v>824.2</v>
      </c>
      <c r="Y96">
        <f t="shared" ref="Y96" si="291">AVERAGE(L96:L105)</f>
        <v>847.2</v>
      </c>
    </row>
    <row r="97" spans="2:57" x14ac:dyDescent="0.25">
      <c r="B97" s="151">
        <v>655</v>
      </c>
      <c r="C97" s="151">
        <v>665</v>
      </c>
      <c r="D97" s="151">
        <v>686</v>
      </c>
      <c r="E97" s="151">
        <v>706</v>
      </c>
      <c r="F97" s="151">
        <v>726</v>
      </c>
      <c r="G97" s="151">
        <v>743</v>
      </c>
      <c r="H97" s="151">
        <v>767</v>
      </c>
      <c r="I97" s="151">
        <v>785</v>
      </c>
      <c r="J97" s="151">
        <v>805</v>
      </c>
      <c r="K97" s="151">
        <v>824</v>
      </c>
      <c r="L97" s="151">
        <v>847</v>
      </c>
      <c r="N97" s="179" t="s">
        <v>154</v>
      </c>
      <c r="O97" s="161">
        <f t="shared" ref="O97" si="292">_xlfn.STDEV.P(B96:B105)</f>
        <v>2.4083189157584592</v>
      </c>
      <c r="P97" s="161">
        <f t="shared" ref="P97" si="293">_xlfn.STDEV.P(C96:C105)</f>
        <v>4.029888335921977</v>
      </c>
      <c r="Q97" s="161">
        <f t="shared" ref="Q97" si="294">_xlfn.STDEV.P(D96:D105)</f>
        <v>2.4166091947189146</v>
      </c>
      <c r="R97" s="161">
        <f t="shared" ref="R97" si="295">_xlfn.STDEV.P(E96:E105)</f>
        <v>3.4698703145794947</v>
      </c>
      <c r="S97" s="161">
        <f t="shared" ref="S97" si="296">_xlfn.STDEV.P(F96:F105)</f>
        <v>2.0493901531919199</v>
      </c>
      <c r="T97" s="161">
        <f t="shared" ref="T97" si="297">_xlfn.STDEV.P(G96:G105)</f>
        <v>2.0024984394500787</v>
      </c>
      <c r="U97" s="161">
        <f t="shared" ref="U97" si="298">_xlfn.STDEV.P(H96:H105)</f>
        <v>2.3579652245103193</v>
      </c>
      <c r="V97" s="161">
        <f t="shared" ref="V97" si="299">_xlfn.STDEV.P(I96:I105)</f>
        <v>2.6476404589747453</v>
      </c>
      <c r="W97" s="161">
        <f t="shared" ref="W97" si="300">_xlfn.STDEV.P(J96:J105)</f>
        <v>0.91651513899116788</v>
      </c>
      <c r="X97" s="161">
        <f t="shared" ref="X97" si="301">_xlfn.STDEV.P(K96:K105)</f>
        <v>0.4</v>
      </c>
      <c r="Y97" s="161">
        <f t="shared" ref="Y97" si="302">_xlfn.STDEV.P(L96:L105)</f>
        <v>0.60000000000000009</v>
      </c>
    </row>
    <row r="98" spans="2:57" x14ac:dyDescent="0.25">
      <c r="B98" s="151">
        <v>651</v>
      </c>
      <c r="C98" s="151">
        <v>656</v>
      </c>
      <c r="D98" s="151">
        <v>693</v>
      </c>
      <c r="E98" s="151">
        <v>716</v>
      </c>
      <c r="F98" s="151">
        <v>724</v>
      </c>
      <c r="G98" s="151">
        <v>744</v>
      </c>
      <c r="H98" s="151">
        <v>764</v>
      </c>
      <c r="I98" s="151">
        <v>778</v>
      </c>
      <c r="J98" s="151">
        <v>805</v>
      </c>
      <c r="K98" s="151">
        <v>824</v>
      </c>
      <c r="L98" s="151">
        <v>847</v>
      </c>
      <c r="N98" s="179" t="s">
        <v>155</v>
      </c>
      <c r="O98" s="161">
        <f t="shared" ref="O98" si="303">VAR(B96:B105)</f>
        <v>6.4444444444444446</v>
      </c>
      <c r="P98" s="161">
        <f t="shared" ref="P98" si="304">VAR(C96:C105)</f>
        <v>18.044444444444441</v>
      </c>
      <c r="Q98" s="161">
        <f t="shared" ref="Q98" si="305">VAR(D96:D105)</f>
        <v>6.4888888888888898</v>
      </c>
      <c r="R98" s="161">
        <f t="shared" ref="R98" si="306">VAR(E96:E105)</f>
        <v>13.377777777777778</v>
      </c>
      <c r="S98" s="161">
        <f t="shared" ref="S98" si="307">VAR(F96:F105)</f>
        <v>4.666666666666667</v>
      </c>
      <c r="T98" s="161">
        <f t="shared" ref="T98" si="308">VAR(G96:G105)</f>
        <v>4.4555555555555548</v>
      </c>
      <c r="U98" s="161">
        <f t="shared" ref="U98" si="309">VAR(H96:H105)</f>
        <v>6.1777777777777771</v>
      </c>
      <c r="V98" s="161">
        <f t="shared" ref="V98" si="310">VAR(I96:I105)</f>
        <v>7.7888888888888896</v>
      </c>
      <c r="W98" s="161">
        <f t="shared" ref="W98" si="311">VAR(J96:J105)</f>
        <v>0.93333333333333313</v>
      </c>
      <c r="X98" s="161">
        <f t="shared" ref="X98" si="312">VAR(K96:K105)</f>
        <v>0.17777777777777781</v>
      </c>
      <c r="Y98" s="161">
        <f t="shared" ref="Y98" si="313">VAR(L96:L105)</f>
        <v>0.40000000000000008</v>
      </c>
    </row>
    <row r="99" spans="2:57" x14ac:dyDescent="0.25">
      <c r="B99" s="151">
        <v>653</v>
      </c>
      <c r="C99" s="151">
        <v>665</v>
      </c>
      <c r="D99" s="151">
        <v>689</v>
      </c>
      <c r="E99" s="151">
        <v>702</v>
      </c>
      <c r="F99" s="151">
        <v>724</v>
      </c>
      <c r="G99" s="151">
        <v>740</v>
      </c>
      <c r="H99" s="151">
        <v>766</v>
      </c>
      <c r="I99" s="151">
        <v>777</v>
      </c>
      <c r="J99" s="151">
        <v>804</v>
      </c>
      <c r="K99" s="151">
        <v>824</v>
      </c>
      <c r="L99" s="151">
        <v>846</v>
      </c>
    </row>
    <row r="100" spans="2:57" x14ac:dyDescent="0.25">
      <c r="B100" s="151">
        <v>646</v>
      </c>
      <c r="C100" s="151">
        <v>663</v>
      </c>
      <c r="D100" s="151">
        <v>688</v>
      </c>
      <c r="E100" s="151">
        <v>706</v>
      </c>
      <c r="F100" s="151">
        <v>723</v>
      </c>
      <c r="G100" s="151">
        <v>742</v>
      </c>
      <c r="H100" s="151">
        <v>762</v>
      </c>
      <c r="I100" s="151">
        <v>780</v>
      </c>
      <c r="J100" s="151">
        <v>802</v>
      </c>
      <c r="K100" s="151">
        <v>824</v>
      </c>
      <c r="L100" s="151">
        <v>848</v>
      </c>
    </row>
    <row r="101" spans="2:57" x14ac:dyDescent="0.25">
      <c r="B101" s="151">
        <v>652</v>
      </c>
      <c r="C101" s="151">
        <v>668</v>
      </c>
      <c r="D101" s="151">
        <v>687</v>
      </c>
      <c r="E101" s="151">
        <v>707</v>
      </c>
      <c r="F101" s="151">
        <v>721</v>
      </c>
      <c r="G101" s="151">
        <v>741</v>
      </c>
      <c r="H101" s="151">
        <v>763</v>
      </c>
      <c r="I101" s="151">
        <v>780</v>
      </c>
      <c r="J101" s="151">
        <v>804</v>
      </c>
      <c r="K101" s="151">
        <v>825</v>
      </c>
      <c r="L101" s="151">
        <v>847</v>
      </c>
    </row>
    <row r="102" spans="2:57" x14ac:dyDescent="0.25">
      <c r="B102" s="151">
        <v>652</v>
      </c>
      <c r="C102" s="151">
        <v>665</v>
      </c>
      <c r="D102" s="151">
        <v>686</v>
      </c>
      <c r="E102" s="151">
        <v>706</v>
      </c>
      <c r="F102" s="151">
        <v>720</v>
      </c>
      <c r="G102" s="151">
        <v>741</v>
      </c>
      <c r="H102" s="151">
        <v>763</v>
      </c>
      <c r="I102" s="151">
        <v>782</v>
      </c>
      <c r="J102" s="151">
        <v>805</v>
      </c>
      <c r="K102" s="151">
        <v>825</v>
      </c>
      <c r="L102" s="151">
        <v>847</v>
      </c>
    </row>
    <row r="103" spans="2:57" x14ac:dyDescent="0.25">
      <c r="B103" s="151">
        <v>655</v>
      </c>
      <c r="C103" s="151">
        <v>656</v>
      </c>
      <c r="D103" s="151">
        <v>693</v>
      </c>
      <c r="E103" s="151">
        <v>707</v>
      </c>
      <c r="F103" s="151">
        <v>721</v>
      </c>
      <c r="G103" s="151">
        <v>743</v>
      </c>
      <c r="H103" s="151">
        <v>763</v>
      </c>
      <c r="I103" s="151">
        <v>780</v>
      </c>
      <c r="J103" s="151">
        <v>805</v>
      </c>
      <c r="K103" s="151">
        <v>824</v>
      </c>
      <c r="L103" s="151">
        <v>848</v>
      </c>
    </row>
    <row r="104" spans="2:57" x14ac:dyDescent="0.25">
      <c r="B104" s="151">
        <v>651</v>
      </c>
      <c r="C104" s="151">
        <v>665</v>
      </c>
      <c r="D104" s="151">
        <v>689</v>
      </c>
      <c r="E104" s="151">
        <v>704</v>
      </c>
      <c r="F104" s="151">
        <v>721</v>
      </c>
      <c r="G104" s="151">
        <v>740</v>
      </c>
      <c r="H104" s="151">
        <v>759</v>
      </c>
      <c r="I104" s="151">
        <v>782</v>
      </c>
      <c r="J104" s="151">
        <v>805</v>
      </c>
      <c r="K104" s="151">
        <v>824</v>
      </c>
      <c r="L104" s="151">
        <v>847</v>
      </c>
    </row>
    <row r="105" spans="2:57" x14ac:dyDescent="0.25">
      <c r="B105" s="151">
        <v>653</v>
      </c>
      <c r="C105" s="151">
        <v>663</v>
      </c>
      <c r="D105" s="151">
        <v>688</v>
      </c>
      <c r="E105" s="151">
        <v>705</v>
      </c>
      <c r="F105" s="151">
        <v>724</v>
      </c>
      <c r="G105" s="151">
        <v>738</v>
      </c>
      <c r="H105" s="151">
        <v>760</v>
      </c>
      <c r="I105" s="151">
        <v>778</v>
      </c>
      <c r="J105" s="151">
        <v>805</v>
      </c>
      <c r="K105" s="151">
        <v>824</v>
      </c>
      <c r="L105" s="151">
        <v>847</v>
      </c>
    </row>
    <row r="109" spans="2:57" x14ac:dyDescent="0.25">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row>
    <row r="110" spans="2:57" x14ac:dyDescent="0.25">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row>
    <row r="111" spans="2:57" x14ac:dyDescent="0.25">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row>
    <row r="112" spans="2:57" x14ac:dyDescent="0.25">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row>
    <row r="113" spans="27:57" x14ac:dyDescent="0.25">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row>
    <row r="114" spans="27:57" x14ac:dyDescent="0.25">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row>
    <row r="115" spans="27:57" x14ac:dyDescent="0.25">
      <c r="AA115" s="177"/>
      <c r="AB115" s="267"/>
      <c r="AC115" s="204"/>
      <c r="AD115" s="204"/>
      <c r="AE115" s="204"/>
      <c r="AF115" s="204"/>
      <c r="AG115" s="204"/>
      <c r="AH115" s="204"/>
      <c r="AI115" s="204"/>
      <c r="AJ115" s="204"/>
      <c r="AK115" s="204"/>
      <c r="AL115" s="204"/>
      <c r="AM115" s="204"/>
      <c r="AN115" s="177"/>
      <c r="AO115" s="267"/>
      <c r="AP115" s="204"/>
      <c r="AQ115" s="204"/>
      <c r="AR115" s="204"/>
      <c r="AS115" s="204"/>
      <c r="AT115" s="204"/>
      <c r="AU115" s="204"/>
      <c r="AV115" s="204"/>
      <c r="AW115" s="204"/>
      <c r="AX115" s="204"/>
      <c r="AY115" s="204"/>
      <c r="AZ115" s="204"/>
      <c r="BA115" s="177"/>
      <c r="BB115" s="177"/>
      <c r="BC115" s="177"/>
      <c r="BD115" s="177"/>
      <c r="BE115" s="177"/>
    </row>
    <row r="116" spans="27:57" x14ac:dyDescent="0.25">
      <c r="AA116" s="177"/>
      <c r="AB116" s="267"/>
      <c r="AC116" s="4"/>
      <c r="AD116" s="4"/>
      <c r="AE116" s="4"/>
      <c r="AF116" s="4"/>
      <c r="AG116" s="4"/>
      <c r="AH116" s="4"/>
      <c r="AI116" s="4"/>
      <c r="AJ116" s="4"/>
      <c r="AK116" s="4"/>
      <c r="AL116" s="4"/>
      <c r="AM116" s="4"/>
      <c r="AN116" s="177"/>
      <c r="AO116" s="267"/>
      <c r="AP116" s="4"/>
      <c r="AQ116" s="4"/>
      <c r="AR116" s="4"/>
      <c r="AS116" s="4"/>
      <c r="AT116" s="4"/>
      <c r="AU116" s="4"/>
      <c r="AV116" s="4"/>
      <c r="AW116" s="4"/>
      <c r="AX116" s="4"/>
      <c r="AY116" s="4"/>
      <c r="AZ116" s="4"/>
      <c r="BA116" s="177"/>
      <c r="BB116" s="177"/>
      <c r="BC116" s="177"/>
      <c r="BD116" s="177"/>
      <c r="BE116" s="177"/>
    </row>
    <row r="117" spans="27:57" x14ac:dyDescent="0.25">
      <c r="AA117" s="177"/>
      <c r="AB117" s="267"/>
      <c r="AC117" s="4"/>
      <c r="AD117" s="4"/>
      <c r="AE117" s="4"/>
      <c r="AF117" s="4"/>
      <c r="AG117" s="4"/>
      <c r="AH117" s="4"/>
      <c r="AI117" s="4"/>
      <c r="AJ117" s="4"/>
      <c r="AK117" s="4"/>
      <c r="AL117" s="4"/>
      <c r="AM117" s="4"/>
      <c r="AN117" s="177"/>
      <c r="AO117" s="267"/>
      <c r="AP117" s="4"/>
      <c r="AQ117" s="4"/>
      <c r="AR117" s="4"/>
      <c r="AS117" s="4"/>
      <c r="AT117" s="4"/>
      <c r="AU117" s="4"/>
      <c r="AV117" s="4"/>
      <c r="AW117" s="4"/>
      <c r="AX117" s="4"/>
      <c r="AY117" s="4"/>
      <c r="AZ117" s="4"/>
      <c r="BA117" s="177"/>
      <c r="BB117" s="177"/>
      <c r="BC117" s="177"/>
      <c r="BD117" s="177"/>
      <c r="BE117" s="177"/>
    </row>
    <row r="118" spans="27:57" x14ac:dyDescent="0.25">
      <c r="AA118" s="177"/>
      <c r="AB118" s="267"/>
      <c r="AC118" s="4"/>
      <c r="AD118" s="4"/>
      <c r="AE118" s="4"/>
      <c r="AF118" s="4"/>
      <c r="AG118" s="4"/>
      <c r="AH118" s="4"/>
      <c r="AI118" s="4"/>
      <c r="AJ118" s="4"/>
      <c r="AK118" s="4"/>
      <c r="AL118" s="4"/>
      <c r="AM118" s="4"/>
      <c r="AN118" s="177"/>
      <c r="AO118" s="267"/>
      <c r="AP118" s="4"/>
      <c r="AQ118" s="4"/>
      <c r="AR118" s="4"/>
      <c r="AS118" s="4"/>
      <c r="AT118" s="4"/>
      <c r="AU118" s="4"/>
      <c r="AV118" s="4"/>
      <c r="AW118" s="4"/>
      <c r="AX118" s="4"/>
      <c r="AY118" s="4"/>
      <c r="AZ118" s="4"/>
      <c r="BA118" s="177"/>
      <c r="BB118" s="177"/>
      <c r="BC118" s="177"/>
      <c r="BD118" s="177"/>
      <c r="BE118" s="177"/>
    </row>
    <row r="119" spans="27:57" x14ac:dyDescent="0.25">
      <c r="AA119" s="177"/>
      <c r="AB119" s="267"/>
      <c r="AC119" s="4"/>
      <c r="AD119" s="4"/>
      <c r="AE119" s="4"/>
      <c r="AF119" s="4"/>
      <c r="AG119" s="4"/>
      <c r="AH119" s="4"/>
      <c r="AI119" s="4"/>
      <c r="AJ119" s="4"/>
      <c r="AK119" s="4"/>
      <c r="AL119" s="4"/>
      <c r="AM119" s="4"/>
      <c r="AN119" s="177"/>
      <c r="AO119" s="267"/>
      <c r="AP119" s="4"/>
      <c r="AQ119" s="4"/>
      <c r="AR119" s="4"/>
      <c r="AS119" s="4"/>
      <c r="AT119" s="4"/>
      <c r="AU119" s="4"/>
      <c r="AV119" s="4"/>
      <c r="AW119" s="4"/>
      <c r="AX119" s="4"/>
      <c r="AY119" s="4"/>
      <c r="AZ119" s="4"/>
      <c r="BA119" s="177"/>
      <c r="BB119" s="177"/>
      <c r="BC119" s="177"/>
      <c r="BD119" s="177"/>
      <c r="BE119" s="177"/>
    </row>
    <row r="120" spans="27:57" x14ac:dyDescent="0.25">
      <c r="AA120" s="177"/>
      <c r="AB120" s="267"/>
      <c r="AC120" s="4"/>
      <c r="AD120" s="4"/>
      <c r="AE120" s="4"/>
      <c r="AF120" s="4"/>
      <c r="AG120" s="4"/>
      <c r="AH120" s="4"/>
      <c r="AI120" s="4"/>
      <c r="AJ120" s="4"/>
      <c r="AK120" s="4"/>
      <c r="AL120" s="4"/>
      <c r="AM120" s="4"/>
      <c r="AN120" s="177"/>
      <c r="AO120" s="267"/>
      <c r="AP120" s="4"/>
      <c r="AQ120" s="4"/>
      <c r="AR120" s="4"/>
      <c r="AS120" s="4"/>
      <c r="AT120" s="4"/>
      <c r="AU120" s="4"/>
      <c r="AV120" s="4"/>
      <c r="AW120" s="4"/>
      <c r="AX120" s="4"/>
      <c r="AY120" s="4"/>
      <c r="AZ120" s="4"/>
      <c r="BA120" s="177"/>
      <c r="BB120" s="177"/>
      <c r="BC120" s="177"/>
      <c r="BD120" s="177"/>
      <c r="BE120" s="177"/>
    </row>
    <row r="121" spans="27:57" x14ac:dyDescent="0.25">
      <c r="AA121" s="177"/>
      <c r="AB121" s="267"/>
      <c r="AC121" s="4"/>
      <c r="AD121" s="4"/>
      <c r="AE121" s="4"/>
      <c r="AF121" s="4"/>
      <c r="AG121" s="4"/>
      <c r="AH121" s="4"/>
      <c r="AI121" s="4"/>
      <c r="AJ121" s="4"/>
      <c r="AK121" s="4"/>
      <c r="AL121" s="4"/>
      <c r="AM121" s="4"/>
      <c r="AN121" s="177"/>
      <c r="AO121" s="267"/>
      <c r="AP121" s="4"/>
      <c r="AQ121" s="4"/>
      <c r="AR121" s="4"/>
      <c r="AS121" s="4"/>
      <c r="AT121" s="4"/>
      <c r="AU121" s="4"/>
      <c r="AV121" s="4"/>
      <c r="AW121" s="4"/>
      <c r="AX121" s="4"/>
      <c r="AY121" s="4"/>
      <c r="AZ121" s="4"/>
      <c r="BA121" s="177"/>
      <c r="BB121" s="177"/>
      <c r="BC121" s="177"/>
      <c r="BD121" s="177"/>
      <c r="BE121" s="177"/>
    </row>
    <row r="122" spans="27:57" x14ac:dyDescent="0.25">
      <c r="AA122" s="177"/>
      <c r="AB122" s="267"/>
      <c r="AC122" s="4"/>
      <c r="AD122" s="4"/>
      <c r="AE122" s="4"/>
      <c r="AF122" s="4"/>
      <c r="AG122" s="4"/>
      <c r="AH122" s="4"/>
      <c r="AI122" s="4"/>
      <c r="AJ122" s="4"/>
      <c r="AK122" s="4"/>
      <c r="AL122" s="4"/>
      <c r="AM122" s="4"/>
      <c r="AN122" s="177"/>
      <c r="AO122" s="267"/>
      <c r="AP122" s="4"/>
      <c r="AQ122" s="4"/>
      <c r="AR122" s="4"/>
      <c r="AS122" s="4"/>
      <c r="AT122" s="4"/>
      <c r="AU122" s="4"/>
      <c r="AV122" s="4"/>
      <c r="AW122" s="4"/>
      <c r="AX122" s="4"/>
      <c r="AY122" s="4"/>
      <c r="AZ122" s="4"/>
      <c r="BA122" s="177"/>
      <c r="BB122" s="177"/>
      <c r="BC122" s="177"/>
      <c r="BD122" s="177"/>
      <c r="BE122" s="177"/>
    </row>
    <row r="123" spans="27:57" x14ac:dyDescent="0.25">
      <c r="AA123" s="177"/>
      <c r="AB123" s="267"/>
      <c r="AC123" s="4"/>
      <c r="AD123" s="4"/>
      <c r="AE123" s="4"/>
      <c r="AF123" s="4"/>
      <c r="AG123" s="4"/>
      <c r="AH123" s="4"/>
      <c r="AI123" s="4"/>
      <c r="AJ123" s="4"/>
      <c r="AK123" s="4"/>
      <c r="AL123" s="4"/>
      <c r="AM123" s="4"/>
      <c r="AN123" s="177"/>
      <c r="AO123" s="267"/>
      <c r="AP123" s="4"/>
      <c r="AQ123" s="4"/>
      <c r="AR123" s="4"/>
      <c r="AS123" s="4"/>
      <c r="AT123" s="4"/>
      <c r="AU123" s="4"/>
      <c r="AV123" s="4"/>
      <c r="AW123" s="4"/>
      <c r="AX123" s="4"/>
      <c r="AY123" s="4"/>
      <c r="AZ123" s="4"/>
      <c r="BA123" s="177"/>
      <c r="BB123" s="177"/>
      <c r="BC123" s="177"/>
      <c r="BD123" s="177"/>
      <c r="BE123" s="177"/>
    </row>
    <row r="124" spans="27:57" x14ac:dyDescent="0.25">
      <c r="AA124" s="177"/>
      <c r="AB124" s="267"/>
      <c r="AC124" s="4"/>
      <c r="AD124" s="4"/>
      <c r="AE124" s="4"/>
      <c r="AF124" s="4"/>
      <c r="AG124" s="4"/>
      <c r="AH124" s="4"/>
      <c r="AI124" s="4"/>
      <c r="AJ124" s="4"/>
      <c r="AK124" s="4"/>
      <c r="AL124" s="4"/>
      <c r="AM124" s="4"/>
      <c r="AN124" s="177"/>
      <c r="AO124" s="267"/>
      <c r="AP124" s="4"/>
      <c r="AQ124" s="4"/>
      <c r="AR124" s="4"/>
      <c r="AS124" s="4"/>
      <c r="AT124" s="4"/>
      <c r="AU124" s="4"/>
      <c r="AV124" s="4"/>
      <c r="AW124" s="4"/>
      <c r="AX124" s="4"/>
      <c r="AY124" s="4"/>
      <c r="AZ124" s="4"/>
      <c r="BA124" s="177"/>
      <c r="BB124" s="177"/>
      <c r="BC124" s="177"/>
      <c r="BD124" s="177"/>
      <c r="BE124" s="177"/>
    </row>
    <row r="125" spans="27:57" x14ac:dyDescent="0.25">
      <c r="AA125" s="177"/>
      <c r="AB125" s="267"/>
      <c r="AC125" s="4"/>
      <c r="AD125" s="4"/>
      <c r="AE125" s="4"/>
      <c r="AF125" s="4"/>
      <c r="AG125" s="4"/>
      <c r="AH125" s="4"/>
      <c r="AI125" s="4"/>
      <c r="AJ125" s="4"/>
      <c r="AK125" s="4"/>
      <c r="AL125" s="4"/>
      <c r="AM125" s="4"/>
      <c r="AN125" s="177"/>
      <c r="AO125" s="267"/>
      <c r="AP125" s="4"/>
      <c r="AQ125" s="4"/>
      <c r="AR125" s="4"/>
      <c r="AS125" s="4"/>
      <c r="AT125" s="4"/>
      <c r="AU125" s="4"/>
      <c r="AV125" s="4"/>
      <c r="AW125" s="4"/>
      <c r="AX125" s="4"/>
      <c r="AY125" s="4"/>
      <c r="AZ125" s="4"/>
      <c r="BA125" s="177"/>
      <c r="BB125" s="177"/>
      <c r="BC125" s="177"/>
      <c r="BD125" s="177"/>
      <c r="BE125" s="177"/>
    </row>
    <row r="126" spans="27:57" x14ac:dyDescent="0.25">
      <c r="AA126" s="177"/>
      <c r="AB126" s="267"/>
      <c r="AC126" s="4"/>
      <c r="AD126" s="4"/>
      <c r="AE126" s="4"/>
      <c r="AF126" s="4"/>
      <c r="AG126" s="4"/>
      <c r="AH126" s="4"/>
      <c r="AI126" s="4"/>
      <c r="AJ126" s="4"/>
      <c r="AK126" s="4"/>
      <c r="AL126" s="4"/>
      <c r="AM126" s="4"/>
      <c r="AN126" s="177"/>
      <c r="AO126" s="267"/>
      <c r="AP126" s="4"/>
      <c r="AQ126" s="4"/>
      <c r="AR126" s="4"/>
      <c r="AS126" s="4"/>
      <c r="AT126" s="4"/>
      <c r="AU126" s="4"/>
      <c r="AV126" s="4"/>
      <c r="AW126" s="4"/>
      <c r="AX126" s="4"/>
      <c r="AY126" s="4"/>
      <c r="AZ126" s="4"/>
      <c r="BA126" s="177"/>
      <c r="BB126" s="177"/>
      <c r="BC126" s="177"/>
      <c r="BD126" s="177"/>
      <c r="BE126" s="177"/>
    </row>
    <row r="127" spans="27:57" x14ac:dyDescent="0.25">
      <c r="AA127" s="177"/>
      <c r="AB127" s="267"/>
      <c r="AC127" s="4"/>
      <c r="AD127" s="4"/>
      <c r="AE127" s="4"/>
      <c r="AF127" s="4"/>
      <c r="AG127" s="4"/>
      <c r="AH127" s="4"/>
      <c r="AI127" s="4"/>
      <c r="AJ127" s="4"/>
      <c r="AK127" s="4"/>
      <c r="AL127" s="4"/>
      <c r="AM127" s="4"/>
      <c r="AN127" s="177"/>
      <c r="AO127" s="267"/>
      <c r="AP127" s="4"/>
      <c r="AQ127" s="4"/>
      <c r="AR127" s="4"/>
      <c r="AS127" s="4"/>
      <c r="AT127" s="4"/>
      <c r="AU127" s="4"/>
      <c r="AV127" s="4"/>
      <c r="AW127" s="4"/>
      <c r="AX127" s="4"/>
      <c r="AY127" s="4"/>
      <c r="AZ127" s="4"/>
      <c r="BA127" s="177"/>
      <c r="BB127" s="177"/>
      <c r="BC127" s="177"/>
      <c r="BD127" s="177"/>
      <c r="BE127" s="177"/>
    </row>
    <row r="128" spans="27:57" x14ac:dyDescent="0.25">
      <c r="AA128" s="177"/>
      <c r="AB128" s="267"/>
      <c r="AC128" s="4"/>
      <c r="AD128" s="4"/>
      <c r="AE128" s="4"/>
      <c r="AF128" s="4"/>
      <c r="AG128" s="4"/>
      <c r="AH128" s="4"/>
      <c r="AI128" s="4"/>
      <c r="AJ128" s="4"/>
      <c r="AK128" s="4"/>
      <c r="AL128" s="4"/>
      <c r="AM128" s="4"/>
      <c r="AN128" s="177"/>
      <c r="AO128" s="267"/>
      <c r="AP128" s="4"/>
      <c r="AQ128" s="4"/>
      <c r="AR128" s="4"/>
      <c r="AS128" s="4"/>
      <c r="AT128" s="4"/>
      <c r="AU128" s="4"/>
      <c r="AV128" s="4"/>
      <c r="AW128" s="4"/>
      <c r="AX128" s="4"/>
      <c r="AY128" s="4"/>
      <c r="AZ128" s="4"/>
      <c r="BA128" s="177"/>
      <c r="BB128" s="177"/>
      <c r="BC128" s="177"/>
      <c r="BD128" s="177"/>
      <c r="BE128" s="177"/>
    </row>
    <row r="129" spans="27:57" x14ac:dyDescent="0.25">
      <c r="AA129" s="177"/>
      <c r="AB129" s="267"/>
      <c r="AC129" s="4"/>
      <c r="AD129" s="4"/>
      <c r="AE129" s="4"/>
      <c r="AF129" s="4"/>
      <c r="AG129" s="4"/>
      <c r="AH129" s="4"/>
      <c r="AI129" s="4"/>
      <c r="AJ129" s="4"/>
      <c r="AK129" s="4"/>
      <c r="AL129" s="4"/>
      <c r="AM129" s="4"/>
      <c r="AN129" s="177"/>
      <c r="AO129" s="267"/>
      <c r="AP129" s="4"/>
      <c r="AQ129" s="4"/>
      <c r="AR129" s="4"/>
      <c r="AS129" s="4"/>
      <c r="AT129" s="4"/>
      <c r="AU129" s="4"/>
      <c r="AV129" s="4"/>
      <c r="AW129" s="4"/>
      <c r="AX129" s="4"/>
      <c r="AY129" s="4"/>
      <c r="AZ129" s="4"/>
      <c r="BA129" s="177"/>
      <c r="BB129" s="177"/>
      <c r="BC129" s="177"/>
      <c r="BD129" s="177"/>
      <c r="BE129" s="177"/>
    </row>
    <row r="130" spans="27:57" x14ac:dyDescent="0.25">
      <c r="AA130" s="177"/>
      <c r="AB130" s="267"/>
      <c r="AC130" s="4"/>
      <c r="AD130" s="4"/>
      <c r="AE130" s="4"/>
      <c r="AF130" s="4"/>
      <c r="AG130" s="4"/>
      <c r="AH130" s="4"/>
      <c r="AI130" s="4"/>
      <c r="AJ130" s="4"/>
      <c r="AK130" s="4"/>
      <c r="AL130" s="4"/>
      <c r="AM130" s="4"/>
      <c r="AN130" s="177"/>
      <c r="AO130" s="267"/>
      <c r="AP130" s="4"/>
      <c r="AQ130" s="4"/>
      <c r="AR130" s="4"/>
      <c r="AS130" s="4"/>
      <c r="AT130" s="4"/>
      <c r="AU130" s="4"/>
      <c r="AV130" s="4"/>
      <c r="AW130" s="4"/>
      <c r="AX130" s="4"/>
      <c r="AY130" s="4"/>
      <c r="AZ130" s="4"/>
      <c r="BA130" s="177"/>
      <c r="BB130" s="177"/>
      <c r="BC130" s="177"/>
      <c r="BD130" s="177"/>
      <c r="BE130" s="177"/>
    </row>
    <row r="131" spans="27:57" x14ac:dyDescent="0.25">
      <c r="AA131" s="177"/>
      <c r="AB131" s="267"/>
      <c r="AC131" s="4"/>
      <c r="AD131" s="4"/>
      <c r="AE131" s="4"/>
      <c r="AF131" s="4"/>
      <c r="AG131" s="4"/>
      <c r="AH131" s="4"/>
      <c r="AI131" s="4"/>
      <c r="AJ131" s="4"/>
      <c r="AK131" s="4"/>
      <c r="AL131" s="4"/>
      <c r="AM131" s="4"/>
      <c r="AN131" s="177"/>
      <c r="AO131" s="267"/>
      <c r="AP131" s="4"/>
      <c r="AQ131" s="4"/>
      <c r="AR131" s="4"/>
      <c r="AS131" s="4"/>
      <c r="AT131" s="4"/>
      <c r="AU131" s="4"/>
      <c r="AV131" s="4"/>
      <c r="AW131" s="4"/>
      <c r="AX131" s="4"/>
      <c r="AY131" s="4"/>
      <c r="AZ131" s="4"/>
      <c r="BA131" s="177"/>
      <c r="BB131" s="177"/>
      <c r="BC131" s="177"/>
      <c r="BD131" s="177"/>
      <c r="BE131" s="177"/>
    </row>
    <row r="132" spans="27:57" x14ac:dyDescent="0.25">
      <c r="AA132" s="177"/>
      <c r="AB132" s="267"/>
      <c r="AC132" s="4"/>
      <c r="AD132" s="4"/>
      <c r="AE132" s="4"/>
      <c r="AF132" s="4"/>
      <c r="AG132" s="4"/>
      <c r="AH132" s="4"/>
      <c r="AI132" s="4"/>
      <c r="AJ132" s="4"/>
      <c r="AK132" s="4"/>
      <c r="AL132" s="4"/>
      <c r="AM132" s="4"/>
      <c r="AN132" s="177"/>
      <c r="AO132" s="267"/>
      <c r="AP132" s="4"/>
      <c r="AQ132" s="4"/>
      <c r="AR132" s="4"/>
      <c r="AS132" s="4"/>
      <c r="AT132" s="4"/>
      <c r="AU132" s="4"/>
      <c r="AV132" s="4"/>
      <c r="AW132" s="4"/>
      <c r="AX132" s="4"/>
      <c r="AY132" s="4"/>
      <c r="AZ132" s="4"/>
      <c r="BA132" s="177"/>
      <c r="BB132" s="177"/>
      <c r="BC132" s="177"/>
      <c r="BD132" s="177"/>
      <c r="BE132" s="177"/>
    </row>
    <row r="133" spans="27:57" x14ac:dyDescent="0.25">
      <c r="AA133" s="177"/>
      <c r="AB133" s="267"/>
      <c r="AC133" s="4"/>
      <c r="AD133" s="4"/>
      <c r="AE133" s="4"/>
      <c r="AF133" s="4"/>
      <c r="AG133" s="4"/>
      <c r="AH133" s="4"/>
      <c r="AI133" s="4"/>
      <c r="AJ133" s="4"/>
      <c r="AK133" s="4"/>
      <c r="AL133" s="4"/>
      <c r="AM133" s="4"/>
      <c r="AN133" s="177"/>
      <c r="AO133" s="267"/>
      <c r="AP133" s="4"/>
      <c r="AQ133" s="4"/>
      <c r="AR133" s="4"/>
      <c r="AS133" s="4"/>
      <c r="AT133" s="4"/>
      <c r="AU133" s="4"/>
      <c r="AV133" s="4"/>
      <c r="AW133" s="4"/>
      <c r="AX133" s="4"/>
      <c r="AY133" s="4"/>
      <c r="AZ133" s="4"/>
      <c r="BA133" s="177"/>
      <c r="BB133" s="177"/>
      <c r="BC133" s="177"/>
      <c r="BD133" s="177"/>
      <c r="BE133" s="177"/>
    </row>
    <row r="134" spans="27:57" x14ac:dyDescent="0.25">
      <c r="AA134" s="177"/>
      <c r="AB134" s="267"/>
      <c r="AC134" s="4"/>
      <c r="AD134" s="4"/>
      <c r="AE134" s="4"/>
      <c r="AF134" s="4"/>
      <c r="AG134" s="4"/>
      <c r="AH134" s="4"/>
      <c r="AI134" s="4"/>
      <c r="AJ134" s="4"/>
      <c r="AK134" s="4"/>
      <c r="AL134" s="4"/>
      <c r="AM134" s="4"/>
      <c r="AN134" s="177"/>
      <c r="AO134" s="267"/>
      <c r="AP134" s="4"/>
      <c r="AQ134" s="4"/>
      <c r="AR134" s="4"/>
      <c r="AS134" s="4"/>
      <c r="AT134" s="4"/>
      <c r="AU134" s="4"/>
      <c r="AV134" s="4"/>
      <c r="AW134" s="4"/>
      <c r="AX134" s="4"/>
      <c r="AY134" s="4"/>
      <c r="AZ134" s="4"/>
      <c r="BA134" s="177"/>
      <c r="BB134" s="177"/>
      <c r="BC134" s="177"/>
      <c r="BD134" s="177"/>
      <c r="BE134" s="177"/>
    </row>
    <row r="135" spans="27:57" x14ac:dyDescent="0.25">
      <c r="AA135" s="177"/>
      <c r="AB135" s="267"/>
      <c r="AC135" s="4"/>
      <c r="AD135" s="4"/>
      <c r="AE135" s="4"/>
      <c r="AF135" s="4"/>
      <c r="AG135" s="4"/>
      <c r="AH135" s="4"/>
      <c r="AI135" s="4"/>
      <c r="AJ135" s="4"/>
      <c r="AK135" s="4"/>
      <c r="AL135" s="4"/>
      <c r="AM135" s="4"/>
      <c r="AN135" s="177"/>
      <c r="AO135" s="267"/>
      <c r="AP135" s="4"/>
      <c r="AQ135" s="4"/>
      <c r="AR135" s="4"/>
      <c r="AS135" s="4"/>
      <c r="AT135" s="4"/>
      <c r="AU135" s="4"/>
      <c r="AV135" s="4"/>
      <c r="AW135" s="4"/>
      <c r="AX135" s="4"/>
      <c r="AY135" s="4"/>
      <c r="AZ135" s="4"/>
      <c r="BA135" s="177"/>
      <c r="BB135" s="177"/>
      <c r="BC135" s="177"/>
      <c r="BD135" s="177"/>
      <c r="BE135" s="177"/>
    </row>
    <row r="136" spans="27:57" x14ac:dyDescent="0.25">
      <c r="AA136" s="177"/>
      <c r="AB136" s="267"/>
      <c r="AC136" s="4"/>
      <c r="AD136" s="4"/>
      <c r="AE136" s="4"/>
      <c r="AF136" s="4"/>
      <c r="AG136" s="4"/>
      <c r="AH136" s="4"/>
      <c r="AI136" s="4"/>
      <c r="AJ136" s="4"/>
      <c r="AK136" s="4"/>
      <c r="AL136" s="4"/>
      <c r="AM136" s="4"/>
      <c r="AN136" s="177"/>
      <c r="AO136" s="267"/>
      <c r="AP136" s="4"/>
      <c r="AQ136" s="4"/>
      <c r="AR136" s="4"/>
      <c r="AS136" s="4"/>
      <c r="AT136" s="4"/>
      <c r="AU136" s="4"/>
      <c r="AV136" s="4"/>
      <c r="AW136" s="4"/>
      <c r="AX136" s="4"/>
      <c r="AY136" s="4"/>
      <c r="AZ136" s="4"/>
      <c r="BA136" s="177"/>
      <c r="BB136" s="177"/>
      <c r="BC136" s="177"/>
      <c r="BD136" s="177"/>
      <c r="BE136" s="177"/>
    </row>
    <row r="137" spans="27:57" x14ac:dyDescent="0.25">
      <c r="AA137" s="177"/>
      <c r="AB137" s="267"/>
      <c r="AC137" s="4"/>
      <c r="AD137" s="4"/>
      <c r="AE137" s="4"/>
      <c r="AF137" s="4"/>
      <c r="AG137" s="4"/>
      <c r="AH137" s="4"/>
      <c r="AI137" s="4"/>
      <c r="AJ137" s="4"/>
      <c r="AK137" s="4"/>
      <c r="AL137" s="4"/>
      <c r="AM137" s="4"/>
      <c r="AN137" s="177"/>
      <c r="AO137" s="267"/>
      <c r="AP137" s="4"/>
      <c r="AQ137" s="4"/>
      <c r="AR137" s="4"/>
      <c r="AS137" s="4"/>
      <c r="AT137" s="4"/>
      <c r="AU137" s="4"/>
      <c r="AV137" s="4"/>
      <c r="AW137" s="4"/>
      <c r="AX137" s="4"/>
      <c r="AY137" s="4"/>
      <c r="AZ137" s="4"/>
      <c r="BA137" s="177"/>
      <c r="BB137" s="177"/>
      <c r="BC137" s="177"/>
      <c r="BD137" s="177"/>
      <c r="BE137" s="177"/>
    </row>
    <row r="138" spans="27:57" x14ac:dyDescent="0.25">
      <c r="AA138" s="177"/>
      <c r="AB138" s="267"/>
      <c r="AC138" s="4"/>
      <c r="AD138" s="4"/>
      <c r="AE138" s="4"/>
      <c r="AF138" s="4"/>
      <c r="AG138" s="4"/>
      <c r="AH138" s="4"/>
      <c r="AI138" s="4"/>
      <c r="AJ138" s="4"/>
      <c r="AK138" s="4"/>
      <c r="AL138" s="4"/>
      <c r="AM138" s="4"/>
      <c r="AN138" s="177"/>
      <c r="AO138" s="267"/>
      <c r="AP138" s="4"/>
      <c r="AQ138" s="4"/>
      <c r="AR138" s="4"/>
      <c r="AS138" s="4"/>
      <c r="AT138" s="4"/>
      <c r="AU138" s="4"/>
      <c r="AV138" s="4"/>
      <c r="AW138" s="4"/>
      <c r="AX138" s="4"/>
      <c r="AY138" s="4"/>
      <c r="AZ138" s="4"/>
      <c r="BA138" s="177"/>
      <c r="BB138" s="177"/>
      <c r="BC138" s="177"/>
      <c r="BD138" s="177"/>
      <c r="BE138" s="177"/>
    </row>
    <row r="139" spans="27:57" x14ac:dyDescent="0.25">
      <c r="AA139" s="177"/>
      <c r="AB139" s="267"/>
      <c r="AC139" s="4"/>
      <c r="AD139" s="4"/>
      <c r="AE139" s="4"/>
      <c r="AF139" s="4"/>
      <c r="AG139" s="4"/>
      <c r="AH139" s="4"/>
      <c r="AI139" s="4"/>
      <c r="AJ139" s="4"/>
      <c r="AK139" s="4"/>
      <c r="AL139" s="4"/>
      <c r="AM139" s="4"/>
      <c r="AN139" s="177"/>
      <c r="AO139" s="267"/>
      <c r="AP139" s="4"/>
      <c r="AQ139" s="4"/>
      <c r="AR139" s="4"/>
      <c r="AS139" s="4"/>
      <c r="AT139" s="4"/>
      <c r="AU139" s="4"/>
      <c r="AV139" s="4"/>
      <c r="AW139" s="4"/>
      <c r="AX139" s="4"/>
      <c r="AY139" s="4"/>
      <c r="AZ139" s="4"/>
      <c r="BA139" s="177"/>
      <c r="BB139" s="177"/>
      <c r="BC139" s="177"/>
      <c r="BD139" s="177"/>
      <c r="BE139" s="177"/>
    </row>
    <row r="140" spans="27:57" x14ac:dyDescent="0.25">
      <c r="AA140" s="177"/>
      <c r="AB140" s="267"/>
      <c r="AC140" s="4"/>
      <c r="AD140" s="4"/>
      <c r="AE140" s="4"/>
      <c r="AF140" s="4"/>
      <c r="AG140" s="4"/>
      <c r="AH140" s="4"/>
      <c r="AI140" s="4"/>
      <c r="AJ140" s="4"/>
      <c r="AK140" s="4"/>
      <c r="AL140" s="4"/>
      <c r="AM140" s="4"/>
      <c r="AN140" s="177"/>
      <c r="AO140" s="267"/>
      <c r="AP140" s="4"/>
      <c r="AQ140" s="4"/>
      <c r="AR140" s="4"/>
      <c r="AS140" s="4"/>
      <c r="AT140" s="4"/>
      <c r="AU140" s="4"/>
      <c r="AV140" s="4"/>
      <c r="AW140" s="4"/>
      <c r="AX140" s="4"/>
      <c r="AY140" s="4"/>
      <c r="AZ140" s="4"/>
      <c r="BA140" s="177"/>
      <c r="BB140" s="177"/>
      <c r="BC140" s="177"/>
      <c r="BD140" s="177"/>
      <c r="BE140" s="177"/>
    </row>
    <row r="141" spans="27:57" x14ac:dyDescent="0.25">
      <c r="AA141" s="177"/>
      <c r="AB141" s="267"/>
      <c r="AC141" s="4"/>
      <c r="AD141" s="4"/>
      <c r="AE141" s="4"/>
      <c r="AF141" s="4"/>
      <c r="AG141" s="4"/>
      <c r="AH141" s="4"/>
      <c r="AI141" s="4"/>
      <c r="AJ141" s="4"/>
      <c r="AK141" s="4"/>
      <c r="AL141" s="4"/>
      <c r="AM141" s="4"/>
      <c r="AN141" s="177"/>
      <c r="AO141" s="267"/>
      <c r="AP141" s="4"/>
      <c r="AQ141" s="4"/>
      <c r="AR141" s="4"/>
      <c r="AS141" s="4"/>
      <c r="AT141" s="4"/>
      <c r="AU141" s="4"/>
      <c r="AV141" s="4"/>
      <c r="AW141" s="4"/>
      <c r="AX141" s="4"/>
      <c r="AY141" s="4"/>
      <c r="AZ141" s="4"/>
      <c r="BA141" s="177"/>
      <c r="BB141" s="177"/>
      <c r="BC141" s="177"/>
      <c r="BD141" s="177"/>
      <c r="BE141" s="177"/>
    </row>
    <row r="142" spans="27:57" x14ac:dyDescent="0.25">
      <c r="AA142" s="177"/>
      <c r="AB142" s="267"/>
      <c r="AC142" s="4"/>
      <c r="AD142" s="4"/>
      <c r="AE142" s="4"/>
      <c r="AF142" s="4"/>
      <c r="AG142" s="4"/>
      <c r="AH142" s="4"/>
      <c r="AI142" s="4"/>
      <c r="AJ142" s="4"/>
      <c r="AK142" s="4"/>
      <c r="AL142" s="4"/>
      <c r="AM142" s="4"/>
      <c r="AN142" s="177"/>
      <c r="AO142" s="267"/>
      <c r="AP142" s="4"/>
      <c r="AQ142" s="4"/>
      <c r="AR142" s="4"/>
      <c r="AS142" s="4"/>
      <c r="AT142" s="4"/>
      <c r="AU142" s="4"/>
      <c r="AV142" s="4"/>
      <c r="AW142" s="4"/>
      <c r="AX142" s="4"/>
      <c r="AY142" s="4"/>
      <c r="AZ142" s="4"/>
      <c r="BA142" s="177"/>
      <c r="BB142" s="177"/>
      <c r="BC142" s="177"/>
      <c r="BD142" s="177"/>
      <c r="BE142" s="177"/>
    </row>
    <row r="143" spans="27:57" x14ac:dyDescent="0.25">
      <c r="AA143" s="177"/>
      <c r="AB143" s="267"/>
      <c r="AC143" s="4"/>
      <c r="AD143" s="4"/>
      <c r="AE143" s="4"/>
      <c r="AF143" s="4"/>
      <c r="AG143" s="4"/>
      <c r="AH143" s="4"/>
      <c r="AI143" s="4"/>
      <c r="AJ143" s="4"/>
      <c r="AK143" s="4"/>
      <c r="AL143" s="4"/>
      <c r="AM143" s="4"/>
      <c r="AN143" s="177"/>
      <c r="AO143" s="267"/>
      <c r="AP143" s="4"/>
      <c r="AQ143" s="4"/>
      <c r="AR143" s="4"/>
      <c r="AS143" s="4"/>
      <c r="AT143" s="4"/>
      <c r="AU143" s="4"/>
      <c r="AV143" s="4"/>
      <c r="AW143" s="4"/>
      <c r="AX143" s="4"/>
      <c r="AY143" s="4"/>
      <c r="AZ143" s="4"/>
      <c r="BA143" s="177"/>
      <c r="BB143" s="177"/>
      <c r="BC143" s="177"/>
      <c r="BD143" s="177"/>
      <c r="BE143" s="177"/>
    </row>
    <row r="144" spans="27:57" x14ac:dyDescent="0.25">
      <c r="AA144" s="177"/>
      <c r="AB144" s="267"/>
      <c r="AC144" s="4"/>
      <c r="AD144" s="4"/>
      <c r="AE144" s="4"/>
      <c r="AF144" s="4"/>
      <c r="AG144" s="4"/>
      <c r="AH144" s="4"/>
      <c r="AI144" s="4"/>
      <c r="AJ144" s="4"/>
      <c r="AK144" s="4"/>
      <c r="AL144" s="4"/>
      <c r="AM144" s="4"/>
      <c r="AN144" s="177"/>
      <c r="AO144" s="267"/>
      <c r="AP144" s="4"/>
      <c r="AQ144" s="4"/>
      <c r="AR144" s="4"/>
      <c r="AS144" s="4"/>
      <c r="AT144" s="4"/>
      <c r="AU144" s="4"/>
      <c r="AV144" s="4"/>
      <c r="AW144" s="4"/>
      <c r="AX144" s="4"/>
      <c r="AY144" s="4"/>
      <c r="AZ144" s="4"/>
      <c r="BA144" s="177"/>
      <c r="BB144" s="177"/>
      <c r="BC144" s="177"/>
      <c r="BD144" s="177"/>
      <c r="BE144" s="177"/>
    </row>
    <row r="145" spans="27:57" x14ac:dyDescent="0.25">
      <c r="AA145" s="177"/>
      <c r="AB145" s="267"/>
      <c r="AC145" s="4"/>
      <c r="AD145" s="4"/>
      <c r="AE145" s="4"/>
      <c r="AF145" s="4"/>
      <c r="AG145" s="4"/>
      <c r="AH145" s="4"/>
      <c r="AI145" s="4"/>
      <c r="AJ145" s="4"/>
      <c r="AK145" s="4"/>
      <c r="AL145" s="4"/>
      <c r="AM145" s="4"/>
      <c r="AN145" s="177"/>
      <c r="AO145" s="267"/>
      <c r="AP145" s="4"/>
      <c r="AQ145" s="4"/>
      <c r="AR145" s="4"/>
      <c r="AS145" s="4"/>
      <c r="AT145" s="4"/>
      <c r="AU145" s="4"/>
      <c r="AV145" s="4"/>
      <c r="AW145" s="4"/>
      <c r="AX145" s="4"/>
      <c r="AY145" s="4"/>
      <c r="AZ145" s="4"/>
      <c r="BA145" s="177"/>
      <c r="BB145" s="177"/>
      <c r="BC145" s="177"/>
      <c r="BD145" s="177"/>
      <c r="BE145" s="177"/>
    </row>
    <row r="146" spans="27:57" x14ac:dyDescent="0.25">
      <c r="AA146" s="177"/>
      <c r="AB146" s="267"/>
      <c r="AC146" s="4"/>
      <c r="AD146" s="4"/>
      <c r="AE146" s="4"/>
      <c r="AF146" s="4"/>
      <c r="AG146" s="4"/>
      <c r="AH146" s="4"/>
      <c r="AI146" s="4"/>
      <c r="AJ146" s="4"/>
      <c r="AK146" s="4"/>
      <c r="AL146" s="4"/>
      <c r="AM146" s="4"/>
      <c r="AN146" s="177"/>
      <c r="AO146" s="267"/>
      <c r="AP146" s="4"/>
      <c r="AQ146" s="4"/>
      <c r="AR146" s="4"/>
      <c r="AS146" s="4"/>
      <c r="AT146" s="4"/>
      <c r="AU146" s="4"/>
      <c r="AV146" s="4"/>
      <c r="AW146" s="4"/>
      <c r="AX146" s="4"/>
      <c r="AY146" s="4"/>
      <c r="AZ146" s="4"/>
      <c r="BA146" s="177"/>
      <c r="BB146" s="177"/>
      <c r="BC146" s="177"/>
      <c r="BD146" s="177"/>
      <c r="BE146" s="177"/>
    </row>
    <row r="147" spans="27:57" x14ac:dyDescent="0.25">
      <c r="AA147" s="177"/>
      <c r="AB147" s="267"/>
      <c r="AC147" s="4"/>
      <c r="AD147" s="4"/>
      <c r="AE147" s="4"/>
      <c r="AF147" s="4"/>
      <c r="AG147" s="4"/>
      <c r="AH147" s="4"/>
      <c r="AI147" s="4"/>
      <c r="AJ147" s="4"/>
      <c r="AK147" s="4"/>
      <c r="AL147" s="4"/>
      <c r="AM147" s="4"/>
      <c r="AN147" s="177"/>
      <c r="AO147" s="267"/>
      <c r="AP147" s="4"/>
      <c r="AQ147" s="4"/>
      <c r="AR147" s="4"/>
      <c r="AS147" s="4"/>
      <c r="AT147" s="4"/>
      <c r="AU147" s="4"/>
      <c r="AV147" s="4"/>
      <c r="AW147" s="4"/>
      <c r="AX147" s="4"/>
      <c r="AY147" s="4"/>
      <c r="AZ147" s="4"/>
      <c r="BA147" s="177"/>
      <c r="BB147" s="177"/>
      <c r="BC147" s="177"/>
      <c r="BD147" s="177"/>
      <c r="BE147" s="177"/>
    </row>
    <row r="148" spans="27:57" x14ac:dyDescent="0.25">
      <c r="AA148" s="177"/>
      <c r="AB148" s="267"/>
      <c r="AC148" s="4"/>
      <c r="AD148" s="4"/>
      <c r="AE148" s="4"/>
      <c r="AF148" s="4"/>
      <c r="AG148" s="4"/>
      <c r="AH148" s="4"/>
      <c r="AI148" s="4"/>
      <c r="AJ148" s="4"/>
      <c r="AK148" s="4"/>
      <c r="AL148" s="4"/>
      <c r="AM148" s="4"/>
      <c r="AN148" s="177"/>
      <c r="AO148" s="267"/>
      <c r="AP148" s="4"/>
      <c r="AQ148" s="4"/>
      <c r="AR148" s="4"/>
      <c r="AS148" s="4"/>
      <c r="AT148" s="4"/>
      <c r="AU148" s="4"/>
      <c r="AV148" s="4"/>
      <c r="AW148" s="4"/>
      <c r="AX148" s="4"/>
      <c r="AY148" s="4"/>
      <c r="AZ148" s="4"/>
      <c r="BA148" s="177"/>
      <c r="BB148" s="177"/>
      <c r="BC148" s="177"/>
      <c r="BD148" s="177"/>
      <c r="BE148" s="177"/>
    </row>
    <row r="149" spans="27:57" x14ac:dyDescent="0.25">
      <c r="AA149" s="177"/>
      <c r="AB149" s="267"/>
      <c r="AC149" s="4"/>
      <c r="AD149" s="4"/>
      <c r="AE149" s="4"/>
      <c r="AF149" s="4"/>
      <c r="AG149" s="4"/>
      <c r="AH149" s="4"/>
      <c r="AI149" s="4"/>
      <c r="AJ149" s="4"/>
      <c r="AK149" s="4"/>
      <c r="AL149" s="4"/>
      <c r="AM149" s="4"/>
      <c r="AN149" s="177"/>
      <c r="AO149" s="267"/>
      <c r="AP149" s="4"/>
      <c r="AQ149" s="4"/>
      <c r="AR149" s="4"/>
      <c r="AS149" s="4"/>
      <c r="AT149" s="4"/>
      <c r="AU149" s="4"/>
      <c r="AV149" s="4"/>
      <c r="AW149" s="4"/>
      <c r="AX149" s="4"/>
      <c r="AY149" s="4"/>
      <c r="AZ149" s="4"/>
      <c r="BA149" s="177"/>
      <c r="BB149" s="177"/>
      <c r="BC149" s="177"/>
      <c r="BD149" s="177"/>
      <c r="BE149" s="177"/>
    </row>
    <row r="150" spans="27:57" x14ac:dyDescent="0.25">
      <c r="AA150" s="177"/>
      <c r="AB150" s="267"/>
      <c r="AC150" s="4"/>
      <c r="AD150" s="4"/>
      <c r="AE150" s="4"/>
      <c r="AF150" s="4"/>
      <c r="AG150" s="4"/>
      <c r="AH150" s="4"/>
      <c r="AI150" s="4"/>
      <c r="AJ150" s="4"/>
      <c r="AK150" s="4"/>
      <c r="AL150" s="4"/>
      <c r="AM150" s="4"/>
      <c r="AN150" s="177"/>
      <c r="AO150" s="267"/>
      <c r="AP150" s="4"/>
      <c r="AQ150" s="4"/>
      <c r="AR150" s="4"/>
      <c r="AS150" s="4"/>
      <c r="AT150" s="4"/>
      <c r="AU150" s="4"/>
      <c r="AV150" s="4"/>
      <c r="AW150" s="4"/>
      <c r="AX150" s="4"/>
      <c r="AY150" s="4"/>
      <c r="AZ150" s="4"/>
      <c r="BA150" s="177"/>
      <c r="BB150" s="177"/>
      <c r="BC150" s="177"/>
      <c r="BD150" s="177"/>
      <c r="BE150" s="177"/>
    </row>
    <row r="151" spans="27:57" x14ac:dyDescent="0.25">
      <c r="AA151" s="177"/>
      <c r="AB151" s="267"/>
      <c r="AC151" s="4"/>
      <c r="AD151" s="4"/>
      <c r="AE151" s="4"/>
      <c r="AF151" s="4"/>
      <c r="AG151" s="4"/>
      <c r="AH151" s="4"/>
      <c r="AI151" s="4"/>
      <c r="AJ151" s="4"/>
      <c r="AK151" s="4"/>
      <c r="AL151" s="4"/>
      <c r="AM151" s="4"/>
      <c r="AN151" s="177"/>
      <c r="AO151" s="267"/>
      <c r="AP151" s="4"/>
      <c r="AQ151" s="4"/>
      <c r="AR151" s="4"/>
      <c r="AS151" s="4"/>
      <c r="AT151" s="4"/>
      <c r="AU151" s="4"/>
      <c r="AV151" s="4"/>
      <c r="AW151" s="4"/>
      <c r="AX151" s="4"/>
      <c r="AY151" s="4"/>
      <c r="AZ151" s="4"/>
      <c r="BA151" s="177"/>
      <c r="BB151" s="177"/>
      <c r="BC151" s="177"/>
      <c r="BD151" s="177"/>
      <c r="BE151" s="177"/>
    </row>
    <row r="152" spans="27:57" x14ac:dyDescent="0.25">
      <c r="AA152" s="177"/>
      <c r="AB152" s="267"/>
      <c r="AC152" s="4"/>
      <c r="AD152" s="4"/>
      <c r="AE152" s="4"/>
      <c r="AF152" s="4"/>
      <c r="AG152" s="4"/>
      <c r="AH152" s="4"/>
      <c r="AI152" s="4"/>
      <c r="AJ152" s="4"/>
      <c r="AK152" s="4"/>
      <c r="AL152" s="4"/>
      <c r="AM152" s="4"/>
      <c r="AN152" s="177"/>
      <c r="AO152" s="267"/>
      <c r="AP152" s="4"/>
      <c r="AQ152" s="4"/>
      <c r="AR152" s="4"/>
      <c r="AS152" s="4"/>
      <c r="AT152" s="4"/>
      <c r="AU152" s="4"/>
      <c r="AV152" s="4"/>
      <c r="AW152" s="4"/>
      <c r="AX152" s="4"/>
      <c r="AY152" s="4"/>
      <c r="AZ152" s="4"/>
      <c r="BA152" s="177"/>
      <c r="BB152" s="177"/>
      <c r="BC152" s="177"/>
      <c r="BD152" s="177"/>
      <c r="BE152" s="177"/>
    </row>
    <row r="153" spans="27:57" x14ac:dyDescent="0.25">
      <c r="AA153" s="177"/>
      <c r="AB153" s="267"/>
      <c r="AC153" s="4"/>
      <c r="AD153" s="4"/>
      <c r="AE153" s="4"/>
      <c r="AF153" s="4"/>
      <c r="AG153" s="4"/>
      <c r="AH153" s="4"/>
      <c r="AI153" s="4"/>
      <c r="AJ153" s="4"/>
      <c r="AK153" s="4"/>
      <c r="AL153" s="4"/>
      <c r="AM153" s="4"/>
      <c r="AN153" s="177"/>
      <c r="AO153" s="267"/>
      <c r="AP153" s="4"/>
      <c r="AQ153" s="4"/>
      <c r="AR153" s="4"/>
      <c r="AS153" s="4"/>
      <c r="AT153" s="4"/>
      <c r="AU153" s="4"/>
      <c r="AV153" s="4"/>
      <c r="AW153" s="4"/>
      <c r="AX153" s="4"/>
      <c r="AY153" s="4"/>
      <c r="AZ153" s="4"/>
      <c r="BA153" s="177"/>
      <c r="BB153" s="177"/>
      <c r="BC153" s="177"/>
      <c r="BD153" s="177"/>
      <c r="BE153" s="177"/>
    </row>
    <row r="154" spans="27:57" x14ac:dyDescent="0.25">
      <c r="AA154" s="177"/>
      <c r="AB154" s="267"/>
      <c r="AC154" s="4"/>
      <c r="AD154" s="4"/>
      <c r="AE154" s="4"/>
      <c r="AF154" s="4"/>
      <c r="AG154" s="4"/>
      <c r="AH154" s="4"/>
      <c r="AI154" s="4"/>
      <c r="AJ154" s="4"/>
      <c r="AK154" s="4"/>
      <c r="AL154" s="4"/>
      <c r="AM154" s="4"/>
      <c r="AN154" s="177"/>
      <c r="AO154" s="267"/>
      <c r="AP154" s="4"/>
      <c r="AQ154" s="4"/>
      <c r="AR154" s="4"/>
      <c r="AS154" s="4"/>
      <c r="AT154" s="4"/>
      <c r="AU154" s="4"/>
      <c r="AV154" s="4"/>
      <c r="AW154" s="4"/>
      <c r="AX154" s="4"/>
      <c r="AY154" s="4"/>
      <c r="AZ154" s="4"/>
      <c r="BA154" s="177"/>
      <c r="BB154" s="177"/>
      <c r="BC154" s="177"/>
      <c r="BD154" s="177"/>
      <c r="BE154" s="177"/>
    </row>
    <row r="155" spans="27:57" x14ac:dyDescent="0.25">
      <c r="AA155" s="177"/>
      <c r="AB155" s="267"/>
      <c r="AC155" s="4"/>
      <c r="AD155" s="4"/>
      <c r="AE155" s="4"/>
      <c r="AF155" s="4"/>
      <c r="AG155" s="4"/>
      <c r="AH155" s="4"/>
      <c r="AI155" s="4"/>
      <c r="AJ155" s="4"/>
      <c r="AK155" s="4"/>
      <c r="AL155" s="4"/>
      <c r="AM155" s="4"/>
      <c r="AN155" s="177"/>
      <c r="AO155" s="267"/>
      <c r="AP155" s="4"/>
      <c r="AQ155" s="4"/>
      <c r="AR155" s="4"/>
      <c r="AS155" s="4"/>
      <c r="AT155" s="4"/>
      <c r="AU155" s="4"/>
      <c r="AV155" s="4"/>
      <c r="AW155" s="4"/>
      <c r="AX155" s="4"/>
      <c r="AY155" s="4"/>
      <c r="AZ155" s="4"/>
      <c r="BA155" s="177"/>
      <c r="BB155" s="177"/>
      <c r="BC155" s="177"/>
      <c r="BD155" s="177"/>
      <c r="BE155" s="177"/>
    </row>
    <row r="156" spans="27:57" x14ac:dyDescent="0.25">
      <c r="AA156" s="177"/>
      <c r="AB156" s="267"/>
      <c r="AC156" s="4"/>
      <c r="AD156" s="4"/>
      <c r="AE156" s="4"/>
      <c r="AF156" s="4"/>
      <c r="AG156" s="4"/>
      <c r="AH156" s="4"/>
      <c r="AI156" s="4"/>
      <c r="AJ156" s="4"/>
      <c r="AK156" s="4"/>
      <c r="AL156" s="4"/>
      <c r="AM156" s="4"/>
      <c r="AN156" s="177"/>
      <c r="AO156" s="267"/>
      <c r="AP156" s="4"/>
      <c r="AQ156" s="4"/>
      <c r="AR156" s="4"/>
      <c r="AS156" s="4"/>
      <c r="AT156" s="4"/>
      <c r="AU156" s="4"/>
      <c r="AV156" s="4"/>
      <c r="AW156" s="4"/>
      <c r="AX156" s="4"/>
      <c r="AY156" s="4"/>
      <c r="AZ156" s="4"/>
      <c r="BA156" s="177"/>
      <c r="BB156" s="177"/>
      <c r="BC156" s="177"/>
      <c r="BD156" s="177"/>
      <c r="BE156" s="177"/>
    </row>
    <row r="157" spans="27:57" x14ac:dyDescent="0.25">
      <c r="AA157" s="177"/>
      <c r="AB157" s="267"/>
      <c r="AC157" s="4"/>
      <c r="AD157" s="4"/>
      <c r="AE157" s="4"/>
      <c r="AF157" s="4"/>
      <c r="AG157" s="4"/>
      <c r="AH157" s="4"/>
      <c r="AI157" s="4"/>
      <c r="AJ157" s="4"/>
      <c r="AK157" s="4"/>
      <c r="AL157" s="4"/>
      <c r="AM157" s="4"/>
      <c r="AN157" s="177"/>
      <c r="AO157" s="267"/>
      <c r="AP157" s="4"/>
      <c r="AQ157" s="4"/>
      <c r="AR157" s="4"/>
      <c r="AS157" s="4"/>
      <c r="AT157" s="4"/>
      <c r="AU157" s="4"/>
      <c r="AV157" s="4"/>
      <c r="AW157" s="4"/>
      <c r="AX157" s="4"/>
      <c r="AY157" s="4"/>
      <c r="AZ157" s="4"/>
      <c r="BA157" s="177"/>
      <c r="BB157" s="177"/>
      <c r="BC157" s="177"/>
      <c r="BD157" s="177"/>
      <c r="BE157" s="177"/>
    </row>
    <row r="158" spans="27:57" x14ac:dyDescent="0.25">
      <c r="AA158" s="177"/>
      <c r="AB158" s="267"/>
      <c r="AC158" s="4"/>
      <c r="AD158" s="4"/>
      <c r="AE158" s="4"/>
      <c r="AF158" s="4"/>
      <c r="AG158" s="4"/>
      <c r="AH158" s="4"/>
      <c r="AI158" s="4"/>
      <c r="AJ158" s="4"/>
      <c r="AK158" s="4"/>
      <c r="AL158" s="4"/>
      <c r="AM158" s="4"/>
      <c r="AN158" s="177"/>
      <c r="AO158" s="267"/>
      <c r="AP158" s="4"/>
      <c r="AQ158" s="4"/>
      <c r="AR158" s="4"/>
      <c r="AS158" s="4"/>
      <c r="AT158" s="4"/>
      <c r="AU158" s="4"/>
      <c r="AV158" s="4"/>
      <c r="AW158" s="4"/>
      <c r="AX158" s="4"/>
      <c r="AY158" s="4"/>
      <c r="AZ158" s="4"/>
      <c r="BA158" s="177"/>
      <c r="BB158" s="177"/>
      <c r="BC158" s="177"/>
      <c r="BD158" s="177"/>
      <c r="BE158" s="177"/>
    </row>
    <row r="159" spans="27:57" x14ac:dyDescent="0.25">
      <c r="AA159" s="177"/>
      <c r="AB159" s="267"/>
      <c r="AC159" s="4"/>
      <c r="AD159" s="4"/>
      <c r="AE159" s="4"/>
      <c r="AF159" s="4"/>
      <c r="AG159" s="4"/>
      <c r="AH159" s="4"/>
      <c r="AI159" s="4"/>
      <c r="AJ159" s="4"/>
      <c r="AK159" s="4"/>
      <c r="AL159" s="4"/>
      <c r="AM159" s="4"/>
      <c r="AN159" s="177"/>
      <c r="AO159" s="267"/>
      <c r="AP159" s="4"/>
      <c r="AQ159" s="4"/>
      <c r="AR159" s="4"/>
      <c r="AS159" s="4"/>
      <c r="AT159" s="4"/>
      <c r="AU159" s="4"/>
      <c r="AV159" s="4"/>
      <c r="AW159" s="4"/>
      <c r="AX159" s="4"/>
      <c r="AY159" s="4"/>
      <c r="AZ159" s="4"/>
      <c r="BA159" s="177"/>
      <c r="BB159" s="177"/>
      <c r="BC159" s="177"/>
      <c r="BD159" s="177"/>
      <c r="BE159" s="177"/>
    </row>
    <row r="160" spans="27:57" x14ac:dyDescent="0.25">
      <c r="AA160" s="177"/>
      <c r="AB160" s="267"/>
      <c r="AC160" s="4"/>
      <c r="AD160" s="4"/>
      <c r="AE160" s="4"/>
      <c r="AF160" s="4"/>
      <c r="AG160" s="4"/>
      <c r="AH160" s="4"/>
      <c r="AI160" s="4"/>
      <c r="AJ160" s="4"/>
      <c r="AK160" s="4"/>
      <c r="AL160" s="4"/>
      <c r="AM160" s="4"/>
      <c r="AN160" s="177"/>
      <c r="AO160" s="267"/>
      <c r="AP160" s="4"/>
      <c r="AQ160" s="4"/>
      <c r="AR160" s="4"/>
      <c r="AS160" s="4"/>
      <c r="AT160" s="4"/>
      <c r="AU160" s="4"/>
      <c r="AV160" s="4"/>
      <c r="AW160" s="4"/>
      <c r="AX160" s="4"/>
      <c r="AY160" s="4"/>
      <c r="AZ160" s="4"/>
      <c r="BA160" s="177"/>
      <c r="BB160" s="177"/>
      <c r="BC160" s="177"/>
      <c r="BD160" s="177"/>
      <c r="BE160" s="177"/>
    </row>
    <row r="161" spans="27:57" x14ac:dyDescent="0.25">
      <c r="AA161" s="177"/>
      <c r="AB161" s="267"/>
      <c r="AC161" s="4"/>
      <c r="AD161" s="4"/>
      <c r="AE161" s="4"/>
      <c r="AF161" s="4"/>
      <c r="AG161" s="4"/>
      <c r="AH161" s="4"/>
      <c r="AI161" s="4"/>
      <c r="AJ161" s="4"/>
      <c r="AK161" s="4"/>
      <c r="AL161" s="4"/>
      <c r="AM161" s="4"/>
      <c r="AN161" s="177"/>
      <c r="AO161" s="267"/>
      <c r="AP161" s="4"/>
      <c r="AQ161" s="4"/>
      <c r="AR161" s="4"/>
      <c r="AS161" s="4"/>
      <c r="AT161" s="4"/>
      <c r="AU161" s="4"/>
      <c r="AV161" s="4"/>
      <c r="AW161" s="4"/>
      <c r="AX161" s="4"/>
      <c r="AY161" s="4"/>
      <c r="AZ161" s="4"/>
      <c r="BA161" s="177"/>
      <c r="BB161" s="177"/>
      <c r="BC161" s="177"/>
      <c r="BD161" s="177"/>
      <c r="BE161" s="177"/>
    </row>
    <row r="162" spans="27:57" x14ac:dyDescent="0.25">
      <c r="AA162" s="177"/>
      <c r="AB162" s="267"/>
      <c r="AC162" s="4"/>
      <c r="AD162" s="4"/>
      <c r="AE162" s="4"/>
      <c r="AF162" s="4"/>
      <c r="AG162" s="4"/>
      <c r="AH162" s="4"/>
      <c r="AI162" s="4"/>
      <c r="AJ162" s="4"/>
      <c r="AK162" s="4"/>
      <c r="AL162" s="4"/>
      <c r="AM162" s="4"/>
      <c r="AN162" s="177"/>
      <c r="AO162" s="267"/>
      <c r="AP162" s="4"/>
      <c r="AQ162" s="4"/>
      <c r="AR162" s="4"/>
      <c r="AS162" s="4"/>
      <c r="AT162" s="4"/>
      <c r="AU162" s="4"/>
      <c r="AV162" s="4"/>
      <c r="AW162" s="4"/>
      <c r="AX162" s="4"/>
      <c r="AY162" s="4"/>
      <c r="AZ162" s="4"/>
      <c r="BA162" s="177"/>
      <c r="BB162" s="177"/>
      <c r="BC162" s="177"/>
      <c r="BD162" s="177"/>
      <c r="BE162" s="177"/>
    </row>
    <row r="163" spans="27:57" x14ac:dyDescent="0.25">
      <c r="AA163" s="177"/>
      <c r="AB163" s="267"/>
      <c r="AC163" s="4"/>
      <c r="AD163" s="4"/>
      <c r="AE163" s="4"/>
      <c r="AF163" s="4"/>
      <c r="AG163" s="4"/>
      <c r="AH163" s="4"/>
      <c r="AI163" s="4"/>
      <c r="AJ163" s="4"/>
      <c r="AK163" s="4"/>
      <c r="AL163" s="4"/>
      <c r="AM163" s="4"/>
      <c r="AN163" s="177"/>
      <c r="AO163" s="267"/>
      <c r="AP163" s="4"/>
      <c r="AQ163" s="4"/>
      <c r="AR163" s="4"/>
      <c r="AS163" s="4"/>
      <c r="AT163" s="4"/>
      <c r="AU163" s="4"/>
      <c r="AV163" s="4"/>
      <c r="AW163" s="4"/>
      <c r="AX163" s="4"/>
      <c r="AY163" s="4"/>
      <c r="AZ163" s="4"/>
      <c r="BA163" s="177"/>
      <c r="BB163" s="177"/>
      <c r="BC163" s="177"/>
      <c r="BD163" s="177"/>
      <c r="BE163" s="177"/>
    </row>
    <row r="164" spans="27:57" x14ac:dyDescent="0.25">
      <c r="AA164" s="177"/>
      <c r="AB164" s="267"/>
      <c r="AC164" s="4"/>
      <c r="AD164" s="4"/>
      <c r="AE164" s="4"/>
      <c r="AF164" s="4"/>
      <c r="AG164" s="4"/>
      <c r="AH164" s="4"/>
      <c r="AI164" s="4"/>
      <c r="AJ164" s="4"/>
      <c r="AK164" s="4"/>
      <c r="AL164" s="4"/>
      <c r="AM164" s="4"/>
      <c r="AN164" s="177"/>
      <c r="AO164" s="267"/>
      <c r="AP164" s="4"/>
      <c r="AQ164" s="4"/>
      <c r="AR164" s="4"/>
      <c r="AS164" s="4"/>
      <c r="AT164" s="4"/>
      <c r="AU164" s="4"/>
      <c r="AV164" s="4"/>
      <c r="AW164" s="4"/>
      <c r="AX164" s="4"/>
      <c r="AY164" s="4"/>
      <c r="AZ164" s="4"/>
      <c r="BA164" s="177"/>
      <c r="BB164" s="177"/>
      <c r="BC164" s="177"/>
      <c r="BD164" s="177"/>
      <c r="BE164" s="177"/>
    </row>
    <row r="165" spans="27:57" x14ac:dyDescent="0.25">
      <c r="AA165" s="177"/>
      <c r="AB165" s="267"/>
      <c r="AC165" s="4"/>
      <c r="AD165" s="4"/>
      <c r="AE165" s="4"/>
      <c r="AF165" s="4"/>
      <c r="AG165" s="4"/>
      <c r="AH165" s="4"/>
      <c r="AI165" s="4"/>
      <c r="AJ165" s="4"/>
      <c r="AK165" s="4"/>
      <c r="AL165" s="4"/>
      <c r="AM165" s="4"/>
      <c r="AN165" s="177"/>
      <c r="AO165" s="267"/>
      <c r="AP165" s="4"/>
      <c r="AQ165" s="4"/>
      <c r="AR165" s="4"/>
      <c r="AS165" s="4"/>
      <c r="AT165" s="4"/>
      <c r="AU165" s="4"/>
      <c r="AV165" s="4"/>
      <c r="AW165" s="4"/>
      <c r="AX165" s="4"/>
      <c r="AY165" s="4"/>
      <c r="AZ165" s="4"/>
      <c r="BA165" s="177"/>
      <c r="BB165" s="177"/>
      <c r="BC165" s="177"/>
      <c r="BD165" s="177"/>
      <c r="BE165" s="177"/>
    </row>
    <row r="166" spans="27:57" x14ac:dyDescent="0.25">
      <c r="AA166" s="177"/>
      <c r="AB166" s="267"/>
      <c r="AC166" s="4"/>
      <c r="AD166" s="4"/>
      <c r="AE166" s="4"/>
      <c r="AF166" s="4"/>
      <c r="AG166" s="4"/>
      <c r="AH166" s="4"/>
      <c r="AI166" s="4"/>
      <c r="AJ166" s="4"/>
      <c r="AK166" s="4"/>
      <c r="AL166" s="4"/>
      <c r="AM166" s="4"/>
      <c r="AN166" s="177"/>
      <c r="AO166" s="177"/>
      <c r="AP166" s="177"/>
      <c r="AQ166" s="177"/>
      <c r="AR166" s="177"/>
      <c r="AS166" s="177"/>
      <c r="AT166" s="177"/>
      <c r="AU166" s="177"/>
      <c r="AV166" s="177"/>
      <c r="AW166" s="177"/>
      <c r="AX166" s="177"/>
      <c r="AY166" s="177"/>
      <c r="AZ166" s="177"/>
      <c r="BA166" s="177"/>
      <c r="BB166" s="177"/>
      <c r="BC166" s="177"/>
      <c r="BD166" s="177"/>
      <c r="BE166" s="177"/>
    </row>
    <row r="167" spans="27:57" x14ac:dyDescent="0.25">
      <c r="AA167" s="177"/>
      <c r="AB167" s="267"/>
      <c r="AC167" s="4"/>
      <c r="AD167" s="4"/>
      <c r="AE167" s="4"/>
      <c r="AF167" s="4"/>
      <c r="AG167" s="4"/>
      <c r="AH167" s="4"/>
      <c r="AI167" s="4"/>
      <c r="AJ167" s="4"/>
      <c r="AK167" s="4"/>
      <c r="AL167" s="4"/>
      <c r="AM167" s="4"/>
      <c r="AN167" s="177"/>
      <c r="AO167" s="177"/>
      <c r="AP167" s="177"/>
      <c r="AQ167" s="177"/>
      <c r="AR167" s="177"/>
      <c r="AS167" s="177"/>
      <c r="AT167" s="177"/>
      <c r="AU167" s="177"/>
      <c r="AV167" s="177"/>
      <c r="AW167" s="177"/>
      <c r="AX167" s="177"/>
      <c r="AY167" s="177"/>
      <c r="AZ167" s="177"/>
      <c r="BA167" s="177"/>
      <c r="BB167" s="177"/>
      <c r="BC167" s="177"/>
      <c r="BD167" s="177"/>
      <c r="BE167" s="177"/>
    </row>
    <row r="168" spans="27:57" x14ac:dyDescent="0.25">
      <c r="AA168" s="177"/>
      <c r="AB168" s="267"/>
      <c r="AC168" s="4"/>
      <c r="AD168" s="4"/>
      <c r="AE168" s="4"/>
      <c r="AF168" s="4"/>
      <c r="AG168" s="4"/>
      <c r="AH168" s="4"/>
      <c r="AI168" s="4"/>
      <c r="AJ168" s="4"/>
      <c r="AK168" s="4"/>
      <c r="AL168" s="4"/>
      <c r="AM168" s="4"/>
      <c r="AN168" s="177"/>
      <c r="AO168" s="177"/>
      <c r="AP168" s="177"/>
      <c r="AQ168" s="177"/>
      <c r="AR168" s="177"/>
      <c r="AS168" s="177"/>
      <c r="AT168" s="177"/>
      <c r="AU168" s="177"/>
      <c r="AV168" s="177"/>
      <c r="AW168" s="177"/>
      <c r="AX168" s="177"/>
      <c r="AY168" s="177"/>
      <c r="AZ168" s="177"/>
      <c r="BA168" s="177"/>
      <c r="BB168" s="177"/>
      <c r="BC168" s="177"/>
      <c r="BD168" s="177"/>
      <c r="BE168" s="177"/>
    </row>
    <row r="169" spans="27:57" x14ac:dyDescent="0.25">
      <c r="AA169" s="177"/>
      <c r="AB169" s="267"/>
      <c r="AC169" s="4"/>
      <c r="AD169" s="4"/>
      <c r="AE169" s="4"/>
      <c r="AF169" s="4"/>
      <c r="AG169" s="4"/>
      <c r="AH169" s="4"/>
      <c r="AI169" s="4"/>
      <c r="AJ169" s="4"/>
      <c r="AK169" s="4"/>
      <c r="AL169" s="4"/>
      <c r="AM169" s="4"/>
      <c r="AN169" s="177"/>
      <c r="AO169" s="177"/>
      <c r="AP169" s="177"/>
      <c r="AQ169" s="177"/>
      <c r="AR169" s="177"/>
      <c r="AS169" s="177"/>
      <c r="AT169" s="177"/>
      <c r="AU169" s="177"/>
      <c r="AV169" s="177"/>
      <c r="AW169" s="177"/>
      <c r="AX169" s="177"/>
      <c r="AY169" s="177"/>
      <c r="AZ169" s="177"/>
      <c r="BA169" s="177"/>
      <c r="BB169" s="177"/>
      <c r="BC169" s="177"/>
      <c r="BD169" s="177"/>
      <c r="BE169" s="177"/>
    </row>
    <row r="170" spans="27:57" x14ac:dyDescent="0.25">
      <c r="AA170" s="177"/>
      <c r="AB170" s="267"/>
      <c r="AC170" s="4"/>
      <c r="AD170" s="4"/>
      <c r="AE170" s="4"/>
      <c r="AF170" s="4"/>
      <c r="AG170" s="4"/>
      <c r="AH170" s="4"/>
      <c r="AI170" s="4"/>
      <c r="AJ170" s="4"/>
      <c r="AK170" s="4"/>
      <c r="AL170" s="4"/>
      <c r="AM170" s="4"/>
      <c r="AN170" s="177"/>
      <c r="AO170" s="177"/>
      <c r="AP170" s="177"/>
      <c r="AQ170" s="177"/>
      <c r="AR170" s="177"/>
      <c r="AS170" s="177"/>
      <c r="AT170" s="177"/>
      <c r="AU170" s="177"/>
      <c r="AV170" s="177"/>
      <c r="AW170" s="177"/>
      <c r="AX170" s="177"/>
      <c r="AY170" s="177"/>
      <c r="AZ170" s="177"/>
      <c r="BA170" s="177"/>
      <c r="BB170" s="177"/>
      <c r="BC170" s="177"/>
      <c r="BD170" s="177"/>
      <c r="BE170" s="177"/>
    </row>
    <row r="171" spans="27:57" x14ac:dyDescent="0.25">
      <c r="AA171" s="177"/>
      <c r="AB171" s="267"/>
      <c r="AC171" s="4"/>
      <c r="AD171" s="4"/>
      <c r="AE171" s="4"/>
      <c r="AF171" s="4"/>
      <c r="AG171" s="4"/>
      <c r="AH171" s="4"/>
      <c r="AI171" s="4"/>
      <c r="AJ171" s="4"/>
      <c r="AK171" s="4"/>
      <c r="AL171" s="4"/>
      <c r="AM171" s="4"/>
      <c r="AN171" s="177"/>
      <c r="AO171" s="177"/>
      <c r="AP171" s="177"/>
      <c r="AQ171" s="177"/>
      <c r="AR171" s="177"/>
      <c r="AS171" s="177"/>
      <c r="AT171" s="177"/>
      <c r="AU171" s="177"/>
      <c r="AV171" s="177"/>
      <c r="AW171" s="177"/>
      <c r="AX171" s="177"/>
      <c r="AY171" s="177"/>
      <c r="AZ171" s="177"/>
      <c r="BA171" s="177"/>
      <c r="BB171" s="177"/>
      <c r="BC171" s="177"/>
      <c r="BD171" s="177"/>
      <c r="BE171" s="177"/>
    </row>
    <row r="172" spans="27:57" x14ac:dyDescent="0.25">
      <c r="AA172" s="177"/>
      <c r="AB172" s="267"/>
      <c r="AC172" s="4"/>
      <c r="AD172" s="4"/>
      <c r="AE172" s="4"/>
      <c r="AF172" s="4"/>
      <c r="AG172" s="4"/>
      <c r="AH172" s="4"/>
      <c r="AI172" s="4"/>
      <c r="AJ172" s="4"/>
      <c r="AK172" s="4"/>
      <c r="AL172" s="4"/>
      <c r="AM172" s="4"/>
      <c r="AN172" s="177"/>
      <c r="AO172" s="177"/>
      <c r="AP172" s="177"/>
      <c r="AQ172" s="177"/>
      <c r="AR172" s="177"/>
      <c r="AS172" s="177"/>
      <c r="AT172" s="177"/>
      <c r="AU172" s="177"/>
      <c r="AV172" s="177"/>
      <c r="AW172" s="177"/>
      <c r="AX172" s="177"/>
      <c r="AY172" s="177"/>
      <c r="AZ172" s="177"/>
      <c r="BA172" s="177"/>
      <c r="BB172" s="177"/>
      <c r="BC172" s="177"/>
      <c r="BD172" s="177"/>
      <c r="BE172" s="177"/>
    </row>
    <row r="173" spans="27:57" x14ac:dyDescent="0.25">
      <c r="AA173" s="177"/>
      <c r="AB173" s="267"/>
      <c r="AC173" s="4"/>
      <c r="AD173" s="4"/>
      <c r="AE173" s="4"/>
      <c r="AF173" s="4"/>
      <c r="AG173" s="4"/>
      <c r="AH173" s="4"/>
      <c r="AI173" s="4"/>
      <c r="AJ173" s="4"/>
      <c r="AK173" s="4"/>
      <c r="AL173" s="4"/>
      <c r="AM173" s="4"/>
      <c r="AN173" s="177"/>
      <c r="AO173" s="177"/>
      <c r="AP173" s="177"/>
      <c r="AQ173" s="177"/>
      <c r="AR173" s="177"/>
      <c r="AS173" s="177"/>
      <c r="AT173" s="177"/>
      <c r="AU173" s="177"/>
      <c r="AV173" s="177"/>
      <c r="AW173" s="177"/>
      <c r="AX173" s="177"/>
      <c r="AY173" s="177"/>
      <c r="AZ173" s="177"/>
      <c r="BA173" s="177"/>
      <c r="BB173" s="177"/>
      <c r="BC173" s="177"/>
      <c r="BD173" s="177"/>
      <c r="BE173" s="177"/>
    </row>
    <row r="174" spans="27:57" x14ac:dyDescent="0.25">
      <c r="AA174" s="177"/>
      <c r="AB174" s="267"/>
      <c r="AC174" s="4"/>
      <c r="AD174" s="4"/>
      <c r="AE174" s="4"/>
      <c r="AF174" s="4"/>
      <c r="AG174" s="4"/>
      <c r="AH174" s="4"/>
      <c r="AI174" s="4"/>
      <c r="AJ174" s="4"/>
      <c r="AK174" s="4"/>
      <c r="AL174" s="4"/>
      <c r="AM174" s="4"/>
      <c r="AN174" s="177"/>
      <c r="AO174" s="177"/>
      <c r="AP174" s="177"/>
      <c r="AQ174" s="177"/>
      <c r="AR174" s="177"/>
      <c r="AS174" s="177"/>
      <c r="AT174" s="177"/>
      <c r="AU174" s="177"/>
      <c r="AV174" s="177"/>
      <c r="AW174" s="177"/>
      <c r="AX174" s="177"/>
      <c r="AY174" s="177"/>
      <c r="AZ174" s="177"/>
      <c r="BA174" s="177"/>
      <c r="BB174" s="177"/>
      <c r="BC174" s="177"/>
      <c r="BD174" s="177"/>
      <c r="BE174" s="177"/>
    </row>
    <row r="175" spans="27:57" x14ac:dyDescent="0.25">
      <c r="AA175" s="177"/>
      <c r="AB175" s="267"/>
      <c r="AC175" s="4"/>
      <c r="AD175" s="4"/>
      <c r="AE175" s="4"/>
      <c r="AF175" s="4"/>
      <c r="AG175" s="4"/>
      <c r="AH175" s="4"/>
      <c r="AI175" s="4"/>
      <c r="AJ175" s="4"/>
      <c r="AK175" s="4"/>
      <c r="AL175" s="4"/>
      <c r="AM175" s="4"/>
      <c r="AN175" s="177"/>
      <c r="AO175" s="177"/>
      <c r="AP175" s="177"/>
      <c r="AQ175" s="177"/>
      <c r="AR175" s="177"/>
      <c r="AS175" s="177"/>
      <c r="AT175" s="177"/>
      <c r="AU175" s="177"/>
      <c r="AV175" s="177"/>
      <c r="AW175" s="177"/>
      <c r="AX175" s="177"/>
      <c r="AY175" s="177"/>
      <c r="AZ175" s="177"/>
      <c r="BA175" s="177"/>
      <c r="BB175" s="177"/>
      <c r="BC175" s="177"/>
      <c r="BD175" s="177"/>
      <c r="BE175" s="177"/>
    </row>
    <row r="176" spans="27:57" x14ac:dyDescent="0.25">
      <c r="AA176" s="177"/>
      <c r="AB176" s="267"/>
      <c r="AC176" s="4"/>
      <c r="AD176" s="4"/>
      <c r="AE176" s="4"/>
      <c r="AF176" s="4"/>
      <c r="AG176" s="4"/>
      <c r="AH176" s="4"/>
      <c r="AI176" s="4"/>
      <c r="AJ176" s="4"/>
      <c r="AK176" s="4"/>
      <c r="AL176" s="4"/>
      <c r="AM176" s="4"/>
      <c r="AN176" s="177"/>
      <c r="AO176" s="177"/>
      <c r="AP176" s="177"/>
      <c r="AQ176" s="177"/>
      <c r="AR176" s="177"/>
      <c r="AS176" s="177"/>
      <c r="AT176" s="177"/>
      <c r="AU176" s="177"/>
      <c r="AV176" s="177"/>
      <c r="AW176" s="177"/>
      <c r="AX176" s="177"/>
      <c r="AY176" s="177"/>
      <c r="AZ176" s="177"/>
      <c r="BA176" s="177"/>
      <c r="BB176" s="177"/>
      <c r="BC176" s="177"/>
      <c r="BD176" s="177"/>
      <c r="BE176" s="177"/>
    </row>
    <row r="177" spans="27:57" x14ac:dyDescent="0.25">
      <c r="AA177" s="177"/>
      <c r="AB177" s="267"/>
      <c r="AC177" s="4"/>
      <c r="AD177" s="4"/>
      <c r="AE177" s="4"/>
      <c r="AF177" s="4"/>
      <c r="AG177" s="4"/>
      <c r="AH177" s="4"/>
      <c r="AI177" s="4"/>
      <c r="AJ177" s="4"/>
      <c r="AK177" s="4"/>
      <c r="AL177" s="4"/>
      <c r="AM177" s="4"/>
      <c r="AN177" s="177"/>
      <c r="AO177" s="177"/>
      <c r="AP177" s="177"/>
      <c r="AQ177" s="177"/>
      <c r="AR177" s="177"/>
      <c r="AS177" s="177"/>
      <c r="AT177" s="177"/>
      <c r="AU177" s="177"/>
      <c r="AV177" s="177"/>
      <c r="AW177" s="177"/>
      <c r="AX177" s="177"/>
      <c r="AY177" s="177"/>
      <c r="AZ177" s="177"/>
      <c r="BA177" s="177"/>
      <c r="BB177" s="177"/>
      <c r="BC177" s="177"/>
      <c r="BD177" s="177"/>
      <c r="BE177" s="177"/>
    </row>
    <row r="178" spans="27:57" x14ac:dyDescent="0.25">
      <c r="AA178" s="177"/>
      <c r="AB178" s="267"/>
      <c r="AC178" s="4"/>
      <c r="AD178" s="4"/>
      <c r="AE178" s="4"/>
      <c r="AF178" s="4"/>
      <c r="AG178" s="4"/>
      <c r="AH178" s="4"/>
      <c r="AI178" s="4"/>
      <c r="AJ178" s="4"/>
      <c r="AK178" s="4"/>
      <c r="AL178" s="4"/>
      <c r="AM178" s="4"/>
      <c r="AN178" s="177"/>
      <c r="AO178" s="177"/>
      <c r="AP178" s="177"/>
      <c r="AQ178" s="177"/>
      <c r="AR178" s="177"/>
      <c r="AS178" s="177"/>
      <c r="AT178" s="177"/>
      <c r="AU178" s="177"/>
      <c r="AV178" s="177"/>
      <c r="AW178" s="177"/>
      <c r="AX178" s="177"/>
      <c r="AY178" s="177"/>
      <c r="AZ178" s="177"/>
      <c r="BA178" s="177"/>
      <c r="BB178" s="177"/>
      <c r="BC178" s="177"/>
      <c r="BD178" s="177"/>
      <c r="BE178" s="177"/>
    </row>
    <row r="179" spans="27:57" x14ac:dyDescent="0.25">
      <c r="AA179" s="177"/>
      <c r="AB179" s="267"/>
      <c r="AC179" s="4"/>
      <c r="AD179" s="4"/>
      <c r="AE179" s="4"/>
      <c r="AF179" s="4"/>
      <c r="AG179" s="4"/>
      <c r="AH179" s="4"/>
      <c r="AI179" s="4"/>
      <c r="AJ179" s="4"/>
      <c r="AK179" s="4"/>
      <c r="AL179" s="4"/>
      <c r="AM179" s="4"/>
      <c r="AN179" s="177"/>
      <c r="AO179" s="177"/>
      <c r="AP179" s="177"/>
      <c r="AQ179" s="177"/>
      <c r="AR179" s="177"/>
      <c r="AS179" s="177"/>
      <c r="AT179" s="177"/>
      <c r="AU179" s="177"/>
      <c r="AV179" s="177"/>
      <c r="AW179" s="177"/>
      <c r="AX179" s="177"/>
      <c r="AY179" s="177"/>
      <c r="AZ179" s="177"/>
      <c r="BA179" s="177"/>
      <c r="BB179" s="177"/>
      <c r="BC179" s="177"/>
      <c r="BD179" s="177"/>
      <c r="BE179" s="177"/>
    </row>
    <row r="180" spans="27:57" x14ac:dyDescent="0.25">
      <c r="AA180" s="177"/>
      <c r="AB180" s="267"/>
      <c r="AC180" s="4"/>
      <c r="AD180" s="4"/>
      <c r="AE180" s="4"/>
      <c r="AF180" s="4"/>
      <c r="AG180" s="4"/>
      <c r="AH180" s="4"/>
      <c r="AI180" s="4"/>
      <c r="AJ180" s="4"/>
      <c r="AK180" s="4"/>
      <c r="AL180" s="4"/>
      <c r="AM180" s="4"/>
      <c r="AN180" s="177"/>
      <c r="AO180" s="177"/>
      <c r="AP180" s="177"/>
      <c r="AQ180" s="177"/>
      <c r="AR180" s="177"/>
      <c r="AS180" s="177"/>
      <c r="AT180" s="177"/>
      <c r="AU180" s="177"/>
      <c r="AV180" s="177"/>
      <c r="AW180" s="177"/>
      <c r="AX180" s="177"/>
      <c r="AY180" s="177"/>
      <c r="AZ180" s="177"/>
      <c r="BA180" s="177"/>
      <c r="BB180" s="177"/>
      <c r="BC180" s="177"/>
      <c r="BD180" s="177"/>
      <c r="BE180" s="177"/>
    </row>
    <row r="181" spans="27:57" x14ac:dyDescent="0.25">
      <c r="AA181" s="177"/>
      <c r="AB181" s="267"/>
      <c r="AC181" s="4"/>
      <c r="AD181" s="4"/>
      <c r="AE181" s="4"/>
      <c r="AF181" s="4"/>
      <c r="AG181" s="4"/>
      <c r="AH181" s="4"/>
      <c r="AI181" s="4"/>
      <c r="AJ181" s="4"/>
      <c r="AK181" s="4"/>
      <c r="AL181" s="4"/>
      <c r="AM181" s="4"/>
      <c r="AN181" s="177"/>
      <c r="AO181" s="177"/>
      <c r="AP181" s="177"/>
      <c r="AQ181" s="177"/>
      <c r="AR181" s="177"/>
      <c r="AS181" s="177"/>
      <c r="AT181" s="177"/>
      <c r="AU181" s="177"/>
      <c r="AV181" s="177"/>
      <c r="AW181" s="177"/>
      <c r="AX181" s="177"/>
      <c r="AY181" s="177"/>
      <c r="AZ181" s="177"/>
      <c r="BA181" s="177"/>
      <c r="BB181" s="177"/>
      <c r="BC181" s="177"/>
      <c r="BD181" s="177"/>
      <c r="BE181" s="177"/>
    </row>
    <row r="182" spans="27:57" x14ac:dyDescent="0.25">
      <c r="AA182" s="177"/>
      <c r="AB182" s="267"/>
      <c r="AC182" s="4"/>
      <c r="AD182" s="4"/>
      <c r="AE182" s="4"/>
      <c r="AF182" s="4"/>
      <c r="AG182" s="4"/>
      <c r="AH182" s="4"/>
      <c r="AI182" s="4"/>
      <c r="AJ182" s="4"/>
      <c r="AK182" s="4"/>
      <c r="AL182" s="4"/>
      <c r="AM182" s="4"/>
      <c r="AN182" s="177"/>
      <c r="AO182" s="177"/>
      <c r="AP182" s="177"/>
      <c r="AQ182" s="177"/>
      <c r="AR182" s="177"/>
      <c r="AS182" s="177"/>
      <c r="AT182" s="177"/>
      <c r="AU182" s="177"/>
      <c r="AV182" s="177"/>
      <c r="AW182" s="177"/>
      <c r="AX182" s="177"/>
      <c r="AY182" s="177"/>
      <c r="AZ182" s="177"/>
      <c r="BA182" s="177"/>
      <c r="BB182" s="177"/>
      <c r="BC182" s="177"/>
      <c r="BD182" s="177"/>
      <c r="BE182" s="177"/>
    </row>
    <row r="183" spans="27:57" x14ac:dyDescent="0.25">
      <c r="AA183" s="177"/>
      <c r="AB183" s="267"/>
      <c r="AC183" s="4"/>
      <c r="AD183" s="4"/>
      <c r="AE183" s="4"/>
      <c r="AF183" s="4"/>
      <c r="AG183" s="4"/>
      <c r="AH183" s="4"/>
      <c r="AI183" s="4"/>
      <c r="AJ183" s="4"/>
      <c r="AK183" s="4"/>
      <c r="AL183" s="4"/>
      <c r="AM183" s="4"/>
      <c r="AN183" s="177"/>
      <c r="AO183" s="177"/>
      <c r="AP183" s="177"/>
      <c r="AQ183" s="177"/>
      <c r="AR183" s="177"/>
      <c r="AS183" s="177"/>
      <c r="AT183" s="177"/>
      <c r="AU183" s="177"/>
      <c r="AV183" s="177"/>
      <c r="AW183" s="177"/>
      <c r="AX183" s="177"/>
      <c r="AY183" s="177"/>
      <c r="AZ183" s="177"/>
      <c r="BA183" s="177"/>
      <c r="BB183" s="177"/>
      <c r="BC183" s="177"/>
      <c r="BD183" s="177"/>
      <c r="BE183" s="177"/>
    </row>
    <row r="184" spans="27:57" x14ac:dyDescent="0.25">
      <c r="AA184" s="177"/>
      <c r="AB184" s="267"/>
      <c r="AC184" s="4"/>
      <c r="AD184" s="4"/>
      <c r="AE184" s="4"/>
      <c r="AF184" s="4"/>
      <c r="AG184" s="4"/>
      <c r="AH184" s="4"/>
      <c r="AI184" s="4"/>
      <c r="AJ184" s="4"/>
      <c r="AK184" s="4"/>
      <c r="AL184" s="4"/>
      <c r="AM184" s="4"/>
      <c r="AN184" s="177"/>
      <c r="AO184" s="177"/>
      <c r="AP184" s="177"/>
      <c r="AQ184" s="177"/>
      <c r="AR184" s="177"/>
      <c r="AS184" s="177"/>
      <c r="AT184" s="177"/>
      <c r="AU184" s="177"/>
      <c r="AV184" s="177"/>
      <c r="AW184" s="177"/>
      <c r="AX184" s="177"/>
      <c r="AY184" s="177"/>
      <c r="AZ184" s="177"/>
      <c r="BA184" s="177"/>
      <c r="BB184" s="177"/>
      <c r="BC184" s="177"/>
      <c r="BD184" s="177"/>
      <c r="BE184" s="177"/>
    </row>
    <row r="185" spans="27:57" x14ac:dyDescent="0.25">
      <c r="AA185" s="177"/>
      <c r="AB185" s="267"/>
      <c r="AC185" s="4"/>
      <c r="AD185" s="4"/>
      <c r="AE185" s="4"/>
      <c r="AF185" s="4"/>
      <c r="AG185" s="4"/>
      <c r="AH185" s="4"/>
      <c r="AI185" s="4"/>
      <c r="AJ185" s="4"/>
      <c r="AK185" s="4"/>
      <c r="AL185" s="4"/>
      <c r="AM185" s="4"/>
      <c r="AN185" s="177"/>
      <c r="AO185" s="177"/>
      <c r="AP185" s="177"/>
      <c r="AQ185" s="177"/>
      <c r="AR185" s="177"/>
      <c r="AS185" s="177"/>
      <c r="AT185" s="177"/>
      <c r="AU185" s="177"/>
      <c r="AV185" s="177"/>
      <c r="AW185" s="177"/>
      <c r="AX185" s="177"/>
      <c r="AY185" s="177"/>
      <c r="AZ185" s="177"/>
      <c r="BA185" s="177"/>
      <c r="BB185" s="177"/>
      <c r="BC185" s="177"/>
      <c r="BD185" s="177"/>
      <c r="BE185" s="177"/>
    </row>
    <row r="186" spans="27:57" x14ac:dyDescent="0.25">
      <c r="AA186" s="177"/>
      <c r="AB186" s="267"/>
      <c r="AC186" s="4"/>
      <c r="AD186" s="4"/>
      <c r="AE186" s="4"/>
      <c r="AF186" s="4"/>
      <c r="AG186" s="4"/>
      <c r="AH186" s="4"/>
      <c r="AI186" s="4"/>
      <c r="AJ186" s="4"/>
      <c r="AK186" s="4"/>
      <c r="AL186" s="4"/>
      <c r="AM186" s="4"/>
      <c r="AN186" s="177"/>
      <c r="AO186" s="177"/>
      <c r="AP186" s="177"/>
      <c r="AQ186" s="177"/>
      <c r="AR186" s="177"/>
      <c r="AS186" s="177"/>
      <c r="AT186" s="177"/>
      <c r="AU186" s="177"/>
      <c r="AV186" s="177"/>
      <c r="AW186" s="177"/>
      <c r="AX186" s="177"/>
      <c r="AY186" s="177"/>
      <c r="AZ186" s="177"/>
      <c r="BA186" s="177"/>
      <c r="BB186" s="177"/>
      <c r="BC186" s="177"/>
      <c r="BD186" s="177"/>
      <c r="BE186" s="177"/>
    </row>
    <row r="187" spans="27:57" x14ac:dyDescent="0.25">
      <c r="AA187" s="177"/>
      <c r="AB187" s="267"/>
      <c r="AC187" s="4"/>
      <c r="AD187" s="4"/>
      <c r="AE187" s="4"/>
      <c r="AF187" s="4"/>
      <c r="AG187" s="4"/>
      <c r="AH187" s="4"/>
      <c r="AI187" s="4"/>
      <c r="AJ187" s="4"/>
      <c r="AK187" s="4"/>
      <c r="AL187" s="4"/>
      <c r="AM187" s="4"/>
      <c r="AN187" s="177"/>
      <c r="AO187" s="177"/>
      <c r="AP187" s="177"/>
      <c r="AQ187" s="177"/>
      <c r="AR187" s="177"/>
      <c r="AS187" s="177"/>
      <c r="AT187" s="177"/>
      <c r="AU187" s="177"/>
      <c r="AV187" s="177"/>
      <c r="AW187" s="177"/>
      <c r="AX187" s="177"/>
      <c r="AY187" s="177"/>
      <c r="AZ187" s="177"/>
      <c r="BA187" s="177"/>
      <c r="BB187" s="177"/>
      <c r="BC187" s="177"/>
      <c r="BD187" s="177"/>
      <c r="BE187" s="177"/>
    </row>
    <row r="188" spans="27:57" x14ac:dyDescent="0.25">
      <c r="AA188" s="177"/>
      <c r="AB188" s="267"/>
      <c r="AC188" s="4"/>
      <c r="AD188" s="4"/>
      <c r="AE188" s="4"/>
      <c r="AF188" s="4"/>
      <c r="AG188" s="4"/>
      <c r="AH188" s="4"/>
      <c r="AI188" s="4"/>
      <c r="AJ188" s="4"/>
      <c r="AK188" s="4"/>
      <c r="AL188" s="4"/>
      <c r="AM188" s="4"/>
      <c r="AN188" s="177"/>
      <c r="AO188" s="177"/>
      <c r="AP188" s="177"/>
      <c r="AQ188" s="177"/>
      <c r="AR188" s="177"/>
      <c r="AS188" s="177"/>
      <c r="AT188" s="177"/>
      <c r="AU188" s="177"/>
      <c r="AV188" s="177"/>
      <c r="AW188" s="177"/>
      <c r="AX188" s="177"/>
      <c r="AY188" s="177"/>
      <c r="AZ188" s="177"/>
      <c r="BA188" s="177"/>
      <c r="BB188" s="177"/>
      <c r="BC188" s="177"/>
      <c r="BD188" s="177"/>
      <c r="BE188" s="177"/>
    </row>
    <row r="189" spans="27:57" x14ac:dyDescent="0.25">
      <c r="AA189" s="177"/>
      <c r="AB189" s="267"/>
      <c r="AC189" s="4"/>
      <c r="AD189" s="4"/>
      <c r="AE189" s="4"/>
      <c r="AF189" s="4"/>
      <c r="AG189" s="4"/>
      <c r="AH189" s="4"/>
      <c r="AI189" s="4"/>
      <c r="AJ189" s="4"/>
      <c r="AK189" s="4"/>
      <c r="AL189" s="4"/>
      <c r="AM189" s="4"/>
      <c r="AN189" s="177"/>
      <c r="AO189" s="177"/>
      <c r="AP189" s="177"/>
      <c r="AQ189" s="177"/>
      <c r="AR189" s="177"/>
      <c r="AS189" s="177"/>
      <c r="AT189" s="177"/>
      <c r="AU189" s="177"/>
      <c r="AV189" s="177"/>
      <c r="AW189" s="177"/>
      <c r="AX189" s="177"/>
      <c r="AY189" s="177"/>
      <c r="AZ189" s="177"/>
      <c r="BA189" s="177"/>
      <c r="BB189" s="177"/>
      <c r="BC189" s="177"/>
      <c r="BD189" s="177"/>
      <c r="BE189" s="177"/>
    </row>
    <row r="190" spans="27:57" x14ac:dyDescent="0.25">
      <c r="AA190" s="177"/>
      <c r="AB190" s="267"/>
      <c r="AC190" s="4"/>
      <c r="AD190" s="4"/>
      <c r="AE190" s="4"/>
      <c r="AF190" s="4"/>
      <c r="AG190" s="4"/>
      <c r="AH190" s="4"/>
      <c r="AI190" s="4"/>
      <c r="AJ190" s="4"/>
      <c r="AK190" s="4"/>
      <c r="AL190" s="4"/>
      <c r="AM190" s="4"/>
      <c r="AN190" s="177"/>
      <c r="AO190" s="177"/>
      <c r="AP190" s="177"/>
      <c r="AQ190" s="177"/>
      <c r="AR190" s="177"/>
      <c r="AS190" s="177"/>
      <c r="AT190" s="177"/>
      <c r="AU190" s="177"/>
      <c r="AV190" s="177"/>
      <c r="AW190" s="177"/>
      <c r="AX190" s="177"/>
      <c r="AY190" s="177"/>
      <c r="AZ190" s="177"/>
      <c r="BA190" s="177"/>
      <c r="BB190" s="177"/>
      <c r="BC190" s="177"/>
      <c r="BD190" s="177"/>
      <c r="BE190" s="177"/>
    </row>
    <row r="191" spans="27:57" x14ac:dyDescent="0.25">
      <c r="AA191" s="177"/>
      <c r="AB191" s="267"/>
      <c r="AC191" s="4"/>
      <c r="AD191" s="4"/>
      <c r="AE191" s="4"/>
      <c r="AF191" s="4"/>
      <c r="AG191" s="4"/>
      <c r="AH191" s="4"/>
      <c r="AI191" s="4"/>
      <c r="AJ191" s="4"/>
      <c r="AK191" s="4"/>
      <c r="AL191" s="4"/>
      <c r="AM191" s="4"/>
      <c r="AN191" s="177"/>
      <c r="AO191" s="177"/>
      <c r="AP191" s="177"/>
      <c r="AQ191" s="177"/>
      <c r="AR191" s="177"/>
      <c r="AS191" s="177"/>
      <c r="AT191" s="177"/>
      <c r="AU191" s="177"/>
      <c r="AV191" s="177"/>
      <c r="AW191" s="177"/>
      <c r="AX191" s="177"/>
      <c r="AY191" s="177"/>
      <c r="AZ191" s="177"/>
      <c r="BA191" s="177"/>
      <c r="BB191" s="177"/>
      <c r="BC191" s="177"/>
      <c r="BD191" s="177"/>
      <c r="BE191" s="177"/>
    </row>
    <row r="192" spans="27:57" x14ac:dyDescent="0.25">
      <c r="AA192" s="177"/>
      <c r="AB192" s="267"/>
      <c r="AC192" s="4"/>
      <c r="AD192" s="4"/>
      <c r="AE192" s="4"/>
      <c r="AF192" s="4"/>
      <c r="AG192" s="4"/>
      <c r="AH192" s="4"/>
      <c r="AI192" s="4"/>
      <c r="AJ192" s="4"/>
      <c r="AK192" s="4"/>
      <c r="AL192" s="4"/>
      <c r="AM192" s="4"/>
      <c r="AN192" s="177"/>
      <c r="AO192" s="177"/>
      <c r="AP192" s="177"/>
      <c r="AQ192" s="177"/>
      <c r="AR192" s="177"/>
      <c r="AS192" s="177"/>
      <c r="AT192" s="177"/>
      <c r="AU192" s="177"/>
      <c r="AV192" s="177"/>
      <c r="AW192" s="177"/>
      <c r="AX192" s="177"/>
      <c r="AY192" s="177"/>
      <c r="AZ192" s="177"/>
      <c r="BA192" s="177"/>
      <c r="BB192" s="177"/>
      <c r="BC192" s="177"/>
      <c r="BD192" s="177"/>
      <c r="BE192" s="177"/>
    </row>
    <row r="193" spans="27:57" x14ac:dyDescent="0.25">
      <c r="AA193" s="177"/>
      <c r="AB193" s="267"/>
      <c r="AC193" s="4"/>
      <c r="AD193" s="4"/>
      <c r="AE193" s="4"/>
      <c r="AF193" s="4"/>
      <c r="AG193" s="4"/>
      <c r="AH193" s="4"/>
      <c r="AI193" s="4"/>
      <c r="AJ193" s="4"/>
      <c r="AK193" s="4"/>
      <c r="AL193" s="4"/>
      <c r="AM193" s="4"/>
      <c r="AN193" s="177"/>
      <c r="AO193" s="177"/>
      <c r="AP193" s="177"/>
      <c r="AQ193" s="177"/>
      <c r="AR193" s="177"/>
      <c r="AS193" s="177"/>
      <c r="AT193" s="177"/>
      <c r="AU193" s="177"/>
      <c r="AV193" s="177"/>
      <c r="AW193" s="177"/>
      <c r="AX193" s="177"/>
      <c r="AY193" s="177"/>
      <c r="AZ193" s="177"/>
      <c r="BA193" s="177"/>
      <c r="BB193" s="177"/>
      <c r="BC193" s="177"/>
      <c r="BD193" s="177"/>
      <c r="BE193" s="177"/>
    </row>
    <row r="194" spans="27:57" x14ac:dyDescent="0.25">
      <c r="AA194" s="177"/>
      <c r="AB194" s="267"/>
      <c r="AC194" s="4"/>
      <c r="AD194" s="4"/>
      <c r="AE194" s="4"/>
      <c r="AF194" s="4"/>
      <c r="AG194" s="4"/>
      <c r="AH194" s="4"/>
      <c r="AI194" s="4"/>
      <c r="AJ194" s="4"/>
      <c r="AK194" s="4"/>
      <c r="AL194" s="4"/>
      <c r="AM194" s="4"/>
      <c r="AN194" s="177"/>
      <c r="AO194" s="177"/>
      <c r="AP194" s="177"/>
      <c r="AQ194" s="177"/>
      <c r="AR194" s="177"/>
      <c r="AS194" s="177"/>
      <c r="AT194" s="177"/>
      <c r="AU194" s="177"/>
      <c r="AV194" s="177"/>
      <c r="AW194" s="177"/>
      <c r="AX194" s="177"/>
      <c r="AY194" s="177"/>
      <c r="AZ194" s="177"/>
      <c r="BA194" s="177"/>
      <c r="BB194" s="177"/>
      <c r="BC194" s="177"/>
      <c r="BD194" s="177"/>
      <c r="BE194" s="177"/>
    </row>
    <row r="195" spans="27:57" x14ac:dyDescent="0.25">
      <c r="AA195" s="177"/>
      <c r="AB195" s="267"/>
      <c r="AC195" s="4"/>
      <c r="AD195" s="4"/>
      <c r="AE195" s="4"/>
      <c r="AF195" s="4"/>
      <c r="AG195" s="4"/>
      <c r="AH195" s="4"/>
      <c r="AI195" s="4"/>
      <c r="AJ195" s="4"/>
      <c r="AK195" s="4"/>
      <c r="AL195" s="4"/>
      <c r="AM195" s="4"/>
      <c r="AN195" s="177"/>
      <c r="AO195" s="177"/>
      <c r="AP195" s="177"/>
      <c r="AQ195" s="177"/>
      <c r="AR195" s="177"/>
      <c r="AS195" s="177"/>
      <c r="AT195" s="177"/>
      <c r="AU195" s="177"/>
      <c r="AV195" s="177"/>
      <c r="AW195" s="177"/>
      <c r="AX195" s="177"/>
      <c r="AY195" s="177"/>
      <c r="AZ195" s="177"/>
      <c r="BA195" s="177"/>
      <c r="BB195" s="177"/>
      <c r="BC195" s="177"/>
      <c r="BD195" s="177"/>
      <c r="BE195" s="177"/>
    </row>
    <row r="196" spans="27:57" x14ac:dyDescent="0.25">
      <c r="AA196" s="177"/>
      <c r="AB196" s="267"/>
      <c r="AC196" s="4"/>
      <c r="AD196" s="4"/>
      <c r="AE196" s="4"/>
      <c r="AF196" s="4"/>
      <c r="AG196" s="4"/>
      <c r="AH196" s="4"/>
      <c r="AI196" s="4"/>
      <c r="AJ196" s="4"/>
      <c r="AK196" s="4"/>
      <c r="AL196" s="4"/>
      <c r="AM196" s="4"/>
      <c r="AN196" s="177"/>
      <c r="AO196" s="177"/>
      <c r="AP196" s="177"/>
      <c r="AQ196" s="177"/>
      <c r="AR196" s="177"/>
      <c r="AS196" s="177"/>
      <c r="AT196" s="177"/>
      <c r="AU196" s="177"/>
      <c r="AV196" s="177"/>
      <c r="AW196" s="177"/>
      <c r="AX196" s="177"/>
      <c r="AY196" s="177"/>
      <c r="AZ196" s="177"/>
      <c r="BA196" s="177"/>
      <c r="BB196" s="177"/>
      <c r="BC196" s="177"/>
      <c r="BD196" s="177"/>
      <c r="BE196" s="177"/>
    </row>
    <row r="197" spans="27:57" x14ac:dyDescent="0.25">
      <c r="AA197" s="177"/>
      <c r="AB197" s="267"/>
      <c r="AC197" s="4"/>
      <c r="AD197" s="4"/>
      <c r="AE197" s="4"/>
      <c r="AF197" s="4"/>
      <c r="AG197" s="4"/>
      <c r="AH197" s="4"/>
      <c r="AI197" s="4"/>
      <c r="AJ197" s="4"/>
      <c r="AK197" s="4"/>
      <c r="AL197" s="4"/>
      <c r="AM197" s="4"/>
      <c r="AN197" s="177"/>
      <c r="AO197" s="177"/>
      <c r="AP197" s="177"/>
      <c r="AQ197" s="177"/>
      <c r="AR197" s="177"/>
      <c r="AS197" s="177"/>
      <c r="AT197" s="177"/>
      <c r="AU197" s="177"/>
      <c r="AV197" s="177"/>
      <c r="AW197" s="177"/>
      <c r="AX197" s="177"/>
      <c r="AY197" s="177"/>
      <c r="AZ197" s="177"/>
      <c r="BA197" s="177"/>
      <c r="BB197" s="177"/>
      <c r="BC197" s="177"/>
      <c r="BD197" s="177"/>
      <c r="BE197" s="177"/>
    </row>
    <row r="198" spans="27:57" x14ac:dyDescent="0.25">
      <c r="AA198" s="177"/>
      <c r="AB198" s="267"/>
      <c r="AC198" s="4"/>
      <c r="AD198" s="4"/>
      <c r="AE198" s="4"/>
      <c r="AF198" s="4"/>
      <c r="AG198" s="4"/>
      <c r="AH198" s="4"/>
      <c r="AI198" s="4"/>
      <c r="AJ198" s="4"/>
      <c r="AK198" s="4"/>
      <c r="AL198" s="4"/>
      <c r="AM198" s="4"/>
      <c r="AN198" s="177"/>
      <c r="AO198" s="177"/>
      <c r="AP198" s="177"/>
      <c r="AQ198" s="177"/>
      <c r="AR198" s="177"/>
      <c r="AS198" s="177"/>
      <c r="AT198" s="177"/>
      <c r="AU198" s="177"/>
      <c r="AV198" s="177"/>
      <c r="AW198" s="177"/>
      <c r="AX198" s="177"/>
      <c r="AY198" s="177"/>
      <c r="AZ198" s="177"/>
      <c r="BA198" s="177"/>
      <c r="BB198" s="177"/>
      <c r="BC198" s="177"/>
      <c r="BD198" s="177"/>
      <c r="BE198" s="177"/>
    </row>
    <row r="199" spans="27:57" x14ac:dyDescent="0.25">
      <c r="AA199" s="177"/>
      <c r="AB199" s="267"/>
      <c r="AC199" s="4"/>
      <c r="AD199" s="4"/>
      <c r="AE199" s="4"/>
      <c r="AF199" s="4"/>
      <c r="AG199" s="4"/>
      <c r="AH199" s="4"/>
      <c r="AI199" s="4"/>
      <c r="AJ199" s="4"/>
      <c r="AK199" s="4"/>
      <c r="AL199" s="4"/>
      <c r="AM199" s="4"/>
      <c r="AN199" s="177"/>
      <c r="AO199" s="177"/>
      <c r="AP199" s="177"/>
      <c r="AQ199" s="177"/>
      <c r="AR199" s="177"/>
      <c r="AS199" s="177"/>
      <c r="AT199" s="177"/>
      <c r="AU199" s="177"/>
      <c r="AV199" s="177"/>
      <c r="AW199" s="177"/>
      <c r="AX199" s="177"/>
      <c r="AY199" s="177"/>
      <c r="AZ199" s="177"/>
      <c r="BA199" s="177"/>
      <c r="BB199" s="177"/>
      <c r="BC199" s="177"/>
      <c r="BD199" s="177"/>
      <c r="BE199" s="177"/>
    </row>
    <row r="200" spans="27:57" x14ac:dyDescent="0.25">
      <c r="AA200" s="177"/>
      <c r="AB200" s="267"/>
      <c r="AC200" s="4"/>
      <c r="AD200" s="4"/>
      <c r="AE200" s="4"/>
      <c r="AF200" s="4"/>
      <c r="AG200" s="4"/>
      <c r="AH200" s="4"/>
      <c r="AI200" s="4"/>
      <c r="AJ200" s="4"/>
      <c r="AK200" s="4"/>
      <c r="AL200" s="4"/>
      <c r="AM200" s="4"/>
      <c r="AN200" s="177"/>
      <c r="AO200" s="177"/>
      <c r="AP200" s="177"/>
      <c r="AQ200" s="177"/>
      <c r="AR200" s="177"/>
      <c r="AS200" s="177"/>
      <c r="AT200" s="177"/>
      <c r="AU200" s="177"/>
      <c r="AV200" s="177"/>
      <c r="AW200" s="177"/>
      <c r="AX200" s="177"/>
      <c r="AY200" s="177"/>
      <c r="AZ200" s="177"/>
      <c r="BA200" s="177"/>
      <c r="BB200" s="177"/>
      <c r="BC200" s="177"/>
      <c r="BD200" s="177"/>
      <c r="BE200" s="177"/>
    </row>
    <row r="201" spans="27:57" x14ac:dyDescent="0.25">
      <c r="AA201" s="177"/>
      <c r="AB201" s="267"/>
      <c r="AC201" s="4"/>
      <c r="AD201" s="4"/>
      <c r="AE201" s="4"/>
      <c r="AF201" s="4"/>
      <c r="AG201" s="4"/>
      <c r="AH201" s="4"/>
      <c r="AI201" s="4"/>
      <c r="AJ201" s="4"/>
      <c r="AK201" s="4"/>
      <c r="AL201" s="4"/>
      <c r="AM201" s="4"/>
      <c r="AN201" s="177"/>
      <c r="AO201" s="177"/>
      <c r="AP201" s="177"/>
      <c r="AQ201" s="177"/>
      <c r="AR201" s="177"/>
      <c r="AS201" s="177"/>
      <c r="AT201" s="177"/>
      <c r="AU201" s="177"/>
      <c r="AV201" s="177"/>
      <c r="AW201" s="177"/>
      <c r="AX201" s="177"/>
      <c r="AY201" s="177"/>
      <c r="AZ201" s="177"/>
      <c r="BA201" s="177"/>
      <c r="BB201" s="177"/>
      <c r="BC201" s="177"/>
      <c r="BD201" s="177"/>
      <c r="BE201" s="177"/>
    </row>
    <row r="202" spans="27:57" x14ac:dyDescent="0.25">
      <c r="AA202" s="177"/>
      <c r="AB202" s="267"/>
      <c r="AC202" s="4"/>
      <c r="AD202" s="4"/>
      <c r="AE202" s="4"/>
      <c r="AF202" s="4"/>
      <c r="AG202" s="4"/>
      <c r="AH202" s="4"/>
      <c r="AI202" s="4"/>
      <c r="AJ202" s="4"/>
      <c r="AK202" s="4"/>
      <c r="AL202" s="4"/>
      <c r="AM202" s="4"/>
      <c r="AN202" s="177"/>
      <c r="AO202" s="177"/>
      <c r="AP202" s="177"/>
      <c r="AQ202" s="177"/>
      <c r="AR202" s="177"/>
      <c r="AS202" s="177"/>
      <c r="AT202" s="177"/>
      <c r="AU202" s="177"/>
      <c r="AV202" s="177"/>
      <c r="AW202" s="177"/>
      <c r="AX202" s="177"/>
      <c r="AY202" s="177"/>
      <c r="AZ202" s="177"/>
      <c r="BA202" s="177"/>
      <c r="BB202" s="177"/>
      <c r="BC202" s="177"/>
      <c r="BD202" s="177"/>
      <c r="BE202" s="177"/>
    </row>
    <row r="203" spans="27:57" x14ac:dyDescent="0.25">
      <c r="AA203" s="177"/>
      <c r="AB203" s="267"/>
      <c r="AC203" s="4"/>
      <c r="AD203" s="4"/>
      <c r="AE203" s="4"/>
      <c r="AF203" s="4"/>
      <c r="AG203" s="4"/>
      <c r="AH203" s="4"/>
      <c r="AI203" s="4"/>
      <c r="AJ203" s="4"/>
      <c r="AK203" s="4"/>
      <c r="AL203" s="4"/>
      <c r="AM203" s="4"/>
      <c r="AN203" s="177"/>
      <c r="AO203" s="177"/>
      <c r="AP203" s="177"/>
      <c r="AQ203" s="177"/>
      <c r="AR203" s="177"/>
      <c r="AS203" s="177"/>
      <c r="AT203" s="177"/>
      <c r="AU203" s="177"/>
      <c r="AV203" s="177"/>
      <c r="AW203" s="177"/>
      <c r="AX203" s="177"/>
      <c r="AY203" s="177"/>
      <c r="AZ203" s="177"/>
      <c r="BA203" s="177"/>
      <c r="BB203" s="177"/>
      <c r="BC203" s="177"/>
      <c r="BD203" s="177"/>
      <c r="BE203" s="177"/>
    </row>
    <row r="204" spans="27:57" x14ac:dyDescent="0.25">
      <c r="AA204" s="177"/>
      <c r="AB204" s="267"/>
      <c r="AC204" s="4"/>
      <c r="AD204" s="4"/>
      <c r="AE204" s="4"/>
      <c r="AF204" s="4"/>
      <c r="AG204" s="4"/>
      <c r="AH204" s="4"/>
      <c r="AI204" s="4"/>
      <c r="AJ204" s="4"/>
      <c r="AK204" s="4"/>
      <c r="AL204" s="4"/>
      <c r="AM204" s="4"/>
      <c r="AN204" s="177"/>
      <c r="AO204" s="177"/>
      <c r="AP204" s="177"/>
      <c r="AQ204" s="177"/>
      <c r="AR204" s="177"/>
      <c r="AS204" s="177"/>
      <c r="AT204" s="177"/>
      <c r="AU204" s="177"/>
      <c r="AV204" s="177"/>
      <c r="AW204" s="177"/>
      <c r="AX204" s="177"/>
      <c r="AY204" s="177"/>
      <c r="AZ204" s="177"/>
      <c r="BA204" s="177"/>
      <c r="BB204" s="177"/>
      <c r="BC204" s="177"/>
      <c r="BD204" s="177"/>
      <c r="BE204" s="177"/>
    </row>
    <row r="205" spans="27:57" x14ac:dyDescent="0.25">
      <c r="AA205" s="177"/>
      <c r="AB205" s="267"/>
      <c r="AC205" s="4"/>
      <c r="AD205" s="4"/>
      <c r="AE205" s="4"/>
      <c r="AF205" s="4"/>
      <c r="AG205" s="4"/>
      <c r="AH205" s="4"/>
      <c r="AI205" s="4"/>
      <c r="AJ205" s="4"/>
      <c r="AK205" s="4"/>
      <c r="AL205" s="4"/>
      <c r="AM205" s="4"/>
      <c r="AN205" s="177"/>
      <c r="AO205" s="177"/>
      <c r="AP205" s="177"/>
      <c r="AQ205" s="177"/>
      <c r="AR205" s="177"/>
      <c r="AS205" s="177"/>
      <c r="AT205" s="177"/>
      <c r="AU205" s="177"/>
      <c r="AV205" s="177"/>
      <c r="AW205" s="177"/>
      <c r="AX205" s="177"/>
      <c r="AY205" s="177"/>
      <c r="AZ205" s="177"/>
      <c r="BA205" s="177"/>
      <c r="BB205" s="177"/>
      <c r="BC205" s="177"/>
      <c r="BD205" s="177"/>
      <c r="BE205" s="177"/>
    </row>
    <row r="206" spans="27:57" x14ac:dyDescent="0.25">
      <c r="AA206" s="177"/>
      <c r="AB206" s="267"/>
      <c r="AC206" s="4"/>
      <c r="AD206" s="4"/>
      <c r="AE206" s="4"/>
      <c r="AF206" s="4"/>
      <c r="AG206" s="4"/>
      <c r="AH206" s="4"/>
      <c r="AI206" s="4"/>
      <c r="AJ206" s="4"/>
      <c r="AK206" s="4"/>
      <c r="AL206" s="4"/>
      <c r="AM206" s="4"/>
      <c r="AN206" s="177"/>
      <c r="AO206" s="177"/>
      <c r="AP206" s="177"/>
      <c r="AQ206" s="177"/>
      <c r="AR206" s="177"/>
      <c r="AS206" s="177"/>
      <c r="AT206" s="177"/>
      <c r="AU206" s="177"/>
      <c r="AV206" s="177"/>
      <c r="AW206" s="177"/>
      <c r="AX206" s="177"/>
      <c r="AY206" s="177"/>
      <c r="AZ206" s="177"/>
      <c r="BA206" s="177"/>
      <c r="BB206" s="177"/>
      <c r="BC206" s="177"/>
      <c r="BD206" s="177"/>
      <c r="BE206" s="177"/>
    </row>
    <row r="207" spans="27:57" x14ac:dyDescent="0.25">
      <c r="AA207" s="177"/>
      <c r="AB207" s="267"/>
      <c r="AC207" s="4"/>
      <c r="AD207" s="4"/>
      <c r="AE207" s="4"/>
      <c r="AF207" s="4"/>
      <c r="AG207" s="4"/>
      <c r="AH207" s="4"/>
      <c r="AI207" s="4"/>
      <c r="AJ207" s="4"/>
      <c r="AK207" s="4"/>
      <c r="AL207" s="4"/>
      <c r="AM207" s="4"/>
      <c r="AN207" s="177"/>
      <c r="AO207" s="177"/>
      <c r="AP207" s="177"/>
      <c r="AQ207" s="177"/>
      <c r="AR207" s="177"/>
      <c r="AS207" s="177"/>
      <c r="AT207" s="177"/>
      <c r="AU207" s="177"/>
      <c r="AV207" s="177"/>
      <c r="AW207" s="177"/>
      <c r="AX207" s="177"/>
      <c r="AY207" s="177"/>
      <c r="AZ207" s="177"/>
      <c r="BA207" s="177"/>
      <c r="BB207" s="177"/>
      <c r="BC207" s="177"/>
      <c r="BD207" s="177"/>
      <c r="BE207" s="177"/>
    </row>
    <row r="208" spans="27:57" x14ac:dyDescent="0.25">
      <c r="AA208" s="177"/>
      <c r="AB208" s="267"/>
      <c r="AC208" s="4"/>
      <c r="AD208" s="4"/>
      <c r="AE208" s="4"/>
      <c r="AF208" s="4"/>
      <c r="AG208" s="4"/>
      <c r="AH208" s="4"/>
      <c r="AI208" s="4"/>
      <c r="AJ208" s="4"/>
      <c r="AK208" s="4"/>
      <c r="AL208" s="4"/>
      <c r="AM208" s="4"/>
      <c r="AN208" s="177"/>
      <c r="AO208" s="177"/>
      <c r="AP208" s="177"/>
      <c r="AQ208" s="177"/>
      <c r="AR208" s="177"/>
      <c r="AS208" s="177"/>
      <c r="AT208" s="177"/>
      <c r="AU208" s="177"/>
      <c r="AV208" s="177"/>
      <c r="AW208" s="177"/>
      <c r="AX208" s="177"/>
      <c r="AY208" s="177"/>
      <c r="AZ208" s="177"/>
      <c r="BA208" s="177"/>
      <c r="BB208" s="177"/>
      <c r="BC208" s="177"/>
      <c r="BD208" s="177"/>
      <c r="BE208" s="177"/>
    </row>
    <row r="209" spans="27:57" x14ac:dyDescent="0.25">
      <c r="AA209" s="177"/>
      <c r="AB209" s="267"/>
      <c r="AC209" s="4"/>
      <c r="AD209" s="4"/>
      <c r="AE209" s="4"/>
      <c r="AF209" s="4"/>
      <c r="AG209" s="4"/>
      <c r="AH209" s="4"/>
      <c r="AI209" s="4"/>
      <c r="AJ209" s="4"/>
      <c r="AK209" s="4"/>
      <c r="AL209" s="4"/>
      <c r="AM209" s="4"/>
      <c r="AN209" s="177"/>
      <c r="AO209" s="177"/>
      <c r="AP209" s="177"/>
      <c r="AQ209" s="177"/>
      <c r="AR209" s="177"/>
      <c r="AS209" s="177"/>
      <c r="AT209" s="177"/>
      <c r="AU209" s="177"/>
      <c r="AV209" s="177"/>
      <c r="AW209" s="177"/>
      <c r="AX209" s="177"/>
      <c r="AY209" s="177"/>
      <c r="AZ209" s="177"/>
      <c r="BA209" s="177"/>
      <c r="BB209" s="177"/>
      <c r="BC209" s="177"/>
      <c r="BD209" s="177"/>
      <c r="BE209" s="177"/>
    </row>
    <row r="210" spans="27:57" x14ac:dyDescent="0.25">
      <c r="AA210" s="177"/>
      <c r="AB210" s="267"/>
      <c r="AC210" s="4"/>
      <c r="AD210" s="4"/>
      <c r="AE210" s="4"/>
      <c r="AF210" s="4"/>
      <c r="AG210" s="4"/>
      <c r="AH210" s="4"/>
      <c r="AI210" s="4"/>
      <c r="AJ210" s="4"/>
      <c r="AK210" s="4"/>
      <c r="AL210" s="4"/>
      <c r="AM210" s="4"/>
      <c r="AN210" s="177"/>
      <c r="AO210" s="177"/>
      <c r="AP210" s="177"/>
      <c r="AQ210" s="177"/>
      <c r="AR210" s="177"/>
      <c r="AS210" s="177"/>
      <c r="AT210" s="177"/>
      <c r="AU210" s="177"/>
      <c r="AV210" s="177"/>
      <c r="AW210" s="177"/>
      <c r="AX210" s="177"/>
      <c r="AY210" s="177"/>
      <c r="AZ210" s="177"/>
      <c r="BA210" s="177"/>
      <c r="BB210" s="177"/>
      <c r="BC210" s="177"/>
      <c r="BD210" s="177"/>
      <c r="BE210" s="177"/>
    </row>
    <row r="211" spans="27:57" x14ac:dyDescent="0.25">
      <c r="AA211" s="177"/>
      <c r="AB211" s="267"/>
      <c r="AC211" s="4"/>
      <c r="AD211" s="4"/>
      <c r="AE211" s="4"/>
      <c r="AF211" s="4"/>
      <c r="AG211" s="4"/>
      <c r="AH211" s="4"/>
      <c r="AI211" s="4"/>
      <c r="AJ211" s="4"/>
      <c r="AK211" s="4"/>
      <c r="AL211" s="4"/>
      <c r="AM211" s="4"/>
      <c r="AN211" s="177"/>
      <c r="AO211" s="177"/>
      <c r="AP211" s="177"/>
      <c r="AQ211" s="177"/>
      <c r="AR211" s="177"/>
      <c r="AS211" s="177"/>
      <c r="AT211" s="177"/>
      <c r="AU211" s="177"/>
      <c r="AV211" s="177"/>
      <c r="AW211" s="177"/>
      <c r="AX211" s="177"/>
      <c r="AY211" s="177"/>
      <c r="AZ211" s="177"/>
      <c r="BA211" s="177"/>
      <c r="BB211" s="177"/>
      <c r="BC211" s="177"/>
      <c r="BD211" s="177"/>
      <c r="BE211" s="177"/>
    </row>
    <row r="212" spans="27:57" x14ac:dyDescent="0.25">
      <c r="AA212" s="177"/>
      <c r="AB212" s="267"/>
      <c r="AC212" s="4"/>
      <c r="AD212" s="4"/>
      <c r="AE212" s="4"/>
      <c r="AF212" s="4"/>
      <c r="AG212" s="4"/>
      <c r="AH212" s="4"/>
      <c r="AI212" s="4"/>
      <c r="AJ212" s="4"/>
      <c r="AK212" s="4"/>
      <c r="AL212" s="4"/>
      <c r="AM212" s="4"/>
      <c r="AN212" s="177"/>
      <c r="AO212" s="177"/>
      <c r="AP212" s="177"/>
      <c r="AQ212" s="177"/>
      <c r="AR212" s="177"/>
      <c r="AS212" s="177"/>
      <c r="AT212" s="177"/>
      <c r="AU212" s="177"/>
      <c r="AV212" s="177"/>
      <c r="AW212" s="177"/>
      <c r="AX212" s="177"/>
      <c r="AY212" s="177"/>
      <c r="AZ212" s="177"/>
      <c r="BA212" s="177"/>
      <c r="BB212" s="177"/>
      <c r="BC212" s="177"/>
      <c r="BD212" s="177"/>
      <c r="BE212" s="177"/>
    </row>
    <row r="213" spans="27:57" x14ac:dyDescent="0.25">
      <c r="AA213" s="177"/>
      <c r="AB213" s="267"/>
      <c r="AC213" s="4"/>
      <c r="AD213" s="4"/>
      <c r="AE213" s="4"/>
      <c r="AF213" s="4"/>
      <c r="AG213" s="4"/>
      <c r="AH213" s="4"/>
      <c r="AI213" s="4"/>
      <c r="AJ213" s="4"/>
      <c r="AK213" s="4"/>
      <c r="AL213" s="4"/>
      <c r="AM213" s="4"/>
      <c r="AN213" s="177"/>
      <c r="AO213" s="177"/>
      <c r="AP213" s="177"/>
      <c r="AQ213" s="177"/>
      <c r="AR213" s="177"/>
      <c r="AS213" s="177"/>
      <c r="AT213" s="177"/>
      <c r="AU213" s="177"/>
      <c r="AV213" s="177"/>
      <c r="AW213" s="177"/>
      <c r="AX213" s="177"/>
      <c r="AY213" s="177"/>
      <c r="AZ213" s="177"/>
      <c r="BA213" s="177"/>
      <c r="BB213" s="177"/>
      <c r="BC213" s="177"/>
      <c r="BD213" s="177"/>
      <c r="BE213" s="177"/>
    </row>
    <row r="214" spans="27:57" x14ac:dyDescent="0.25">
      <c r="AA214" s="177"/>
      <c r="AB214" s="267"/>
      <c r="AC214" s="4"/>
      <c r="AD214" s="4"/>
      <c r="AE214" s="4"/>
      <c r="AF214" s="4"/>
      <c r="AG214" s="4"/>
      <c r="AH214" s="4"/>
      <c r="AI214" s="4"/>
      <c r="AJ214" s="4"/>
      <c r="AK214" s="4"/>
      <c r="AL214" s="4"/>
      <c r="AM214" s="4"/>
      <c r="AN214" s="177"/>
      <c r="AO214" s="177"/>
      <c r="AP214" s="177"/>
      <c r="AQ214" s="177"/>
      <c r="AR214" s="177"/>
      <c r="AS214" s="177"/>
      <c r="AT214" s="177"/>
      <c r="AU214" s="177"/>
      <c r="AV214" s="177"/>
      <c r="AW214" s="177"/>
      <c r="AX214" s="177"/>
      <c r="AY214" s="177"/>
      <c r="AZ214" s="177"/>
      <c r="BA214" s="177"/>
      <c r="BB214" s="177"/>
      <c r="BC214" s="177"/>
      <c r="BD214" s="177"/>
      <c r="BE214" s="177"/>
    </row>
    <row r="215" spans="27:57" x14ac:dyDescent="0.25">
      <c r="AA215" s="177"/>
      <c r="AB215" s="267"/>
      <c r="AC215" s="4"/>
      <c r="AD215" s="4"/>
      <c r="AE215" s="4"/>
      <c r="AF215" s="4"/>
      <c r="AG215" s="4"/>
      <c r="AH215" s="4"/>
      <c r="AI215" s="4"/>
      <c r="AJ215" s="4"/>
      <c r="AK215" s="4"/>
      <c r="AL215" s="4"/>
      <c r="AM215" s="4"/>
      <c r="AN215" s="177"/>
      <c r="AO215" s="177"/>
      <c r="AP215" s="177"/>
      <c r="AQ215" s="177"/>
      <c r="AR215" s="177"/>
      <c r="AS215" s="177"/>
      <c r="AT215" s="177"/>
      <c r="AU215" s="177"/>
      <c r="AV215" s="177"/>
      <c r="AW215" s="177"/>
      <c r="AX215" s="177"/>
      <c r="AY215" s="177"/>
      <c r="AZ215" s="177"/>
      <c r="BA215" s="177"/>
      <c r="BB215" s="177"/>
      <c r="BC215" s="177"/>
      <c r="BD215" s="177"/>
      <c r="BE215" s="177"/>
    </row>
    <row r="216" spans="27:57" x14ac:dyDescent="0.25">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177"/>
      <c r="BA216" s="177"/>
      <c r="BB216" s="177"/>
      <c r="BC216" s="177"/>
      <c r="BD216" s="177"/>
      <c r="BE216" s="177"/>
    </row>
    <row r="217" spans="27:57" x14ac:dyDescent="0.25">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row>
    <row r="218" spans="27:57" x14ac:dyDescent="0.25">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177"/>
      <c r="BA218" s="177"/>
      <c r="BB218" s="177"/>
      <c r="BC218" s="177"/>
      <c r="BD218" s="177"/>
      <c r="BE218" s="177"/>
    </row>
    <row r="219" spans="27:57" x14ac:dyDescent="0.25">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row>
    <row r="220" spans="27:57" x14ac:dyDescent="0.25">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177"/>
      <c r="BA220" s="177"/>
      <c r="BB220" s="177"/>
      <c r="BC220" s="177"/>
      <c r="BD220" s="177"/>
      <c r="BE220" s="177"/>
    </row>
    <row r="221" spans="27:57" x14ac:dyDescent="0.25">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row>
    <row r="222" spans="27:57" x14ac:dyDescent="0.25">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177"/>
      <c r="BA222" s="177"/>
      <c r="BB222" s="177"/>
      <c r="BC222" s="177"/>
      <c r="BD222" s="177"/>
      <c r="BE222" s="177"/>
    </row>
  </sheetData>
  <mergeCells count="12">
    <mergeCell ref="AL7:AL8"/>
    <mergeCell ref="AE7:AE8"/>
    <mergeCell ref="AF7:AF8"/>
    <mergeCell ref="AG7:AG8"/>
    <mergeCell ref="AH7:AH8"/>
    <mergeCell ref="AI7:AI8"/>
    <mergeCell ref="AJ7:AJ8"/>
    <mergeCell ref="AA7:AA8"/>
    <mergeCell ref="AB7:AB8"/>
    <mergeCell ref="AC7:AC8"/>
    <mergeCell ref="AD7:AD8"/>
    <mergeCell ref="AK7:AK8"/>
  </mergeCells>
  <pageMargins left="0.7" right="0.7" top="0.78740157499999996" bottom="0.78740157499999996"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C175"/>
  <sheetViews>
    <sheetView zoomScale="25" zoomScaleNormal="25" workbookViewId="0">
      <selection activeCell="AF64" sqref="AF64:BC175"/>
    </sheetView>
  </sheetViews>
  <sheetFormatPr baseColWidth="10" defaultRowHeight="15" x14ac:dyDescent="0.25"/>
  <cols>
    <col min="1" max="1" width="21.85546875" style="179" bestFit="1" customWidth="1"/>
    <col min="10" max="10" width="11.42578125" style="133"/>
    <col min="11" max="11" width="21" style="179" customWidth="1"/>
    <col min="21" max="21" width="25" customWidth="1"/>
    <col min="22" max="22" width="25.7109375" customWidth="1"/>
    <col min="31" max="31" width="24.5703125" customWidth="1"/>
  </cols>
  <sheetData>
    <row r="1" spans="1:39" x14ac:dyDescent="0.25">
      <c r="A1" s="180" t="s">
        <v>376</v>
      </c>
      <c r="B1" s="160">
        <v>0</v>
      </c>
      <c r="C1" s="160">
        <v>1</v>
      </c>
      <c r="D1" s="160">
        <v>2</v>
      </c>
      <c r="E1" s="160">
        <v>3</v>
      </c>
      <c r="F1" s="160">
        <v>4</v>
      </c>
      <c r="G1" s="160">
        <v>5</v>
      </c>
      <c r="H1" s="160">
        <v>6</v>
      </c>
      <c r="I1" s="160">
        <v>7</v>
      </c>
      <c r="K1" s="219" t="s">
        <v>32</v>
      </c>
      <c r="L1" s="205">
        <v>0</v>
      </c>
      <c r="M1" s="205">
        <v>1</v>
      </c>
      <c r="N1" s="205">
        <v>2</v>
      </c>
      <c r="O1" s="205">
        <v>3</v>
      </c>
      <c r="P1" s="205">
        <v>4</v>
      </c>
      <c r="Q1" s="205">
        <v>5</v>
      </c>
      <c r="R1" s="205">
        <v>6</v>
      </c>
      <c r="S1" s="205">
        <v>7</v>
      </c>
      <c r="V1" s="215" t="s">
        <v>32</v>
      </c>
      <c r="W1" s="212">
        <v>0</v>
      </c>
      <c r="X1" s="212">
        <v>1</v>
      </c>
      <c r="Y1" s="212">
        <v>2</v>
      </c>
      <c r="Z1" s="212">
        <v>3</v>
      </c>
      <c r="AA1" s="212">
        <v>4</v>
      </c>
      <c r="AB1" s="212">
        <v>5</v>
      </c>
      <c r="AC1" s="212">
        <v>6</v>
      </c>
      <c r="AD1" s="212">
        <v>7</v>
      </c>
      <c r="AE1" s="220"/>
      <c r="AF1" s="221" t="s">
        <v>509</v>
      </c>
      <c r="AG1" s="221">
        <f>'Daten des Wechselstrom'!Q11</f>
        <v>25.97408671259732</v>
      </c>
      <c r="AH1" s="221"/>
      <c r="AI1" s="221"/>
      <c r="AJ1" s="221"/>
      <c r="AK1" s="221"/>
      <c r="AL1" s="221"/>
      <c r="AM1" s="221"/>
    </row>
    <row r="2" spans="1:39" x14ac:dyDescent="0.25">
      <c r="A2" s="179" t="s">
        <v>324</v>
      </c>
      <c r="B2" s="189">
        <f t="shared" ref="B2:I2" si="0">AVERAGE(B6:B103)</f>
        <v>141.64444444444445</v>
      </c>
      <c r="C2" s="189">
        <f t="shared" si="0"/>
        <v>147.72222222222223</v>
      </c>
      <c r="D2" s="189">
        <f t="shared" si="0"/>
        <v>153.94444444444446</v>
      </c>
      <c r="E2" s="189">
        <f t="shared" si="0"/>
        <v>160.42222222222222</v>
      </c>
      <c r="F2" s="189">
        <f t="shared" si="0"/>
        <v>167.94444444444446</v>
      </c>
      <c r="G2" s="189">
        <f t="shared" si="0"/>
        <v>176.63333333333333</v>
      </c>
      <c r="H2" s="189">
        <f t="shared" si="0"/>
        <v>185.45555555555555</v>
      </c>
      <c r="I2" s="189">
        <f t="shared" si="0"/>
        <v>198.33333333333334</v>
      </c>
      <c r="K2" s="186" t="s">
        <v>324</v>
      </c>
      <c r="L2" s="189">
        <f>AVERAGE(L6,L11,L16,L21,L26,L31,L36,L41,L46,L51,L56,L61,L66,L71,L76,L81,L86,L91)</f>
        <v>141.64444444444445</v>
      </c>
      <c r="M2" s="189">
        <f t="shared" ref="M2:S2" si="1">AVERAGE(M6,M11,M16,M21,M26,M31,M36,M41,M46,M51,M56,M61,M66,M71,M76,M81,M86,M91)</f>
        <v>147.7222222222222</v>
      </c>
      <c r="N2" s="189">
        <f t="shared" si="1"/>
        <v>153.94444444444443</v>
      </c>
      <c r="O2" s="189">
        <f t="shared" si="1"/>
        <v>160.42222222222222</v>
      </c>
      <c r="P2" s="189">
        <f t="shared" si="1"/>
        <v>167.94444444444443</v>
      </c>
      <c r="Q2" s="189">
        <f t="shared" si="1"/>
        <v>176.63333333333333</v>
      </c>
      <c r="R2" s="189">
        <f t="shared" si="1"/>
        <v>185.45555555555558</v>
      </c>
      <c r="S2" s="189">
        <f t="shared" si="1"/>
        <v>198.33333333333334</v>
      </c>
      <c r="V2" s="215" t="s">
        <v>324</v>
      </c>
      <c r="W2" s="211">
        <f>AVERAGE(L6,L11,L16,L21,L26,L31,L36,L41,L46,L51,L56,L61,L66,L71,L76,L81,L86,L91)</f>
        <v>141.64444444444445</v>
      </c>
      <c r="X2" s="211">
        <f t="shared" ref="X2:AD2" si="2">AVERAGE(M6,M11,M16,M21,M26,M31,M36,M41,M46,M51,M56,M61,M66,M71,M76,M81,M86,M91)</f>
        <v>147.7222222222222</v>
      </c>
      <c r="Y2" s="211">
        <f t="shared" si="2"/>
        <v>153.94444444444443</v>
      </c>
      <c r="Z2" s="211">
        <f t="shared" si="2"/>
        <v>160.42222222222222</v>
      </c>
      <c r="AA2" s="211">
        <f t="shared" si="2"/>
        <v>167.94444444444443</v>
      </c>
      <c r="AB2" s="211">
        <f t="shared" si="2"/>
        <v>176.63333333333333</v>
      </c>
      <c r="AC2" s="211">
        <f t="shared" si="2"/>
        <v>185.45555555555558</v>
      </c>
      <c r="AD2" s="211">
        <f t="shared" si="2"/>
        <v>198.33333333333334</v>
      </c>
      <c r="AE2" s="220"/>
      <c r="AF2" s="222"/>
      <c r="AG2" s="222"/>
      <c r="AH2" s="222"/>
      <c r="AI2" s="222"/>
      <c r="AJ2" s="222"/>
      <c r="AK2" s="222"/>
      <c r="AL2" s="222"/>
      <c r="AM2" s="222"/>
    </row>
    <row r="3" spans="1:39" x14ac:dyDescent="0.25">
      <c r="A3" s="179" t="s">
        <v>154</v>
      </c>
      <c r="B3" s="161">
        <f t="shared" ref="B3:I3" si="3">_xlfn.STDEV.P(B6:B102)</f>
        <v>2.6721240453205488</v>
      </c>
      <c r="C3" s="161">
        <f t="shared" si="3"/>
        <v>1.9033758184270488</v>
      </c>
      <c r="D3" s="161">
        <f t="shared" si="3"/>
        <v>1.8759359803759643</v>
      </c>
      <c r="E3" s="161">
        <f t="shared" si="3"/>
        <v>1.9549241404877404</v>
      </c>
      <c r="F3" s="161">
        <f t="shared" si="3"/>
        <v>1.9571016615342791</v>
      </c>
      <c r="G3" s="161">
        <f t="shared" si="3"/>
        <v>1.9632739096836302</v>
      </c>
      <c r="H3" s="161">
        <f t="shared" si="3"/>
        <v>1.6743895146929184</v>
      </c>
      <c r="I3" s="161">
        <f t="shared" si="3"/>
        <v>1.4375905768565209</v>
      </c>
      <c r="K3" s="186" t="s">
        <v>154</v>
      </c>
      <c r="L3" s="161">
        <f>AVERAGE(L7,L12,L17,L22,L27,L32,L37,L42,L47,L52,L57,L62,L67,L72,L77,L82,L87,L92)</f>
        <v>2.092619001446574</v>
      </c>
      <c r="M3" s="161">
        <f t="shared" ref="M3:S4" si="4">AVERAGE(M7,M12,M17,M22,M27,M32,M37,M42,M47,M52,M57,M62,M67,M72,M77,M82,M87,M92)</f>
        <v>1.5863276181062183</v>
      </c>
      <c r="N3" s="161">
        <f t="shared" si="4"/>
        <v>1.5524051947236943</v>
      </c>
      <c r="O3" s="161">
        <f t="shared" si="4"/>
        <v>1.6707239047544615</v>
      </c>
      <c r="P3" s="161">
        <f t="shared" si="4"/>
        <v>1.4654187589248495</v>
      </c>
      <c r="Q3" s="161">
        <f t="shared" si="4"/>
        <v>1.5463783583990276</v>
      </c>
      <c r="R3" s="161">
        <f t="shared" si="4"/>
        <v>1.4245468201684561</v>
      </c>
      <c r="S3" s="161">
        <f t="shared" si="4"/>
        <v>1.1633524359621321</v>
      </c>
      <c r="V3" s="215" t="s">
        <v>154</v>
      </c>
      <c r="W3" s="211">
        <f>AVERAGE(L7,L12,L17,L22,L27,L32,L37,L42,L47,L52,L57,L62,L67,L72,L77,L82,L87,L92)</f>
        <v>2.092619001446574</v>
      </c>
      <c r="X3" s="211">
        <f t="shared" ref="X3:AD3" si="5">AVERAGE(M7,M12,M17,M22,M27,M32,M37,M42,M47,M52,M57,M62,M67,M72,M77,M82,M87,M92)</f>
        <v>1.5863276181062183</v>
      </c>
      <c r="Y3" s="211">
        <f t="shared" si="5"/>
        <v>1.5524051947236943</v>
      </c>
      <c r="Z3" s="211">
        <f t="shared" si="5"/>
        <v>1.6707239047544615</v>
      </c>
      <c r="AA3" s="211">
        <f t="shared" si="5"/>
        <v>1.4654187589248495</v>
      </c>
      <c r="AB3" s="211">
        <f t="shared" si="5"/>
        <v>1.5463783583990276</v>
      </c>
      <c r="AC3" s="211">
        <f t="shared" si="5"/>
        <v>1.4245468201684561</v>
      </c>
      <c r="AD3" s="211">
        <f t="shared" si="5"/>
        <v>1.1633524359621321</v>
      </c>
      <c r="AE3" s="220"/>
      <c r="AF3" s="222"/>
      <c r="AG3" s="222"/>
      <c r="AH3" s="222"/>
      <c r="AI3" s="222"/>
      <c r="AJ3" s="222"/>
      <c r="AK3" s="222"/>
      <c r="AL3" s="222"/>
      <c r="AM3" s="222"/>
    </row>
    <row r="4" spans="1:39" x14ac:dyDescent="0.25">
      <c r="A4" s="179" t="s">
        <v>155</v>
      </c>
      <c r="B4" s="161">
        <f t="shared" ref="B4:I4" si="6">VAR(B6:B104)</f>
        <v>7.2204744069912676</v>
      </c>
      <c r="C4" s="161">
        <f t="shared" si="6"/>
        <v>3.6635455680399485</v>
      </c>
      <c r="D4" s="161">
        <f t="shared" si="6"/>
        <v>3.5586766541822672</v>
      </c>
      <c r="E4" s="161">
        <f t="shared" si="6"/>
        <v>3.864669163545571</v>
      </c>
      <c r="F4" s="161">
        <f t="shared" si="6"/>
        <v>3.8732833957552946</v>
      </c>
      <c r="G4" s="161">
        <f t="shared" si="6"/>
        <v>3.8977528089887672</v>
      </c>
      <c r="H4" s="161">
        <f t="shared" si="6"/>
        <v>2.835081148564301</v>
      </c>
      <c r="I4" s="161">
        <f t="shared" si="6"/>
        <v>2.0898876404494358</v>
      </c>
      <c r="K4" s="186" t="s">
        <v>155</v>
      </c>
      <c r="L4" s="161">
        <f>AVERAGE(L8,L13,L18,L23,L28,L33,L38,L43,L48,L53,L58,L63,L68,L73,L78,L83,L88,L93)</f>
        <v>6.3166666666666664</v>
      </c>
      <c r="M4" s="161">
        <f t="shared" si="4"/>
        <v>3.0611111111111109</v>
      </c>
      <c r="N4" s="161">
        <f t="shared" si="4"/>
        <v>2.7944444444444438</v>
      </c>
      <c r="O4" s="161">
        <f t="shared" si="4"/>
        <v>3.6611111111111105</v>
      </c>
      <c r="P4" s="161">
        <f t="shared" si="4"/>
        <v>2.6555555555555559</v>
      </c>
      <c r="Q4" s="161">
        <f t="shared" si="4"/>
        <v>3.0666666666666669</v>
      </c>
      <c r="R4" s="161">
        <f t="shared" si="4"/>
        <v>2.3499999999999996</v>
      </c>
      <c r="S4" s="161">
        <f t="shared" si="4"/>
        <v>1.6444444444444446</v>
      </c>
      <c r="V4" s="215" t="s">
        <v>155</v>
      </c>
      <c r="W4" s="211">
        <f>AVERAGE(L8,L13,L18,L23,L28,L33,L38,L43,L48,L53,L58,L63,L68,L73,L78,L83,L88,L93)</f>
        <v>6.3166666666666664</v>
      </c>
      <c r="X4" s="211">
        <f t="shared" ref="X4:AD4" si="7">AVERAGE(M8,M13,M18,M23,M28,M33,M38,M43,M48,M53,M58,M63,M68,M73,M78,M83,M88,M93)</f>
        <v>3.0611111111111109</v>
      </c>
      <c r="Y4" s="211">
        <f t="shared" si="7"/>
        <v>2.7944444444444438</v>
      </c>
      <c r="Z4" s="211">
        <f t="shared" si="7"/>
        <v>3.6611111111111105</v>
      </c>
      <c r="AA4" s="211">
        <f t="shared" si="7"/>
        <v>2.6555555555555559</v>
      </c>
      <c r="AB4" s="211">
        <f t="shared" si="7"/>
        <v>3.0666666666666669</v>
      </c>
      <c r="AC4" s="211">
        <f t="shared" si="7"/>
        <v>2.3499999999999996</v>
      </c>
      <c r="AD4" s="211">
        <f t="shared" si="7"/>
        <v>1.6444444444444446</v>
      </c>
      <c r="AE4" s="220"/>
      <c r="AF4" s="222"/>
      <c r="AG4" s="222"/>
      <c r="AH4" s="222"/>
      <c r="AI4" s="222"/>
      <c r="AJ4" s="222"/>
      <c r="AK4" s="222"/>
      <c r="AL4" s="222"/>
      <c r="AM4" s="222"/>
    </row>
    <row r="5" spans="1:39" x14ac:dyDescent="0.25">
      <c r="A5" s="179" t="s">
        <v>32</v>
      </c>
      <c r="B5" s="160">
        <v>0</v>
      </c>
      <c r="C5" s="160">
        <v>1</v>
      </c>
      <c r="D5" s="160">
        <v>2</v>
      </c>
      <c r="E5" s="160">
        <v>3</v>
      </c>
      <c r="F5" s="160">
        <v>4</v>
      </c>
      <c r="G5" s="160">
        <v>5</v>
      </c>
      <c r="H5" s="160">
        <v>6</v>
      </c>
      <c r="I5" s="160">
        <v>7</v>
      </c>
      <c r="J5" s="218"/>
      <c r="K5" s="186" t="s">
        <v>377</v>
      </c>
      <c r="L5" s="205">
        <v>0</v>
      </c>
      <c r="M5" s="205">
        <v>1</v>
      </c>
      <c r="N5" s="205">
        <v>2</v>
      </c>
      <c r="O5" s="205">
        <v>3</v>
      </c>
      <c r="P5" s="205">
        <v>4</v>
      </c>
      <c r="Q5" s="205">
        <v>5</v>
      </c>
      <c r="R5" s="205">
        <v>6</v>
      </c>
      <c r="S5" s="205">
        <v>7</v>
      </c>
      <c r="V5" s="215" t="s">
        <v>481</v>
      </c>
      <c r="W5" s="211">
        <f>W1/15*100</f>
        <v>0</v>
      </c>
      <c r="X5" s="211">
        <f t="shared" ref="X5:AD5" si="8">X1/15*100</f>
        <v>6.666666666666667</v>
      </c>
      <c r="Y5" s="211">
        <f t="shared" si="8"/>
        <v>13.333333333333334</v>
      </c>
      <c r="Z5" s="211">
        <f t="shared" si="8"/>
        <v>20</v>
      </c>
      <c r="AA5" s="211">
        <f t="shared" si="8"/>
        <v>26.666666666666668</v>
      </c>
      <c r="AB5" s="211">
        <f t="shared" si="8"/>
        <v>33.333333333333329</v>
      </c>
      <c r="AC5" s="211">
        <f t="shared" si="8"/>
        <v>40</v>
      </c>
      <c r="AD5" s="211">
        <f t="shared" si="8"/>
        <v>46.666666666666664</v>
      </c>
      <c r="AE5" s="220"/>
      <c r="AF5" s="222"/>
      <c r="AG5" s="222"/>
      <c r="AH5" s="222"/>
      <c r="AI5" s="222"/>
      <c r="AJ5" s="222">
        <v>0.14879999999999999</v>
      </c>
      <c r="AK5" s="222">
        <f>AJ5/AG1</f>
        <v>5.7287866036049165E-3</v>
      </c>
      <c r="AL5" s="222"/>
      <c r="AM5" s="222"/>
    </row>
    <row r="6" spans="1:39" ht="30" customHeight="1" x14ac:dyDescent="0.25">
      <c r="A6" s="179" t="s">
        <v>322</v>
      </c>
      <c r="B6" s="138">
        <v>141</v>
      </c>
      <c r="C6" s="138">
        <v>149</v>
      </c>
      <c r="D6" s="138">
        <v>154</v>
      </c>
      <c r="E6" s="138">
        <v>160</v>
      </c>
      <c r="F6" s="138">
        <v>165</v>
      </c>
      <c r="G6" s="138">
        <v>178</v>
      </c>
      <c r="H6" s="138">
        <v>184</v>
      </c>
      <c r="I6" s="138">
        <v>200</v>
      </c>
      <c r="J6" s="4"/>
      <c r="K6" s="179" t="s">
        <v>324</v>
      </c>
      <c r="L6">
        <f>AVERAGE(B6:B10)</f>
        <v>144</v>
      </c>
      <c r="M6">
        <f t="shared" ref="M6:S6" si="9">AVERAGE(C6:C10)</f>
        <v>147.6</v>
      </c>
      <c r="N6">
        <f t="shared" si="9"/>
        <v>153.80000000000001</v>
      </c>
      <c r="O6">
        <f t="shared" si="9"/>
        <v>158.6</v>
      </c>
      <c r="P6">
        <f t="shared" si="9"/>
        <v>166.2</v>
      </c>
      <c r="Q6">
        <f t="shared" si="9"/>
        <v>177.6</v>
      </c>
      <c r="R6">
        <f t="shared" si="9"/>
        <v>185.6</v>
      </c>
      <c r="S6">
        <f t="shared" si="9"/>
        <v>199.6</v>
      </c>
      <c r="V6" s="213" t="s">
        <v>482</v>
      </c>
      <c r="W6" s="210">
        <f>W3/W2*1000</f>
        <v>14.773745695810454</v>
      </c>
      <c r="X6" s="210">
        <f t="shared" ref="X6:AD6" si="10">X3/X2*1000</f>
        <v>10.738584853671281</v>
      </c>
      <c r="Y6" s="210">
        <f t="shared" si="10"/>
        <v>10.084191088064419</v>
      </c>
      <c r="Z6" s="210">
        <f t="shared" si="10"/>
        <v>10.41454158663953</v>
      </c>
      <c r="AA6" s="210">
        <f t="shared" si="10"/>
        <v>8.7256161629663556</v>
      </c>
      <c r="AB6" s="210">
        <f t="shared" si="10"/>
        <v>8.75473688468972</v>
      </c>
      <c r="AC6" s="210">
        <f t="shared" si="10"/>
        <v>7.6813380753196956</v>
      </c>
      <c r="AD6" s="210">
        <f t="shared" si="10"/>
        <v>5.8656425342628511</v>
      </c>
      <c r="AE6" s="463"/>
      <c r="AF6" s="464"/>
      <c r="AG6" s="464"/>
      <c r="AH6" s="464"/>
      <c r="AI6" s="464"/>
      <c r="AJ6" s="464"/>
      <c r="AK6" s="464"/>
      <c r="AL6" s="464"/>
      <c r="AM6" s="464"/>
    </row>
    <row r="7" spans="1:39" ht="30.75" customHeight="1" x14ac:dyDescent="0.25">
      <c r="B7" s="138">
        <v>143</v>
      </c>
      <c r="C7" s="138">
        <v>148</v>
      </c>
      <c r="D7" s="138">
        <v>155</v>
      </c>
      <c r="E7" s="138">
        <v>159</v>
      </c>
      <c r="F7" s="138">
        <v>167</v>
      </c>
      <c r="G7" s="138">
        <v>177</v>
      </c>
      <c r="H7" s="138">
        <v>186</v>
      </c>
      <c r="I7" s="138">
        <v>199</v>
      </c>
      <c r="J7" s="4"/>
      <c r="K7" s="179" t="s">
        <v>154</v>
      </c>
      <c r="L7">
        <f>_xlfn.STDEV.S(B6:B10)</f>
        <v>4</v>
      </c>
      <c r="M7">
        <f t="shared" ref="M7:S7" si="11">_xlfn.STDEV.S(C6:C10)</f>
        <v>2.7018512172212592</v>
      </c>
      <c r="N7">
        <f t="shared" si="11"/>
        <v>1.0954451150103321</v>
      </c>
      <c r="O7">
        <f t="shared" si="11"/>
        <v>1.1401754250991381</v>
      </c>
      <c r="P7">
        <f t="shared" si="11"/>
        <v>2.3874672772626644</v>
      </c>
      <c r="Q7">
        <f t="shared" si="11"/>
        <v>0.89442719099991586</v>
      </c>
      <c r="R7">
        <f t="shared" si="11"/>
        <v>1.1401754250991381</v>
      </c>
      <c r="S7">
        <f t="shared" si="11"/>
        <v>1.51657508881031</v>
      </c>
      <c r="V7" s="213" t="s">
        <v>485</v>
      </c>
      <c r="W7" s="210">
        <f>W4/W2*1000</f>
        <v>44.59523062441167</v>
      </c>
      <c r="X7" s="210">
        <f t="shared" ref="X7:AD7" si="12">X4/X2*1000</f>
        <v>20.722075968409179</v>
      </c>
      <c r="Y7" s="210">
        <f t="shared" si="12"/>
        <v>18.152291591483216</v>
      </c>
      <c r="Z7" s="210">
        <f t="shared" si="12"/>
        <v>22.821720459897488</v>
      </c>
      <c r="AA7" s="210">
        <f t="shared" si="12"/>
        <v>15.812107178299707</v>
      </c>
      <c r="AB7" s="210">
        <f t="shared" si="12"/>
        <v>17.361766371013402</v>
      </c>
      <c r="AC7" s="210">
        <f t="shared" si="12"/>
        <v>12.671499610568567</v>
      </c>
      <c r="AD7" s="210">
        <f t="shared" si="12"/>
        <v>8.2913165266106432</v>
      </c>
      <c r="AE7" s="463"/>
      <c r="AF7" s="464"/>
      <c r="AG7" s="464"/>
      <c r="AH7" s="464"/>
      <c r="AI7" s="464"/>
      <c r="AJ7" s="464"/>
      <c r="AK7" s="464"/>
      <c r="AL7" s="464"/>
      <c r="AM7" s="464"/>
    </row>
    <row r="8" spans="1:39" x14ac:dyDescent="0.25">
      <c r="B8" s="138">
        <v>143</v>
      </c>
      <c r="C8" s="138">
        <v>148</v>
      </c>
      <c r="D8" s="138">
        <v>154</v>
      </c>
      <c r="E8" s="138">
        <v>159</v>
      </c>
      <c r="F8" s="138">
        <v>165</v>
      </c>
      <c r="G8" s="138">
        <v>179</v>
      </c>
      <c r="H8" s="138">
        <v>185</v>
      </c>
      <c r="I8" s="138">
        <v>199</v>
      </c>
      <c r="J8" s="4"/>
      <c r="K8" s="179" t="s">
        <v>155</v>
      </c>
      <c r="L8">
        <f>VAR(B6:B10)</f>
        <v>16</v>
      </c>
      <c r="M8">
        <f t="shared" ref="M8:S8" si="13">VAR(C6:C10)</f>
        <v>7.3</v>
      </c>
      <c r="N8">
        <f t="shared" si="13"/>
        <v>1.2</v>
      </c>
      <c r="O8">
        <f t="shared" si="13"/>
        <v>1.3</v>
      </c>
      <c r="P8">
        <f t="shared" si="13"/>
        <v>5.7</v>
      </c>
      <c r="Q8">
        <f t="shared" si="13"/>
        <v>0.8</v>
      </c>
      <c r="R8">
        <f t="shared" si="13"/>
        <v>1.3</v>
      </c>
      <c r="S8">
        <f t="shared" si="13"/>
        <v>2.2999999999999998</v>
      </c>
      <c r="V8" s="215" t="s">
        <v>561</v>
      </c>
      <c r="W8" s="242">
        <f>W2/0.015</f>
        <v>9442.9629629629635</v>
      </c>
      <c r="X8" s="242">
        <f t="shared" ref="X8:AD8" si="14">X2/0.015</f>
        <v>9848.1481481481478</v>
      </c>
      <c r="Y8" s="242">
        <f t="shared" si="14"/>
        <v>10262.962962962962</v>
      </c>
      <c r="Z8" s="242">
        <f t="shared" si="14"/>
        <v>10694.814814814816</v>
      </c>
      <c r="AA8" s="242">
        <f t="shared" si="14"/>
        <v>11196.296296296296</v>
      </c>
      <c r="AB8" s="242">
        <f t="shared" si="14"/>
        <v>11775.555555555555</v>
      </c>
      <c r="AC8" s="242">
        <f t="shared" si="14"/>
        <v>12363.703703703706</v>
      </c>
      <c r="AD8" s="242">
        <f t="shared" si="14"/>
        <v>13222.222222222223</v>
      </c>
      <c r="AE8" s="463"/>
      <c r="AF8" s="464"/>
      <c r="AG8" s="464"/>
      <c r="AH8" s="464"/>
      <c r="AI8" s="464"/>
      <c r="AJ8" s="464"/>
      <c r="AK8" s="464"/>
      <c r="AL8" s="464"/>
      <c r="AM8" s="464"/>
    </row>
    <row r="9" spans="1:39" x14ac:dyDescent="0.25">
      <c r="B9" s="138">
        <v>142</v>
      </c>
      <c r="C9" s="138">
        <v>150</v>
      </c>
      <c r="D9" s="138">
        <v>154</v>
      </c>
      <c r="E9" s="138">
        <v>157</v>
      </c>
      <c r="F9" s="138">
        <v>164</v>
      </c>
      <c r="G9" s="138">
        <v>177</v>
      </c>
      <c r="H9" s="138">
        <v>187</v>
      </c>
      <c r="I9" s="138">
        <v>202</v>
      </c>
      <c r="J9" s="4"/>
      <c r="V9" s="215" t="s">
        <v>560</v>
      </c>
      <c r="W9" s="241">
        <f>W8/AG1</f>
        <v>363.55322392849206</v>
      </c>
      <c r="X9" s="241">
        <f>X8/AG1</f>
        <v>379.15281707948708</v>
      </c>
      <c r="Y9" s="241">
        <f>Y8/AG1</f>
        <v>395.12315010427176</v>
      </c>
      <c r="Z9" s="241">
        <f>Z8/AG1</f>
        <v>411.74940752114594</v>
      </c>
      <c r="AA9" s="241">
        <f>AA8/AG1</f>
        <v>431.05639941003739</v>
      </c>
      <c r="AB9" s="241">
        <f>AB8/AG1</f>
        <v>453.35782874107605</v>
      </c>
      <c r="AC9" s="241">
        <f>AC8/AG1</f>
        <v>476.00147949407449</v>
      </c>
      <c r="AD9" s="241">
        <f>AD8/AG1</f>
        <v>509.05436516501277</v>
      </c>
      <c r="AE9" s="463"/>
      <c r="AF9" s="464"/>
      <c r="AG9" s="464"/>
      <c r="AH9" s="464"/>
      <c r="AI9" s="464"/>
      <c r="AJ9" s="464"/>
      <c r="AK9" s="464"/>
      <c r="AL9" s="464"/>
      <c r="AM9" s="464"/>
    </row>
    <row r="10" spans="1:39" x14ac:dyDescent="0.25">
      <c r="B10" s="138">
        <v>151</v>
      </c>
      <c r="C10" s="138">
        <v>143</v>
      </c>
      <c r="D10" s="138">
        <v>152</v>
      </c>
      <c r="E10" s="138">
        <v>158</v>
      </c>
      <c r="F10" s="138">
        <v>170</v>
      </c>
      <c r="G10" s="138">
        <v>177</v>
      </c>
      <c r="H10" s="138">
        <v>186</v>
      </c>
      <c r="I10" s="138">
        <v>198</v>
      </c>
      <c r="J10" s="4"/>
      <c r="V10" s="215" t="s">
        <v>563</v>
      </c>
      <c r="W10" s="241">
        <v>0</v>
      </c>
      <c r="X10" s="241">
        <f t="shared" ref="X10:AD10" si="15">X9/363.5*100-100</f>
        <v>4.3061394991711381</v>
      </c>
      <c r="Y10" s="241">
        <f t="shared" si="15"/>
        <v>8.699628639414513</v>
      </c>
      <c r="Z10" s="241">
        <f t="shared" si="15"/>
        <v>13.273564655060781</v>
      </c>
      <c r="AA10" s="241">
        <f t="shared" si="15"/>
        <v>18.584979204962139</v>
      </c>
      <c r="AB10" s="241">
        <f t="shared" si="15"/>
        <v>24.720172968659156</v>
      </c>
      <c r="AC10" s="241">
        <f t="shared" si="15"/>
        <v>30.949512928218581</v>
      </c>
      <c r="AD10" s="241">
        <f t="shared" si="15"/>
        <v>40.042466345257992</v>
      </c>
    </row>
    <row r="11" spans="1:39" x14ac:dyDescent="0.25">
      <c r="A11" s="179" t="s">
        <v>323</v>
      </c>
      <c r="B11" s="139">
        <v>140</v>
      </c>
      <c r="C11" s="139">
        <v>147</v>
      </c>
      <c r="D11" s="139">
        <v>155</v>
      </c>
      <c r="E11" s="139">
        <v>159</v>
      </c>
      <c r="F11" s="139">
        <v>169</v>
      </c>
      <c r="G11" s="139">
        <v>177</v>
      </c>
      <c r="H11" s="139">
        <v>186</v>
      </c>
      <c r="I11" s="139">
        <v>197</v>
      </c>
      <c r="J11" s="4"/>
      <c r="K11" s="179" t="s">
        <v>324</v>
      </c>
      <c r="L11">
        <f t="shared" ref="L11" si="16">AVERAGE(B11:B15)</f>
        <v>140.6</v>
      </c>
      <c r="M11">
        <f t="shared" ref="M11" si="17">AVERAGE(C11:C15)</f>
        <v>146.6</v>
      </c>
      <c r="N11">
        <f t="shared" ref="N11" si="18">AVERAGE(D11:D15)</f>
        <v>155.4</v>
      </c>
      <c r="O11">
        <f t="shared" ref="O11" si="19">AVERAGE(E11:E15)</f>
        <v>159.80000000000001</v>
      </c>
      <c r="P11">
        <f t="shared" ref="P11" si="20">AVERAGE(F11:F15)</f>
        <v>169.8</v>
      </c>
      <c r="Q11">
        <f t="shared" ref="Q11" si="21">AVERAGE(G11:G15)</f>
        <v>176</v>
      </c>
      <c r="R11">
        <f t="shared" ref="R11" si="22">AVERAGE(H11:H15)</f>
        <v>185</v>
      </c>
      <c r="S11">
        <f t="shared" ref="S11" si="23">AVERAGE(I11:I15)</f>
        <v>197.6</v>
      </c>
      <c r="W11">
        <f>W1/15*100</f>
        <v>0</v>
      </c>
      <c r="X11">
        <f t="shared" ref="X11:AD11" si="24">X1/15*100</f>
        <v>6.666666666666667</v>
      </c>
      <c r="Y11">
        <f t="shared" si="24"/>
        <v>13.333333333333334</v>
      </c>
      <c r="Z11">
        <f t="shared" si="24"/>
        <v>20</v>
      </c>
      <c r="AA11">
        <f t="shared" si="24"/>
        <v>26.666666666666668</v>
      </c>
      <c r="AB11">
        <f t="shared" si="24"/>
        <v>33.333333333333329</v>
      </c>
      <c r="AC11">
        <f t="shared" si="24"/>
        <v>40</v>
      </c>
      <c r="AD11">
        <f t="shared" si="24"/>
        <v>46.666666666666664</v>
      </c>
    </row>
    <row r="12" spans="1:39" x14ac:dyDescent="0.25">
      <c r="B12" s="139">
        <v>139</v>
      </c>
      <c r="C12" s="139">
        <v>148</v>
      </c>
      <c r="D12" s="139">
        <v>158</v>
      </c>
      <c r="E12" s="139">
        <v>159</v>
      </c>
      <c r="F12" s="139">
        <v>169</v>
      </c>
      <c r="G12" s="139">
        <v>174</v>
      </c>
      <c r="H12" s="139">
        <v>184</v>
      </c>
      <c r="I12" s="139">
        <v>197</v>
      </c>
      <c r="J12" s="4"/>
      <c r="K12" s="179" t="s">
        <v>154</v>
      </c>
      <c r="L12">
        <f t="shared" ref="L12" si="25">_xlfn.STDEV.S(B11:B15)</f>
        <v>1.1401754250991381</v>
      </c>
      <c r="M12">
        <f t="shared" ref="M12" si="26">_xlfn.STDEV.S(C11:C15)</f>
        <v>2.0736441353327719</v>
      </c>
      <c r="N12">
        <f t="shared" ref="N12" si="27">_xlfn.STDEV.S(D11:D15)</f>
        <v>1.8165902124584949</v>
      </c>
      <c r="O12">
        <f t="shared" ref="O12" si="28">_xlfn.STDEV.S(E11:E15)</f>
        <v>1.3038404810405297</v>
      </c>
      <c r="P12">
        <f t="shared" ref="P12" si="29">_xlfn.STDEV.S(F11:F15)</f>
        <v>1.3038404810405297</v>
      </c>
      <c r="Q12">
        <f t="shared" ref="Q12" si="30">_xlfn.STDEV.S(G11:G15)</f>
        <v>1.2247448713915889</v>
      </c>
      <c r="R12">
        <f t="shared" ref="R12" si="31">_xlfn.STDEV.S(H11:H15)</f>
        <v>1.4142135623730951</v>
      </c>
      <c r="S12">
        <f t="shared" ref="S12" si="32">_xlfn.STDEV.S(I11:I15)</f>
        <v>0.89442719099991586</v>
      </c>
    </row>
    <row r="13" spans="1:39" x14ac:dyDescent="0.25">
      <c r="B13" s="139">
        <v>142</v>
      </c>
      <c r="C13" s="139">
        <v>148</v>
      </c>
      <c r="D13" s="139">
        <v>153</v>
      </c>
      <c r="E13" s="139">
        <v>159</v>
      </c>
      <c r="F13" s="139">
        <v>169</v>
      </c>
      <c r="G13" s="139">
        <v>176</v>
      </c>
      <c r="H13" s="139">
        <v>186</v>
      </c>
      <c r="I13" s="139">
        <v>197</v>
      </c>
      <c r="J13" s="4"/>
      <c r="K13" s="179" t="s">
        <v>155</v>
      </c>
      <c r="L13">
        <f t="shared" ref="L13" si="33">VAR(B11:B15)</f>
        <v>1.3</v>
      </c>
      <c r="M13">
        <f t="shared" ref="M13" si="34">VAR(C11:C15)</f>
        <v>4.3</v>
      </c>
      <c r="N13">
        <f t="shared" ref="N13" si="35">VAR(D11:D15)</f>
        <v>3.3</v>
      </c>
      <c r="O13">
        <f t="shared" ref="O13" si="36">VAR(E11:E15)</f>
        <v>1.7</v>
      </c>
      <c r="P13">
        <f t="shared" ref="P13" si="37">VAR(F11:F15)</f>
        <v>1.7</v>
      </c>
      <c r="Q13">
        <f t="shared" ref="Q13" si="38">VAR(G11:G15)</f>
        <v>1.5</v>
      </c>
      <c r="R13">
        <f t="shared" ref="R13" si="39">VAR(H11:H15)</f>
        <v>2</v>
      </c>
      <c r="S13">
        <f t="shared" ref="S13" si="40">VAR(I11:I15)</f>
        <v>0.8</v>
      </c>
    </row>
    <row r="14" spans="1:39" x14ac:dyDescent="0.25">
      <c r="B14" s="139">
        <v>141</v>
      </c>
      <c r="C14" s="139">
        <v>147</v>
      </c>
      <c r="D14" s="139">
        <v>155</v>
      </c>
      <c r="E14" s="139">
        <v>160</v>
      </c>
      <c r="F14" s="139">
        <v>170</v>
      </c>
      <c r="G14" s="139">
        <v>176</v>
      </c>
      <c r="H14" s="139">
        <v>186</v>
      </c>
      <c r="I14" s="139">
        <v>199</v>
      </c>
      <c r="J14" s="4"/>
    </row>
    <row r="15" spans="1:39" x14ac:dyDescent="0.25">
      <c r="B15" s="139">
        <v>141</v>
      </c>
      <c r="C15" s="139">
        <v>143</v>
      </c>
      <c r="D15" s="139">
        <v>156</v>
      </c>
      <c r="E15" s="139">
        <v>162</v>
      </c>
      <c r="F15" s="139">
        <v>172</v>
      </c>
      <c r="G15" s="139">
        <v>177</v>
      </c>
      <c r="H15" s="139">
        <v>183</v>
      </c>
      <c r="I15" s="139">
        <v>198</v>
      </c>
      <c r="J15" s="4"/>
    </row>
    <row r="16" spans="1:39" x14ac:dyDescent="0.25">
      <c r="A16" s="179" t="s">
        <v>325</v>
      </c>
      <c r="B16" s="140">
        <v>143</v>
      </c>
      <c r="C16" s="140">
        <v>145</v>
      </c>
      <c r="D16" s="140">
        <v>154</v>
      </c>
      <c r="E16" s="140">
        <v>160</v>
      </c>
      <c r="F16" s="140">
        <v>165</v>
      </c>
      <c r="G16" s="140">
        <v>179</v>
      </c>
      <c r="H16" s="140">
        <v>186</v>
      </c>
      <c r="I16" s="140">
        <v>199</v>
      </c>
      <c r="J16" s="4"/>
      <c r="K16" s="179" t="s">
        <v>324</v>
      </c>
      <c r="L16">
        <f t="shared" ref="L16" si="41">AVERAGE(B16:B20)</f>
        <v>142.4</v>
      </c>
      <c r="M16">
        <f t="shared" ref="M16" si="42">AVERAGE(C16:C20)</f>
        <v>147</v>
      </c>
      <c r="N16">
        <f t="shared" ref="N16" si="43">AVERAGE(D16:D20)</f>
        <v>155.6</v>
      </c>
      <c r="O16">
        <f t="shared" ref="O16" si="44">AVERAGE(E16:E20)</f>
        <v>160.4</v>
      </c>
      <c r="P16">
        <f t="shared" ref="P16" si="45">AVERAGE(F16:F20)</f>
        <v>166.2</v>
      </c>
      <c r="Q16">
        <f t="shared" ref="Q16" si="46">AVERAGE(G16:G20)</f>
        <v>177.8</v>
      </c>
      <c r="R16">
        <f t="shared" ref="R16" si="47">AVERAGE(H16:H20)</f>
        <v>186.4</v>
      </c>
      <c r="S16">
        <f t="shared" ref="S16" si="48">AVERAGE(I16:I20)</f>
        <v>198.4</v>
      </c>
    </row>
    <row r="17" spans="1:19" x14ac:dyDescent="0.25">
      <c r="B17" s="140">
        <v>144</v>
      </c>
      <c r="C17" s="140">
        <v>148</v>
      </c>
      <c r="D17" s="140">
        <v>154</v>
      </c>
      <c r="E17" s="140">
        <v>160</v>
      </c>
      <c r="F17" s="140">
        <v>167</v>
      </c>
      <c r="G17" s="140">
        <v>177</v>
      </c>
      <c r="H17" s="140">
        <v>186</v>
      </c>
      <c r="I17" s="140">
        <v>197</v>
      </c>
      <c r="J17" s="4"/>
      <c r="K17" s="179" t="s">
        <v>154</v>
      </c>
      <c r="L17">
        <f t="shared" ref="L17" si="49">_xlfn.STDEV.S(B16:B20)</f>
        <v>1.51657508881031</v>
      </c>
      <c r="M17">
        <f t="shared" ref="M17" si="50">_xlfn.STDEV.S(C16:C20)</f>
        <v>3.082207001484488</v>
      </c>
      <c r="N17">
        <f t="shared" ref="N17" si="51">_xlfn.STDEV.S(D16:D20)</f>
        <v>2.3021728866442674</v>
      </c>
      <c r="O17">
        <f t="shared" ref="O17" si="52">_xlfn.STDEV.S(E16:E20)</f>
        <v>0.54772255750516607</v>
      </c>
      <c r="P17">
        <f t="shared" ref="P17" si="53">_xlfn.STDEV.S(F16:F20)</f>
        <v>2.3874672772626644</v>
      </c>
      <c r="Q17">
        <f t="shared" ref="Q17" si="54">_xlfn.STDEV.S(G16:G20)</f>
        <v>0.83666002653407556</v>
      </c>
      <c r="R17">
        <f t="shared" ref="R17" si="55">_xlfn.STDEV.S(H16:H20)</f>
        <v>1.1401754250991381</v>
      </c>
      <c r="S17">
        <f t="shared" ref="S17" si="56">_xlfn.STDEV.S(I16:I20)</f>
        <v>0.89442719099991586</v>
      </c>
    </row>
    <row r="18" spans="1:19" x14ac:dyDescent="0.25">
      <c r="B18" s="140">
        <v>142</v>
      </c>
      <c r="C18" s="140">
        <v>148</v>
      </c>
      <c r="D18" s="140">
        <v>159</v>
      </c>
      <c r="E18" s="140">
        <v>161</v>
      </c>
      <c r="F18" s="140">
        <v>165</v>
      </c>
      <c r="G18" s="140">
        <v>178</v>
      </c>
      <c r="H18" s="140">
        <v>185</v>
      </c>
      <c r="I18" s="140">
        <v>198</v>
      </c>
      <c r="J18" s="4"/>
      <c r="K18" s="179" t="s">
        <v>155</v>
      </c>
      <c r="L18">
        <f t="shared" ref="L18" si="57">VAR(B16:B20)</f>
        <v>2.2999999999999998</v>
      </c>
      <c r="M18">
        <f t="shared" ref="M18" si="58">VAR(C16:C20)</f>
        <v>9.5</v>
      </c>
      <c r="N18">
        <f t="shared" ref="N18" si="59">VAR(D16:D20)</f>
        <v>5.2999999999999989</v>
      </c>
      <c r="O18">
        <f t="shared" ref="O18" si="60">VAR(E16:E20)</f>
        <v>0.3</v>
      </c>
      <c r="P18">
        <f t="shared" ref="P18" si="61">VAR(F16:F20)</f>
        <v>5.7</v>
      </c>
      <c r="Q18">
        <f t="shared" ref="Q18" si="62">VAR(G16:G20)</f>
        <v>0.70000000000000007</v>
      </c>
      <c r="R18">
        <f t="shared" ref="R18" si="63">VAR(H16:H20)</f>
        <v>1.3</v>
      </c>
      <c r="S18">
        <f t="shared" ref="S18" si="64">VAR(I16:I20)</f>
        <v>0.8</v>
      </c>
    </row>
    <row r="19" spans="1:19" x14ac:dyDescent="0.25">
      <c r="B19" s="140">
        <v>143</v>
      </c>
      <c r="C19" s="140">
        <v>151</v>
      </c>
      <c r="D19" s="140">
        <v>154</v>
      </c>
      <c r="E19" s="140">
        <v>160</v>
      </c>
      <c r="F19" s="140">
        <v>164</v>
      </c>
      <c r="G19" s="140">
        <v>178</v>
      </c>
      <c r="H19" s="140">
        <v>188</v>
      </c>
      <c r="I19" s="140">
        <v>199</v>
      </c>
      <c r="J19" s="4"/>
    </row>
    <row r="20" spans="1:19" x14ac:dyDescent="0.25">
      <c r="B20" s="140">
        <v>140</v>
      </c>
      <c r="C20" s="140">
        <v>143</v>
      </c>
      <c r="D20" s="140">
        <v>157</v>
      </c>
      <c r="E20" s="140">
        <v>161</v>
      </c>
      <c r="F20" s="140">
        <v>170</v>
      </c>
      <c r="G20" s="140">
        <v>177</v>
      </c>
      <c r="H20" s="140">
        <v>187</v>
      </c>
      <c r="I20" s="140">
        <v>199</v>
      </c>
      <c r="J20" s="4"/>
    </row>
    <row r="21" spans="1:19" x14ac:dyDescent="0.25">
      <c r="A21" s="179" t="s">
        <v>327</v>
      </c>
      <c r="B21" s="141">
        <v>139</v>
      </c>
      <c r="C21" s="141">
        <v>149</v>
      </c>
      <c r="D21" s="141">
        <v>149</v>
      </c>
      <c r="E21" s="141">
        <v>160</v>
      </c>
      <c r="F21" s="141">
        <v>168</v>
      </c>
      <c r="G21" s="141">
        <v>178</v>
      </c>
      <c r="H21" s="141">
        <v>186</v>
      </c>
      <c r="I21" s="141">
        <v>197</v>
      </c>
      <c r="J21" s="4"/>
      <c r="K21" s="179" t="s">
        <v>324</v>
      </c>
      <c r="L21">
        <f t="shared" ref="L21" si="65">AVERAGE(B21:B25)</f>
        <v>138.80000000000001</v>
      </c>
      <c r="M21">
        <f t="shared" ref="M21" si="66">AVERAGE(C21:C25)</f>
        <v>150.6</v>
      </c>
      <c r="N21">
        <f t="shared" ref="N21" si="67">AVERAGE(D21:D25)</f>
        <v>152.80000000000001</v>
      </c>
      <c r="O21">
        <f t="shared" ref="O21" si="68">AVERAGE(E21:E25)</f>
        <v>160.19999999999999</v>
      </c>
      <c r="P21">
        <f t="shared" ref="P21" si="69">AVERAGE(F21:F25)</f>
        <v>168.4</v>
      </c>
      <c r="Q21">
        <f t="shared" ref="Q21" si="70">AVERAGE(G21:G25)</f>
        <v>176.8</v>
      </c>
      <c r="R21">
        <f t="shared" ref="R21" si="71">AVERAGE(H21:H25)</f>
        <v>186</v>
      </c>
      <c r="S21">
        <f t="shared" ref="S21" si="72">AVERAGE(I21:I25)</f>
        <v>198</v>
      </c>
    </row>
    <row r="22" spans="1:19" x14ac:dyDescent="0.25">
      <c r="B22" s="141">
        <v>139</v>
      </c>
      <c r="C22" s="141">
        <v>150</v>
      </c>
      <c r="D22" s="141">
        <v>154</v>
      </c>
      <c r="E22" s="141">
        <v>160</v>
      </c>
      <c r="F22" s="141">
        <v>167</v>
      </c>
      <c r="G22" s="141">
        <v>176</v>
      </c>
      <c r="H22" s="141">
        <v>185</v>
      </c>
      <c r="I22" s="141">
        <v>199</v>
      </c>
      <c r="J22" s="4"/>
      <c r="K22" s="179" t="s">
        <v>154</v>
      </c>
      <c r="L22">
        <f t="shared" ref="L22" si="73">_xlfn.STDEV.S(B21:B25)</f>
        <v>1.0954451150103321</v>
      </c>
      <c r="M22">
        <f t="shared" ref="M22" si="74">_xlfn.STDEV.S(C21:C25)</f>
        <v>1.1401754250991381</v>
      </c>
      <c r="N22">
        <f t="shared" ref="N22" si="75">_xlfn.STDEV.S(D21:D25)</f>
        <v>2.16794833886788</v>
      </c>
      <c r="O22">
        <f t="shared" ref="O22" si="76">_xlfn.STDEV.S(E21:E25)</f>
        <v>0.83666002653407556</v>
      </c>
      <c r="P22">
        <f t="shared" ref="P22" si="77">_xlfn.STDEV.S(F21:F25)</f>
        <v>0.89442719099991586</v>
      </c>
      <c r="Q22">
        <f t="shared" ref="Q22" si="78">_xlfn.STDEV.S(G21:G25)</f>
        <v>0.83666002653407556</v>
      </c>
      <c r="R22">
        <f t="shared" ref="R22" si="79">_xlfn.STDEV.S(H21:H25)</f>
        <v>0.70710678118654757</v>
      </c>
      <c r="S22">
        <f t="shared" ref="S22" si="80">_xlfn.STDEV.S(I21:I25)</f>
        <v>0.70710678118654757</v>
      </c>
    </row>
    <row r="23" spans="1:19" x14ac:dyDescent="0.25">
      <c r="B23" s="141">
        <v>137</v>
      </c>
      <c r="C23" s="141">
        <v>151</v>
      </c>
      <c r="D23" s="141">
        <v>153</v>
      </c>
      <c r="E23" s="141">
        <v>159</v>
      </c>
      <c r="F23" s="141">
        <v>169</v>
      </c>
      <c r="G23" s="141">
        <v>177</v>
      </c>
      <c r="H23" s="141">
        <v>186</v>
      </c>
      <c r="I23" s="141">
        <v>198</v>
      </c>
      <c r="J23" s="4"/>
      <c r="K23" s="179" t="s">
        <v>155</v>
      </c>
      <c r="L23">
        <f t="shared" ref="L23" si="81">VAR(B21:B25)</f>
        <v>1.2</v>
      </c>
      <c r="M23">
        <f t="shared" ref="M23" si="82">VAR(C21:C25)</f>
        <v>1.3</v>
      </c>
      <c r="N23">
        <f t="shared" ref="N23" si="83">VAR(D21:D25)</f>
        <v>4.7</v>
      </c>
      <c r="O23">
        <f t="shared" ref="O23" si="84">VAR(E21:E25)</f>
        <v>0.70000000000000007</v>
      </c>
      <c r="P23">
        <f t="shared" ref="P23" si="85">VAR(F21:F25)</f>
        <v>0.8</v>
      </c>
      <c r="Q23">
        <f t="shared" ref="Q23" si="86">VAR(G21:G25)</f>
        <v>0.70000000000000007</v>
      </c>
      <c r="R23">
        <f t="shared" ref="R23" si="87">VAR(H21:H25)</f>
        <v>0.5</v>
      </c>
      <c r="S23">
        <f t="shared" ref="S23" si="88">VAR(I21:I25)</f>
        <v>0.5</v>
      </c>
    </row>
    <row r="24" spans="1:19" x14ac:dyDescent="0.25">
      <c r="B24" s="141">
        <v>140</v>
      </c>
      <c r="C24" s="141">
        <v>152</v>
      </c>
      <c r="D24" s="141">
        <v>154</v>
      </c>
      <c r="E24" s="141">
        <v>161</v>
      </c>
      <c r="F24" s="141">
        <v>169</v>
      </c>
      <c r="G24" s="141">
        <v>177</v>
      </c>
      <c r="H24" s="141">
        <v>186</v>
      </c>
      <c r="I24" s="141">
        <v>198</v>
      </c>
      <c r="J24" s="4"/>
    </row>
    <row r="25" spans="1:19" x14ac:dyDescent="0.25">
      <c r="B25" s="141">
        <v>139</v>
      </c>
      <c r="C25" s="141">
        <v>151</v>
      </c>
      <c r="D25" s="141">
        <v>154</v>
      </c>
      <c r="E25" s="141">
        <v>161</v>
      </c>
      <c r="F25" s="141">
        <v>169</v>
      </c>
      <c r="G25" s="141">
        <v>176</v>
      </c>
      <c r="H25" s="141">
        <v>187</v>
      </c>
      <c r="I25" s="141">
        <v>198</v>
      </c>
      <c r="J25" s="4"/>
    </row>
    <row r="26" spans="1:19" x14ac:dyDescent="0.25">
      <c r="A26" s="179" t="s">
        <v>328</v>
      </c>
      <c r="B26" s="138">
        <v>142</v>
      </c>
      <c r="C26" s="138">
        <v>146</v>
      </c>
      <c r="D26" s="138">
        <v>153</v>
      </c>
      <c r="E26" s="138">
        <v>160</v>
      </c>
      <c r="F26" s="138">
        <v>165</v>
      </c>
      <c r="G26" s="138">
        <v>176</v>
      </c>
      <c r="H26" s="138">
        <v>187</v>
      </c>
      <c r="I26" s="138">
        <v>198</v>
      </c>
      <c r="J26" s="4"/>
      <c r="K26" s="179" t="s">
        <v>324</v>
      </c>
      <c r="L26">
        <f t="shared" ref="L26" si="89">AVERAGE(B26:B30)</f>
        <v>143</v>
      </c>
      <c r="M26">
        <f t="shared" ref="M26" si="90">AVERAGE(C26:C30)</f>
        <v>146.19999999999999</v>
      </c>
      <c r="N26">
        <f t="shared" ref="N26" si="91">AVERAGE(D26:D30)</f>
        <v>153.6</v>
      </c>
      <c r="O26">
        <f t="shared" ref="O26" si="92">AVERAGE(E26:E30)</f>
        <v>161.4</v>
      </c>
      <c r="P26">
        <f t="shared" ref="P26" si="93">AVERAGE(F26:F30)</f>
        <v>166.2</v>
      </c>
      <c r="Q26">
        <f t="shared" ref="Q26" si="94">AVERAGE(G26:G30)</f>
        <v>175.6</v>
      </c>
      <c r="R26">
        <f t="shared" ref="R26" si="95">AVERAGE(H26:H30)</f>
        <v>186</v>
      </c>
      <c r="S26">
        <f t="shared" ref="S26" si="96">AVERAGE(I26:I30)</f>
        <v>197.4</v>
      </c>
    </row>
    <row r="27" spans="1:19" x14ac:dyDescent="0.25">
      <c r="B27" s="138">
        <v>146</v>
      </c>
      <c r="C27" s="138">
        <v>147</v>
      </c>
      <c r="D27" s="138">
        <v>154</v>
      </c>
      <c r="E27" s="138">
        <v>161</v>
      </c>
      <c r="F27" s="138">
        <v>167</v>
      </c>
      <c r="G27" s="138">
        <v>175</v>
      </c>
      <c r="H27" s="138">
        <v>188</v>
      </c>
      <c r="I27" s="138">
        <v>198</v>
      </c>
      <c r="J27" s="4"/>
      <c r="K27" s="179" t="s">
        <v>154</v>
      </c>
      <c r="L27">
        <f t="shared" ref="L27" si="97">_xlfn.STDEV.S(B26:B30)</f>
        <v>1.8708286933869707</v>
      </c>
      <c r="M27">
        <f t="shared" ref="M27" si="98">_xlfn.STDEV.S(C26:C30)</f>
        <v>0.83666002653407556</v>
      </c>
      <c r="N27">
        <f t="shared" ref="N27" si="99">_xlfn.STDEV.S(D26:D30)</f>
        <v>0.89442719099991586</v>
      </c>
      <c r="O27">
        <f t="shared" ref="O27" si="100">_xlfn.STDEV.S(E26:E30)</f>
        <v>1.1401754250991381</v>
      </c>
      <c r="P27">
        <f t="shared" ref="P27" si="101">_xlfn.STDEV.S(F26:F30)</f>
        <v>2.3874672772626644</v>
      </c>
      <c r="Q27">
        <f t="shared" ref="Q27" si="102">_xlfn.STDEV.S(G26:G30)</f>
        <v>0.54772255750516607</v>
      </c>
      <c r="R27">
        <f t="shared" ref="R27" si="103">_xlfn.STDEV.S(H26:H30)</f>
        <v>1.4142135623730951</v>
      </c>
      <c r="S27">
        <f t="shared" ref="S27" si="104">_xlfn.STDEV.S(I26:I30)</f>
        <v>0.54772255750516607</v>
      </c>
    </row>
    <row r="28" spans="1:19" x14ac:dyDescent="0.25">
      <c r="B28" s="138">
        <v>141</v>
      </c>
      <c r="C28" s="138">
        <v>145</v>
      </c>
      <c r="D28" s="138">
        <v>155</v>
      </c>
      <c r="E28" s="138">
        <v>162</v>
      </c>
      <c r="F28" s="138">
        <v>165</v>
      </c>
      <c r="G28" s="138">
        <v>175</v>
      </c>
      <c r="H28" s="138">
        <v>185</v>
      </c>
      <c r="I28" s="138">
        <v>197</v>
      </c>
      <c r="J28" s="4"/>
      <c r="K28" s="179" t="s">
        <v>155</v>
      </c>
      <c r="L28">
        <f t="shared" ref="L28" si="105">VAR(B26:B30)</f>
        <v>3.5</v>
      </c>
      <c r="M28">
        <f t="shared" ref="M28" si="106">VAR(C26:C30)</f>
        <v>0.70000000000000007</v>
      </c>
      <c r="N28">
        <f t="shared" ref="N28" si="107">VAR(D26:D30)</f>
        <v>0.8</v>
      </c>
      <c r="O28">
        <f t="shared" ref="O28" si="108">VAR(E26:E30)</f>
        <v>1.3</v>
      </c>
      <c r="P28">
        <f t="shared" ref="P28" si="109">VAR(F26:F30)</f>
        <v>5.7</v>
      </c>
      <c r="Q28">
        <f t="shared" ref="Q28" si="110">VAR(G26:G30)</f>
        <v>0.3</v>
      </c>
      <c r="R28">
        <f t="shared" ref="R28" si="111">VAR(H26:H30)</f>
        <v>2</v>
      </c>
      <c r="S28">
        <f t="shared" ref="S28" si="112">VAR(I26:I30)</f>
        <v>0.3</v>
      </c>
    </row>
    <row r="29" spans="1:19" x14ac:dyDescent="0.25">
      <c r="B29" s="138">
        <v>143</v>
      </c>
      <c r="C29" s="138">
        <v>146</v>
      </c>
      <c r="D29" s="138">
        <v>153</v>
      </c>
      <c r="E29" s="138">
        <v>161</v>
      </c>
      <c r="F29" s="138">
        <v>164</v>
      </c>
      <c r="G29" s="138">
        <v>176</v>
      </c>
      <c r="H29" s="138">
        <v>185</v>
      </c>
      <c r="I29" s="138">
        <v>197</v>
      </c>
      <c r="J29" s="4"/>
    </row>
    <row r="30" spans="1:19" x14ac:dyDescent="0.25">
      <c r="B30" s="138">
        <v>143</v>
      </c>
      <c r="C30" s="138">
        <v>147</v>
      </c>
      <c r="D30" s="138">
        <v>153</v>
      </c>
      <c r="E30" s="138">
        <v>163</v>
      </c>
      <c r="F30" s="138">
        <v>170</v>
      </c>
      <c r="G30" s="138">
        <v>176</v>
      </c>
      <c r="H30" s="138">
        <v>185</v>
      </c>
      <c r="I30" s="138">
        <v>197</v>
      </c>
      <c r="J30" s="4"/>
    </row>
    <row r="31" spans="1:19" x14ac:dyDescent="0.25">
      <c r="A31" s="179" t="s">
        <v>329</v>
      </c>
      <c r="B31" s="139">
        <v>141</v>
      </c>
      <c r="C31" s="139">
        <v>145</v>
      </c>
      <c r="D31" s="139">
        <v>152</v>
      </c>
      <c r="E31" s="139">
        <v>160</v>
      </c>
      <c r="F31" s="139">
        <v>169</v>
      </c>
      <c r="G31" s="139">
        <v>177</v>
      </c>
      <c r="H31" s="139">
        <v>180</v>
      </c>
      <c r="I31" s="139">
        <v>199</v>
      </c>
      <c r="J31" s="4"/>
      <c r="K31" s="179" t="s">
        <v>324</v>
      </c>
      <c r="L31">
        <f t="shared" ref="L31" si="113">AVERAGE(B31:B35)</f>
        <v>140.80000000000001</v>
      </c>
      <c r="M31">
        <f t="shared" ref="M31" si="114">AVERAGE(C31:C35)</f>
        <v>146.4</v>
      </c>
      <c r="N31">
        <f t="shared" ref="N31" si="115">AVERAGE(D31:D35)</f>
        <v>154.6</v>
      </c>
      <c r="O31">
        <f t="shared" ref="O31" si="116">AVERAGE(E31:E35)</f>
        <v>160</v>
      </c>
      <c r="P31">
        <f t="shared" ref="P31" si="117">AVERAGE(F31:F35)</f>
        <v>170.4</v>
      </c>
      <c r="Q31">
        <f t="shared" ref="Q31" si="118">AVERAGE(G31:G35)</f>
        <v>177.2</v>
      </c>
      <c r="R31">
        <f t="shared" ref="R31" si="119">AVERAGE(H31:H35)</f>
        <v>183.2</v>
      </c>
      <c r="S31">
        <f t="shared" ref="S31" si="120">AVERAGE(I31:I35)</f>
        <v>197.4</v>
      </c>
    </row>
    <row r="32" spans="1:19" x14ac:dyDescent="0.25">
      <c r="B32" s="139">
        <v>141</v>
      </c>
      <c r="C32" s="139">
        <v>146</v>
      </c>
      <c r="D32" s="139">
        <v>155</v>
      </c>
      <c r="E32" s="139">
        <v>161</v>
      </c>
      <c r="F32" s="139">
        <v>170</v>
      </c>
      <c r="G32" s="139">
        <v>177</v>
      </c>
      <c r="H32" s="139">
        <v>183</v>
      </c>
      <c r="I32" s="139">
        <v>195</v>
      </c>
      <c r="J32" s="4"/>
      <c r="K32" s="179" t="s">
        <v>154</v>
      </c>
      <c r="L32">
        <f t="shared" ref="L32" si="121">_xlfn.STDEV.S(B31:B35)</f>
        <v>0.44721359549995793</v>
      </c>
      <c r="M32">
        <f t="shared" ref="M32" si="122">_xlfn.STDEV.S(C31:C35)</f>
        <v>1.1401754250991381</v>
      </c>
      <c r="N32">
        <f t="shared" ref="N32" si="123">_xlfn.STDEV.S(D31:D35)</f>
        <v>1.8165902124584949</v>
      </c>
      <c r="O32">
        <f t="shared" ref="O32" si="124">_xlfn.STDEV.S(E31:E35)</f>
        <v>0.70710678118654757</v>
      </c>
      <c r="P32">
        <f t="shared" ref="P32" si="125">_xlfn.STDEV.S(F31:F35)</f>
        <v>1.1401754250991381</v>
      </c>
      <c r="Q32">
        <f t="shared" ref="Q32" si="126">_xlfn.STDEV.S(G31:G35)</f>
        <v>1.0954451150103324</v>
      </c>
      <c r="R32">
        <f t="shared" ref="R32" si="127">_xlfn.STDEV.S(H31:H35)</f>
        <v>1.9235384061671346</v>
      </c>
      <c r="S32">
        <f t="shared" ref="S32" si="128">_xlfn.STDEV.S(I31:I35)</f>
        <v>1.6733200530681511</v>
      </c>
    </row>
    <row r="33" spans="1:19" x14ac:dyDescent="0.25">
      <c r="B33" s="139">
        <v>141</v>
      </c>
      <c r="C33" s="139">
        <v>146</v>
      </c>
      <c r="D33" s="139">
        <v>157</v>
      </c>
      <c r="E33" s="139">
        <v>160</v>
      </c>
      <c r="F33" s="139">
        <v>171</v>
      </c>
      <c r="G33" s="139">
        <v>176</v>
      </c>
      <c r="H33" s="139">
        <v>184</v>
      </c>
      <c r="I33" s="139">
        <v>197</v>
      </c>
      <c r="J33" s="4"/>
      <c r="K33" s="179" t="s">
        <v>155</v>
      </c>
      <c r="L33">
        <f t="shared" ref="L33" si="129">VAR(B31:B35)</f>
        <v>0.2</v>
      </c>
      <c r="M33">
        <f t="shared" ref="M33" si="130">VAR(C31:C35)</f>
        <v>1.3</v>
      </c>
      <c r="N33">
        <f t="shared" ref="N33" si="131">VAR(D31:D35)</f>
        <v>3.3</v>
      </c>
      <c r="O33">
        <f t="shared" ref="O33" si="132">VAR(E31:E35)</f>
        <v>0.5</v>
      </c>
      <c r="P33">
        <f t="shared" ref="P33" si="133">VAR(F31:F35)</f>
        <v>1.3</v>
      </c>
      <c r="Q33">
        <f t="shared" ref="Q33" si="134">VAR(G31:G35)</f>
        <v>1.2000000000000002</v>
      </c>
      <c r="R33">
        <f t="shared" ref="R33" si="135">VAR(H31:H35)</f>
        <v>3.7</v>
      </c>
      <c r="S33">
        <f t="shared" ref="S33" si="136">VAR(I31:I35)</f>
        <v>2.8</v>
      </c>
    </row>
    <row r="34" spans="1:19" x14ac:dyDescent="0.25">
      <c r="B34" s="139">
        <v>141</v>
      </c>
      <c r="C34" s="139">
        <v>147</v>
      </c>
      <c r="D34" s="139">
        <v>154</v>
      </c>
      <c r="E34" s="139">
        <v>159</v>
      </c>
      <c r="F34" s="139">
        <v>172</v>
      </c>
      <c r="G34" s="139">
        <v>179</v>
      </c>
      <c r="H34" s="139">
        <v>184</v>
      </c>
      <c r="I34" s="139">
        <v>197</v>
      </c>
      <c r="J34" s="4"/>
    </row>
    <row r="35" spans="1:19" x14ac:dyDescent="0.25">
      <c r="B35" s="139">
        <v>140</v>
      </c>
      <c r="C35" s="139">
        <v>148</v>
      </c>
      <c r="D35" s="139">
        <v>155</v>
      </c>
      <c r="E35" s="139">
        <v>160</v>
      </c>
      <c r="F35" s="139">
        <v>170</v>
      </c>
      <c r="G35" s="139">
        <v>177</v>
      </c>
      <c r="H35" s="139">
        <v>185</v>
      </c>
      <c r="I35" s="139">
        <v>199</v>
      </c>
      <c r="J35" s="4"/>
    </row>
    <row r="36" spans="1:19" x14ac:dyDescent="0.25">
      <c r="A36" s="179" t="s">
        <v>330</v>
      </c>
      <c r="B36" s="140">
        <v>140</v>
      </c>
      <c r="C36" s="140">
        <v>146</v>
      </c>
      <c r="D36" s="140">
        <v>154</v>
      </c>
      <c r="E36" s="140">
        <v>160</v>
      </c>
      <c r="F36" s="140">
        <v>165</v>
      </c>
      <c r="G36" s="140">
        <v>174</v>
      </c>
      <c r="H36" s="140">
        <v>187</v>
      </c>
      <c r="I36" s="140">
        <v>199</v>
      </c>
      <c r="K36" s="179" t="s">
        <v>324</v>
      </c>
      <c r="L36">
        <f t="shared" ref="L36" si="137">AVERAGE(B36:B40)</f>
        <v>140.80000000000001</v>
      </c>
      <c r="M36">
        <f t="shared" ref="M36" si="138">AVERAGE(C36:C40)</f>
        <v>147.6</v>
      </c>
      <c r="N36">
        <f t="shared" ref="N36" si="139">AVERAGE(D36:D40)</f>
        <v>152.6</v>
      </c>
      <c r="O36">
        <f t="shared" ref="O36" si="140">AVERAGE(E36:E40)</f>
        <v>158.80000000000001</v>
      </c>
      <c r="P36">
        <f t="shared" ref="P36" si="141">AVERAGE(F36:F40)</f>
        <v>166.2</v>
      </c>
      <c r="Q36">
        <f t="shared" ref="Q36" si="142">AVERAGE(G36:G40)</f>
        <v>173.6</v>
      </c>
      <c r="R36">
        <f t="shared" ref="R36" si="143">AVERAGE(H36:H40)</f>
        <v>185.4</v>
      </c>
      <c r="S36">
        <f t="shared" ref="S36" si="144">AVERAGE(I36:I40)</f>
        <v>197.4</v>
      </c>
    </row>
    <row r="37" spans="1:19" x14ac:dyDescent="0.25">
      <c r="B37" s="140">
        <v>140</v>
      </c>
      <c r="C37" s="140">
        <v>148</v>
      </c>
      <c r="D37" s="140">
        <v>152</v>
      </c>
      <c r="E37" s="140">
        <v>160</v>
      </c>
      <c r="F37" s="140">
        <v>167</v>
      </c>
      <c r="G37" s="140">
        <v>171</v>
      </c>
      <c r="H37" s="140">
        <v>185</v>
      </c>
      <c r="I37" s="140">
        <v>197</v>
      </c>
      <c r="K37" s="179" t="s">
        <v>154</v>
      </c>
      <c r="L37">
        <f t="shared" ref="L37" si="145">_xlfn.STDEV.S(B36:B40)</f>
        <v>1.7888543819998317</v>
      </c>
      <c r="M37">
        <f t="shared" ref="M37" si="146">_xlfn.STDEV.S(C36:C40)</f>
        <v>2.0736441353327719</v>
      </c>
      <c r="N37">
        <f t="shared" ref="N37" si="147">_xlfn.STDEV.S(D36:D40)</f>
        <v>1.3416407864998738</v>
      </c>
      <c r="O37">
        <f t="shared" ref="O37" si="148">_xlfn.STDEV.S(E36:E40)</f>
        <v>1.6431676725154984</v>
      </c>
      <c r="P37">
        <f t="shared" ref="P37" si="149">_xlfn.STDEV.S(F36:F40)</f>
        <v>2.3874672772626644</v>
      </c>
      <c r="Q37">
        <f t="shared" ref="Q37" si="150">_xlfn.STDEV.S(G36:G40)</f>
        <v>2.1908902300206643</v>
      </c>
      <c r="R37">
        <f t="shared" ref="R37" si="151">_xlfn.STDEV.S(H36:H40)</f>
        <v>1.1401754250991381</v>
      </c>
      <c r="S37">
        <f t="shared" ref="S37" si="152">_xlfn.STDEV.S(I36:I40)</f>
        <v>1.1401754250991381</v>
      </c>
    </row>
    <row r="38" spans="1:19" x14ac:dyDescent="0.25">
      <c r="B38" s="140">
        <v>144</v>
      </c>
      <c r="C38" s="140">
        <v>147</v>
      </c>
      <c r="D38" s="140">
        <v>152</v>
      </c>
      <c r="E38" s="140">
        <v>159</v>
      </c>
      <c r="F38" s="140">
        <v>165</v>
      </c>
      <c r="G38" s="140">
        <v>177</v>
      </c>
      <c r="H38" s="140">
        <v>185</v>
      </c>
      <c r="I38" s="140">
        <v>196</v>
      </c>
      <c r="K38" s="179" t="s">
        <v>155</v>
      </c>
      <c r="L38">
        <f t="shared" ref="L38" si="153">VAR(B36:B40)</f>
        <v>3.2</v>
      </c>
      <c r="M38">
        <f t="shared" ref="M38" si="154">VAR(C36:C40)</f>
        <v>4.3</v>
      </c>
      <c r="N38">
        <f t="shared" ref="N38" si="155">VAR(D36:D40)</f>
        <v>1.8</v>
      </c>
      <c r="O38">
        <f t="shared" ref="O38" si="156">VAR(E36:E40)</f>
        <v>2.7</v>
      </c>
      <c r="P38">
        <f t="shared" ref="P38" si="157">VAR(F36:F40)</f>
        <v>5.7</v>
      </c>
      <c r="Q38">
        <f t="shared" ref="Q38" si="158">VAR(G36:G40)</f>
        <v>4.7999999999999989</v>
      </c>
      <c r="R38">
        <f t="shared" ref="R38" si="159">VAR(H36:H40)</f>
        <v>1.3</v>
      </c>
      <c r="S38">
        <f t="shared" ref="S38" si="160">VAR(I36:I40)</f>
        <v>1.3</v>
      </c>
    </row>
    <row r="39" spans="1:19" x14ac:dyDescent="0.25">
      <c r="B39" s="140">
        <v>140</v>
      </c>
      <c r="C39" s="140">
        <v>146</v>
      </c>
      <c r="D39" s="140">
        <v>151</v>
      </c>
      <c r="E39" s="140">
        <v>159</v>
      </c>
      <c r="F39" s="140">
        <v>164</v>
      </c>
      <c r="G39" s="140">
        <v>173</v>
      </c>
      <c r="H39" s="140">
        <v>184</v>
      </c>
      <c r="I39" s="140">
        <v>198</v>
      </c>
    </row>
    <row r="40" spans="1:19" x14ac:dyDescent="0.25">
      <c r="B40" s="140">
        <v>140</v>
      </c>
      <c r="C40" s="140">
        <v>151</v>
      </c>
      <c r="D40" s="140">
        <v>154</v>
      </c>
      <c r="E40" s="140">
        <v>156</v>
      </c>
      <c r="F40" s="140">
        <v>170</v>
      </c>
      <c r="G40" s="140">
        <v>173</v>
      </c>
      <c r="H40" s="140">
        <v>186</v>
      </c>
      <c r="I40" s="140">
        <v>197</v>
      </c>
    </row>
    <row r="41" spans="1:19" x14ac:dyDescent="0.25">
      <c r="A41" s="179" t="s">
        <v>364</v>
      </c>
      <c r="B41" s="141">
        <v>139</v>
      </c>
      <c r="C41" s="141">
        <v>147</v>
      </c>
      <c r="D41" s="141">
        <v>152</v>
      </c>
      <c r="E41" s="141">
        <v>161</v>
      </c>
      <c r="F41" s="141">
        <v>167</v>
      </c>
      <c r="G41" s="141">
        <v>172</v>
      </c>
      <c r="H41" s="141">
        <v>180</v>
      </c>
      <c r="I41" s="141">
        <v>199</v>
      </c>
      <c r="K41" s="179" t="s">
        <v>324</v>
      </c>
      <c r="L41">
        <f t="shared" ref="L41" si="161">AVERAGE(B41:B45)</f>
        <v>141.80000000000001</v>
      </c>
      <c r="M41">
        <f t="shared" ref="M41" si="162">AVERAGE(C41:C45)</f>
        <v>148.6</v>
      </c>
      <c r="N41">
        <f t="shared" ref="N41" si="163">AVERAGE(D41:D45)</f>
        <v>154.19999999999999</v>
      </c>
      <c r="O41">
        <f t="shared" ref="O41" si="164">AVERAGE(E41:E45)</f>
        <v>159</v>
      </c>
      <c r="P41">
        <f t="shared" ref="P41" si="165">AVERAGE(F41:F45)</f>
        <v>166.8</v>
      </c>
      <c r="Q41">
        <f t="shared" ref="Q41" si="166">AVERAGE(G41:G45)</f>
        <v>176</v>
      </c>
      <c r="R41">
        <f t="shared" ref="R41" si="167">AVERAGE(H41:H45)</f>
        <v>183.2</v>
      </c>
      <c r="S41">
        <f t="shared" ref="S41" si="168">AVERAGE(I41:I45)</f>
        <v>197.4</v>
      </c>
    </row>
    <row r="42" spans="1:19" x14ac:dyDescent="0.25">
      <c r="B42" s="141">
        <v>147</v>
      </c>
      <c r="C42" s="141">
        <v>150</v>
      </c>
      <c r="D42" s="141">
        <v>154</v>
      </c>
      <c r="E42" s="141">
        <v>161</v>
      </c>
      <c r="F42" s="141">
        <v>166</v>
      </c>
      <c r="G42" s="141">
        <v>178</v>
      </c>
      <c r="H42" s="141">
        <v>183</v>
      </c>
      <c r="I42" s="141">
        <v>195</v>
      </c>
      <c r="K42" s="179" t="s">
        <v>154</v>
      </c>
      <c r="L42">
        <f t="shared" ref="L42" si="169">_xlfn.STDEV.S(B41:B45)</f>
        <v>5.9329587896765297</v>
      </c>
      <c r="M42">
        <f t="shared" ref="M42" si="170">_xlfn.STDEV.S(C41:C45)</f>
        <v>1.1401754250991381</v>
      </c>
      <c r="N42">
        <f t="shared" ref="N42" si="171">_xlfn.STDEV.S(D41:D45)</f>
        <v>2.7748873851023217</v>
      </c>
      <c r="O42">
        <f t="shared" ref="O42" si="172">_xlfn.STDEV.S(E41:E45)</f>
        <v>2.5495097567963922</v>
      </c>
      <c r="P42">
        <f t="shared" ref="P42" si="173">_xlfn.STDEV.S(F41:F45)</f>
        <v>1.3038404810405297</v>
      </c>
      <c r="Q42">
        <f t="shared" ref="Q42" si="174">_xlfn.STDEV.S(G41:G45)</f>
        <v>2.9154759474226504</v>
      </c>
      <c r="R42">
        <f t="shared" ref="R42" si="175">_xlfn.STDEV.S(H41:H45)</f>
        <v>1.9235384061671346</v>
      </c>
      <c r="S42">
        <f t="shared" ref="S42" si="176">_xlfn.STDEV.S(I41:I45)</f>
        <v>1.6733200530681511</v>
      </c>
    </row>
    <row r="43" spans="1:19" x14ac:dyDescent="0.25">
      <c r="B43" s="141">
        <v>133</v>
      </c>
      <c r="C43" s="141">
        <v>149</v>
      </c>
      <c r="D43" s="141">
        <v>159</v>
      </c>
      <c r="E43" s="141">
        <v>160</v>
      </c>
      <c r="F43" s="141">
        <v>169</v>
      </c>
      <c r="G43" s="141">
        <v>179</v>
      </c>
      <c r="H43" s="141">
        <v>184</v>
      </c>
      <c r="I43" s="141">
        <v>197</v>
      </c>
      <c r="K43" s="179" t="s">
        <v>155</v>
      </c>
      <c r="L43">
        <f t="shared" ref="L43" si="177">VAR(B41:B45)</f>
        <v>35.199999999999996</v>
      </c>
      <c r="M43">
        <f t="shared" ref="M43" si="178">VAR(C41:C45)</f>
        <v>1.3</v>
      </c>
      <c r="N43">
        <f t="shared" ref="N43" si="179">VAR(D41:D45)</f>
        <v>7.7</v>
      </c>
      <c r="O43">
        <f t="shared" ref="O43" si="180">VAR(E41:E45)</f>
        <v>6.5</v>
      </c>
      <c r="P43">
        <f t="shared" ref="P43" si="181">VAR(F41:F45)</f>
        <v>1.7000000000000002</v>
      </c>
      <c r="Q43">
        <f t="shared" ref="Q43" si="182">VAR(G41:G45)</f>
        <v>8.5</v>
      </c>
      <c r="R43">
        <f t="shared" ref="R43" si="183">VAR(H41:H45)</f>
        <v>3.7</v>
      </c>
      <c r="S43">
        <f t="shared" ref="S43" si="184">VAR(I41:I45)</f>
        <v>2.8</v>
      </c>
    </row>
    <row r="44" spans="1:19" x14ac:dyDescent="0.25">
      <c r="B44" s="141">
        <v>143</v>
      </c>
      <c r="C44" s="141">
        <v>149</v>
      </c>
      <c r="D44" s="141">
        <v>153</v>
      </c>
      <c r="E44" s="141">
        <v>158</v>
      </c>
      <c r="F44" s="141">
        <v>166</v>
      </c>
      <c r="G44" s="141">
        <v>174</v>
      </c>
      <c r="H44" s="141">
        <v>184</v>
      </c>
      <c r="I44" s="141">
        <v>197</v>
      </c>
    </row>
    <row r="45" spans="1:19" x14ac:dyDescent="0.25">
      <c r="B45" s="141">
        <v>147</v>
      </c>
      <c r="C45" s="141">
        <v>148</v>
      </c>
      <c r="D45" s="141">
        <v>153</v>
      </c>
      <c r="E45" s="141">
        <v>155</v>
      </c>
      <c r="F45" s="141">
        <v>166</v>
      </c>
      <c r="G45" s="141">
        <v>177</v>
      </c>
      <c r="H45" s="141">
        <v>185</v>
      </c>
      <c r="I45" s="141">
        <v>199</v>
      </c>
    </row>
    <row r="46" spans="1:19" x14ac:dyDescent="0.25">
      <c r="A46" s="179" t="s">
        <v>365</v>
      </c>
      <c r="B46" s="138">
        <v>142</v>
      </c>
      <c r="C46" s="138">
        <v>148</v>
      </c>
      <c r="D46" s="138">
        <v>152</v>
      </c>
      <c r="E46" s="138">
        <v>163</v>
      </c>
      <c r="F46" s="138">
        <v>165</v>
      </c>
      <c r="G46" s="138">
        <v>176</v>
      </c>
      <c r="H46" s="138">
        <v>186</v>
      </c>
      <c r="I46" s="138">
        <v>200</v>
      </c>
      <c r="K46" s="179" t="s">
        <v>324</v>
      </c>
      <c r="L46">
        <f t="shared" ref="L46" si="185">AVERAGE(B46:B50)</f>
        <v>141.19999999999999</v>
      </c>
      <c r="M46">
        <f t="shared" ref="M46" si="186">AVERAGE(C46:C50)</f>
        <v>148.19999999999999</v>
      </c>
      <c r="N46">
        <f t="shared" ref="N46" si="187">AVERAGE(D46:D50)</f>
        <v>151.6</v>
      </c>
      <c r="O46">
        <f t="shared" ref="O46" si="188">AVERAGE(E46:E50)</f>
        <v>161</v>
      </c>
      <c r="P46">
        <f t="shared" ref="P46" si="189">AVERAGE(F46:F50)</f>
        <v>168.6</v>
      </c>
      <c r="Q46">
        <f t="shared" ref="Q46" si="190">AVERAGE(G46:G50)</f>
        <v>178.2</v>
      </c>
      <c r="R46">
        <f t="shared" ref="R46" si="191">AVERAGE(H46:H50)</f>
        <v>186.6</v>
      </c>
      <c r="S46">
        <f t="shared" ref="S46" si="192">AVERAGE(I46:I50)</f>
        <v>198.6</v>
      </c>
    </row>
    <row r="47" spans="1:19" x14ac:dyDescent="0.25">
      <c r="B47" s="138">
        <v>142</v>
      </c>
      <c r="C47" s="138">
        <v>149</v>
      </c>
      <c r="D47" s="138">
        <v>152</v>
      </c>
      <c r="E47" s="138">
        <v>162</v>
      </c>
      <c r="F47" s="138">
        <v>169</v>
      </c>
      <c r="G47" s="138">
        <v>179</v>
      </c>
      <c r="H47" s="138">
        <v>189</v>
      </c>
      <c r="I47" s="138">
        <v>199</v>
      </c>
      <c r="K47" s="179" t="s">
        <v>154</v>
      </c>
      <c r="L47">
        <f t="shared" ref="L47" si="193">_xlfn.STDEV.S(B46:B50)</f>
        <v>2.9495762407505248</v>
      </c>
      <c r="M47">
        <f t="shared" ref="M47" si="194">_xlfn.STDEV.S(C46:C50)</f>
        <v>0.83666002653407556</v>
      </c>
      <c r="N47">
        <f t="shared" ref="N47" si="195">_xlfn.STDEV.S(D46:D50)</f>
        <v>0.89442719099991586</v>
      </c>
      <c r="O47">
        <f t="shared" ref="O47" si="196">_xlfn.STDEV.S(E46:E50)</f>
        <v>1.8708286933869707</v>
      </c>
      <c r="P47">
        <f t="shared" ref="P47" si="197">_xlfn.STDEV.S(F46:F50)</f>
        <v>2.7018512172212592</v>
      </c>
      <c r="Q47">
        <f t="shared" ref="Q47" si="198">_xlfn.STDEV.S(G46:G50)</f>
        <v>2.7748873851023217</v>
      </c>
      <c r="R47">
        <f t="shared" ref="R47" si="199">_xlfn.STDEV.S(H46:H50)</f>
        <v>1.9493588689617927</v>
      </c>
      <c r="S47">
        <f t="shared" ref="S47" si="200">_xlfn.STDEV.S(I46:I50)</f>
        <v>2.0736441353327719</v>
      </c>
    </row>
    <row r="48" spans="1:19" x14ac:dyDescent="0.25">
      <c r="B48" s="138">
        <v>145</v>
      </c>
      <c r="C48" s="138">
        <v>147</v>
      </c>
      <c r="D48" s="138">
        <v>150</v>
      </c>
      <c r="E48" s="138">
        <v>161</v>
      </c>
      <c r="F48" s="138">
        <v>170</v>
      </c>
      <c r="G48" s="138">
        <v>182</v>
      </c>
      <c r="H48" s="138">
        <v>186</v>
      </c>
      <c r="I48" s="138">
        <v>199</v>
      </c>
      <c r="K48" s="179" t="s">
        <v>155</v>
      </c>
      <c r="L48">
        <f t="shared" ref="L48" si="201">VAR(B46:B50)</f>
        <v>8.6999999999999993</v>
      </c>
      <c r="M48">
        <f t="shared" ref="M48" si="202">VAR(C46:C50)</f>
        <v>0.70000000000000007</v>
      </c>
      <c r="N48">
        <f t="shared" ref="N48" si="203">VAR(D46:D50)</f>
        <v>0.8</v>
      </c>
      <c r="O48">
        <f t="shared" ref="O48" si="204">VAR(E46:E50)</f>
        <v>3.5</v>
      </c>
      <c r="P48">
        <f t="shared" ref="P48" si="205">VAR(F46:F50)</f>
        <v>7.2999999999999989</v>
      </c>
      <c r="Q48">
        <f t="shared" ref="Q48" si="206">VAR(G46:G50)</f>
        <v>7.7</v>
      </c>
      <c r="R48">
        <f t="shared" ref="R48" si="207">VAR(H46:H50)</f>
        <v>3.8</v>
      </c>
      <c r="S48">
        <f t="shared" ref="S48" si="208">VAR(I46:I50)</f>
        <v>4.3</v>
      </c>
    </row>
    <row r="49" spans="1:55" x14ac:dyDescent="0.25">
      <c r="B49" s="138">
        <v>140</v>
      </c>
      <c r="C49" s="138">
        <v>148</v>
      </c>
      <c r="D49" s="138">
        <v>152</v>
      </c>
      <c r="E49" s="138">
        <v>158</v>
      </c>
      <c r="F49" s="138">
        <v>172</v>
      </c>
      <c r="G49" s="138">
        <v>179</v>
      </c>
      <c r="H49" s="138">
        <v>188</v>
      </c>
      <c r="I49" s="138">
        <v>195</v>
      </c>
    </row>
    <row r="50" spans="1:55" x14ac:dyDescent="0.25">
      <c r="B50" s="138">
        <v>137</v>
      </c>
      <c r="C50" s="138">
        <v>149</v>
      </c>
      <c r="D50" s="138">
        <v>152</v>
      </c>
      <c r="E50" s="138">
        <v>161</v>
      </c>
      <c r="F50" s="138">
        <v>167</v>
      </c>
      <c r="G50" s="138">
        <v>175</v>
      </c>
      <c r="H50" s="138">
        <v>184</v>
      </c>
      <c r="I50" s="138">
        <v>200</v>
      </c>
    </row>
    <row r="51" spans="1:55" x14ac:dyDescent="0.25">
      <c r="A51" s="179" t="s">
        <v>366</v>
      </c>
      <c r="B51" s="139">
        <v>144</v>
      </c>
      <c r="C51" s="139">
        <v>150</v>
      </c>
      <c r="D51" s="139">
        <v>155</v>
      </c>
      <c r="E51" s="139">
        <v>161</v>
      </c>
      <c r="F51" s="139">
        <v>169</v>
      </c>
      <c r="G51" s="139">
        <v>176</v>
      </c>
      <c r="H51" s="139">
        <v>185</v>
      </c>
      <c r="I51" s="139">
        <v>199</v>
      </c>
      <c r="K51" s="179" t="s">
        <v>324</v>
      </c>
      <c r="L51">
        <f t="shared" ref="L51" si="209">AVERAGE(B51:B55)</f>
        <v>142.19999999999999</v>
      </c>
      <c r="M51">
        <f t="shared" ref="M51" si="210">AVERAGE(C51:C55)</f>
        <v>148.19999999999999</v>
      </c>
      <c r="N51">
        <f t="shared" ref="N51" si="211">AVERAGE(D51:D55)</f>
        <v>153.80000000000001</v>
      </c>
      <c r="O51">
        <f t="shared" ref="O51" si="212">AVERAGE(E51:E55)</f>
        <v>160</v>
      </c>
      <c r="P51">
        <f t="shared" ref="P51" si="213">AVERAGE(F51:F55)</f>
        <v>169.4</v>
      </c>
      <c r="Q51">
        <f t="shared" ref="Q51" si="214">AVERAGE(G51:G55)</f>
        <v>176.2</v>
      </c>
      <c r="R51">
        <f t="shared" ref="R51" si="215">AVERAGE(H51:H55)</f>
        <v>185.4</v>
      </c>
      <c r="S51">
        <f t="shared" ref="S51" si="216">AVERAGE(I51:I55)</f>
        <v>199.8</v>
      </c>
    </row>
    <row r="52" spans="1:55" x14ac:dyDescent="0.25">
      <c r="B52" s="139">
        <v>139</v>
      </c>
      <c r="C52" s="139">
        <v>147</v>
      </c>
      <c r="D52" s="139">
        <v>153</v>
      </c>
      <c r="E52" s="139">
        <v>163</v>
      </c>
      <c r="F52" s="139">
        <v>168</v>
      </c>
      <c r="G52" s="139">
        <v>178</v>
      </c>
      <c r="H52" s="139">
        <v>185</v>
      </c>
      <c r="I52" s="139">
        <v>200</v>
      </c>
      <c r="K52" s="179" t="s">
        <v>154</v>
      </c>
      <c r="L52">
        <f t="shared" ref="L52" si="217">_xlfn.STDEV.S(B51:B55)</f>
        <v>3.271085446759225</v>
      </c>
      <c r="M52">
        <f t="shared" ref="M52" si="218">_xlfn.STDEV.S(C51:C55)</f>
        <v>1.7888543819998317</v>
      </c>
      <c r="N52">
        <f t="shared" ref="N52" si="219">_xlfn.STDEV.S(D51:D55)</f>
        <v>1.3038404810405297</v>
      </c>
      <c r="O52">
        <f t="shared" ref="O52" si="220">_xlfn.STDEV.S(E51:E55)</f>
        <v>3</v>
      </c>
      <c r="P52">
        <f t="shared" ref="P52" si="221">_xlfn.STDEV.S(F51:F55)</f>
        <v>1.1401754250991381</v>
      </c>
      <c r="Q52">
        <f t="shared" ref="Q52" si="222">_xlfn.STDEV.S(G51:G55)</f>
        <v>1.4832396974191326</v>
      </c>
      <c r="R52">
        <f t="shared" ref="R52" si="223">_xlfn.STDEV.S(H51:H55)</f>
        <v>1.1401754250991381</v>
      </c>
      <c r="S52">
        <f t="shared" ref="S52" si="224">_xlfn.STDEV.S(I51:I55)</f>
        <v>0.44721359549995798</v>
      </c>
    </row>
    <row r="53" spans="1:55" x14ac:dyDescent="0.25">
      <c r="B53" s="139">
        <v>141</v>
      </c>
      <c r="C53" s="139">
        <v>146</v>
      </c>
      <c r="D53" s="139">
        <v>155</v>
      </c>
      <c r="E53" s="139">
        <v>155</v>
      </c>
      <c r="F53" s="139">
        <v>170</v>
      </c>
      <c r="G53" s="139">
        <v>176</v>
      </c>
      <c r="H53" s="139">
        <v>187</v>
      </c>
      <c r="I53" s="139">
        <v>200</v>
      </c>
      <c r="K53" s="179" t="s">
        <v>155</v>
      </c>
      <c r="L53">
        <f t="shared" ref="L53" si="225">VAR(B51:B55)</f>
        <v>10.7</v>
      </c>
      <c r="M53">
        <f t="shared" ref="M53" si="226">VAR(C51:C55)</f>
        <v>3.2</v>
      </c>
      <c r="N53">
        <f t="shared" ref="N53" si="227">VAR(D51:D55)</f>
        <v>1.7</v>
      </c>
      <c r="O53">
        <f t="shared" ref="O53" si="228">VAR(E51:E55)</f>
        <v>9</v>
      </c>
      <c r="P53">
        <f t="shared" ref="P53" si="229">VAR(F51:F55)</f>
        <v>1.3</v>
      </c>
      <c r="Q53">
        <f t="shared" ref="Q53" si="230">VAR(G51:G55)</f>
        <v>2.2000000000000002</v>
      </c>
      <c r="R53">
        <f t="shared" ref="R53" si="231">VAR(H51:H55)</f>
        <v>1.3</v>
      </c>
      <c r="S53">
        <f t="shared" ref="S53" si="232">VAR(I51:I55)</f>
        <v>0.20000000000000004</v>
      </c>
    </row>
    <row r="54" spans="1:55" x14ac:dyDescent="0.25">
      <c r="B54" s="139">
        <v>147</v>
      </c>
      <c r="C54" s="139">
        <v>148</v>
      </c>
      <c r="D54" s="139">
        <v>152</v>
      </c>
      <c r="E54" s="139">
        <v>161</v>
      </c>
      <c r="F54" s="139">
        <v>169</v>
      </c>
      <c r="G54" s="139">
        <v>174</v>
      </c>
      <c r="H54" s="139">
        <v>184</v>
      </c>
      <c r="I54" s="139">
        <v>200</v>
      </c>
    </row>
    <row r="55" spans="1:55" x14ac:dyDescent="0.25">
      <c r="B55" s="139">
        <v>140</v>
      </c>
      <c r="C55" s="139">
        <v>150</v>
      </c>
      <c r="D55" s="139">
        <v>154</v>
      </c>
      <c r="E55" s="139">
        <v>160</v>
      </c>
      <c r="F55" s="139">
        <v>171</v>
      </c>
      <c r="G55" s="139">
        <v>177</v>
      </c>
      <c r="H55" s="139">
        <v>186</v>
      </c>
      <c r="I55" s="139">
        <v>200</v>
      </c>
    </row>
    <row r="56" spans="1:55" x14ac:dyDescent="0.25">
      <c r="A56" s="179" t="s">
        <v>367</v>
      </c>
      <c r="B56" s="140">
        <v>142</v>
      </c>
      <c r="C56" s="140">
        <v>148</v>
      </c>
      <c r="D56" s="140">
        <v>154</v>
      </c>
      <c r="E56" s="140">
        <v>160</v>
      </c>
      <c r="F56" s="140">
        <v>169</v>
      </c>
      <c r="G56" s="140">
        <v>177</v>
      </c>
      <c r="H56" s="140">
        <v>182</v>
      </c>
      <c r="I56" s="140">
        <v>199</v>
      </c>
      <c r="K56" s="179" t="s">
        <v>324</v>
      </c>
      <c r="L56">
        <f t="shared" ref="L56" si="233">AVERAGE(B56:B60)</f>
        <v>142.19999999999999</v>
      </c>
      <c r="M56">
        <f t="shared" ref="M56" si="234">AVERAGE(C56:C60)</f>
        <v>147.19999999999999</v>
      </c>
      <c r="N56">
        <f t="shared" ref="N56" si="235">AVERAGE(D56:D60)</f>
        <v>153.80000000000001</v>
      </c>
      <c r="O56">
        <f t="shared" ref="O56" si="236">AVERAGE(E56:E60)</f>
        <v>160.4</v>
      </c>
      <c r="P56">
        <f t="shared" ref="P56" si="237">AVERAGE(F56:F60)</f>
        <v>168</v>
      </c>
      <c r="Q56">
        <f t="shared" ref="Q56" si="238">AVERAGE(G56:G60)</f>
        <v>175.8</v>
      </c>
      <c r="R56">
        <f t="shared" ref="R56" si="239">AVERAGE(H56:H60)</f>
        <v>184.4</v>
      </c>
      <c r="S56">
        <f t="shared" ref="S56" si="240">AVERAGE(I56:I60)</f>
        <v>199.2</v>
      </c>
    </row>
    <row r="57" spans="1:55" x14ac:dyDescent="0.25">
      <c r="B57" s="140">
        <v>141</v>
      </c>
      <c r="C57" s="140">
        <v>147</v>
      </c>
      <c r="D57" s="140">
        <v>155</v>
      </c>
      <c r="E57" s="140">
        <v>160</v>
      </c>
      <c r="F57" s="140">
        <v>169</v>
      </c>
      <c r="G57" s="140">
        <v>174</v>
      </c>
      <c r="H57" s="140">
        <v>188</v>
      </c>
      <c r="I57" s="140">
        <v>199</v>
      </c>
      <c r="K57" s="179" t="s">
        <v>154</v>
      </c>
      <c r="L57">
        <f t="shared" ref="L57" si="241">_xlfn.STDEV.S(B56:B60)</f>
        <v>1.3038404810405297</v>
      </c>
      <c r="M57">
        <f t="shared" ref="M57" si="242">_xlfn.STDEV.S(C56:C60)</f>
        <v>2.16794833886788</v>
      </c>
      <c r="N57">
        <f t="shared" ref="N57" si="243">_xlfn.STDEV.S(D56:D60)</f>
        <v>1.0954451150103321</v>
      </c>
      <c r="O57">
        <f t="shared" ref="O57" si="244">_xlfn.STDEV.S(E56:E60)</f>
        <v>0.89442719099991586</v>
      </c>
      <c r="P57">
        <f t="shared" ref="P57" si="245">_xlfn.STDEV.S(F56:F60)</f>
        <v>1</v>
      </c>
      <c r="Q57">
        <f t="shared" ref="Q57" si="246">_xlfn.STDEV.S(G56:G60)</f>
        <v>3.03315017762062</v>
      </c>
      <c r="R57">
        <f t="shared" ref="R57" si="247">_xlfn.STDEV.S(H56:H60)</f>
        <v>2.8809720581775866</v>
      </c>
      <c r="S57">
        <f t="shared" ref="S57" si="248">_xlfn.STDEV.S(I56:I60)</f>
        <v>0.83666002653407556</v>
      </c>
    </row>
    <row r="58" spans="1:55" x14ac:dyDescent="0.25">
      <c r="B58" s="140">
        <v>144</v>
      </c>
      <c r="C58" s="140">
        <v>150</v>
      </c>
      <c r="D58" s="140">
        <v>154</v>
      </c>
      <c r="E58" s="140">
        <v>160</v>
      </c>
      <c r="F58" s="140">
        <v>168</v>
      </c>
      <c r="G58" s="140">
        <v>180</v>
      </c>
      <c r="H58" s="140">
        <v>181</v>
      </c>
      <c r="I58" s="140">
        <v>200</v>
      </c>
      <c r="K58" s="179" t="s">
        <v>155</v>
      </c>
      <c r="L58">
        <f t="shared" ref="L58" si="249">VAR(B56:B60)</f>
        <v>1.7000000000000002</v>
      </c>
      <c r="M58">
        <f t="shared" ref="M58" si="250">VAR(C56:C60)</f>
        <v>4.7</v>
      </c>
      <c r="N58">
        <f t="shared" ref="N58" si="251">VAR(D56:D60)</f>
        <v>1.2</v>
      </c>
      <c r="O58">
        <f t="shared" ref="O58" si="252">VAR(E56:E60)</f>
        <v>0.8</v>
      </c>
      <c r="P58">
        <f t="shared" ref="P58" si="253">VAR(F56:F60)</f>
        <v>1</v>
      </c>
      <c r="Q58">
        <f t="shared" ref="Q58" si="254">VAR(G56:G60)</f>
        <v>9.1999999999999993</v>
      </c>
      <c r="R58">
        <f t="shared" ref="R58" si="255">VAR(H56:H60)</f>
        <v>8.2999999999999989</v>
      </c>
      <c r="S58">
        <f t="shared" ref="S58" si="256">VAR(I56:I60)</f>
        <v>0.7</v>
      </c>
    </row>
    <row r="59" spans="1:55" x14ac:dyDescent="0.25">
      <c r="B59" s="140">
        <v>141</v>
      </c>
      <c r="C59" s="140">
        <v>147</v>
      </c>
      <c r="D59" s="140">
        <v>154</v>
      </c>
      <c r="E59" s="140">
        <v>162</v>
      </c>
      <c r="F59" s="140">
        <v>167</v>
      </c>
      <c r="G59" s="140">
        <v>176</v>
      </c>
      <c r="H59" s="140">
        <v>185</v>
      </c>
      <c r="I59" s="140">
        <v>200</v>
      </c>
    </row>
    <row r="60" spans="1:55" x14ac:dyDescent="0.25">
      <c r="B60" s="140">
        <v>143</v>
      </c>
      <c r="C60" s="140">
        <v>144</v>
      </c>
      <c r="D60" s="140">
        <v>152</v>
      </c>
      <c r="E60" s="140">
        <v>160</v>
      </c>
      <c r="F60" s="140">
        <v>167</v>
      </c>
      <c r="G60" s="140">
        <v>172</v>
      </c>
      <c r="H60" s="140">
        <v>186</v>
      </c>
      <c r="I60" s="140">
        <v>198</v>
      </c>
    </row>
    <row r="61" spans="1:55" x14ac:dyDescent="0.25">
      <c r="A61" s="179" t="s">
        <v>368</v>
      </c>
      <c r="B61" s="141">
        <v>141</v>
      </c>
      <c r="C61" s="141">
        <v>149</v>
      </c>
      <c r="D61" s="141">
        <v>155</v>
      </c>
      <c r="E61" s="141">
        <v>161</v>
      </c>
      <c r="F61" s="141">
        <v>167</v>
      </c>
      <c r="G61" s="141">
        <v>181</v>
      </c>
      <c r="H61" s="141">
        <v>186</v>
      </c>
      <c r="I61" s="141">
        <v>201</v>
      </c>
      <c r="K61" s="179" t="s">
        <v>324</v>
      </c>
      <c r="L61">
        <f t="shared" ref="L61" si="257">AVERAGE(B61:B65)</f>
        <v>144</v>
      </c>
      <c r="M61">
        <f t="shared" ref="M61" si="258">AVERAGE(C61:C65)</f>
        <v>148</v>
      </c>
      <c r="N61">
        <f t="shared" ref="N61" si="259">AVERAGE(D61:D65)</f>
        <v>155.4</v>
      </c>
      <c r="O61">
        <f t="shared" ref="O61" si="260">AVERAGE(E61:E65)</f>
        <v>161.4</v>
      </c>
      <c r="P61">
        <f t="shared" ref="P61" si="261">AVERAGE(F61:F65)</f>
        <v>168.6</v>
      </c>
      <c r="Q61">
        <f t="shared" ref="Q61" si="262">AVERAGE(G61:G65)</f>
        <v>177</v>
      </c>
      <c r="R61">
        <f t="shared" ref="R61" si="263">AVERAGE(H61:H65)</f>
        <v>186</v>
      </c>
      <c r="S61">
        <f t="shared" ref="S61" si="264">AVERAGE(I61:I65)</f>
        <v>198.6</v>
      </c>
    </row>
    <row r="62" spans="1:55" x14ac:dyDescent="0.25">
      <c r="B62" s="141">
        <v>143</v>
      </c>
      <c r="C62" s="141">
        <v>148</v>
      </c>
      <c r="D62" s="141">
        <v>158</v>
      </c>
      <c r="E62" s="141">
        <v>159</v>
      </c>
      <c r="F62" s="141">
        <v>170</v>
      </c>
      <c r="G62" s="141">
        <v>177</v>
      </c>
      <c r="H62" s="141">
        <v>187</v>
      </c>
      <c r="I62" s="141">
        <v>197</v>
      </c>
      <c r="K62" s="179" t="s">
        <v>154</v>
      </c>
      <c r="L62">
        <f t="shared" ref="L62" si="265">_xlfn.STDEV.S(B61:B65)</f>
        <v>4</v>
      </c>
      <c r="M62">
        <f t="shared" ref="M62" si="266">_xlfn.STDEV.S(C61:C65)</f>
        <v>0.70710678118654757</v>
      </c>
      <c r="N62">
        <f t="shared" ref="N62" si="267">_xlfn.STDEV.S(D61:D65)</f>
        <v>1.8165902124584949</v>
      </c>
      <c r="O62">
        <f t="shared" ref="O62" si="268">_xlfn.STDEV.S(E61:E65)</f>
        <v>2.6076809620810595</v>
      </c>
      <c r="P62">
        <f t="shared" ref="P62" si="269">_xlfn.STDEV.S(F61:F65)</f>
        <v>1.1401754250991381</v>
      </c>
      <c r="Q62">
        <f t="shared" ref="Q62" si="270">_xlfn.STDEV.S(G61:G65)</f>
        <v>2.5495097567963922</v>
      </c>
      <c r="R62">
        <f t="shared" ref="R62" si="271">_xlfn.STDEV.S(H61:H65)</f>
        <v>0.70710678118654757</v>
      </c>
      <c r="S62">
        <f t="shared" ref="S62" si="272">_xlfn.STDEV.S(I61:I65)</f>
        <v>1.6733200530681511</v>
      </c>
    </row>
    <row r="63" spans="1:55" x14ac:dyDescent="0.25">
      <c r="B63" s="141">
        <v>143</v>
      </c>
      <c r="C63" s="141">
        <v>148</v>
      </c>
      <c r="D63" s="141">
        <v>153</v>
      </c>
      <c r="E63" s="141">
        <v>163</v>
      </c>
      <c r="F63" s="141">
        <v>168</v>
      </c>
      <c r="G63" s="141">
        <v>176</v>
      </c>
      <c r="H63" s="141">
        <v>186</v>
      </c>
      <c r="I63" s="141">
        <v>199</v>
      </c>
      <c r="K63" s="179" t="s">
        <v>155</v>
      </c>
      <c r="L63">
        <f t="shared" ref="L63" si="273">VAR(B61:B65)</f>
        <v>16</v>
      </c>
      <c r="M63">
        <f t="shared" ref="M63" si="274">VAR(C61:C65)</f>
        <v>0.5</v>
      </c>
      <c r="N63">
        <f t="shared" ref="N63" si="275">VAR(D61:D65)</f>
        <v>3.3</v>
      </c>
      <c r="O63">
        <f t="shared" ref="O63" si="276">VAR(E61:E65)</f>
        <v>6.8</v>
      </c>
      <c r="P63">
        <f t="shared" ref="P63" si="277">VAR(F61:F65)</f>
        <v>1.3</v>
      </c>
      <c r="Q63">
        <f t="shared" ref="Q63" si="278">VAR(G61:G65)</f>
        <v>6.5</v>
      </c>
      <c r="R63">
        <f t="shared" ref="R63" si="279">VAR(H61:H65)</f>
        <v>0.5</v>
      </c>
      <c r="S63">
        <f t="shared" ref="S63" si="280">VAR(I61:I65)</f>
        <v>2.8</v>
      </c>
    </row>
    <row r="64" spans="1:55" x14ac:dyDescent="0.25">
      <c r="B64" s="141">
        <v>142</v>
      </c>
      <c r="C64" s="141">
        <v>148</v>
      </c>
      <c r="D64" s="141">
        <v>155</v>
      </c>
      <c r="E64" s="141">
        <v>165</v>
      </c>
      <c r="F64" s="141">
        <v>169</v>
      </c>
      <c r="G64" s="141">
        <v>177</v>
      </c>
      <c r="H64" s="141">
        <v>186</v>
      </c>
      <c r="I64" s="141">
        <v>199</v>
      </c>
      <c r="AF64" s="177"/>
      <c r="AG64" s="177"/>
      <c r="AH64" s="177"/>
      <c r="AI64" s="177"/>
      <c r="AJ64" s="177"/>
      <c r="AK64" s="177"/>
      <c r="AL64" s="177"/>
      <c r="AM64" s="177"/>
      <c r="AN64" s="177"/>
      <c r="AO64" s="177"/>
      <c r="AP64" s="177"/>
      <c r="AQ64" s="177"/>
      <c r="AR64" s="177"/>
      <c r="AS64" s="177"/>
      <c r="AT64" s="177"/>
      <c r="AU64" s="177"/>
      <c r="AV64" s="177"/>
      <c r="AW64" s="177"/>
      <c r="AX64" s="177"/>
      <c r="AY64" s="177"/>
      <c r="AZ64" s="177"/>
      <c r="BA64" s="177"/>
      <c r="BB64" s="177"/>
      <c r="BC64" s="177"/>
    </row>
    <row r="65" spans="1:55" x14ac:dyDescent="0.25">
      <c r="B65" s="141">
        <v>151</v>
      </c>
      <c r="C65" s="141">
        <v>147</v>
      </c>
      <c r="D65" s="141">
        <v>156</v>
      </c>
      <c r="E65" s="141">
        <v>159</v>
      </c>
      <c r="F65" s="141">
        <v>169</v>
      </c>
      <c r="G65" s="141">
        <v>174</v>
      </c>
      <c r="H65" s="141">
        <v>185</v>
      </c>
      <c r="I65" s="141">
        <v>197</v>
      </c>
      <c r="AF65" s="177"/>
      <c r="AG65" s="177"/>
      <c r="AH65" s="177"/>
      <c r="AI65" s="177"/>
      <c r="AJ65" s="177"/>
      <c r="AK65" s="177"/>
      <c r="AL65" s="177"/>
      <c r="AM65" s="177"/>
      <c r="AN65" s="177"/>
      <c r="AO65" s="177"/>
      <c r="AP65" s="177"/>
      <c r="AQ65" s="177"/>
      <c r="AR65" s="177"/>
      <c r="AS65" s="177"/>
      <c r="AT65" s="177"/>
      <c r="AU65" s="177"/>
      <c r="AV65" s="177"/>
      <c r="AW65" s="177"/>
      <c r="AX65" s="177"/>
      <c r="AY65" s="177"/>
      <c r="AZ65" s="177"/>
      <c r="BA65" s="177"/>
      <c r="BB65" s="177"/>
      <c r="BC65" s="177"/>
    </row>
    <row r="66" spans="1:55" x14ac:dyDescent="0.25">
      <c r="A66" s="179" t="s">
        <v>369</v>
      </c>
      <c r="B66" s="138">
        <v>140</v>
      </c>
      <c r="C66" s="138">
        <v>147</v>
      </c>
      <c r="D66" s="138">
        <v>154</v>
      </c>
      <c r="E66" s="138">
        <v>164</v>
      </c>
      <c r="F66" s="138">
        <v>169</v>
      </c>
      <c r="G66" s="138">
        <v>178</v>
      </c>
      <c r="H66" s="138">
        <v>187</v>
      </c>
      <c r="I66" s="138">
        <v>197</v>
      </c>
      <c r="K66" s="179" t="s">
        <v>324</v>
      </c>
      <c r="L66">
        <f t="shared" ref="L66" si="281">AVERAGE(B66:B70)</f>
        <v>140.6</v>
      </c>
      <c r="M66">
        <f t="shared" ref="M66" si="282">AVERAGE(C66:C70)</f>
        <v>147.6</v>
      </c>
      <c r="N66">
        <f t="shared" ref="N66" si="283">AVERAGE(D66:D70)</f>
        <v>155.6</v>
      </c>
      <c r="O66">
        <f t="shared" ref="O66" si="284">AVERAGE(E66:E70)</f>
        <v>160.80000000000001</v>
      </c>
      <c r="P66">
        <f t="shared" ref="P66" si="285">AVERAGE(F66:F70)</f>
        <v>169.2</v>
      </c>
      <c r="Q66">
        <f t="shared" ref="Q66" si="286">AVERAGE(G66:G70)</f>
        <v>176.8</v>
      </c>
      <c r="R66">
        <f t="shared" ref="R66" si="287">AVERAGE(H66:H70)</f>
        <v>186</v>
      </c>
      <c r="S66">
        <f t="shared" ref="S66" si="288">AVERAGE(I66:I70)</f>
        <v>199.6</v>
      </c>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row>
    <row r="67" spans="1:55" x14ac:dyDescent="0.25">
      <c r="B67" s="138">
        <v>139</v>
      </c>
      <c r="C67" s="138">
        <v>149</v>
      </c>
      <c r="D67" s="138">
        <v>154</v>
      </c>
      <c r="E67" s="138">
        <v>160</v>
      </c>
      <c r="F67" s="138">
        <v>169</v>
      </c>
      <c r="G67" s="138">
        <v>174</v>
      </c>
      <c r="H67" s="138">
        <v>186</v>
      </c>
      <c r="I67" s="138">
        <v>198</v>
      </c>
      <c r="K67" s="179" t="s">
        <v>154</v>
      </c>
      <c r="L67">
        <f t="shared" ref="L67" si="289">_xlfn.STDEV.S(B66:B70)</f>
        <v>1.1401754250991381</v>
      </c>
      <c r="M67">
        <f t="shared" ref="M67" si="290">_xlfn.STDEV.S(C66:C70)</f>
        <v>0.89442719099991586</v>
      </c>
      <c r="N67">
        <f t="shared" ref="N67" si="291">_xlfn.STDEV.S(D66:D70)</f>
        <v>2.3021728866442674</v>
      </c>
      <c r="O67">
        <f t="shared" ref="O67" si="292">_xlfn.STDEV.S(E66:E70)</f>
        <v>3.1144823004794873</v>
      </c>
      <c r="P67">
        <f t="shared" ref="P67" si="293">_xlfn.STDEV.S(F66:F70)</f>
        <v>2.2803508501982761</v>
      </c>
      <c r="Q67">
        <f t="shared" ref="Q67" si="294">_xlfn.STDEV.S(G66:G70)</f>
        <v>1.6431676725154984</v>
      </c>
      <c r="R67">
        <f t="shared" ref="R67" si="295">_xlfn.STDEV.S(H66:H70)</f>
        <v>2.3452078799117149</v>
      </c>
      <c r="S67">
        <f t="shared" ref="S67" si="296">_xlfn.STDEV.S(I66:I70)</f>
        <v>2.3021728866442674</v>
      </c>
      <c r="AF67" s="177"/>
      <c r="AG67" s="177"/>
      <c r="AH67" s="177"/>
      <c r="AI67" s="177"/>
      <c r="AJ67" s="177"/>
      <c r="AK67" s="177"/>
      <c r="AL67" s="177"/>
      <c r="AM67" s="177"/>
      <c r="AN67" s="177"/>
      <c r="AO67" s="177"/>
      <c r="AP67" s="177"/>
      <c r="AQ67" s="177"/>
      <c r="AR67" s="177"/>
      <c r="AS67" s="177"/>
      <c r="AT67" s="177"/>
      <c r="AU67" s="177"/>
      <c r="AV67" s="177"/>
      <c r="AW67" s="177"/>
      <c r="AX67" s="177"/>
      <c r="AY67" s="177"/>
      <c r="AZ67" s="177"/>
      <c r="BA67" s="177"/>
      <c r="BB67" s="177"/>
      <c r="BC67" s="177"/>
    </row>
    <row r="68" spans="1:55" x14ac:dyDescent="0.25">
      <c r="B68" s="138">
        <v>142</v>
      </c>
      <c r="C68" s="138">
        <v>147</v>
      </c>
      <c r="D68" s="138">
        <v>159</v>
      </c>
      <c r="E68" s="138">
        <v>156</v>
      </c>
      <c r="F68" s="138">
        <v>167</v>
      </c>
      <c r="G68" s="138">
        <v>178</v>
      </c>
      <c r="H68" s="138">
        <v>187</v>
      </c>
      <c r="I68" s="138">
        <v>200</v>
      </c>
      <c r="K68" s="179" t="s">
        <v>155</v>
      </c>
      <c r="L68">
        <f t="shared" ref="L68" si="297">VAR(B66:B70)</f>
        <v>1.3</v>
      </c>
      <c r="M68">
        <f t="shared" ref="M68" si="298">VAR(C66:C70)</f>
        <v>0.8</v>
      </c>
      <c r="N68">
        <f t="shared" ref="N68" si="299">VAR(D66:D70)</f>
        <v>5.2999999999999989</v>
      </c>
      <c r="O68">
        <f t="shared" ref="O68" si="300">VAR(E66:E70)</f>
        <v>9.6999999999999993</v>
      </c>
      <c r="P68">
        <f t="shared" ref="P68" si="301">VAR(F66:F70)</f>
        <v>5.2</v>
      </c>
      <c r="Q68">
        <f t="shared" ref="Q68" si="302">VAR(G66:G70)</f>
        <v>2.7</v>
      </c>
      <c r="R68">
        <f t="shared" ref="R68" si="303">VAR(H66:H70)</f>
        <v>5.5</v>
      </c>
      <c r="S68">
        <f t="shared" ref="S68" si="304">VAR(I66:I70)</f>
        <v>5.2999999999999989</v>
      </c>
      <c r="AF68" s="177"/>
      <c r="AG68" s="177"/>
      <c r="AH68" s="177"/>
      <c r="AI68" s="177"/>
      <c r="AJ68" s="177"/>
      <c r="AK68" s="177"/>
      <c r="AL68" s="177"/>
      <c r="AM68" s="177"/>
      <c r="AN68" s="177"/>
      <c r="AO68" s="177"/>
      <c r="AP68" s="177"/>
      <c r="AQ68" s="177"/>
      <c r="AR68" s="177"/>
      <c r="AS68" s="177"/>
      <c r="AT68" s="177"/>
      <c r="AU68" s="177"/>
      <c r="AV68" s="177"/>
      <c r="AW68" s="177"/>
      <c r="AX68" s="177"/>
      <c r="AY68" s="177"/>
      <c r="AZ68" s="177"/>
      <c r="BA68" s="177"/>
      <c r="BB68" s="177"/>
      <c r="BC68" s="177"/>
    </row>
    <row r="69" spans="1:55" x14ac:dyDescent="0.25">
      <c r="B69" s="138">
        <v>141</v>
      </c>
      <c r="C69" s="138">
        <v>147</v>
      </c>
      <c r="D69" s="138">
        <v>154</v>
      </c>
      <c r="E69" s="138">
        <v>161</v>
      </c>
      <c r="F69" s="138">
        <v>173</v>
      </c>
      <c r="G69" s="138">
        <v>177</v>
      </c>
      <c r="H69" s="138">
        <v>188</v>
      </c>
      <c r="I69" s="138">
        <v>203</v>
      </c>
      <c r="AF69" s="177"/>
      <c r="AG69" s="177"/>
      <c r="AH69" s="177"/>
      <c r="AI69" s="177"/>
      <c r="AJ69" s="177"/>
      <c r="AK69" s="177"/>
      <c r="AL69" s="177"/>
      <c r="AM69" s="177"/>
      <c r="AN69" s="177"/>
      <c r="AO69" s="177"/>
      <c r="AP69" s="177"/>
      <c r="AQ69" s="177"/>
      <c r="AR69" s="177"/>
      <c r="AS69" s="177"/>
      <c r="AT69" s="177"/>
      <c r="AU69" s="177"/>
      <c r="AV69" s="177"/>
      <c r="AW69" s="177"/>
      <c r="AX69" s="177"/>
      <c r="AY69" s="177"/>
      <c r="AZ69" s="177"/>
      <c r="BA69" s="177"/>
      <c r="BB69" s="177"/>
      <c r="BC69" s="177"/>
    </row>
    <row r="70" spans="1:55" x14ac:dyDescent="0.25">
      <c r="B70" s="138">
        <v>141</v>
      </c>
      <c r="C70" s="138">
        <v>148</v>
      </c>
      <c r="D70" s="138">
        <v>157</v>
      </c>
      <c r="E70" s="138">
        <v>163</v>
      </c>
      <c r="F70" s="138">
        <v>168</v>
      </c>
      <c r="G70" s="138">
        <v>177</v>
      </c>
      <c r="H70" s="138">
        <v>182</v>
      </c>
      <c r="I70" s="138">
        <v>200</v>
      </c>
      <c r="AF70" s="177"/>
      <c r="AG70" s="177"/>
      <c r="AH70" s="177"/>
      <c r="AI70" s="267"/>
      <c r="AJ70" s="204"/>
      <c r="AK70" s="204"/>
      <c r="AL70" s="204"/>
      <c r="AM70" s="204"/>
      <c r="AN70" s="204"/>
      <c r="AO70" s="204"/>
      <c r="AP70" s="204"/>
      <c r="AQ70" s="204"/>
      <c r="AR70" s="267"/>
      <c r="AS70" s="204"/>
      <c r="AT70" s="204"/>
      <c r="AU70" s="204"/>
      <c r="AV70" s="204"/>
      <c r="AW70" s="204"/>
      <c r="AX70" s="204"/>
      <c r="AY70" s="204"/>
      <c r="AZ70" s="204"/>
      <c r="BA70" s="177"/>
      <c r="BB70" s="177"/>
      <c r="BC70" s="177"/>
    </row>
    <row r="71" spans="1:55" x14ac:dyDescent="0.25">
      <c r="A71" s="179" t="s">
        <v>370</v>
      </c>
      <c r="B71" s="139">
        <v>143</v>
      </c>
      <c r="C71" s="139">
        <v>148</v>
      </c>
      <c r="D71" s="139">
        <v>149</v>
      </c>
      <c r="E71" s="139">
        <v>161</v>
      </c>
      <c r="F71" s="139">
        <v>166</v>
      </c>
      <c r="G71" s="139">
        <v>175</v>
      </c>
      <c r="H71" s="139">
        <v>184</v>
      </c>
      <c r="I71" s="139">
        <v>200</v>
      </c>
      <c r="K71" s="179" t="s">
        <v>324</v>
      </c>
      <c r="L71">
        <f t="shared" ref="L71" si="305">AVERAGE(B71:B75)</f>
        <v>142.4</v>
      </c>
      <c r="M71">
        <f t="shared" ref="M71" si="306">AVERAGE(C71:C75)</f>
        <v>149.4</v>
      </c>
      <c r="N71">
        <f t="shared" ref="N71" si="307">AVERAGE(D71:D75)</f>
        <v>152.80000000000001</v>
      </c>
      <c r="O71">
        <f t="shared" ref="O71" si="308">AVERAGE(E71:E75)</f>
        <v>161</v>
      </c>
      <c r="P71">
        <f t="shared" ref="P71" si="309">AVERAGE(F71:F75)</f>
        <v>166.8</v>
      </c>
      <c r="Q71">
        <f t="shared" ref="Q71" si="310">AVERAGE(G71:G75)</f>
        <v>177</v>
      </c>
      <c r="R71">
        <f t="shared" ref="R71" si="311">AVERAGE(H71:H75)</f>
        <v>185.6</v>
      </c>
      <c r="S71">
        <f t="shared" ref="S71" si="312">AVERAGE(I71:I75)</f>
        <v>199.6</v>
      </c>
      <c r="AF71" s="177"/>
      <c r="AG71" s="177"/>
      <c r="AH71" s="177"/>
      <c r="AI71" s="267"/>
      <c r="AJ71" s="4"/>
      <c r="AK71" s="4"/>
      <c r="AL71" s="4"/>
      <c r="AM71" s="4"/>
      <c r="AN71" s="4"/>
      <c r="AO71" s="4"/>
      <c r="AP71" s="4"/>
      <c r="AQ71" s="4"/>
      <c r="AR71" s="267"/>
      <c r="AS71" s="4"/>
      <c r="AT71" s="4"/>
      <c r="AU71" s="4"/>
      <c r="AV71" s="4"/>
      <c r="AW71" s="4"/>
      <c r="AX71" s="4"/>
      <c r="AY71" s="4"/>
      <c r="AZ71" s="4"/>
      <c r="BA71" s="177"/>
      <c r="BB71" s="177"/>
      <c r="BC71" s="177"/>
    </row>
    <row r="72" spans="1:55" x14ac:dyDescent="0.25">
      <c r="B72" s="139">
        <v>144</v>
      </c>
      <c r="C72" s="139">
        <v>152</v>
      </c>
      <c r="D72" s="139">
        <v>154</v>
      </c>
      <c r="E72" s="139">
        <v>162</v>
      </c>
      <c r="F72" s="139">
        <v>168</v>
      </c>
      <c r="G72" s="139">
        <v>179</v>
      </c>
      <c r="H72" s="139">
        <v>186</v>
      </c>
      <c r="I72" s="139">
        <v>199</v>
      </c>
      <c r="K72" s="179" t="s">
        <v>154</v>
      </c>
      <c r="L72">
        <f t="shared" ref="L72" si="313">_xlfn.STDEV.S(B71:B75)</f>
        <v>1.51657508881031</v>
      </c>
      <c r="M72">
        <f t="shared" ref="M72" si="314">_xlfn.STDEV.S(C71:C75)</f>
        <v>1.51657508881031</v>
      </c>
      <c r="N72">
        <f t="shared" ref="N72" si="315">_xlfn.STDEV.S(D71:D75)</f>
        <v>2.16794833886788</v>
      </c>
      <c r="O72">
        <f t="shared" ref="O72" si="316">_xlfn.STDEV.S(E71:E75)</f>
        <v>0.70710678118654757</v>
      </c>
      <c r="P72">
        <f t="shared" ref="P72" si="317">_xlfn.STDEV.S(F71:F75)</f>
        <v>0.83666002653407556</v>
      </c>
      <c r="Q72">
        <f t="shared" ref="Q72" si="318">_xlfn.STDEV.S(G71:G75)</f>
        <v>1.5811388300841898</v>
      </c>
      <c r="R72">
        <f t="shared" ref="R72" si="319">_xlfn.STDEV.S(H71:H75)</f>
        <v>1.1401754250991381</v>
      </c>
      <c r="S72">
        <f t="shared" ref="S72" si="320">_xlfn.STDEV.S(I71:I75)</f>
        <v>1.51657508881031</v>
      </c>
      <c r="AF72" s="177"/>
      <c r="AG72" s="177"/>
      <c r="AH72" s="177"/>
      <c r="AI72" s="267"/>
      <c r="AJ72" s="4"/>
      <c r="AK72" s="4"/>
      <c r="AL72" s="4"/>
      <c r="AM72" s="4"/>
      <c r="AN72" s="4"/>
      <c r="AO72" s="4"/>
      <c r="AP72" s="4"/>
      <c r="AQ72" s="4"/>
      <c r="AR72" s="267"/>
      <c r="AS72" s="4"/>
      <c r="AT72" s="4"/>
      <c r="AU72" s="4"/>
      <c r="AV72" s="4"/>
      <c r="AW72" s="4"/>
      <c r="AX72" s="4"/>
      <c r="AY72" s="4"/>
      <c r="AZ72" s="4"/>
      <c r="BA72" s="177"/>
      <c r="BB72" s="177"/>
      <c r="BC72" s="177"/>
    </row>
    <row r="73" spans="1:55" x14ac:dyDescent="0.25">
      <c r="B73" s="139">
        <v>142</v>
      </c>
      <c r="C73" s="139">
        <v>149</v>
      </c>
      <c r="D73" s="139">
        <v>153</v>
      </c>
      <c r="E73" s="139">
        <v>161</v>
      </c>
      <c r="F73" s="139">
        <v>166</v>
      </c>
      <c r="G73" s="139">
        <v>176</v>
      </c>
      <c r="H73" s="139">
        <v>185</v>
      </c>
      <c r="I73" s="139">
        <v>199</v>
      </c>
      <c r="K73" s="179" t="s">
        <v>155</v>
      </c>
      <c r="L73">
        <f t="shared" ref="L73" si="321">VAR(B71:B75)</f>
        <v>2.2999999999999998</v>
      </c>
      <c r="M73">
        <f t="shared" ref="M73" si="322">VAR(C71:C75)</f>
        <v>2.2999999999999994</v>
      </c>
      <c r="N73">
        <f t="shared" ref="N73" si="323">VAR(D71:D75)</f>
        <v>4.7</v>
      </c>
      <c r="O73">
        <f t="shared" ref="O73" si="324">VAR(E71:E75)</f>
        <v>0.5</v>
      </c>
      <c r="P73">
        <f t="shared" ref="P73" si="325">VAR(F71:F75)</f>
        <v>0.70000000000000007</v>
      </c>
      <c r="Q73">
        <f t="shared" ref="Q73" si="326">VAR(G71:G75)</f>
        <v>2.5</v>
      </c>
      <c r="R73">
        <f t="shared" ref="R73" si="327">VAR(H71:H75)</f>
        <v>1.3</v>
      </c>
      <c r="S73">
        <f t="shared" ref="S73" si="328">VAR(I71:I75)</f>
        <v>2.2999999999999998</v>
      </c>
      <c r="AF73" s="177"/>
      <c r="AG73" s="177"/>
      <c r="AH73" s="177"/>
      <c r="AI73" s="267"/>
      <c r="AJ73" s="4"/>
      <c r="AK73" s="4"/>
      <c r="AL73" s="4"/>
      <c r="AM73" s="4"/>
      <c r="AN73" s="4"/>
      <c r="AO73" s="4"/>
      <c r="AP73" s="4"/>
      <c r="AQ73" s="4"/>
      <c r="AR73" s="267"/>
      <c r="AS73" s="4"/>
      <c r="AT73" s="4"/>
      <c r="AU73" s="4"/>
      <c r="AV73" s="4"/>
      <c r="AW73" s="4"/>
      <c r="AX73" s="4"/>
      <c r="AY73" s="4"/>
      <c r="AZ73" s="4"/>
      <c r="BA73" s="177"/>
      <c r="BB73" s="177"/>
      <c r="BC73" s="177"/>
    </row>
    <row r="74" spans="1:55" x14ac:dyDescent="0.25">
      <c r="B74" s="139">
        <v>143</v>
      </c>
      <c r="C74" s="139">
        <v>149</v>
      </c>
      <c r="D74" s="139">
        <v>154</v>
      </c>
      <c r="E74" s="139">
        <v>160</v>
      </c>
      <c r="F74" s="139">
        <v>167</v>
      </c>
      <c r="G74" s="139">
        <v>177</v>
      </c>
      <c r="H74" s="139">
        <v>187</v>
      </c>
      <c r="I74" s="139">
        <v>202</v>
      </c>
      <c r="AF74" s="177"/>
      <c r="AG74" s="177"/>
      <c r="AH74" s="177"/>
      <c r="AI74" s="267"/>
      <c r="AJ74" s="4"/>
      <c r="AK74" s="4"/>
      <c r="AL74" s="4"/>
      <c r="AM74" s="4"/>
      <c r="AN74" s="4"/>
      <c r="AO74" s="4"/>
      <c r="AP74" s="4"/>
      <c r="AQ74" s="4"/>
      <c r="AR74" s="267"/>
      <c r="AS74" s="4"/>
      <c r="AT74" s="4"/>
      <c r="AU74" s="4"/>
      <c r="AV74" s="4"/>
      <c r="AW74" s="4"/>
      <c r="AX74" s="4"/>
      <c r="AY74" s="4"/>
      <c r="AZ74" s="4"/>
      <c r="BA74" s="177"/>
      <c r="BB74" s="177"/>
      <c r="BC74" s="177"/>
    </row>
    <row r="75" spans="1:55" x14ac:dyDescent="0.25">
      <c r="B75" s="139">
        <v>140</v>
      </c>
      <c r="C75" s="139">
        <v>149</v>
      </c>
      <c r="D75" s="139">
        <v>154</v>
      </c>
      <c r="E75" s="139">
        <v>161</v>
      </c>
      <c r="F75" s="139">
        <v>167</v>
      </c>
      <c r="G75" s="139">
        <v>178</v>
      </c>
      <c r="H75" s="139">
        <v>186</v>
      </c>
      <c r="I75" s="139">
        <v>198</v>
      </c>
      <c r="AF75" s="177"/>
      <c r="AG75" s="177"/>
      <c r="AH75" s="177"/>
      <c r="AI75" s="267"/>
      <c r="AJ75" s="4"/>
      <c r="AK75" s="4"/>
      <c r="AL75" s="4"/>
      <c r="AM75" s="4"/>
      <c r="AN75" s="4"/>
      <c r="AO75" s="4"/>
      <c r="AP75" s="4"/>
      <c r="AQ75" s="4"/>
      <c r="AR75" s="267"/>
      <c r="AS75" s="4"/>
      <c r="AT75" s="4"/>
      <c r="AU75" s="4"/>
      <c r="AV75" s="4"/>
      <c r="AW75" s="4"/>
      <c r="AX75" s="4"/>
      <c r="AY75" s="4"/>
      <c r="AZ75" s="4"/>
      <c r="BA75" s="177"/>
      <c r="BB75" s="177"/>
      <c r="BC75" s="177"/>
    </row>
    <row r="76" spans="1:55" x14ac:dyDescent="0.25">
      <c r="A76" s="179" t="s">
        <v>371</v>
      </c>
      <c r="B76" s="140">
        <v>139</v>
      </c>
      <c r="C76" s="140">
        <v>145</v>
      </c>
      <c r="D76" s="140">
        <v>153</v>
      </c>
      <c r="E76" s="140">
        <v>161</v>
      </c>
      <c r="F76" s="140">
        <v>167</v>
      </c>
      <c r="G76" s="140">
        <v>176</v>
      </c>
      <c r="H76" s="140">
        <v>186</v>
      </c>
      <c r="I76" s="140">
        <v>197</v>
      </c>
      <c r="K76" s="179" t="s">
        <v>324</v>
      </c>
      <c r="L76">
        <f t="shared" ref="L76" si="329">AVERAGE(B76:B80)</f>
        <v>138.80000000000001</v>
      </c>
      <c r="M76">
        <f t="shared" ref="M76" si="330">AVERAGE(C76:C80)</f>
        <v>147.6</v>
      </c>
      <c r="N76">
        <f t="shared" ref="N76" si="331">AVERAGE(D76:D80)</f>
        <v>153.6</v>
      </c>
      <c r="O76">
        <f t="shared" ref="O76" si="332">AVERAGE(E76:E80)</f>
        <v>162.4</v>
      </c>
      <c r="P76">
        <f t="shared" ref="P76" si="333">AVERAGE(F76:F80)</f>
        <v>167.2</v>
      </c>
      <c r="Q76">
        <f t="shared" ref="Q76" si="334">AVERAGE(G76:G80)</f>
        <v>179.2</v>
      </c>
      <c r="R76">
        <f t="shared" ref="R76" si="335">AVERAGE(H76:H80)</f>
        <v>185</v>
      </c>
      <c r="S76">
        <f t="shared" ref="S76" si="336">AVERAGE(I76:I80)</f>
        <v>197.6</v>
      </c>
      <c r="AF76" s="177"/>
      <c r="AG76" s="177"/>
      <c r="AH76" s="177"/>
      <c r="AI76" s="267"/>
      <c r="AJ76" s="4"/>
      <c r="AK76" s="4"/>
      <c r="AL76" s="4"/>
      <c r="AM76" s="4"/>
      <c r="AN76" s="4"/>
      <c r="AO76" s="4"/>
      <c r="AP76" s="4"/>
      <c r="AQ76" s="4"/>
      <c r="AR76" s="267"/>
      <c r="AS76" s="4"/>
      <c r="AT76" s="4"/>
      <c r="AU76" s="4"/>
      <c r="AV76" s="4"/>
      <c r="AW76" s="4"/>
      <c r="AX76" s="4"/>
      <c r="AY76" s="4"/>
      <c r="AZ76" s="4"/>
      <c r="BA76" s="177"/>
      <c r="BB76" s="177"/>
      <c r="BC76" s="177"/>
    </row>
    <row r="77" spans="1:55" x14ac:dyDescent="0.25">
      <c r="B77" s="140">
        <v>139</v>
      </c>
      <c r="C77" s="140">
        <v>152</v>
      </c>
      <c r="D77" s="140">
        <v>154</v>
      </c>
      <c r="E77" s="140">
        <v>165</v>
      </c>
      <c r="F77" s="140">
        <v>167</v>
      </c>
      <c r="G77" s="140">
        <v>181</v>
      </c>
      <c r="H77" s="140">
        <v>184</v>
      </c>
      <c r="I77" s="140">
        <v>197</v>
      </c>
      <c r="K77" s="179" t="s">
        <v>154</v>
      </c>
      <c r="L77">
        <f t="shared" ref="L77" si="337">_xlfn.STDEV.S(B76:B80)</f>
        <v>1.0954451150103321</v>
      </c>
      <c r="M77">
        <f t="shared" ref="M77" si="338">_xlfn.STDEV.S(C76:C80)</f>
        <v>2.6076809620810595</v>
      </c>
      <c r="N77">
        <f t="shared" ref="N77" si="339">_xlfn.STDEV.S(D76:D80)</f>
        <v>0.89442719099991586</v>
      </c>
      <c r="O77">
        <f t="shared" ref="O77" si="340">_xlfn.STDEV.S(E76:E80)</f>
        <v>1.9493588689617927</v>
      </c>
      <c r="P77">
        <f t="shared" ref="P77" si="341">_xlfn.STDEV.S(F76:F80)</f>
        <v>0.44721359549995793</v>
      </c>
      <c r="Q77">
        <f t="shared" ref="Q77" si="342">_xlfn.STDEV.S(G76:G80)</f>
        <v>2.0493901531919199</v>
      </c>
      <c r="R77">
        <f t="shared" ref="R77" si="343">_xlfn.STDEV.S(H76:H80)</f>
        <v>1.4142135623730951</v>
      </c>
      <c r="S77">
        <f t="shared" ref="S77" si="344">_xlfn.STDEV.S(I76:I80)</f>
        <v>0.89442719099991586</v>
      </c>
      <c r="AF77" s="177"/>
      <c r="AG77" s="177"/>
      <c r="AH77" s="177"/>
      <c r="AI77" s="267"/>
      <c r="AJ77" s="4"/>
      <c r="AK77" s="4"/>
      <c r="AL77" s="4"/>
      <c r="AM77" s="4"/>
      <c r="AN77" s="4"/>
      <c r="AO77" s="4"/>
      <c r="AP77" s="4"/>
      <c r="AQ77" s="4"/>
      <c r="AR77" s="267"/>
      <c r="AS77" s="4"/>
      <c r="AT77" s="4"/>
      <c r="AU77" s="4"/>
      <c r="AV77" s="4"/>
      <c r="AW77" s="4"/>
      <c r="AX77" s="4"/>
      <c r="AY77" s="4"/>
      <c r="AZ77" s="4"/>
      <c r="BA77" s="177"/>
      <c r="BB77" s="177"/>
      <c r="BC77" s="177"/>
    </row>
    <row r="78" spans="1:55" x14ac:dyDescent="0.25">
      <c r="B78" s="140">
        <v>137</v>
      </c>
      <c r="C78" s="140">
        <v>147</v>
      </c>
      <c r="D78" s="140">
        <v>155</v>
      </c>
      <c r="E78" s="140">
        <v>161</v>
      </c>
      <c r="F78" s="140">
        <v>167</v>
      </c>
      <c r="G78" s="140">
        <v>181</v>
      </c>
      <c r="H78" s="140">
        <v>186</v>
      </c>
      <c r="I78" s="140">
        <v>197</v>
      </c>
      <c r="K78" s="179" t="s">
        <v>155</v>
      </c>
      <c r="L78">
        <f t="shared" ref="L78" si="345">VAR(B76:B80)</f>
        <v>1.2</v>
      </c>
      <c r="M78">
        <f t="shared" ref="M78" si="346">VAR(C76:C80)</f>
        <v>6.7999999999999989</v>
      </c>
      <c r="N78">
        <f t="shared" ref="N78" si="347">VAR(D76:D80)</f>
        <v>0.8</v>
      </c>
      <c r="O78">
        <f t="shared" ref="O78" si="348">VAR(E76:E80)</f>
        <v>3.8</v>
      </c>
      <c r="P78">
        <f t="shared" ref="P78" si="349">VAR(F76:F80)</f>
        <v>0.2</v>
      </c>
      <c r="Q78">
        <f t="shared" ref="Q78" si="350">VAR(G76:G80)</f>
        <v>4.2</v>
      </c>
      <c r="R78">
        <f t="shared" ref="R78" si="351">VAR(H76:H80)</f>
        <v>2</v>
      </c>
      <c r="S78">
        <f t="shared" ref="S78" si="352">VAR(I76:I80)</f>
        <v>0.8</v>
      </c>
      <c r="AF78" s="177"/>
      <c r="AG78" s="177"/>
      <c r="AH78" s="177"/>
      <c r="AI78" s="267"/>
      <c r="AJ78" s="4"/>
      <c r="AK78" s="4"/>
      <c r="AL78" s="4"/>
      <c r="AM78" s="4"/>
      <c r="AN78" s="4"/>
      <c r="AO78" s="4"/>
      <c r="AP78" s="4"/>
      <c r="AQ78" s="4"/>
      <c r="AR78" s="267"/>
      <c r="AS78" s="4"/>
      <c r="AT78" s="4"/>
      <c r="AU78" s="4"/>
      <c r="AV78" s="4"/>
      <c r="AW78" s="4"/>
      <c r="AX78" s="4"/>
      <c r="AY78" s="4"/>
      <c r="AZ78" s="4"/>
      <c r="BA78" s="177"/>
      <c r="BB78" s="177"/>
      <c r="BC78" s="177"/>
    </row>
    <row r="79" spans="1:55" x14ac:dyDescent="0.25">
      <c r="B79" s="140">
        <v>140</v>
      </c>
      <c r="C79" s="140">
        <v>147</v>
      </c>
      <c r="D79" s="140">
        <v>153</v>
      </c>
      <c r="E79" s="140">
        <v>161</v>
      </c>
      <c r="F79" s="140">
        <v>167</v>
      </c>
      <c r="G79" s="140">
        <v>179</v>
      </c>
      <c r="H79" s="140">
        <v>186</v>
      </c>
      <c r="I79" s="140">
        <v>199</v>
      </c>
      <c r="AF79" s="177"/>
      <c r="AG79" s="177"/>
      <c r="AH79" s="177"/>
      <c r="AI79" s="267"/>
      <c r="AJ79" s="4"/>
      <c r="AK79" s="4"/>
      <c r="AL79" s="4"/>
      <c r="AM79" s="4"/>
      <c r="AN79" s="4"/>
      <c r="AO79" s="4"/>
      <c r="AP79" s="4"/>
      <c r="AQ79" s="4"/>
      <c r="AR79" s="267"/>
      <c r="AS79" s="4"/>
      <c r="AT79" s="4"/>
      <c r="AU79" s="4"/>
      <c r="AV79" s="4"/>
      <c r="AW79" s="4"/>
      <c r="AX79" s="4"/>
      <c r="AY79" s="4"/>
      <c r="AZ79" s="4"/>
      <c r="BA79" s="177"/>
      <c r="BB79" s="177"/>
      <c r="BC79" s="177"/>
    </row>
    <row r="80" spans="1:55" x14ac:dyDescent="0.25">
      <c r="B80" s="140">
        <v>139</v>
      </c>
      <c r="C80" s="140">
        <v>147</v>
      </c>
      <c r="D80" s="140">
        <v>153</v>
      </c>
      <c r="E80" s="140">
        <v>164</v>
      </c>
      <c r="F80" s="140">
        <v>168</v>
      </c>
      <c r="G80" s="140">
        <v>179</v>
      </c>
      <c r="H80" s="140">
        <v>183</v>
      </c>
      <c r="I80" s="140">
        <v>198</v>
      </c>
      <c r="AF80" s="177"/>
      <c r="AG80" s="177"/>
      <c r="AH80" s="177"/>
      <c r="AI80" s="267"/>
      <c r="AJ80" s="4"/>
      <c r="AK80" s="4"/>
      <c r="AL80" s="4"/>
      <c r="AM80" s="4"/>
      <c r="AN80" s="4"/>
      <c r="AO80" s="4"/>
      <c r="AP80" s="4"/>
      <c r="AQ80" s="4"/>
      <c r="AR80" s="267"/>
      <c r="AS80" s="4"/>
      <c r="AT80" s="4"/>
      <c r="AU80" s="4"/>
      <c r="AV80" s="4"/>
      <c r="AW80" s="4"/>
      <c r="AX80" s="4"/>
      <c r="AY80" s="4"/>
      <c r="AZ80" s="4"/>
      <c r="BA80" s="177"/>
      <c r="BB80" s="177"/>
      <c r="BC80" s="177"/>
    </row>
    <row r="81" spans="1:55" x14ac:dyDescent="0.25">
      <c r="A81" s="179" t="s">
        <v>372</v>
      </c>
      <c r="B81" s="141">
        <v>142</v>
      </c>
      <c r="C81" s="141">
        <v>147</v>
      </c>
      <c r="D81" s="141">
        <v>152</v>
      </c>
      <c r="E81" s="141">
        <v>159</v>
      </c>
      <c r="F81" s="141">
        <v>168</v>
      </c>
      <c r="G81" s="141">
        <v>177</v>
      </c>
      <c r="H81" s="141">
        <v>186</v>
      </c>
      <c r="I81" s="141">
        <v>199</v>
      </c>
      <c r="K81" s="179" t="s">
        <v>324</v>
      </c>
      <c r="L81">
        <f t="shared" ref="L81" si="353">AVERAGE(B81:B85)</f>
        <v>143</v>
      </c>
      <c r="M81">
        <f t="shared" ref="M81" si="354">AVERAGE(C81:C85)</f>
        <v>146.6</v>
      </c>
      <c r="N81">
        <f t="shared" ref="N81" si="355">AVERAGE(D81:D85)</f>
        <v>154.6</v>
      </c>
      <c r="O81">
        <f t="shared" ref="O81" si="356">AVERAGE(E81:E85)</f>
        <v>161.19999999999999</v>
      </c>
      <c r="P81">
        <f t="shared" ref="P81" si="357">AVERAGE(F81:F85)</f>
        <v>168</v>
      </c>
      <c r="Q81">
        <f t="shared" ref="Q81" si="358">AVERAGE(G81:G85)</f>
        <v>176.8</v>
      </c>
      <c r="R81">
        <f t="shared" ref="R81" si="359">AVERAGE(H81:H85)</f>
        <v>186.4</v>
      </c>
      <c r="S81">
        <f t="shared" ref="S81" si="360">AVERAGE(I81:I85)</f>
        <v>198.4</v>
      </c>
      <c r="AF81" s="177"/>
      <c r="AG81" s="177"/>
      <c r="AH81" s="177"/>
      <c r="AI81" s="267"/>
      <c r="AJ81" s="4"/>
      <c r="AK81" s="4"/>
      <c r="AL81" s="4"/>
      <c r="AM81" s="4"/>
      <c r="AN81" s="4"/>
      <c r="AO81" s="4"/>
      <c r="AP81" s="4"/>
      <c r="AQ81" s="4"/>
      <c r="AR81" s="267"/>
      <c r="AS81" s="4"/>
      <c r="AT81" s="4"/>
      <c r="AU81" s="4"/>
      <c r="AV81" s="4"/>
      <c r="AW81" s="4"/>
      <c r="AX81" s="4"/>
      <c r="AY81" s="4"/>
      <c r="AZ81" s="4"/>
      <c r="BA81" s="177"/>
      <c r="BB81" s="177"/>
      <c r="BC81" s="177"/>
    </row>
    <row r="82" spans="1:55" x14ac:dyDescent="0.25">
      <c r="B82" s="141">
        <v>146</v>
      </c>
      <c r="C82" s="141">
        <v>148</v>
      </c>
      <c r="D82" s="141">
        <v>155</v>
      </c>
      <c r="E82" s="141">
        <v>160</v>
      </c>
      <c r="F82" s="141">
        <v>167</v>
      </c>
      <c r="G82" s="141">
        <v>177</v>
      </c>
      <c r="H82" s="141">
        <v>186</v>
      </c>
      <c r="I82" s="141">
        <v>197</v>
      </c>
      <c r="K82" s="179" t="s">
        <v>154</v>
      </c>
      <c r="L82">
        <f t="shared" ref="L82" si="361">_xlfn.STDEV.S(B81:B85)</f>
        <v>1.8708286933869707</v>
      </c>
      <c r="M82">
        <f t="shared" ref="M82" si="362">_xlfn.STDEV.S(C81:C85)</f>
        <v>2.0736441353327719</v>
      </c>
      <c r="N82">
        <f t="shared" ref="N82" si="363">_xlfn.STDEV.S(D81:D85)</f>
        <v>1.8165902124584949</v>
      </c>
      <c r="O82">
        <f t="shared" ref="O82" si="364">_xlfn.STDEV.S(E81:E85)</f>
        <v>3.5637059362410923</v>
      </c>
      <c r="P82">
        <f t="shared" ref="P82" si="365">_xlfn.STDEV.S(F81:F85)</f>
        <v>1.2247448713915889</v>
      </c>
      <c r="Q82">
        <f t="shared" ref="Q82" si="366">_xlfn.STDEV.S(G81:G85)</f>
        <v>0.83666002653407556</v>
      </c>
      <c r="R82">
        <f t="shared" ref="R82" si="367">_xlfn.STDEV.S(H81:H85)</f>
        <v>1.1401754250991381</v>
      </c>
      <c r="S82">
        <f t="shared" ref="S82" si="368">_xlfn.STDEV.S(I81:I85)</f>
        <v>0.89442719099991586</v>
      </c>
      <c r="AF82" s="177"/>
      <c r="AG82" s="177"/>
      <c r="AH82" s="177"/>
      <c r="AI82" s="267"/>
      <c r="AJ82" s="4"/>
      <c r="AK82" s="4"/>
      <c r="AL82" s="4"/>
      <c r="AM82" s="4"/>
      <c r="AN82" s="4"/>
      <c r="AO82" s="4"/>
      <c r="AP82" s="4"/>
      <c r="AQ82" s="4"/>
      <c r="AR82" s="267"/>
      <c r="AS82" s="4"/>
      <c r="AT82" s="4"/>
      <c r="AU82" s="4"/>
      <c r="AV82" s="4"/>
      <c r="AW82" s="4"/>
      <c r="AX82" s="4"/>
      <c r="AY82" s="4"/>
      <c r="AZ82" s="4"/>
      <c r="BA82" s="177"/>
      <c r="BB82" s="177"/>
      <c r="BC82" s="177"/>
    </row>
    <row r="83" spans="1:55" x14ac:dyDescent="0.25">
      <c r="B83" s="141">
        <v>141</v>
      </c>
      <c r="C83" s="141">
        <v>148</v>
      </c>
      <c r="D83" s="141">
        <v>157</v>
      </c>
      <c r="E83" s="141">
        <v>167</v>
      </c>
      <c r="F83" s="141">
        <v>167</v>
      </c>
      <c r="G83" s="141">
        <v>178</v>
      </c>
      <c r="H83" s="141">
        <v>185</v>
      </c>
      <c r="I83" s="141">
        <v>198</v>
      </c>
      <c r="K83" s="179" t="s">
        <v>155</v>
      </c>
      <c r="L83">
        <f t="shared" ref="L83" si="369">VAR(B81:B85)</f>
        <v>3.5</v>
      </c>
      <c r="M83">
        <f t="shared" ref="M83" si="370">VAR(C81:C85)</f>
        <v>4.3</v>
      </c>
      <c r="N83">
        <f t="shared" ref="N83" si="371">VAR(D81:D85)</f>
        <v>3.3</v>
      </c>
      <c r="O83">
        <f t="shared" ref="O83" si="372">VAR(E81:E85)</f>
        <v>12.7</v>
      </c>
      <c r="P83">
        <f t="shared" ref="P83" si="373">VAR(F81:F85)</f>
        <v>1.5</v>
      </c>
      <c r="Q83">
        <f t="shared" ref="Q83" si="374">VAR(G81:G85)</f>
        <v>0.70000000000000007</v>
      </c>
      <c r="R83">
        <f t="shared" ref="R83" si="375">VAR(H81:H85)</f>
        <v>1.3</v>
      </c>
      <c r="S83">
        <f t="shared" ref="S83" si="376">VAR(I81:I85)</f>
        <v>0.8</v>
      </c>
      <c r="AF83" s="177"/>
      <c r="AG83" s="177"/>
      <c r="AH83" s="177"/>
      <c r="AI83" s="267"/>
      <c r="AJ83" s="4"/>
      <c r="AK83" s="4"/>
      <c r="AL83" s="4"/>
      <c r="AM83" s="4"/>
      <c r="AN83" s="4"/>
      <c r="AO83" s="4"/>
      <c r="AP83" s="4"/>
      <c r="AQ83" s="4"/>
      <c r="AR83" s="267"/>
      <c r="AS83" s="4"/>
      <c r="AT83" s="4"/>
      <c r="AU83" s="4"/>
      <c r="AV83" s="4"/>
      <c r="AW83" s="4"/>
      <c r="AX83" s="4"/>
      <c r="AY83" s="4"/>
      <c r="AZ83" s="4"/>
      <c r="BA83" s="177"/>
      <c r="BB83" s="177"/>
      <c r="BC83" s="177"/>
    </row>
    <row r="84" spans="1:55" x14ac:dyDescent="0.25">
      <c r="B84" s="141">
        <v>143</v>
      </c>
      <c r="C84" s="141">
        <v>147</v>
      </c>
      <c r="D84" s="141">
        <v>154</v>
      </c>
      <c r="E84" s="141">
        <v>162</v>
      </c>
      <c r="F84" s="141">
        <v>170</v>
      </c>
      <c r="G84" s="141">
        <v>176</v>
      </c>
      <c r="H84" s="141">
        <v>188</v>
      </c>
      <c r="I84" s="141">
        <v>199</v>
      </c>
      <c r="AF84" s="177"/>
      <c r="AG84" s="177"/>
      <c r="AH84" s="177"/>
      <c r="AI84" s="267"/>
      <c r="AJ84" s="4"/>
      <c r="AK84" s="4"/>
      <c r="AL84" s="4"/>
      <c r="AM84" s="4"/>
      <c r="AN84" s="4"/>
      <c r="AO84" s="4"/>
      <c r="AP84" s="4"/>
      <c r="AQ84" s="4"/>
      <c r="AR84" s="267"/>
      <c r="AS84" s="4"/>
      <c r="AT84" s="4"/>
      <c r="AU84" s="4"/>
      <c r="AV84" s="4"/>
      <c r="AW84" s="4"/>
      <c r="AX84" s="4"/>
      <c r="AY84" s="4"/>
      <c r="AZ84" s="4"/>
      <c r="BA84" s="177"/>
      <c r="BB84" s="177"/>
      <c r="BC84" s="177"/>
    </row>
    <row r="85" spans="1:55" x14ac:dyDescent="0.25">
      <c r="B85" s="141">
        <v>143</v>
      </c>
      <c r="C85" s="141">
        <v>143</v>
      </c>
      <c r="D85" s="141">
        <v>155</v>
      </c>
      <c r="E85" s="141">
        <v>158</v>
      </c>
      <c r="F85" s="141">
        <v>168</v>
      </c>
      <c r="G85" s="141">
        <v>176</v>
      </c>
      <c r="H85" s="141">
        <v>187</v>
      </c>
      <c r="I85" s="141">
        <v>199</v>
      </c>
      <c r="AF85" s="177"/>
      <c r="AG85" s="177"/>
      <c r="AH85" s="177"/>
      <c r="AI85" s="267"/>
      <c r="AJ85" s="4"/>
      <c r="AK85" s="4"/>
      <c r="AL85" s="4"/>
      <c r="AM85" s="4"/>
      <c r="AN85" s="4"/>
      <c r="AO85" s="4"/>
      <c r="AP85" s="4"/>
      <c r="AQ85" s="4"/>
      <c r="AR85" s="267"/>
      <c r="AS85" s="4"/>
      <c r="AT85" s="4"/>
      <c r="AU85" s="4"/>
      <c r="AV85" s="4"/>
      <c r="AW85" s="4"/>
      <c r="AX85" s="4"/>
      <c r="AY85" s="4"/>
      <c r="AZ85" s="4"/>
      <c r="BA85" s="177"/>
      <c r="BB85" s="177"/>
      <c r="BC85" s="177"/>
    </row>
    <row r="86" spans="1:55" x14ac:dyDescent="0.25">
      <c r="A86" s="179" t="s">
        <v>373</v>
      </c>
      <c r="B86" s="138">
        <v>141</v>
      </c>
      <c r="C86" s="138">
        <v>148</v>
      </c>
      <c r="D86" s="138">
        <v>152</v>
      </c>
      <c r="E86" s="138">
        <v>160</v>
      </c>
      <c r="F86" s="138">
        <v>169</v>
      </c>
      <c r="G86" s="138">
        <v>176</v>
      </c>
      <c r="H86" s="138">
        <v>186</v>
      </c>
      <c r="I86" s="138">
        <v>197</v>
      </c>
      <c r="K86" s="179" t="s">
        <v>324</v>
      </c>
      <c r="L86">
        <f t="shared" ref="L86" si="377">AVERAGE(B86:B90)</f>
        <v>140.80000000000001</v>
      </c>
      <c r="M86">
        <f t="shared" ref="M86" si="378">AVERAGE(C86:C90)</f>
        <v>147</v>
      </c>
      <c r="N86">
        <f t="shared" ref="N86" si="379">AVERAGE(D86:D90)</f>
        <v>152.6</v>
      </c>
      <c r="O86">
        <f t="shared" ref="O86" si="380">AVERAGE(E86:E90)</f>
        <v>160.6</v>
      </c>
      <c r="P86">
        <f t="shared" ref="P86" si="381">AVERAGE(F86:F90)</f>
        <v>169</v>
      </c>
      <c r="Q86">
        <f t="shared" ref="Q86" si="382">AVERAGE(G86:G90)</f>
        <v>176.2</v>
      </c>
      <c r="R86">
        <f t="shared" ref="R86" si="383">AVERAGE(H86:H90)</f>
        <v>186</v>
      </c>
      <c r="S86">
        <f t="shared" ref="S86" si="384">AVERAGE(I86:I90)</f>
        <v>198</v>
      </c>
      <c r="AF86" s="177"/>
      <c r="AG86" s="177"/>
      <c r="AH86" s="177"/>
      <c r="AI86" s="267"/>
      <c r="AJ86" s="4"/>
      <c r="AK86" s="4"/>
      <c r="AL86" s="4"/>
      <c r="AM86" s="4"/>
      <c r="AN86" s="4"/>
      <c r="AO86" s="4"/>
      <c r="AP86" s="4"/>
      <c r="AQ86" s="4"/>
      <c r="AR86" s="267"/>
      <c r="AS86" s="4"/>
      <c r="AT86" s="4"/>
      <c r="AU86" s="4"/>
      <c r="AV86" s="4"/>
      <c r="AW86" s="4"/>
      <c r="AX86" s="4"/>
      <c r="AY86" s="4"/>
      <c r="AZ86" s="4"/>
      <c r="BA86" s="177"/>
      <c r="BB86" s="177"/>
      <c r="BC86" s="177"/>
    </row>
    <row r="87" spans="1:55" x14ac:dyDescent="0.25">
      <c r="B87" s="138">
        <v>141</v>
      </c>
      <c r="C87" s="138">
        <v>147</v>
      </c>
      <c r="D87" s="138">
        <v>153</v>
      </c>
      <c r="E87" s="138">
        <v>162</v>
      </c>
      <c r="F87" s="138">
        <v>169</v>
      </c>
      <c r="G87" s="138">
        <v>176</v>
      </c>
      <c r="H87" s="138">
        <v>185</v>
      </c>
      <c r="I87" s="138">
        <v>199</v>
      </c>
      <c r="K87" s="179" t="s">
        <v>154</v>
      </c>
      <c r="L87">
        <f t="shared" ref="L87" si="385">_xlfn.STDEV.S(B86:B90)</f>
        <v>0.44721359549995793</v>
      </c>
      <c r="M87">
        <f t="shared" ref="M87" si="386">_xlfn.STDEV.S(C86:C90)</f>
        <v>1.2247448713915889</v>
      </c>
      <c r="N87">
        <f t="shared" ref="N87" si="387">_xlfn.STDEV.S(D86:D90)</f>
        <v>0.54772255750516607</v>
      </c>
      <c r="O87">
        <f t="shared" ref="O87" si="388">_xlfn.STDEV.S(E86:E90)</f>
        <v>1.9493588689617927</v>
      </c>
      <c r="P87">
        <f t="shared" ref="P87" si="389">_xlfn.STDEV.S(F86:F90)</f>
        <v>0.70710678118654757</v>
      </c>
      <c r="Q87">
        <f t="shared" ref="Q87" si="390">_xlfn.STDEV.S(G86:G90)</f>
        <v>0.44721359549995793</v>
      </c>
      <c r="R87">
        <f t="shared" ref="R87" si="391">_xlfn.STDEV.S(H86:H90)</f>
        <v>0.70710678118654757</v>
      </c>
      <c r="S87">
        <f t="shared" ref="S87" si="392">_xlfn.STDEV.S(I86:I90)</f>
        <v>0.70710678118654757</v>
      </c>
      <c r="AF87" s="177"/>
      <c r="AG87" s="177"/>
      <c r="AH87" s="177"/>
      <c r="AI87" s="267"/>
      <c r="AJ87" s="4"/>
      <c r="AK87" s="4"/>
      <c r="AL87" s="4"/>
      <c r="AM87" s="4"/>
      <c r="AN87" s="4"/>
      <c r="AO87" s="4"/>
      <c r="AP87" s="4"/>
      <c r="AQ87" s="4"/>
      <c r="AR87" s="267"/>
      <c r="AS87" s="4"/>
      <c r="AT87" s="4"/>
      <c r="AU87" s="4"/>
      <c r="AV87" s="4"/>
      <c r="AW87" s="4"/>
      <c r="AX87" s="4"/>
      <c r="AY87" s="4"/>
      <c r="AZ87" s="4"/>
      <c r="BA87" s="177"/>
      <c r="BB87" s="177"/>
      <c r="BC87" s="177"/>
    </row>
    <row r="88" spans="1:55" x14ac:dyDescent="0.25">
      <c r="B88" s="138">
        <v>141</v>
      </c>
      <c r="C88" s="138">
        <v>145</v>
      </c>
      <c r="D88" s="138">
        <v>152</v>
      </c>
      <c r="E88" s="138">
        <v>158</v>
      </c>
      <c r="F88" s="138">
        <v>168</v>
      </c>
      <c r="G88" s="138">
        <v>177</v>
      </c>
      <c r="H88" s="138">
        <v>186</v>
      </c>
      <c r="I88" s="138">
        <v>198</v>
      </c>
      <c r="K88" s="179" t="s">
        <v>155</v>
      </c>
      <c r="L88">
        <f t="shared" ref="L88" si="393">VAR(B86:B90)</f>
        <v>0.2</v>
      </c>
      <c r="M88">
        <f t="shared" ref="M88" si="394">VAR(C86:C90)</f>
        <v>1.5</v>
      </c>
      <c r="N88">
        <f t="shared" ref="N88" si="395">VAR(D86:D90)</f>
        <v>0.3</v>
      </c>
      <c r="O88">
        <f t="shared" ref="O88" si="396">VAR(E86:E90)</f>
        <v>3.8</v>
      </c>
      <c r="P88">
        <f t="shared" ref="P88" si="397">VAR(F86:F90)</f>
        <v>0.5</v>
      </c>
      <c r="Q88">
        <f t="shared" ref="Q88" si="398">VAR(G86:G90)</f>
        <v>0.2</v>
      </c>
      <c r="R88">
        <f t="shared" ref="R88" si="399">VAR(H86:H90)</f>
        <v>0.5</v>
      </c>
      <c r="S88">
        <f t="shared" ref="S88" si="400">VAR(I86:I90)</f>
        <v>0.5</v>
      </c>
      <c r="AF88" s="177"/>
      <c r="AG88" s="177"/>
      <c r="AH88" s="177"/>
      <c r="AI88" s="267"/>
      <c r="AJ88" s="4"/>
      <c r="AK88" s="4"/>
      <c r="AL88" s="4"/>
      <c r="AM88" s="4"/>
      <c r="AN88" s="4"/>
      <c r="AO88" s="4"/>
      <c r="AP88" s="4"/>
      <c r="AQ88" s="4"/>
      <c r="AR88" s="267"/>
      <c r="AS88" s="4"/>
      <c r="AT88" s="4"/>
      <c r="AU88" s="4"/>
      <c r="AV88" s="4"/>
      <c r="AW88" s="4"/>
      <c r="AX88" s="4"/>
      <c r="AY88" s="4"/>
      <c r="AZ88" s="4"/>
      <c r="BA88" s="177"/>
      <c r="BB88" s="177"/>
      <c r="BC88" s="177"/>
    </row>
    <row r="89" spans="1:55" x14ac:dyDescent="0.25">
      <c r="B89" s="138">
        <v>141</v>
      </c>
      <c r="C89" s="138">
        <v>148</v>
      </c>
      <c r="D89" s="138">
        <v>153</v>
      </c>
      <c r="E89" s="138">
        <v>160</v>
      </c>
      <c r="F89" s="138">
        <v>169</v>
      </c>
      <c r="G89" s="138">
        <v>176</v>
      </c>
      <c r="H89" s="138">
        <v>186</v>
      </c>
      <c r="I89" s="138">
        <v>198</v>
      </c>
      <c r="AF89" s="177"/>
      <c r="AG89" s="177"/>
      <c r="AH89" s="177"/>
      <c r="AI89" s="267"/>
      <c r="AJ89" s="4"/>
      <c r="AK89" s="4"/>
      <c r="AL89" s="4"/>
      <c r="AM89" s="4"/>
      <c r="AN89" s="4"/>
      <c r="AO89" s="4"/>
      <c r="AP89" s="4"/>
      <c r="AQ89" s="4"/>
      <c r="AR89" s="267"/>
      <c r="AS89" s="4"/>
      <c r="AT89" s="4"/>
      <c r="AU89" s="4"/>
      <c r="AV89" s="4"/>
      <c r="AW89" s="4"/>
      <c r="AX89" s="4"/>
      <c r="AY89" s="4"/>
      <c r="AZ89" s="4"/>
      <c r="BA89" s="177"/>
      <c r="BB89" s="177"/>
      <c r="BC89" s="177"/>
    </row>
    <row r="90" spans="1:55" x14ac:dyDescent="0.25">
      <c r="B90" s="138">
        <v>140</v>
      </c>
      <c r="C90" s="138">
        <v>147</v>
      </c>
      <c r="D90" s="138">
        <v>153</v>
      </c>
      <c r="E90" s="138">
        <v>163</v>
      </c>
      <c r="F90" s="138">
        <v>170</v>
      </c>
      <c r="G90" s="138">
        <v>176</v>
      </c>
      <c r="H90" s="138">
        <v>187</v>
      </c>
      <c r="I90" s="138">
        <v>198</v>
      </c>
      <c r="AF90" s="177"/>
      <c r="AG90" s="177"/>
      <c r="AH90" s="177"/>
      <c r="AI90" s="267"/>
      <c r="AJ90" s="4"/>
      <c r="AK90" s="4"/>
      <c r="AL90" s="4"/>
      <c r="AM90" s="4"/>
      <c r="AN90" s="4"/>
      <c r="AO90" s="4"/>
      <c r="AP90" s="4"/>
      <c r="AQ90" s="4"/>
      <c r="AR90" s="267"/>
      <c r="AS90" s="4"/>
      <c r="AT90" s="4"/>
      <c r="AU90" s="4"/>
      <c r="AV90" s="4"/>
      <c r="AW90" s="4"/>
      <c r="AX90" s="4"/>
      <c r="AY90" s="4"/>
      <c r="AZ90" s="4"/>
      <c r="BA90" s="177"/>
      <c r="BB90" s="177"/>
      <c r="BC90" s="177"/>
    </row>
    <row r="91" spans="1:55" x14ac:dyDescent="0.25">
      <c r="A91" s="179" t="s">
        <v>374</v>
      </c>
      <c r="B91" s="139">
        <v>140</v>
      </c>
      <c r="C91" s="139">
        <v>148</v>
      </c>
      <c r="D91" s="139">
        <v>156</v>
      </c>
      <c r="E91" s="139">
        <v>161</v>
      </c>
      <c r="F91" s="139">
        <v>168</v>
      </c>
      <c r="G91" s="139">
        <v>176</v>
      </c>
      <c r="H91" s="139">
        <v>187</v>
      </c>
      <c r="I91" s="139">
        <v>198</v>
      </c>
      <c r="K91" s="179" t="s">
        <v>324</v>
      </c>
      <c r="L91">
        <f t="shared" ref="L91" si="401">AVERAGE(B91:B95)</f>
        <v>142.19999999999999</v>
      </c>
      <c r="M91">
        <f t="shared" ref="M91" si="402">AVERAGE(C91:C95)</f>
        <v>148.6</v>
      </c>
      <c r="N91">
        <f t="shared" ref="N91" si="403">AVERAGE(D91:D95)</f>
        <v>154.6</v>
      </c>
      <c r="O91">
        <f t="shared" ref="O91" si="404">AVERAGE(E91:E95)</f>
        <v>160.6</v>
      </c>
      <c r="P91">
        <f t="shared" ref="P91" si="405">AVERAGE(F91:F95)</f>
        <v>168</v>
      </c>
      <c r="Q91">
        <f t="shared" ref="Q91" si="406">AVERAGE(G91:G95)</f>
        <v>175.6</v>
      </c>
      <c r="R91">
        <f t="shared" ref="R91" si="407">AVERAGE(H91:H95)</f>
        <v>186</v>
      </c>
      <c r="S91">
        <f t="shared" ref="S91" si="408">AVERAGE(I91:I95)</f>
        <v>197.4</v>
      </c>
      <c r="AF91" s="177"/>
      <c r="AG91" s="177"/>
      <c r="AH91" s="177"/>
      <c r="AI91" s="267"/>
      <c r="AJ91" s="4"/>
      <c r="AK91" s="4"/>
      <c r="AL91" s="4"/>
      <c r="AM91" s="4"/>
      <c r="AN91" s="4"/>
      <c r="AO91" s="4"/>
      <c r="AP91" s="4"/>
      <c r="AQ91" s="4"/>
      <c r="AR91" s="267"/>
      <c r="AS91" s="4"/>
      <c r="AT91" s="4"/>
      <c r="AU91" s="4"/>
      <c r="AV91" s="4"/>
      <c r="AW91" s="4"/>
      <c r="AX91" s="4"/>
      <c r="AY91" s="4"/>
      <c r="AZ91" s="4"/>
      <c r="BA91" s="177"/>
      <c r="BB91" s="177"/>
      <c r="BC91" s="177"/>
    </row>
    <row r="92" spans="1:55" x14ac:dyDescent="0.25">
      <c r="B92" s="139">
        <v>144</v>
      </c>
      <c r="C92" s="139">
        <v>149</v>
      </c>
      <c r="D92" s="139">
        <v>154</v>
      </c>
      <c r="E92" s="139">
        <v>161</v>
      </c>
      <c r="F92" s="139">
        <v>167</v>
      </c>
      <c r="G92" s="139">
        <v>174</v>
      </c>
      <c r="H92" s="139">
        <v>188</v>
      </c>
      <c r="I92" s="139">
        <v>198</v>
      </c>
      <c r="K92" s="179" t="s">
        <v>154</v>
      </c>
      <c r="L92">
        <f t="shared" ref="L92" si="409">_xlfn.STDEV.S(B91:B95)</f>
        <v>2.2803508501982761</v>
      </c>
      <c r="M92">
        <f t="shared" ref="M92" si="410">_xlfn.STDEV.S(C91:C95)</f>
        <v>0.54772255750516607</v>
      </c>
      <c r="N92">
        <f t="shared" ref="N92" si="411">_xlfn.STDEV.S(D91:D95)</f>
        <v>0.89442719099991586</v>
      </c>
      <c r="O92">
        <f t="shared" ref="O92" si="412">_xlfn.STDEV.S(E91:E95)</f>
        <v>0.54772255750516607</v>
      </c>
      <c r="P92">
        <f t="shared" ref="P92" si="413">_xlfn.STDEV.S(F91:F95)</f>
        <v>0.70710678118654757</v>
      </c>
      <c r="Q92">
        <f t="shared" ref="Q92" si="414">_xlfn.STDEV.S(G91:G95)</f>
        <v>0.89442719099991586</v>
      </c>
      <c r="R92">
        <f t="shared" ref="R92" si="415">_xlfn.STDEV.S(H91:H95)</f>
        <v>1.4142135623730951</v>
      </c>
      <c r="S92">
        <f t="shared" ref="S92" si="416">_xlfn.STDEV.S(I91:I95)</f>
        <v>0.54772255750516607</v>
      </c>
      <c r="AF92" s="177"/>
      <c r="AG92" s="177"/>
      <c r="AH92" s="177"/>
      <c r="AI92" s="267"/>
      <c r="AJ92" s="4"/>
      <c r="AK92" s="4"/>
      <c r="AL92" s="4"/>
      <c r="AM92" s="4"/>
      <c r="AN92" s="4"/>
      <c r="AO92" s="4"/>
      <c r="AP92" s="4"/>
      <c r="AQ92" s="4"/>
      <c r="AR92" s="267"/>
      <c r="AS92" s="4"/>
      <c r="AT92" s="4"/>
      <c r="AU92" s="4"/>
      <c r="AV92" s="4"/>
      <c r="AW92" s="4"/>
      <c r="AX92" s="4"/>
      <c r="AY92" s="4"/>
      <c r="AZ92" s="4"/>
      <c r="BA92" s="177"/>
      <c r="BB92" s="177"/>
      <c r="BC92" s="177"/>
    </row>
    <row r="93" spans="1:55" x14ac:dyDescent="0.25">
      <c r="B93" s="139">
        <v>142</v>
      </c>
      <c r="C93" s="139">
        <v>149</v>
      </c>
      <c r="D93" s="139">
        <v>154</v>
      </c>
      <c r="E93" s="139">
        <v>160</v>
      </c>
      <c r="F93" s="139">
        <v>169</v>
      </c>
      <c r="G93" s="139">
        <v>176</v>
      </c>
      <c r="H93" s="139">
        <v>185</v>
      </c>
      <c r="I93" s="139">
        <v>197</v>
      </c>
      <c r="K93" s="179" t="s">
        <v>155</v>
      </c>
      <c r="L93">
        <f t="shared" ref="L93" si="417">VAR(B91:B95)</f>
        <v>5.2</v>
      </c>
      <c r="M93">
        <f t="shared" ref="M93" si="418">VAR(C91:C95)</f>
        <v>0.3</v>
      </c>
      <c r="N93">
        <f t="shared" ref="N93" si="419">VAR(D91:D95)</f>
        <v>0.8</v>
      </c>
      <c r="O93">
        <f t="shared" ref="O93" si="420">VAR(E91:E95)</f>
        <v>0.3</v>
      </c>
      <c r="P93">
        <f t="shared" ref="P93" si="421">VAR(F91:F95)</f>
        <v>0.5</v>
      </c>
      <c r="Q93">
        <f t="shared" ref="Q93" si="422">VAR(G91:G95)</f>
        <v>0.8</v>
      </c>
      <c r="R93">
        <f t="shared" ref="R93" si="423">VAR(H91:H95)</f>
        <v>2</v>
      </c>
      <c r="S93">
        <f t="shared" ref="S93" si="424">VAR(I91:I95)</f>
        <v>0.3</v>
      </c>
      <c r="AF93" s="177"/>
      <c r="AG93" s="177"/>
      <c r="AH93" s="177"/>
      <c r="AI93" s="267"/>
      <c r="AJ93" s="4"/>
      <c r="AK93" s="4"/>
      <c r="AL93" s="4"/>
      <c r="AM93" s="4"/>
      <c r="AN93" s="4"/>
      <c r="AO93" s="4"/>
      <c r="AP93" s="4"/>
      <c r="AQ93" s="4"/>
      <c r="AR93" s="267"/>
      <c r="AS93" s="4"/>
      <c r="AT93" s="4"/>
      <c r="AU93" s="4"/>
      <c r="AV93" s="4"/>
      <c r="AW93" s="4"/>
      <c r="AX93" s="4"/>
      <c r="AY93" s="4"/>
      <c r="AZ93" s="4"/>
      <c r="BA93" s="177"/>
      <c r="BB93" s="177"/>
      <c r="BC93" s="177"/>
    </row>
    <row r="94" spans="1:55" x14ac:dyDescent="0.25">
      <c r="B94" s="139">
        <v>140</v>
      </c>
      <c r="C94" s="139">
        <v>149</v>
      </c>
      <c r="D94" s="139">
        <v>155</v>
      </c>
      <c r="E94" s="139">
        <v>160</v>
      </c>
      <c r="F94" s="139">
        <v>168</v>
      </c>
      <c r="G94" s="139">
        <v>176</v>
      </c>
      <c r="H94" s="139">
        <v>185</v>
      </c>
      <c r="I94" s="139">
        <v>197</v>
      </c>
      <c r="AF94" s="177"/>
      <c r="AG94" s="177"/>
      <c r="AH94" s="177"/>
      <c r="AI94" s="267"/>
      <c r="AJ94" s="4"/>
      <c r="AK94" s="4"/>
      <c r="AL94" s="4"/>
      <c r="AM94" s="4"/>
      <c r="AN94" s="4"/>
      <c r="AO94" s="4"/>
      <c r="AP94" s="4"/>
      <c r="AQ94" s="4"/>
      <c r="AR94" s="267"/>
      <c r="AS94" s="4"/>
      <c r="AT94" s="4"/>
      <c r="AU94" s="4"/>
      <c r="AV94" s="4"/>
      <c r="AW94" s="4"/>
      <c r="AX94" s="4"/>
      <c r="AY94" s="4"/>
      <c r="AZ94" s="4"/>
      <c r="BA94" s="177"/>
      <c r="BB94" s="177"/>
      <c r="BC94" s="177"/>
    </row>
    <row r="95" spans="1:55" x14ac:dyDescent="0.25">
      <c r="B95" s="139">
        <v>145</v>
      </c>
      <c r="C95" s="139">
        <v>148</v>
      </c>
      <c r="D95" s="139">
        <v>154</v>
      </c>
      <c r="E95" s="139">
        <v>161</v>
      </c>
      <c r="F95" s="139">
        <v>168</v>
      </c>
      <c r="G95" s="139">
        <v>176</v>
      </c>
      <c r="H95" s="139">
        <v>185</v>
      </c>
      <c r="I95" s="139">
        <v>197</v>
      </c>
      <c r="AF95" s="177"/>
      <c r="AG95" s="177"/>
      <c r="AH95" s="177"/>
      <c r="AI95" s="267"/>
      <c r="AJ95" s="4"/>
      <c r="AK95" s="4"/>
      <c r="AL95" s="4"/>
      <c r="AM95" s="4"/>
      <c r="AN95" s="4"/>
      <c r="AO95" s="4"/>
      <c r="AP95" s="4"/>
      <c r="AQ95" s="4"/>
      <c r="AR95" s="267"/>
      <c r="AS95" s="4"/>
      <c r="AT95" s="4"/>
      <c r="AU95" s="4"/>
      <c r="AV95" s="4"/>
      <c r="AW95" s="4"/>
      <c r="AX95" s="4"/>
      <c r="AY95" s="4"/>
      <c r="AZ95" s="4"/>
      <c r="BA95" s="177"/>
      <c r="BB95" s="177"/>
      <c r="BC95" s="177"/>
    </row>
    <row r="96" spans="1:55" x14ac:dyDescent="0.25">
      <c r="AF96" s="177"/>
      <c r="AG96" s="177"/>
      <c r="AH96" s="177"/>
      <c r="AI96" s="267"/>
      <c r="AJ96" s="4"/>
      <c r="AK96" s="4"/>
      <c r="AL96" s="4"/>
      <c r="AM96" s="4"/>
      <c r="AN96" s="4"/>
      <c r="AO96" s="4"/>
      <c r="AP96" s="4"/>
      <c r="AQ96" s="4"/>
      <c r="AR96" s="267"/>
      <c r="AS96" s="4"/>
      <c r="AT96" s="4"/>
      <c r="AU96" s="4"/>
      <c r="AV96" s="4"/>
      <c r="AW96" s="4"/>
      <c r="AX96" s="4"/>
      <c r="AY96" s="4"/>
      <c r="AZ96" s="4"/>
      <c r="BA96" s="177"/>
      <c r="BB96" s="177"/>
      <c r="BC96" s="177"/>
    </row>
    <row r="97" spans="32:55" x14ac:dyDescent="0.25">
      <c r="AF97" s="177"/>
      <c r="AG97" s="177"/>
      <c r="AH97" s="177"/>
      <c r="AI97" s="267"/>
      <c r="AJ97" s="4"/>
      <c r="AK97" s="4"/>
      <c r="AL97" s="4"/>
      <c r="AM97" s="4"/>
      <c r="AN97" s="4"/>
      <c r="AO97" s="4"/>
      <c r="AP97" s="4"/>
      <c r="AQ97" s="4"/>
      <c r="AR97" s="267"/>
      <c r="AS97" s="4"/>
      <c r="AT97" s="4"/>
      <c r="AU97" s="4"/>
      <c r="AV97" s="4"/>
      <c r="AW97" s="4"/>
      <c r="AX97" s="4"/>
      <c r="AY97" s="4"/>
      <c r="AZ97" s="4"/>
      <c r="BA97" s="177"/>
      <c r="BB97" s="177"/>
      <c r="BC97" s="177"/>
    </row>
    <row r="98" spans="32:55" x14ac:dyDescent="0.25">
      <c r="AF98" s="177"/>
      <c r="AG98" s="177"/>
      <c r="AH98" s="177"/>
      <c r="AI98" s="267"/>
      <c r="AJ98" s="4"/>
      <c r="AK98" s="4"/>
      <c r="AL98" s="4"/>
      <c r="AM98" s="4"/>
      <c r="AN98" s="4"/>
      <c r="AO98" s="4"/>
      <c r="AP98" s="4"/>
      <c r="AQ98" s="4"/>
      <c r="AR98" s="267"/>
      <c r="AS98" s="4"/>
      <c r="AT98" s="4"/>
      <c r="AU98" s="4"/>
      <c r="AV98" s="4"/>
      <c r="AW98" s="4"/>
      <c r="AX98" s="4"/>
      <c r="AY98" s="4"/>
      <c r="AZ98" s="4"/>
      <c r="BA98" s="177"/>
      <c r="BB98" s="177"/>
      <c r="BC98" s="177"/>
    </row>
    <row r="99" spans="32:55" x14ac:dyDescent="0.25">
      <c r="AF99" s="177"/>
      <c r="AG99" s="177"/>
      <c r="AH99" s="177"/>
      <c r="AI99" s="267"/>
      <c r="AJ99" s="4"/>
      <c r="AK99" s="4"/>
      <c r="AL99" s="4"/>
      <c r="AM99" s="4"/>
      <c r="AN99" s="4"/>
      <c r="AO99" s="4"/>
      <c r="AP99" s="4"/>
      <c r="AQ99" s="4"/>
      <c r="AR99" s="267"/>
      <c r="AS99" s="4"/>
      <c r="AT99" s="4"/>
      <c r="AU99" s="4"/>
      <c r="AV99" s="4"/>
      <c r="AW99" s="4"/>
      <c r="AX99" s="4"/>
      <c r="AY99" s="4"/>
      <c r="AZ99" s="4"/>
      <c r="BA99" s="177"/>
      <c r="BB99" s="177"/>
      <c r="BC99" s="177"/>
    </row>
    <row r="100" spans="32:55" x14ac:dyDescent="0.25">
      <c r="AF100" s="177"/>
      <c r="AG100" s="177"/>
      <c r="AH100" s="177"/>
      <c r="AI100" s="267"/>
      <c r="AJ100" s="4"/>
      <c r="AK100" s="4"/>
      <c r="AL100" s="4"/>
      <c r="AM100" s="4"/>
      <c r="AN100" s="4"/>
      <c r="AO100" s="4"/>
      <c r="AP100" s="4"/>
      <c r="AQ100" s="4"/>
      <c r="AR100" s="267"/>
      <c r="AS100" s="4"/>
      <c r="AT100" s="4"/>
      <c r="AU100" s="4"/>
      <c r="AV100" s="4"/>
      <c r="AW100" s="4"/>
      <c r="AX100" s="4"/>
      <c r="AY100" s="4"/>
      <c r="AZ100" s="4"/>
      <c r="BA100" s="177"/>
      <c r="BB100" s="177"/>
      <c r="BC100" s="177"/>
    </row>
    <row r="101" spans="32:55" x14ac:dyDescent="0.25">
      <c r="AF101" s="177"/>
      <c r="AG101" s="177"/>
      <c r="AH101" s="177"/>
      <c r="AI101" s="267"/>
      <c r="AJ101" s="4"/>
      <c r="AK101" s="4"/>
      <c r="AL101" s="4"/>
      <c r="AM101" s="4"/>
      <c r="AN101" s="4"/>
      <c r="AO101" s="4"/>
      <c r="AP101" s="4"/>
      <c r="AQ101" s="4"/>
      <c r="AR101" s="267"/>
      <c r="AS101" s="4"/>
      <c r="AT101" s="4"/>
      <c r="AU101" s="4"/>
      <c r="AV101" s="4"/>
      <c r="AW101" s="4"/>
      <c r="AX101" s="4"/>
      <c r="AY101" s="4"/>
      <c r="AZ101" s="4"/>
      <c r="BA101" s="177"/>
      <c r="BB101" s="177"/>
      <c r="BC101" s="177"/>
    </row>
    <row r="102" spans="32:55" x14ac:dyDescent="0.25">
      <c r="AF102" s="177"/>
      <c r="AG102" s="177"/>
      <c r="AH102" s="177"/>
      <c r="AI102" s="267"/>
      <c r="AJ102" s="4"/>
      <c r="AK102" s="4"/>
      <c r="AL102" s="4"/>
      <c r="AM102" s="4"/>
      <c r="AN102" s="4"/>
      <c r="AO102" s="4"/>
      <c r="AP102" s="4"/>
      <c r="AQ102" s="4"/>
      <c r="AR102" s="267"/>
      <c r="AS102" s="4"/>
      <c r="AT102" s="4"/>
      <c r="AU102" s="4"/>
      <c r="AV102" s="4"/>
      <c r="AW102" s="4"/>
      <c r="AX102" s="4"/>
      <c r="AY102" s="4"/>
      <c r="AZ102" s="4"/>
      <c r="BA102" s="177"/>
      <c r="BB102" s="177"/>
      <c r="BC102" s="177"/>
    </row>
    <row r="103" spans="32:55" x14ac:dyDescent="0.25">
      <c r="AF103" s="177"/>
      <c r="AG103" s="177"/>
      <c r="AH103" s="177"/>
      <c r="AI103" s="267"/>
      <c r="AJ103" s="4"/>
      <c r="AK103" s="4"/>
      <c r="AL103" s="4"/>
      <c r="AM103" s="4"/>
      <c r="AN103" s="4"/>
      <c r="AO103" s="4"/>
      <c r="AP103" s="4"/>
      <c r="AQ103" s="4"/>
      <c r="AR103" s="267"/>
      <c r="AS103" s="4"/>
      <c r="AT103" s="4"/>
      <c r="AU103" s="4"/>
      <c r="AV103" s="4"/>
      <c r="AW103" s="4"/>
      <c r="AX103" s="4"/>
      <c r="AY103" s="4"/>
      <c r="AZ103" s="4"/>
      <c r="BA103" s="177"/>
      <c r="BB103" s="177"/>
      <c r="BC103" s="177"/>
    </row>
    <row r="104" spans="32:55" x14ac:dyDescent="0.25">
      <c r="AF104" s="177"/>
      <c r="AG104" s="177"/>
      <c r="AH104" s="177"/>
      <c r="AI104" s="267"/>
      <c r="AJ104" s="4"/>
      <c r="AK104" s="4"/>
      <c r="AL104" s="4"/>
      <c r="AM104" s="4"/>
      <c r="AN104" s="4"/>
      <c r="AO104" s="4"/>
      <c r="AP104" s="4"/>
      <c r="AQ104" s="4"/>
      <c r="AR104" s="267"/>
      <c r="AS104" s="4"/>
      <c r="AT104" s="4"/>
      <c r="AU104" s="4"/>
      <c r="AV104" s="4"/>
      <c r="AW104" s="4"/>
      <c r="AX104" s="4"/>
      <c r="AY104" s="4"/>
      <c r="AZ104" s="4"/>
      <c r="BA104" s="177"/>
      <c r="BB104" s="177"/>
      <c r="BC104" s="177"/>
    </row>
    <row r="105" spans="32:55" x14ac:dyDescent="0.25">
      <c r="AF105" s="177"/>
      <c r="AG105" s="177"/>
      <c r="AH105" s="177"/>
      <c r="AI105" s="267"/>
      <c r="AJ105" s="4"/>
      <c r="AK105" s="4"/>
      <c r="AL105" s="4"/>
      <c r="AM105" s="4"/>
      <c r="AN105" s="4"/>
      <c r="AO105" s="4"/>
      <c r="AP105" s="4"/>
      <c r="AQ105" s="4"/>
      <c r="AR105" s="267"/>
      <c r="AS105" s="4"/>
      <c r="AT105" s="4"/>
      <c r="AU105" s="4"/>
      <c r="AV105" s="4"/>
      <c r="AW105" s="4"/>
      <c r="AX105" s="4"/>
      <c r="AY105" s="4"/>
      <c r="AZ105" s="4"/>
      <c r="BA105" s="177"/>
      <c r="BB105" s="177"/>
      <c r="BC105" s="177"/>
    </row>
    <row r="106" spans="32:55" x14ac:dyDescent="0.25">
      <c r="AF106" s="177"/>
      <c r="AG106" s="177"/>
      <c r="AH106" s="177"/>
      <c r="AI106" s="267"/>
      <c r="AJ106" s="4"/>
      <c r="AK106" s="4"/>
      <c r="AL106" s="4"/>
      <c r="AM106" s="4"/>
      <c r="AN106" s="4"/>
      <c r="AO106" s="4"/>
      <c r="AP106" s="4"/>
      <c r="AQ106" s="4"/>
      <c r="AR106" s="267"/>
      <c r="AS106" s="4"/>
      <c r="AT106" s="4"/>
      <c r="AU106" s="4"/>
      <c r="AV106" s="4"/>
      <c r="AW106" s="4"/>
      <c r="AX106" s="4"/>
      <c r="AY106" s="4"/>
      <c r="AZ106" s="4"/>
      <c r="BA106" s="177"/>
      <c r="BB106" s="177"/>
      <c r="BC106" s="177"/>
    </row>
    <row r="107" spans="32:55" x14ac:dyDescent="0.25">
      <c r="AF107" s="177"/>
      <c r="AG107" s="177"/>
      <c r="AH107" s="177"/>
      <c r="AI107" s="267"/>
      <c r="AJ107" s="4"/>
      <c r="AK107" s="4"/>
      <c r="AL107" s="4"/>
      <c r="AM107" s="4"/>
      <c r="AN107" s="4"/>
      <c r="AO107" s="4"/>
      <c r="AP107" s="4"/>
      <c r="AQ107" s="4"/>
      <c r="AR107" s="267"/>
      <c r="AS107" s="4"/>
      <c r="AT107" s="4"/>
      <c r="AU107" s="4"/>
      <c r="AV107" s="4"/>
      <c r="AW107" s="4"/>
      <c r="AX107" s="4"/>
      <c r="AY107" s="4"/>
      <c r="AZ107" s="4"/>
      <c r="BA107" s="177"/>
      <c r="BB107" s="177"/>
      <c r="BC107" s="177"/>
    </row>
    <row r="108" spans="32:55" x14ac:dyDescent="0.25">
      <c r="AF108" s="177"/>
      <c r="AG108" s="177"/>
      <c r="AH108" s="177"/>
      <c r="AI108" s="267"/>
      <c r="AJ108" s="4"/>
      <c r="AK108" s="4"/>
      <c r="AL108" s="4"/>
      <c r="AM108" s="4"/>
      <c r="AN108" s="4"/>
      <c r="AO108" s="4"/>
      <c r="AP108" s="4"/>
      <c r="AQ108" s="4"/>
      <c r="AR108" s="267"/>
      <c r="AS108" s="4"/>
      <c r="AT108" s="4"/>
      <c r="AU108" s="4"/>
      <c r="AV108" s="4"/>
      <c r="AW108" s="4"/>
      <c r="AX108" s="4"/>
      <c r="AY108" s="4"/>
      <c r="AZ108" s="4"/>
      <c r="BA108" s="177"/>
      <c r="BB108" s="177"/>
      <c r="BC108" s="177"/>
    </row>
    <row r="109" spans="32:55" x14ac:dyDescent="0.25">
      <c r="AF109" s="177"/>
      <c r="AG109" s="177"/>
      <c r="AH109" s="177"/>
      <c r="AI109" s="267"/>
      <c r="AJ109" s="4"/>
      <c r="AK109" s="4"/>
      <c r="AL109" s="4"/>
      <c r="AM109" s="4"/>
      <c r="AN109" s="4"/>
      <c r="AO109" s="4"/>
      <c r="AP109" s="4"/>
      <c r="AQ109" s="4"/>
      <c r="AR109" s="267"/>
      <c r="AS109" s="4"/>
      <c r="AT109" s="4"/>
      <c r="AU109" s="4"/>
      <c r="AV109" s="4"/>
      <c r="AW109" s="4"/>
      <c r="AX109" s="4"/>
      <c r="AY109" s="4"/>
      <c r="AZ109" s="4"/>
      <c r="BA109" s="177"/>
      <c r="BB109" s="177"/>
      <c r="BC109" s="177"/>
    </row>
    <row r="110" spans="32:55" x14ac:dyDescent="0.25">
      <c r="AF110" s="177"/>
      <c r="AG110" s="177"/>
      <c r="AH110" s="177"/>
      <c r="AI110" s="267"/>
      <c r="AJ110" s="4"/>
      <c r="AK110" s="4"/>
      <c r="AL110" s="4"/>
      <c r="AM110" s="4"/>
      <c r="AN110" s="4"/>
      <c r="AO110" s="4"/>
      <c r="AP110" s="4"/>
      <c r="AQ110" s="4"/>
      <c r="AR110" s="267"/>
      <c r="AS110" s="4"/>
      <c r="AT110" s="4"/>
      <c r="AU110" s="4"/>
      <c r="AV110" s="4"/>
      <c r="AW110" s="4"/>
      <c r="AX110" s="4"/>
      <c r="AY110" s="4"/>
      <c r="AZ110" s="4"/>
      <c r="BA110" s="177"/>
      <c r="BB110" s="177"/>
      <c r="BC110" s="177"/>
    </row>
    <row r="111" spans="32:55" x14ac:dyDescent="0.25">
      <c r="AF111" s="177"/>
      <c r="AG111" s="177"/>
      <c r="AH111" s="177"/>
      <c r="AI111" s="267"/>
      <c r="AJ111" s="4"/>
      <c r="AK111" s="4"/>
      <c r="AL111" s="4"/>
      <c r="AM111" s="4"/>
      <c r="AN111" s="4"/>
      <c r="AO111" s="4"/>
      <c r="AP111" s="4"/>
      <c r="AQ111" s="4"/>
      <c r="AR111" s="267"/>
      <c r="AS111" s="4"/>
      <c r="AT111" s="4"/>
      <c r="AU111" s="4"/>
      <c r="AV111" s="4"/>
      <c r="AW111" s="4"/>
      <c r="AX111" s="4"/>
      <c r="AY111" s="4"/>
      <c r="AZ111" s="4"/>
      <c r="BA111" s="177"/>
      <c r="BB111" s="177"/>
      <c r="BC111" s="177"/>
    </row>
    <row r="112" spans="32:55" x14ac:dyDescent="0.25">
      <c r="AF112" s="177"/>
      <c r="AG112" s="177"/>
      <c r="AH112" s="177"/>
      <c r="AI112" s="267"/>
      <c r="AJ112" s="4"/>
      <c r="AK112" s="4"/>
      <c r="AL112" s="4"/>
      <c r="AM112" s="4"/>
      <c r="AN112" s="4"/>
      <c r="AO112" s="4"/>
      <c r="AP112" s="4"/>
      <c r="AQ112" s="4"/>
      <c r="AR112" s="267"/>
      <c r="AS112" s="4"/>
      <c r="AT112" s="4"/>
      <c r="AU112" s="4"/>
      <c r="AV112" s="4"/>
      <c r="AW112" s="4"/>
      <c r="AX112" s="4"/>
      <c r="AY112" s="4"/>
      <c r="AZ112" s="4"/>
      <c r="BA112" s="177"/>
      <c r="BB112" s="177"/>
      <c r="BC112" s="177"/>
    </row>
    <row r="113" spans="32:55" x14ac:dyDescent="0.25">
      <c r="AF113" s="177"/>
      <c r="AG113" s="177"/>
      <c r="AH113" s="177"/>
      <c r="AI113" s="267"/>
      <c r="AJ113" s="4"/>
      <c r="AK113" s="4"/>
      <c r="AL113" s="4"/>
      <c r="AM113" s="4"/>
      <c r="AN113" s="4"/>
      <c r="AO113" s="4"/>
      <c r="AP113" s="4"/>
      <c r="AQ113" s="4"/>
      <c r="AR113" s="267"/>
      <c r="AS113" s="4"/>
      <c r="AT113" s="4"/>
      <c r="AU113" s="4"/>
      <c r="AV113" s="4"/>
      <c r="AW113" s="4"/>
      <c r="AX113" s="4"/>
      <c r="AY113" s="4"/>
      <c r="AZ113" s="4"/>
      <c r="BA113" s="177"/>
      <c r="BB113" s="177"/>
      <c r="BC113" s="177"/>
    </row>
    <row r="114" spans="32:55" x14ac:dyDescent="0.25">
      <c r="AF114" s="177"/>
      <c r="AG114" s="177"/>
      <c r="AH114" s="177"/>
      <c r="AI114" s="267"/>
      <c r="AJ114" s="4"/>
      <c r="AK114" s="4"/>
      <c r="AL114" s="4"/>
      <c r="AM114" s="4"/>
      <c r="AN114" s="4"/>
      <c r="AO114" s="4"/>
      <c r="AP114" s="4"/>
      <c r="AQ114" s="4"/>
      <c r="AR114" s="267"/>
      <c r="AS114" s="4"/>
      <c r="AT114" s="4"/>
      <c r="AU114" s="4"/>
      <c r="AV114" s="4"/>
      <c r="AW114" s="4"/>
      <c r="AX114" s="4"/>
      <c r="AY114" s="4"/>
      <c r="AZ114" s="4"/>
      <c r="BA114" s="177"/>
      <c r="BB114" s="177"/>
      <c r="BC114" s="177"/>
    </row>
    <row r="115" spans="32:55" x14ac:dyDescent="0.25">
      <c r="AF115" s="177"/>
      <c r="AG115" s="177"/>
      <c r="AH115" s="177"/>
      <c r="AI115" s="267"/>
      <c r="AJ115" s="4"/>
      <c r="AK115" s="4"/>
      <c r="AL115" s="4"/>
      <c r="AM115" s="4"/>
      <c r="AN115" s="4"/>
      <c r="AO115" s="4"/>
      <c r="AP115" s="4"/>
      <c r="AQ115" s="4"/>
      <c r="AR115" s="267"/>
      <c r="AS115" s="4"/>
      <c r="AT115" s="4"/>
      <c r="AU115" s="4"/>
      <c r="AV115" s="4"/>
      <c r="AW115" s="4"/>
      <c r="AX115" s="4"/>
      <c r="AY115" s="4"/>
      <c r="AZ115" s="4"/>
      <c r="BA115" s="177"/>
      <c r="BB115" s="177"/>
      <c r="BC115" s="177"/>
    </row>
    <row r="116" spans="32:55" x14ac:dyDescent="0.25">
      <c r="AF116" s="177"/>
      <c r="AG116" s="177"/>
      <c r="AH116" s="177"/>
      <c r="AI116" s="267"/>
      <c r="AJ116" s="4"/>
      <c r="AK116" s="4"/>
      <c r="AL116" s="4"/>
      <c r="AM116" s="4"/>
      <c r="AN116" s="4"/>
      <c r="AO116" s="4"/>
      <c r="AP116" s="4"/>
      <c r="AQ116" s="4"/>
      <c r="AR116" s="177"/>
      <c r="AS116" s="177"/>
      <c r="AT116" s="177"/>
      <c r="AU116" s="177"/>
      <c r="AV116" s="177"/>
      <c r="AW116" s="177"/>
      <c r="AX116" s="177"/>
      <c r="AY116" s="177"/>
      <c r="AZ116" s="177"/>
      <c r="BA116" s="177"/>
      <c r="BB116" s="177"/>
      <c r="BC116" s="177"/>
    </row>
    <row r="117" spans="32:55" x14ac:dyDescent="0.25">
      <c r="AF117" s="177"/>
      <c r="AG117" s="177"/>
      <c r="AH117" s="177"/>
      <c r="AI117" s="267"/>
      <c r="AJ117" s="4"/>
      <c r="AK117" s="4"/>
      <c r="AL117" s="4"/>
      <c r="AM117" s="4"/>
      <c r="AN117" s="4"/>
      <c r="AO117" s="4"/>
      <c r="AP117" s="4"/>
      <c r="AQ117" s="4"/>
      <c r="AR117" s="177"/>
      <c r="AS117" s="177"/>
      <c r="AT117" s="177"/>
      <c r="AU117" s="177"/>
      <c r="AV117" s="177"/>
      <c r="AW117" s="177"/>
      <c r="AX117" s="177"/>
      <c r="AY117" s="177"/>
      <c r="AZ117" s="177"/>
      <c r="BA117" s="177"/>
      <c r="BB117" s="177"/>
      <c r="BC117" s="177"/>
    </row>
    <row r="118" spans="32:55" x14ac:dyDescent="0.25">
      <c r="AF118" s="177"/>
      <c r="AG118" s="177"/>
      <c r="AH118" s="177"/>
      <c r="AI118" s="267"/>
      <c r="AJ118" s="4"/>
      <c r="AK118" s="4"/>
      <c r="AL118" s="4"/>
      <c r="AM118" s="4"/>
      <c r="AN118" s="4"/>
      <c r="AO118" s="4"/>
      <c r="AP118" s="4"/>
      <c r="AQ118" s="4"/>
      <c r="AR118" s="177"/>
      <c r="AS118" s="177"/>
      <c r="AT118" s="177"/>
      <c r="AU118" s="177"/>
      <c r="AV118" s="177"/>
      <c r="AW118" s="177"/>
      <c r="AX118" s="177"/>
      <c r="AY118" s="177"/>
      <c r="AZ118" s="177"/>
      <c r="BA118" s="177"/>
      <c r="BB118" s="177"/>
      <c r="BC118" s="177"/>
    </row>
    <row r="119" spans="32:55" x14ac:dyDescent="0.25">
      <c r="AF119" s="177"/>
      <c r="AG119" s="177"/>
      <c r="AH119" s="177"/>
      <c r="AI119" s="267"/>
      <c r="AJ119" s="4"/>
      <c r="AK119" s="4"/>
      <c r="AL119" s="4"/>
      <c r="AM119" s="4"/>
      <c r="AN119" s="4"/>
      <c r="AO119" s="4"/>
      <c r="AP119" s="4"/>
      <c r="AQ119" s="4"/>
      <c r="AR119" s="177"/>
      <c r="AS119" s="177"/>
      <c r="AT119" s="177"/>
      <c r="AU119" s="177"/>
      <c r="AV119" s="177"/>
      <c r="AW119" s="177"/>
      <c r="AX119" s="177"/>
      <c r="AY119" s="177"/>
      <c r="AZ119" s="177"/>
      <c r="BA119" s="177"/>
      <c r="BB119" s="177"/>
      <c r="BC119" s="177"/>
    </row>
    <row r="120" spans="32:55" x14ac:dyDescent="0.25">
      <c r="AF120" s="177"/>
      <c r="AG120" s="177"/>
      <c r="AH120" s="177"/>
      <c r="AI120" s="267"/>
      <c r="AJ120" s="4"/>
      <c r="AK120" s="4"/>
      <c r="AL120" s="4"/>
      <c r="AM120" s="4"/>
      <c r="AN120" s="4"/>
      <c r="AO120" s="4"/>
      <c r="AP120" s="4"/>
      <c r="AQ120" s="4"/>
      <c r="AR120" s="177"/>
      <c r="AS120" s="177"/>
      <c r="AT120" s="177"/>
      <c r="AU120" s="177"/>
      <c r="AV120" s="177"/>
      <c r="AW120" s="177"/>
      <c r="AX120" s="177"/>
      <c r="AY120" s="177"/>
      <c r="AZ120" s="177"/>
      <c r="BA120" s="177"/>
      <c r="BB120" s="177"/>
      <c r="BC120" s="177"/>
    </row>
    <row r="121" spans="32:55" x14ac:dyDescent="0.25">
      <c r="AF121" s="177"/>
      <c r="AG121" s="177"/>
      <c r="AH121" s="177"/>
      <c r="AI121" s="267"/>
      <c r="AJ121" s="4"/>
      <c r="AK121" s="4"/>
      <c r="AL121" s="4"/>
      <c r="AM121" s="4"/>
      <c r="AN121" s="4"/>
      <c r="AO121" s="4"/>
      <c r="AP121" s="4"/>
      <c r="AQ121" s="4"/>
      <c r="AR121" s="177"/>
      <c r="AS121" s="177"/>
      <c r="AT121" s="177"/>
      <c r="AU121" s="177"/>
      <c r="AV121" s="177"/>
      <c r="AW121" s="177"/>
      <c r="AX121" s="177"/>
      <c r="AY121" s="177"/>
      <c r="AZ121" s="177"/>
      <c r="BA121" s="177"/>
      <c r="BB121" s="177"/>
      <c r="BC121" s="177"/>
    </row>
    <row r="122" spans="32:55" x14ac:dyDescent="0.25">
      <c r="AF122" s="177"/>
      <c r="AG122" s="177"/>
      <c r="AH122" s="177"/>
      <c r="AI122" s="267"/>
      <c r="AJ122" s="4"/>
      <c r="AK122" s="4"/>
      <c r="AL122" s="4"/>
      <c r="AM122" s="4"/>
      <c r="AN122" s="4"/>
      <c r="AO122" s="4"/>
      <c r="AP122" s="4"/>
      <c r="AQ122" s="4"/>
      <c r="AR122" s="177"/>
      <c r="AS122" s="177"/>
      <c r="AT122" s="177"/>
      <c r="AU122" s="177"/>
      <c r="AV122" s="177"/>
      <c r="AW122" s="177"/>
      <c r="AX122" s="177"/>
      <c r="AY122" s="177"/>
      <c r="AZ122" s="177"/>
      <c r="BA122" s="177"/>
      <c r="BB122" s="177"/>
      <c r="BC122" s="177"/>
    </row>
    <row r="123" spans="32:55" x14ac:dyDescent="0.25">
      <c r="AF123" s="177"/>
      <c r="AG123" s="177"/>
      <c r="AH123" s="177"/>
      <c r="AI123" s="267"/>
      <c r="AJ123" s="4"/>
      <c r="AK123" s="4"/>
      <c r="AL123" s="4"/>
      <c r="AM123" s="4"/>
      <c r="AN123" s="4"/>
      <c r="AO123" s="4"/>
      <c r="AP123" s="4"/>
      <c r="AQ123" s="4"/>
      <c r="AR123" s="177"/>
      <c r="AS123" s="177"/>
      <c r="AT123" s="177"/>
      <c r="AU123" s="177"/>
      <c r="AV123" s="177"/>
      <c r="AW123" s="177"/>
      <c r="AX123" s="177"/>
      <c r="AY123" s="177"/>
      <c r="AZ123" s="177"/>
      <c r="BA123" s="177"/>
      <c r="BB123" s="177"/>
      <c r="BC123" s="177"/>
    </row>
    <row r="124" spans="32:55" x14ac:dyDescent="0.25">
      <c r="AF124" s="177"/>
      <c r="AG124" s="177"/>
      <c r="AH124" s="177"/>
      <c r="AI124" s="267"/>
      <c r="AJ124" s="4"/>
      <c r="AK124" s="4"/>
      <c r="AL124" s="4"/>
      <c r="AM124" s="4"/>
      <c r="AN124" s="4"/>
      <c r="AO124" s="4"/>
      <c r="AP124" s="4"/>
      <c r="AQ124" s="4"/>
      <c r="AR124" s="177"/>
      <c r="AS124" s="177"/>
      <c r="AT124" s="177"/>
      <c r="AU124" s="177"/>
      <c r="AV124" s="177"/>
      <c r="AW124" s="177"/>
      <c r="AX124" s="177"/>
      <c r="AY124" s="177"/>
      <c r="AZ124" s="177"/>
      <c r="BA124" s="177"/>
      <c r="BB124" s="177"/>
      <c r="BC124" s="177"/>
    </row>
    <row r="125" spans="32:55" x14ac:dyDescent="0.25">
      <c r="AF125" s="177"/>
      <c r="AG125" s="177"/>
      <c r="AH125" s="177"/>
      <c r="AI125" s="267"/>
      <c r="AJ125" s="4"/>
      <c r="AK125" s="4"/>
      <c r="AL125" s="4"/>
      <c r="AM125" s="4"/>
      <c r="AN125" s="4"/>
      <c r="AO125" s="4"/>
      <c r="AP125" s="4"/>
      <c r="AQ125" s="4"/>
      <c r="AR125" s="177"/>
      <c r="AS125" s="177"/>
      <c r="AT125" s="177"/>
      <c r="AU125" s="177"/>
      <c r="AV125" s="177"/>
      <c r="AW125" s="177"/>
      <c r="AX125" s="177"/>
      <c r="AY125" s="177"/>
      <c r="AZ125" s="177"/>
      <c r="BA125" s="177"/>
      <c r="BB125" s="177"/>
      <c r="BC125" s="177"/>
    </row>
    <row r="126" spans="32:55" x14ac:dyDescent="0.25">
      <c r="AF126" s="177"/>
      <c r="AG126" s="177"/>
      <c r="AH126" s="177"/>
      <c r="AI126" s="267"/>
      <c r="AJ126" s="4"/>
      <c r="AK126" s="4"/>
      <c r="AL126" s="4"/>
      <c r="AM126" s="4"/>
      <c r="AN126" s="4"/>
      <c r="AO126" s="4"/>
      <c r="AP126" s="4"/>
      <c r="AQ126" s="4"/>
      <c r="AR126" s="177"/>
      <c r="AS126" s="177"/>
      <c r="AT126" s="177"/>
      <c r="AU126" s="177"/>
      <c r="AV126" s="177"/>
      <c r="AW126" s="177"/>
      <c r="AX126" s="177"/>
      <c r="AY126" s="177"/>
      <c r="AZ126" s="177"/>
      <c r="BA126" s="177"/>
      <c r="BB126" s="177"/>
      <c r="BC126" s="177"/>
    </row>
    <row r="127" spans="32:55" x14ac:dyDescent="0.25">
      <c r="AF127" s="177"/>
      <c r="AG127" s="177"/>
      <c r="AH127" s="177"/>
      <c r="AI127" s="267"/>
      <c r="AJ127" s="4"/>
      <c r="AK127" s="4"/>
      <c r="AL127" s="4"/>
      <c r="AM127" s="4"/>
      <c r="AN127" s="4"/>
      <c r="AO127" s="4"/>
      <c r="AP127" s="4"/>
      <c r="AQ127" s="4"/>
      <c r="AR127" s="177"/>
      <c r="AS127" s="177"/>
      <c r="AT127" s="177"/>
      <c r="AU127" s="177"/>
      <c r="AV127" s="177"/>
      <c r="AW127" s="177"/>
      <c r="AX127" s="177"/>
      <c r="AY127" s="177"/>
      <c r="AZ127" s="177"/>
      <c r="BA127" s="177"/>
      <c r="BB127" s="177"/>
      <c r="BC127" s="177"/>
    </row>
    <row r="128" spans="32:55" x14ac:dyDescent="0.25">
      <c r="AF128" s="177"/>
      <c r="AG128" s="177"/>
      <c r="AH128" s="177"/>
      <c r="AI128" s="267"/>
      <c r="AJ128" s="4"/>
      <c r="AK128" s="4"/>
      <c r="AL128" s="4"/>
      <c r="AM128" s="4"/>
      <c r="AN128" s="4"/>
      <c r="AO128" s="4"/>
      <c r="AP128" s="4"/>
      <c r="AQ128" s="4"/>
      <c r="AR128" s="177"/>
      <c r="AS128" s="177"/>
      <c r="AT128" s="177"/>
      <c r="AU128" s="177"/>
      <c r="AV128" s="177"/>
      <c r="AW128" s="177"/>
      <c r="AX128" s="177"/>
      <c r="AY128" s="177"/>
      <c r="AZ128" s="177"/>
      <c r="BA128" s="177"/>
      <c r="BB128" s="177"/>
      <c r="BC128" s="177"/>
    </row>
    <row r="129" spans="32:55" x14ac:dyDescent="0.25">
      <c r="AF129" s="177"/>
      <c r="AG129" s="177"/>
      <c r="AH129" s="177"/>
      <c r="AI129" s="267"/>
      <c r="AJ129" s="4"/>
      <c r="AK129" s="4"/>
      <c r="AL129" s="4"/>
      <c r="AM129" s="4"/>
      <c r="AN129" s="4"/>
      <c r="AO129" s="4"/>
      <c r="AP129" s="4"/>
      <c r="AQ129" s="4"/>
      <c r="AR129" s="177"/>
      <c r="AS129" s="177"/>
      <c r="AT129" s="177"/>
      <c r="AU129" s="177"/>
      <c r="AV129" s="177"/>
      <c r="AW129" s="177"/>
      <c r="AX129" s="177"/>
      <c r="AY129" s="177"/>
      <c r="AZ129" s="177"/>
      <c r="BA129" s="177"/>
      <c r="BB129" s="177"/>
      <c r="BC129" s="177"/>
    </row>
    <row r="130" spans="32:55" x14ac:dyDescent="0.25">
      <c r="AF130" s="177"/>
      <c r="AG130" s="177"/>
      <c r="AH130" s="177"/>
      <c r="AI130" s="267"/>
      <c r="AJ130" s="4"/>
      <c r="AK130" s="4"/>
      <c r="AL130" s="4"/>
      <c r="AM130" s="4"/>
      <c r="AN130" s="4"/>
      <c r="AO130" s="4"/>
      <c r="AP130" s="4"/>
      <c r="AQ130" s="4"/>
      <c r="AR130" s="177"/>
      <c r="AS130" s="177"/>
      <c r="AT130" s="177"/>
      <c r="AU130" s="177"/>
      <c r="AV130" s="177"/>
      <c r="AW130" s="177"/>
      <c r="AX130" s="177"/>
      <c r="AY130" s="177"/>
      <c r="AZ130" s="177"/>
      <c r="BA130" s="177"/>
      <c r="BB130" s="177"/>
      <c r="BC130" s="177"/>
    </row>
    <row r="131" spans="32:55" x14ac:dyDescent="0.25">
      <c r="AF131" s="177"/>
      <c r="AG131" s="177"/>
      <c r="AH131" s="177"/>
      <c r="AI131" s="267"/>
      <c r="AJ131" s="4"/>
      <c r="AK131" s="4"/>
      <c r="AL131" s="4"/>
      <c r="AM131" s="4"/>
      <c r="AN131" s="4"/>
      <c r="AO131" s="4"/>
      <c r="AP131" s="4"/>
      <c r="AQ131" s="4"/>
      <c r="AR131" s="177"/>
      <c r="AS131" s="177"/>
      <c r="AT131" s="177"/>
      <c r="AU131" s="177"/>
      <c r="AV131" s="177"/>
      <c r="AW131" s="177"/>
      <c r="AX131" s="177"/>
      <c r="AY131" s="177"/>
      <c r="AZ131" s="177"/>
      <c r="BA131" s="177"/>
      <c r="BB131" s="177"/>
      <c r="BC131" s="177"/>
    </row>
    <row r="132" spans="32:55" x14ac:dyDescent="0.25">
      <c r="AF132" s="177"/>
      <c r="AG132" s="177"/>
      <c r="AH132" s="177"/>
      <c r="AI132" s="267"/>
      <c r="AJ132" s="4"/>
      <c r="AK132" s="4"/>
      <c r="AL132" s="4"/>
      <c r="AM132" s="4"/>
      <c r="AN132" s="4"/>
      <c r="AO132" s="4"/>
      <c r="AP132" s="4"/>
      <c r="AQ132" s="4"/>
      <c r="AR132" s="177"/>
      <c r="AS132" s="177"/>
      <c r="AT132" s="177"/>
      <c r="AU132" s="177"/>
      <c r="AV132" s="177"/>
      <c r="AW132" s="177"/>
      <c r="AX132" s="177"/>
      <c r="AY132" s="177"/>
      <c r="AZ132" s="177"/>
      <c r="BA132" s="177"/>
      <c r="BB132" s="177"/>
      <c r="BC132" s="177"/>
    </row>
    <row r="133" spans="32:55" x14ac:dyDescent="0.25">
      <c r="AF133" s="177"/>
      <c r="AG133" s="177"/>
      <c r="AH133" s="177"/>
      <c r="AI133" s="267"/>
      <c r="AJ133" s="4"/>
      <c r="AK133" s="4"/>
      <c r="AL133" s="4"/>
      <c r="AM133" s="4"/>
      <c r="AN133" s="4"/>
      <c r="AO133" s="4"/>
      <c r="AP133" s="4"/>
      <c r="AQ133" s="4"/>
      <c r="AR133" s="177"/>
      <c r="AS133" s="177"/>
      <c r="AT133" s="177"/>
      <c r="AU133" s="177"/>
      <c r="AV133" s="177"/>
      <c r="AW133" s="177"/>
      <c r="AX133" s="177"/>
      <c r="AY133" s="177"/>
      <c r="AZ133" s="177"/>
      <c r="BA133" s="177"/>
      <c r="BB133" s="177"/>
      <c r="BC133" s="177"/>
    </row>
    <row r="134" spans="32:55" x14ac:dyDescent="0.25">
      <c r="AF134" s="177"/>
      <c r="AG134" s="177"/>
      <c r="AH134" s="177"/>
      <c r="AI134" s="267"/>
      <c r="AJ134" s="4"/>
      <c r="AK134" s="4"/>
      <c r="AL134" s="4"/>
      <c r="AM134" s="4"/>
      <c r="AN134" s="4"/>
      <c r="AO134" s="4"/>
      <c r="AP134" s="4"/>
      <c r="AQ134" s="4"/>
      <c r="AR134" s="177"/>
      <c r="AS134" s="177"/>
      <c r="AT134" s="177"/>
      <c r="AU134" s="177"/>
      <c r="AV134" s="177"/>
      <c r="AW134" s="177"/>
      <c r="AX134" s="177"/>
      <c r="AY134" s="177"/>
      <c r="AZ134" s="177"/>
      <c r="BA134" s="177"/>
      <c r="BB134" s="177"/>
      <c r="BC134" s="177"/>
    </row>
    <row r="135" spans="32:55" x14ac:dyDescent="0.25">
      <c r="AF135" s="177"/>
      <c r="AG135" s="177"/>
      <c r="AH135" s="177"/>
      <c r="AI135" s="267"/>
      <c r="AJ135" s="4"/>
      <c r="AK135" s="4"/>
      <c r="AL135" s="4"/>
      <c r="AM135" s="4"/>
      <c r="AN135" s="4"/>
      <c r="AO135" s="4"/>
      <c r="AP135" s="4"/>
      <c r="AQ135" s="4"/>
      <c r="AR135" s="177"/>
      <c r="AS135" s="177"/>
      <c r="AT135" s="177"/>
      <c r="AU135" s="177"/>
      <c r="AV135" s="177"/>
      <c r="AW135" s="177"/>
      <c r="AX135" s="177"/>
      <c r="AY135" s="177"/>
      <c r="AZ135" s="177"/>
      <c r="BA135" s="177"/>
      <c r="BB135" s="177"/>
      <c r="BC135" s="177"/>
    </row>
    <row r="136" spans="32:55" x14ac:dyDescent="0.25">
      <c r="AF136" s="177"/>
      <c r="AG136" s="177"/>
      <c r="AH136" s="177"/>
      <c r="AI136" s="267"/>
      <c r="AJ136" s="4"/>
      <c r="AK136" s="4"/>
      <c r="AL136" s="4"/>
      <c r="AM136" s="4"/>
      <c r="AN136" s="4"/>
      <c r="AO136" s="4"/>
      <c r="AP136" s="4"/>
      <c r="AQ136" s="4"/>
      <c r="AR136" s="177"/>
      <c r="AS136" s="177"/>
      <c r="AT136" s="177"/>
      <c r="AU136" s="177"/>
      <c r="AV136" s="177"/>
      <c r="AW136" s="177"/>
      <c r="AX136" s="177"/>
      <c r="AY136" s="177"/>
      <c r="AZ136" s="177"/>
      <c r="BA136" s="177"/>
      <c r="BB136" s="177"/>
      <c r="BC136" s="177"/>
    </row>
    <row r="137" spans="32:55" x14ac:dyDescent="0.25">
      <c r="AF137" s="177"/>
      <c r="AG137" s="177"/>
      <c r="AH137" s="177"/>
      <c r="AI137" s="267"/>
      <c r="AJ137" s="4"/>
      <c r="AK137" s="4"/>
      <c r="AL137" s="4"/>
      <c r="AM137" s="4"/>
      <c r="AN137" s="4"/>
      <c r="AO137" s="4"/>
      <c r="AP137" s="4"/>
      <c r="AQ137" s="4"/>
      <c r="AR137" s="177"/>
      <c r="AS137" s="177"/>
      <c r="AT137" s="177"/>
      <c r="AU137" s="177"/>
      <c r="AV137" s="177"/>
      <c r="AW137" s="177"/>
      <c r="AX137" s="177"/>
      <c r="AY137" s="177"/>
      <c r="AZ137" s="177"/>
      <c r="BA137" s="177"/>
      <c r="BB137" s="177"/>
      <c r="BC137" s="177"/>
    </row>
    <row r="138" spans="32:55" x14ac:dyDescent="0.25">
      <c r="AF138" s="177"/>
      <c r="AG138" s="177"/>
      <c r="AH138" s="177"/>
      <c r="AI138" s="267"/>
      <c r="AJ138" s="4"/>
      <c r="AK138" s="4"/>
      <c r="AL138" s="4"/>
      <c r="AM138" s="4"/>
      <c r="AN138" s="4"/>
      <c r="AO138" s="4"/>
      <c r="AP138" s="4"/>
      <c r="AQ138" s="4"/>
      <c r="AR138" s="177"/>
      <c r="AS138" s="177"/>
      <c r="AT138" s="177"/>
      <c r="AU138" s="177"/>
      <c r="AV138" s="177"/>
      <c r="AW138" s="177"/>
      <c r="AX138" s="177"/>
      <c r="AY138" s="177"/>
      <c r="AZ138" s="177"/>
      <c r="BA138" s="177"/>
      <c r="BB138" s="177"/>
      <c r="BC138" s="177"/>
    </row>
    <row r="139" spans="32:55" x14ac:dyDescent="0.25">
      <c r="AF139" s="177"/>
      <c r="AG139" s="177"/>
      <c r="AH139" s="177"/>
      <c r="AI139" s="267"/>
      <c r="AJ139" s="4"/>
      <c r="AK139" s="4"/>
      <c r="AL139" s="4"/>
      <c r="AM139" s="4"/>
      <c r="AN139" s="4"/>
      <c r="AO139" s="4"/>
      <c r="AP139" s="4"/>
      <c r="AQ139" s="4"/>
      <c r="AR139" s="177"/>
      <c r="AS139" s="177"/>
      <c r="AT139" s="177"/>
      <c r="AU139" s="177"/>
      <c r="AV139" s="177"/>
      <c r="AW139" s="177"/>
      <c r="AX139" s="177"/>
      <c r="AY139" s="177"/>
      <c r="AZ139" s="177"/>
      <c r="BA139" s="177"/>
      <c r="BB139" s="177"/>
      <c r="BC139" s="177"/>
    </row>
    <row r="140" spans="32:55" x14ac:dyDescent="0.25">
      <c r="AF140" s="177"/>
      <c r="AG140" s="177"/>
      <c r="AH140" s="177"/>
      <c r="AI140" s="267"/>
      <c r="AJ140" s="4"/>
      <c r="AK140" s="4"/>
      <c r="AL140" s="4"/>
      <c r="AM140" s="4"/>
      <c r="AN140" s="4"/>
      <c r="AO140" s="4"/>
      <c r="AP140" s="4"/>
      <c r="AQ140" s="4"/>
      <c r="AR140" s="177"/>
      <c r="AS140" s="177"/>
      <c r="AT140" s="177"/>
      <c r="AU140" s="177"/>
      <c r="AV140" s="177"/>
      <c r="AW140" s="177"/>
      <c r="AX140" s="177"/>
      <c r="AY140" s="177"/>
      <c r="AZ140" s="177"/>
      <c r="BA140" s="177"/>
      <c r="BB140" s="177"/>
      <c r="BC140" s="177"/>
    </row>
    <row r="141" spans="32:55" x14ac:dyDescent="0.25">
      <c r="AF141" s="177"/>
      <c r="AG141" s="177"/>
      <c r="AH141" s="177"/>
      <c r="AI141" s="267"/>
      <c r="AJ141" s="4"/>
      <c r="AK141" s="4"/>
      <c r="AL141" s="4"/>
      <c r="AM141" s="4"/>
      <c r="AN141" s="4"/>
      <c r="AO141" s="4"/>
      <c r="AP141" s="4"/>
      <c r="AQ141" s="4"/>
      <c r="AR141" s="177"/>
      <c r="AS141" s="177"/>
      <c r="AT141" s="177"/>
      <c r="AU141" s="177"/>
      <c r="AV141" s="177"/>
      <c r="AW141" s="177"/>
      <c r="AX141" s="177"/>
      <c r="AY141" s="177"/>
      <c r="AZ141" s="177"/>
      <c r="BA141" s="177"/>
      <c r="BB141" s="177"/>
      <c r="BC141" s="177"/>
    </row>
    <row r="142" spans="32:55" x14ac:dyDescent="0.25">
      <c r="AF142" s="177"/>
      <c r="AG142" s="177"/>
      <c r="AH142" s="177"/>
      <c r="AI142" s="267"/>
      <c r="AJ142" s="4"/>
      <c r="AK142" s="4"/>
      <c r="AL142" s="4"/>
      <c r="AM142" s="4"/>
      <c r="AN142" s="4"/>
      <c r="AO142" s="4"/>
      <c r="AP142" s="4"/>
      <c r="AQ142" s="4"/>
      <c r="AR142" s="177"/>
      <c r="AS142" s="177"/>
      <c r="AT142" s="177"/>
      <c r="AU142" s="177"/>
      <c r="AV142" s="177"/>
      <c r="AW142" s="177"/>
      <c r="AX142" s="177"/>
      <c r="AY142" s="177"/>
      <c r="AZ142" s="177"/>
      <c r="BA142" s="177"/>
      <c r="BB142" s="177"/>
      <c r="BC142" s="177"/>
    </row>
    <row r="143" spans="32:55" x14ac:dyDescent="0.25">
      <c r="AF143" s="177"/>
      <c r="AG143" s="177"/>
      <c r="AH143" s="177"/>
      <c r="AI143" s="267"/>
      <c r="AJ143" s="4"/>
      <c r="AK143" s="4"/>
      <c r="AL143" s="4"/>
      <c r="AM143" s="4"/>
      <c r="AN143" s="4"/>
      <c r="AO143" s="4"/>
      <c r="AP143" s="4"/>
      <c r="AQ143" s="4"/>
      <c r="AR143" s="177"/>
      <c r="AS143" s="177"/>
      <c r="AT143" s="177"/>
      <c r="AU143" s="177"/>
      <c r="AV143" s="177"/>
      <c r="AW143" s="177"/>
      <c r="AX143" s="177"/>
      <c r="AY143" s="177"/>
      <c r="AZ143" s="177"/>
      <c r="BA143" s="177"/>
      <c r="BB143" s="177"/>
      <c r="BC143" s="177"/>
    </row>
    <row r="144" spans="32:55" x14ac:dyDescent="0.25">
      <c r="AF144" s="177"/>
      <c r="AG144" s="177"/>
      <c r="AH144" s="177"/>
      <c r="AI144" s="267"/>
      <c r="AJ144" s="4"/>
      <c r="AK144" s="4"/>
      <c r="AL144" s="4"/>
      <c r="AM144" s="4"/>
      <c r="AN144" s="4"/>
      <c r="AO144" s="4"/>
      <c r="AP144" s="4"/>
      <c r="AQ144" s="4"/>
      <c r="AR144" s="177"/>
      <c r="AS144" s="177"/>
      <c r="AT144" s="177"/>
      <c r="AU144" s="177"/>
      <c r="AV144" s="177"/>
      <c r="AW144" s="177"/>
      <c r="AX144" s="177"/>
      <c r="AY144" s="177"/>
      <c r="AZ144" s="177"/>
      <c r="BA144" s="177"/>
      <c r="BB144" s="177"/>
      <c r="BC144" s="177"/>
    </row>
    <row r="145" spans="32:55" x14ac:dyDescent="0.25">
      <c r="AF145" s="177"/>
      <c r="AG145" s="177"/>
      <c r="AH145" s="177"/>
      <c r="AI145" s="267"/>
      <c r="AJ145" s="4"/>
      <c r="AK145" s="4"/>
      <c r="AL145" s="4"/>
      <c r="AM145" s="4"/>
      <c r="AN145" s="4"/>
      <c r="AO145" s="4"/>
      <c r="AP145" s="4"/>
      <c r="AQ145" s="4"/>
      <c r="AR145" s="177"/>
      <c r="AS145" s="177"/>
      <c r="AT145" s="177"/>
      <c r="AU145" s="177"/>
      <c r="AV145" s="177"/>
      <c r="AW145" s="177"/>
      <c r="AX145" s="177"/>
      <c r="AY145" s="177"/>
      <c r="AZ145" s="177"/>
      <c r="BA145" s="177"/>
      <c r="BB145" s="177"/>
      <c r="BC145" s="177"/>
    </row>
    <row r="146" spans="32:55" x14ac:dyDescent="0.25">
      <c r="AF146" s="177"/>
      <c r="AG146" s="177"/>
      <c r="AH146" s="177"/>
      <c r="AI146" s="267"/>
      <c r="AJ146" s="4"/>
      <c r="AK146" s="4"/>
      <c r="AL146" s="4"/>
      <c r="AM146" s="4"/>
      <c r="AN146" s="4"/>
      <c r="AO146" s="4"/>
      <c r="AP146" s="4"/>
      <c r="AQ146" s="4"/>
      <c r="AR146" s="177"/>
      <c r="AS146" s="177"/>
      <c r="AT146" s="177"/>
      <c r="AU146" s="177"/>
      <c r="AV146" s="177"/>
      <c r="AW146" s="177"/>
      <c r="AX146" s="177"/>
      <c r="AY146" s="177"/>
      <c r="AZ146" s="177"/>
      <c r="BA146" s="177"/>
      <c r="BB146" s="177"/>
      <c r="BC146" s="177"/>
    </row>
    <row r="147" spans="32:55" x14ac:dyDescent="0.25">
      <c r="AF147" s="177"/>
      <c r="AG147" s="177"/>
      <c r="AH147" s="177"/>
      <c r="AI147" s="267"/>
      <c r="AJ147" s="4"/>
      <c r="AK147" s="4"/>
      <c r="AL147" s="4"/>
      <c r="AM147" s="4"/>
      <c r="AN147" s="4"/>
      <c r="AO147" s="4"/>
      <c r="AP147" s="4"/>
      <c r="AQ147" s="4"/>
      <c r="AR147" s="177"/>
      <c r="AS147" s="177"/>
      <c r="AT147" s="177"/>
      <c r="AU147" s="177"/>
      <c r="AV147" s="177"/>
      <c r="AW147" s="177"/>
      <c r="AX147" s="177"/>
      <c r="AY147" s="177"/>
      <c r="AZ147" s="177"/>
      <c r="BA147" s="177"/>
      <c r="BB147" s="177"/>
      <c r="BC147" s="177"/>
    </row>
    <row r="148" spans="32:55" x14ac:dyDescent="0.25">
      <c r="AF148" s="177"/>
      <c r="AG148" s="177"/>
      <c r="AH148" s="177"/>
      <c r="AI148" s="267"/>
      <c r="AJ148" s="4"/>
      <c r="AK148" s="4"/>
      <c r="AL148" s="4"/>
      <c r="AM148" s="4"/>
      <c r="AN148" s="4"/>
      <c r="AO148" s="4"/>
      <c r="AP148" s="4"/>
      <c r="AQ148" s="4"/>
      <c r="AR148" s="177"/>
      <c r="AS148" s="177"/>
      <c r="AT148" s="177"/>
      <c r="AU148" s="177"/>
      <c r="AV148" s="177"/>
      <c r="AW148" s="177"/>
      <c r="AX148" s="177"/>
      <c r="AY148" s="177"/>
      <c r="AZ148" s="177"/>
      <c r="BA148" s="177"/>
      <c r="BB148" s="177"/>
      <c r="BC148" s="177"/>
    </row>
    <row r="149" spans="32:55" x14ac:dyDescent="0.25">
      <c r="AF149" s="177"/>
      <c r="AG149" s="177"/>
      <c r="AH149" s="177"/>
      <c r="AI149" s="267"/>
      <c r="AJ149" s="4"/>
      <c r="AK149" s="4"/>
      <c r="AL149" s="4"/>
      <c r="AM149" s="4"/>
      <c r="AN149" s="4"/>
      <c r="AO149" s="4"/>
      <c r="AP149" s="4"/>
      <c r="AQ149" s="4"/>
      <c r="AR149" s="177"/>
      <c r="AS149" s="177"/>
      <c r="AT149" s="177"/>
      <c r="AU149" s="177"/>
      <c r="AV149" s="177"/>
      <c r="AW149" s="177"/>
      <c r="AX149" s="177"/>
      <c r="AY149" s="177"/>
      <c r="AZ149" s="177"/>
      <c r="BA149" s="177"/>
      <c r="BB149" s="177"/>
      <c r="BC149" s="177"/>
    </row>
    <row r="150" spans="32:55" x14ac:dyDescent="0.25">
      <c r="AF150" s="177"/>
      <c r="AG150" s="177"/>
      <c r="AH150" s="177"/>
      <c r="AI150" s="267"/>
      <c r="AJ150" s="4"/>
      <c r="AK150" s="4"/>
      <c r="AL150" s="4"/>
      <c r="AM150" s="4"/>
      <c r="AN150" s="4"/>
      <c r="AO150" s="4"/>
      <c r="AP150" s="4"/>
      <c r="AQ150" s="4"/>
      <c r="AR150" s="177"/>
      <c r="AS150" s="177"/>
      <c r="AT150" s="177"/>
      <c r="AU150" s="177"/>
      <c r="AV150" s="177"/>
      <c r="AW150" s="177"/>
      <c r="AX150" s="177"/>
      <c r="AY150" s="177"/>
      <c r="AZ150" s="177"/>
      <c r="BA150" s="177"/>
      <c r="BB150" s="177"/>
      <c r="BC150" s="177"/>
    </row>
    <row r="151" spans="32:55" x14ac:dyDescent="0.25">
      <c r="AF151" s="177"/>
      <c r="AG151" s="177"/>
      <c r="AH151" s="177"/>
      <c r="AI151" s="267"/>
      <c r="AJ151" s="4"/>
      <c r="AK151" s="4"/>
      <c r="AL151" s="4"/>
      <c r="AM151" s="4"/>
      <c r="AN151" s="4"/>
      <c r="AO151" s="4"/>
      <c r="AP151" s="4"/>
      <c r="AQ151" s="4"/>
      <c r="AR151" s="177"/>
      <c r="AS151" s="177"/>
      <c r="AT151" s="177"/>
      <c r="AU151" s="177"/>
      <c r="AV151" s="177"/>
      <c r="AW151" s="177"/>
      <c r="AX151" s="177"/>
      <c r="AY151" s="177"/>
      <c r="AZ151" s="177"/>
      <c r="BA151" s="177"/>
      <c r="BB151" s="177"/>
      <c r="BC151" s="177"/>
    </row>
    <row r="152" spans="32:55" x14ac:dyDescent="0.25">
      <c r="AF152" s="177"/>
      <c r="AG152" s="177"/>
      <c r="AH152" s="177"/>
      <c r="AI152" s="267"/>
      <c r="AJ152" s="4"/>
      <c r="AK152" s="4"/>
      <c r="AL152" s="4"/>
      <c r="AM152" s="4"/>
      <c r="AN152" s="4"/>
      <c r="AO152" s="4"/>
      <c r="AP152" s="4"/>
      <c r="AQ152" s="4"/>
      <c r="AR152" s="177"/>
      <c r="AS152" s="177"/>
      <c r="AT152" s="177"/>
      <c r="AU152" s="177"/>
      <c r="AV152" s="177"/>
      <c r="AW152" s="177"/>
      <c r="AX152" s="177"/>
      <c r="AY152" s="177"/>
      <c r="AZ152" s="177"/>
      <c r="BA152" s="177"/>
      <c r="BB152" s="177"/>
      <c r="BC152" s="177"/>
    </row>
    <row r="153" spans="32:55" x14ac:dyDescent="0.25">
      <c r="AF153" s="177"/>
      <c r="AG153" s="177"/>
      <c r="AH153" s="177"/>
      <c r="AI153" s="267"/>
      <c r="AJ153" s="4"/>
      <c r="AK153" s="4"/>
      <c r="AL153" s="4"/>
      <c r="AM153" s="4"/>
      <c r="AN153" s="4"/>
      <c r="AO153" s="4"/>
      <c r="AP153" s="4"/>
      <c r="AQ153" s="4"/>
      <c r="AR153" s="177"/>
      <c r="AS153" s="177"/>
      <c r="AT153" s="177"/>
      <c r="AU153" s="177"/>
      <c r="AV153" s="177"/>
      <c r="AW153" s="177"/>
      <c r="AX153" s="177"/>
      <c r="AY153" s="177"/>
      <c r="AZ153" s="177"/>
      <c r="BA153" s="177"/>
      <c r="BB153" s="177"/>
      <c r="BC153" s="177"/>
    </row>
    <row r="154" spans="32:55" x14ac:dyDescent="0.25">
      <c r="AF154" s="177"/>
      <c r="AG154" s="177"/>
      <c r="AH154" s="177"/>
      <c r="AI154" s="267"/>
      <c r="AJ154" s="4"/>
      <c r="AK154" s="4"/>
      <c r="AL154" s="4"/>
      <c r="AM154" s="4"/>
      <c r="AN154" s="4"/>
      <c r="AO154" s="4"/>
      <c r="AP154" s="4"/>
      <c r="AQ154" s="4"/>
      <c r="AR154" s="177"/>
      <c r="AS154" s="177"/>
      <c r="AT154" s="177"/>
      <c r="AU154" s="177"/>
      <c r="AV154" s="177"/>
      <c r="AW154" s="177"/>
      <c r="AX154" s="177"/>
      <c r="AY154" s="177"/>
      <c r="AZ154" s="177"/>
      <c r="BA154" s="177"/>
      <c r="BB154" s="177"/>
      <c r="BC154" s="177"/>
    </row>
    <row r="155" spans="32:55" x14ac:dyDescent="0.25">
      <c r="AF155" s="177"/>
      <c r="AG155" s="177"/>
      <c r="AH155" s="177"/>
      <c r="AI155" s="267"/>
      <c r="AJ155" s="4"/>
      <c r="AK155" s="4"/>
      <c r="AL155" s="4"/>
      <c r="AM155" s="4"/>
      <c r="AN155" s="4"/>
      <c r="AO155" s="4"/>
      <c r="AP155" s="4"/>
      <c r="AQ155" s="4"/>
      <c r="AR155" s="177"/>
      <c r="AS155" s="177"/>
      <c r="AT155" s="177"/>
      <c r="AU155" s="177"/>
      <c r="AV155" s="177"/>
      <c r="AW155" s="177"/>
      <c r="AX155" s="177"/>
      <c r="AY155" s="177"/>
      <c r="AZ155" s="177"/>
      <c r="BA155" s="177"/>
      <c r="BB155" s="177"/>
      <c r="BC155" s="177"/>
    </row>
    <row r="156" spans="32:55" x14ac:dyDescent="0.25">
      <c r="AF156" s="177"/>
      <c r="AG156" s="177"/>
      <c r="AH156" s="177"/>
      <c r="AI156" s="267"/>
      <c r="AJ156" s="4"/>
      <c r="AK156" s="4"/>
      <c r="AL156" s="4"/>
      <c r="AM156" s="4"/>
      <c r="AN156" s="4"/>
      <c r="AO156" s="4"/>
      <c r="AP156" s="4"/>
      <c r="AQ156" s="4"/>
      <c r="AR156" s="177"/>
      <c r="AS156" s="177"/>
      <c r="AT156" s="177"/>
      <c r="AU156" s="177"/>
      <c r="AV156" s="177"/>
      <c r="AW156" s="177"/>
      <c r="AX156" s="177"/>
      <c r="AY156" s="177"/>
      <c r="AZ156" s="177"/>
      <c r="BA156" s="177"/>
      <c r="BB156" s="177"/>
      <c r="BC156" s="177"/>
    </row>
    <row r="157" spans="32:55" x14ac:dyDescent="0.25">
      <c r="AF157" s="177"/>
      <c r="AG157" s="177"/>
      <c r="AH157" s="177"/>
      <c r="AI157" s="267"/>
      <c r="AJ157" s="4"/>
      <c r="AK157" s="4"/>
      <c r="AL157" s="4"/>
      <c r="AM157" s="4"/>
      <c r="AN157" s="4"/>
      <c r="AO157" s="4"/>
      <c r="AP157" s="4"/>
      <c r="AQ157" s="4"/>
      <c r="AR157" s="177"/>
      <c r="AS157" s="177"/>
      <c r="AT157" s="177"/>
      <c r="AU157" s="177"/>
      <c r="AV157" s="177"/>
      <c r="AW157" s="177"/>
      <c r="AX157" s="177"/>
      <c r="AY157" s="177"/>
      <c r="AZ157" s="177"/>
      <c r="BA157" s="177"/>
      <c r="BB157" s="177"/>
      <c r="BC157" s="177"/>
    </row>
    <row r="158" spans="32:55" x14ac:dyDescent="0.25">
      <c r="AF158" s="177"/>
      <c r="AG158" s="177"/>
      <c r="AH158" s="177"/>
      <c r="AI158" s="267"/>
      <c r="AJ158" s="4"/>
      <c r="AK158" s="4"/>
      <c r="AL158" s="4"/>
      <c r="AM158" s="4"/>
      <c r="AN158" s="4"/>
      <c r="AO158" s="4"/>
      <c r="AP158" s="4"/>
      <c r="AQ158" s="4"/>
      <c r="AR158" s="177"/>
      <c r="AS158" s="177"/>
      <c r="AT158" s="177"/>
      <c r="AU158" s="177"/>
      <c r="AV158" s="177"/>
      <c r="AW158" s="177"/>
      <c r="AX158" s="177"/>
      <c r="AY158" s="177"/>
      <c r="AZ158" s="177"/>
      <c r="BA158" s="177"/>
      <c r="BB158" s="177"/>
      <c r="BC158" s="177"/>
    </row>
    <row r="159" spans="32:55" x14ac:dyDescent="0.25">
      <c r="AF159" s="177"/>
      <c r="AG159" s="177"/>
      <c r="AH159" s="177"/>
      <c r="AI159" s="267"/>
      <c r="AJ159" s="4"/>
      <c r="AK159" s="4"/>
      <c r="AL159" s="4"/>
      <c r="AM159" s="4"/>
      <c r="AN159" s="4"/>
      <c r="AO159" s="4"/>
      <c r="AP159" s="4"/>
      <c r="AQ159" s="4"/>
      <c r="AR159" s="177"/>
      <c r="AS159" s="177"/>
      <c r="AT159" s="177"/>
      <c r="AU159" s="177"/>
      <c r="AV159" s="177"/>
      <c r="AW159" s="177"/>
      <c r="AX159" s="177"/>
      <c r="AY159" s="177"/>
      <c r="AZ159" s="177"/>
      <c r="BA159" s="177"/>
      <c r="BB159" s="177"/>
      <c r="BC159" s="177"/>
    </row>
    <row r="160" spans="32:55" x14ac:dyDescent="0.25">
      <c r="AF160" s="177"/>
      <c r="AG160" s="177"/>
      <c r="AH160" s="177"/>
      <c r="AI160" s="267"/>
      <c r="AJ160" s="4"/>
      <c r="AK160" s="4"/>
      <c r="AL160" s="4"/>
      <c r="AM160" s="4"/>
      <c r="AN160" s="4"/>
      <c r="AO160" s="4"/>
      <c r="AP160" s="4"/>
      <c r="AQ160" s="4"/>
      <c r="AR160" s="177"/>
      <c r="AS160" s="177"/>
      <c r="AT160" s="177"/>
      <c r="AU160" s="177"/>
      <c r="AV160" s="177"/>
      <c r="AW160" s="177"/>
      <c r="AX160" s="177"/>
      <c r="AY160" s="177"/>
      <c r="AZ160" s="177"/>
      <c r="BA160" s="177"/>
      <c r="BB160" s="177"/>
      <c r="BC160" s="177"/>
    </row>
    <row r="161" spans="32:55" x14ac:dyDescent="0.25">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177"/>
      <c r="BA161" s="177"/>
      <c r="BB161" s="177"/>
      <c r="BC161" s="177"/>
    </row>
    <row r="162" spans="32:55" x14ac:dyDescent="0.25">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177"/>
      <c r="BA162" s="177"/>
      <c r="BB162" s="177"/>
      <c r="BC162" s="177"/>
    </row>
    <row r="163" spans="32:55" x14ac:dyDescent="0.25">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177"/>
      <c r="BA163" s="177"/>
      <c r="BB163" s="177"/>
      <c r="BC163" s="177"/>
    </row>
    <row r="164" spans="32:55" x14ac:dyDescent="0.25">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177"/>
      <c r="BA164" s="177"/>
      <c r="BB164" s="177"/>
      <c r="BC164" s="177"/>
    </row>
    <row r="165" spans="32:55" x14ac:dyDescent="0.25">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177"/>
      <c r="BA165" s="177"/>
      <c r="BB165" s="177"/>
      <c r="BC165" s="177"/>
    </row>
    <row r="166" spans="32:55" x14ac:dyDescent="0.25">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177"/>
      <c r="BA166" s="177"/>
      <c r="BB166" s="177"/>
      <c r="BC166" s="177"/>
    </row>
    <row r="167" spans="32:55" x14ac:dyDescent="0.25">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177"/>
      <c r="BA167" s="177"/>
      <c r="BB167" s="177"/>
      <c r="BC167" s="177"/>
    </row>
    <row r="168" spans="32:55" x14ac:dyDescent="0.25">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177"/>
      <c r="BA168" s="177"/>
      <c r="BB168" s="177"/>
      <c r="BC168" s="177"/>
    </row>
    <row r="169" spans="32:55" x14ac:dyDescent="0.25">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177"/>
      <c r="BA169" s="177"/>
      <c r="BB169" s="177"/>
      <c r="BC169" s="177"/>
    </row>
    <row r="170" spans="32:55" x14ac:dyDescent="0.25">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177"/>
      <c r="BA170" s="177"/>
      <c r="BB170" s="177"/>
      <c r="BC170" s="177"/>
    </row>
    <row r="171" spans="32:55" x14ac:dyDescent="0.25">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177"/>
      <c r="BA171" s="177"/>
      <c r="BB171" s="177"/>
      <c r="BC171" s="177"/>
    </row>
    <row r="172" spans="32:55" x14ac:dyDescent="0.25">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177"/>
      <c r="BA172" s="177"/>
      <c r="BB172" s="177"/>
      <c r="BC172" s="177"/>
    </row>
    <row r="173" spans="32:55" x14ac:dyDescent="0.25">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177"/>
      <c r="BA173" s="177"/>
      <c r="BB173" s="177"/>
      <c r="BC173" s="177"/>
    </row>
    <row r="174" spans="32:55" x14ac:dyDescent="0.25">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177"/>
      <c r="BA174" s="177"/>
      <c r="BB174" s="177"/>
      <c r="BC174" s="177"/>
    </row>
    <row r="175" spans="32:55" x14ac:dyDescent="0.25">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177"/>
      <c r="BA175" s="177"/>
      <c r="BB175" s="177"/>
      <c r="BC175" s="177"/>
    </row>
  </sheetData>
  <mergeCells count="18">
    <mergeCell ref="AM8:AM9"/>
    <mergeCell ref="AH6:AH7"/>
    <mergeCell ref="AI6:AI7"/>
    <mergeCell ref="AJ6:AJ7"/>
    <mergeCell ref="AK6:AK7"/>
    <mergeCell ref="AL6:AL7"/>
    <mergeCell ref="AM6:AM7"/>
    <mergeCell ref="AH8:AH9"/>
    <mergeCell ref="AI8:AI9"/>
    <mergeCell ref="AJ8:AJ9"/>
    <mergeCell ref="AK8:AK9"/>
    <mergeCell ref="AL8:AL9"/>
    <mergeCell ref="AE6:AE7"/>
    <mergeCell ref="AE8:AE9"/>
    <mergeCell ref="AF6:AF7"/>
    <mergeCell ref="AF8:AF9"/>
    <mergeCell ref="AG6:AG7"/>
    <mergeCell ref="AG8:AG9"/>
  </mergeCells>
  <pageMargins left="0.7" right="0.7" top="0.78740157499999996" bottom="0.78740157499999996"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P95"/>
  <sheetViews>
    <sheetView zoomScale="40" zoomScaleNormal="40" workbookViewId="0">
      <selection activeCell="V74" sqref="V74"/>
    </sheetView>
  </sheetViews>
  <sheetFormatPr baseColWidth="10" defaultRowHeight="15" x14ac:dyDescent="0.25"/>
  <cols>
    <col min="1" max="1" width="21.85546875" style="179" bestFit="1" customWidth="1"/>
    <col min="11" max="11" width="23.7109375" style="179" customWidth="1"/>
    <col min="23" max="23" width="23.140625" customWidth="1"/>
  </cols>
  <sheetData>
    <row r="1" spans="1:42" x14ac:dyDescent="0.25">
      <c r="A1" s="180" t="s">
        <v>376</v>
      </c>
      <c r="B1" s="160">
        <v>0</v>
      </c>
      <c r="C1" s="160">
        <v>1</v>
      </c>
      <c r="D1" s="160">
        <v>2</v>
      </c>
      <c r="E1" s="160">
        <v>3</v>
      </c>
      <c r="F1" s="160">
        <v>4</v>
      </c>
      <c r="G1" s="160">
        <v>5</v>
      </c>
      <c r="H1" s="160">
        <v>6</v>
      </c>
      <c r="I1" s="160">
        <v>7</v>
      </c>
      <c r="J1" s="160">
        <v>8</v>
      </c>
      <c r="K1" s="223" t="s">
        <v>484</v>
      </c>
      <c r="L1" s="205">
        <v>0</v>
      </c>
      <c r="M1" s="205">
        <v>1</v>
      </c>
      <c r="N1" s="205">
        <v>2</v>
      </c>
      <c r="O1" s="205">
        <v>3</v>
      </c>
      <c r="P1" s="205">
        <v>4</v>
      </c>
      <c r="Q1" s="205">
        <v>5</v>
      </c>
      <c r="R1" s="205">
        <v>6</v>
      </c>
      <c r="S1" s="205">
        <v>7</v>
      </c>
      <c r="T1" s="205">
        <v>8</v>
      </c>
      <c r="W1" s="224" t="s">
        <v>484</v>
      </c>
      <c r="X1" s="212">
        <v>0</v>
      </c>
      <c r="Y1" s="212">
        <v>1</v>
      </c>
      <c r="Z1" s="212">
        <v>2</v>
      </c>
      <c r="AA1" s="212">
        <v>3</v>
      </c>
      <c r="AB1" s="212">
        <v>4</v>
      </c>
      <c r="AC1" s="212">
        <v>5</v>
      </c>
      <c r="AD1" s="212">
        <v>6</v>
      </c>
      <c r="AE1" s="212">
        <v>7</v>
      </c>
      <c r="AF1" s="212">
        <v>8</v>
      </c>
      <c r="AH1" t="s">
        <v>509</v>
      </c>
      <c r="AI1" s="239">
        <f>'Daten des Wechselstrom'!K11</f>
        <v>57.232117535845553</v>
      </c>
    </row>
    <row r="2" spans="1:42" x14ac:dyDescent="0.25">
      <c r="A2" s="179" t="s">
        <v>324</v>
      </c>
      <c r="B2" s="189">
        <f t="shared" ref="B2:I2" si="0">AVERAGE(B6:B103)</f>
        <v>651.1</v>
      </c>
      <c r="C2" s="189">
        <f t="shared" si="0"/>
        <v>675.05</v>
      </c>
      <c r="D2" s="189">
        <f t="shared" si="0"/>
        <v>697.375</v>
      </c>
      <c r="E2" s="189">
        <f t="shared" si="0"/>
        <v>721.22500000000002</v>
      </c>
      <c r="F2" s="189">
        <f t="shared" si="0"/>
        <v>745.05</v>
      </c>
      <c r="G2" s="189">
        <f t="shared" si="0"/>
        <v>774.15</v>
      </c>
      <c r="H2" s="189">
        <f t="shared" si="0"/>
        <v>805.92499999999995</v>
      </c>
      <c r="I2" s="189">
        <f t="shared" si="0"/>
        <v>842.3</v>
      </c>
      <c r="J2" s="189">
        <f t="shared" ref="J2" si="1">AVERAGE(J6:J103)</f>
        <v>882.9</v>
      </c>
      <c r="K2" s="223" t="s">
        <v>473</v>
      </c>
      <c r="L2" s="189">
        <f>AVERAGE(L6,L11,L16,L21,L26,L31,L36,L41,L46,L51,L56,L61,L66,L71,L76,L81,L86,L91)</f>
        <v>651.1</v>
      </c>
      <c r="M2" s="189">
        <f t="shared" ref="M2:S2" si="2">AVERAGE(M6,M11,M16,M21,M26,M31,M36,M41,M46,M51,M56,M61,M66,M71,M76,M81,M86,M91)</f>
        <v>675.05000000000007</v>
      </c>
      <c r="N2" s="189">
        <f t="shared" si="2"/>
        <v>697.375</v>
      </c>
      <c r="O2" s="189">
        <f t="shared" si="2"/>
        <v>721.22499999999991</v>
      </c>
      <c r="P2" s="189">
        <f t="shared" si="2"/>
        <v>745.05000000000007</v>
      </c>
      <c r="Q2" s="189">
        <f t="shared" si="2"/>
        <v>774.15</v>
      </c>
      <c r="R2" s="189">
        <f t="shared" si="2"/>
        <v>805.92499999999995</v>
      </c>
      <c r="S2" s="189">
        <f t="shared" si="2"/>
        <v>842.3</v>
      </c>
      <c r="T2" s="189">
        <f t="shared" ref="T2" si="3">AVERAGE(T6,T11,T16,T21,T26,T31,T36,T41,T46,T51,T56,T61,T66,T71,T76,T81,T86,T91)</f>
        <v>882.9</v>
      </c>
      <c r="W2" s="224" t="s">
        <v>473</v>
      </c>
      <c r="X2" s="226">
        <f>AVERAGE(L6,L11,L16,L21,L26,L31,L36,L41,L46,L51,L56,L61,L66,L71,L76,L81,L86,L91)</f>
        <v>651.1</v>
      </c>
      <c r="Y2" s="226">
        <f t="shared" ref="Y2:AF2" si="4">AVERAGE(M6,M11,M16,M21,M26,M31,M36,M41,M46,M51,M56,M61,M66,M71,M76,M81,M86,M91)</f>
        <v>675.05000000000007</v>
      </c>
      <c r="Z2" s="226">
        <f t="shared" si="4"/>
        <v>697.375</v>
      </c>
      <c r="AA2" s="226">
        <f t="shared" si="4"/>
        <v>721.22499999999991</v>
      </c>
      <c r="AB2" s="226">
        <f t="shared" si="4"/>
        <v>745.05000000000007</v>
      </c>
      <c r="AC2" s="226">
        <f t="shared" si="4"/>
        <v>774.15</v>
      </c>
      <c r="AD2" s="226">
        <f t="shared" si="4"/>
        <v>805.92499999999995</v>
      </c>
      <c r="AE2" s="226">
        <f t="shared" si="4"/>
        <v>842.3</v>
      </c>
      <c r="AF2" s="226">
        <f t="shared" si="4"/>
        <v>882.9</v>
      </c>
    </row>
    <row r="3" spans="1:42" x14ac:dyDescent="0.25">
      <c r="A3" s="179" t="s">
        <v>154</v>
      </c>
      <c r="B3" s="161">
        <f t="shared" ref="B3:I3" si="5">_xlfn.STDEV.P(B6:B102)</f>
        <v>5.0635955604688645</v>
      </c>
      <c r="C3" s="161">
        <f t="shared" si="5"/>
        <v>6.1601542188487484</v>
      </c>
      <c r="D3" s="161">
        <f t="shared" si="5"/>
        <v>7.7707383819042573</v>
      </c>
      <c r="E3" s="161">
        <f t="shared" si="5"/>
        <v>6.4787633850913284</v>
      </c>
      <c r="F3" s="161">
        <f t="shared" si="5"/>
        <v>7.2627474140300405</v>
      </c>
      <c r="G3" s="161">
        <f t="shared" si="5"/>
        <v>8.253938453853408</v>
      </c>
      <c r="H3" s="161">
        <f t="shared" si="5"/>
        <v>6.333985712014198</v>
      </c>
      <c r="I3" s="161">
        <f t="shared" si="5"/>
        <v>7.2221880341071119</v>
      </c>
      <c r="J3" s="161">
        <f t="shared" ref="J3" si="6">_xlfn.STDEV.P(J6:J102)</f>
        <v>8.434453153583819</v>
      </c>
      <c r="K3" s="223" t="s">
        <v>480</v>
      </c>
      <c r="L3" s="161">
        <f>AVERAGE(L7,L12,L17,L22,L27,L32,L37,L42,L47,L52,L57,L62,L67,L72,L77,L82,L87,L92)</f>
        <v>2.9475195520043704</v>
      </c>
      <c r="M3" s="161">
        <f t="shared" ref="M3:S4" si="7">AVERAGE(M7,M12,M17,M22,M27,M32,M37,M42,M47,M52,M57,M62,M67,M72,M77,M82,M87,M92)</f>
        <v>2.7705684485444531</v>
      </c>
      <c r="N3" s="161">
        <f t="shared" si="7"/>
        <v>5.0931971587545792</v>
      </c>
      <c r="O3" s="161">
        <f t="shared" si="7"/>
        <v>2.4505662721262098</v>
      </c>
      <c r="P3" s="161">
        <f t="shared" si="7"/>
        <v>2.3611642969213467</v>
      </c>
      <c r="Q3" s="161">
        <f t="shared" si="7"/>
        <v>3.6107577985460741</v>
      </c>
      <c r="R3" s="161">
        <f t="shared" si="7"/>
        <v>2.2339431221711763</v>
      </c>
      <c r="S3" s="161">
        <f t="shared" si="7"/>
        <v>1.8284301352623633</v>
      </c>
      <c r="T3" s="161">
        <f t="shared" ref="T3" si="8">AVERAGE(T7,T12,T17,T22,T27,T32,T37,T42,T47,T52,T57,T62,T67,T72,T77,T82,T87,T92)</f>
        <v>1.5692166712003086</v>
      </c>
      <c r="W3" s="224" t="s">
        <v>480</v>
      </c>
      <c r="X3" s="226">
        <f>AVERAGE(L7,L12,L17,L22,L27,L32,L37,L42,L47,L52,L57,L62,L67,L72,L77,L82,L87,L92)</f>
        <v>2.9475195520043704</v>
      </c>
      <c r="Y3" s="226">
        <f t="shared" ref="Y3:AF3" si="9">AVERAGE(M7,M12,M17,M22,M27,M32,M37,M42,M47,M52,M57,M62,M67,M72,M77,M82,M87,M92)</f>
        <v>2.7705684485444531</v>
      </c>
      <c r="Z3" s="226">
        <f t="shared" si="9"/>
        <v>5.0931971587545792</v>
      </c>
      <c r="AA3" s="226">
        <f t="shared" si="9"/>
        <v>2.4505662721262098</v>
      </c>
      <c r="AB3" s="226">
        <f t="shared" si="9"/>
        <v>2.3611642969213467</v>
      </c>
      <c r="AC3" s="226">
        <f t="shared" si="9"/>
        <v>3.6107577985460741</v>
      </c>
      <c r="AD3" s="226">
        <f t="shared" si="9"/>
        <v>2.2339431221711763</v>
      </c>
      <c r="AE3" s="226">
        <f t="shared" si="9"/>
        <v>1.8284301352623633</v>
      </c>
      <c r="AF3" s="226">
        <f t="shared" si="9"/>
        <v>1.5692166712003086</v>
      </c>
    </row>
    <row r="4" spans="1:42" x14ac:dyDescent="0.25">
      <c r="A4" s="179" t="s">
        <v>155</v>
      </c>
      <c r="B4" s="161">
        <f t="shared" ref="B4:I4" si="10">VAR(B6:B104)</f>
        <v>26.297435897435889</v>
      </c>
      <c r="C4" s="161">
        <f t="shared" si="10"/>
        <v>38.920512820512855</v>
      </c>
      <c r="D4" s="161">
        <f t="shared" si="10"/>
        <v>61.932692307692307</v>
      </c>
      <c r="E4" s="161">
        <f t="shared" si="10"/>
        <v>43.05064102564107</v>
      </c>
      <c r="F4" s="161">
        <f t="shared" si="10"/>
        <v>54.100000000000051</v>
      </c>
      <c r="G4" s="161">
        <f t="shared" si="10"/>
        <v>69.874358974358969</v>
      </c>
      <c r="H4" s="161">
        <f t="shared" si="10"/>
        <v>41.148076923076928</v>
      </c>
      <c r="I4" s="161">
        <f t="shared" si="10"/>
        <v>53.497435897435857</v>
      </c>
      <c r="J4" s="161">
        <f t="shared" ref="J4" si="11">VAR(J6:J104)</f>
        <v>72.964102564102575</v>
      </c>
      <c r="K4" s="223" t="s">
        <v>474</v>
      </c>
      <c r="L4" s="161">
        <f>AVERAGE(L8,L13,L18,L23,L28,L33,L38,L43,L48,L53,L58,L63,L68,L73,L78,L83,L88,L93)</f>
        <v>11.375</v>
      </c>
      <c r="M4" s="161">
        <f t="shared" si="7"/>
        <v>12.125</v>
      </c>
      <c r="N4" s="161">
        <f t="shared" si="7"/>
        <v>33.662499999999994</v>
      </c>
      <c r="O4" s="161">
        <f t="shared" si="7"/>
        <v>7.1125000000000007</v>
      </c>
      <c r="P4" s="161">
        <f t="shared" si="7"/>
        <v>7.8250000000000011</v>
      </c>
      <c r="Q4" s="161">
        <f t="shared" si="7"/>
        <v>21.099999999999998</v>
      </c>
      <c r="R4" s="161">
        <f t="shared" si="7"/>
        <v>5.6125000000000007</v>
      </c>
      <c r="S4" s="161">
        <f t="shared" si="7"/>
        <v>4.2000000000000011</v>
      </c>
      <c r="T4" s="161">
        <f t="shared" ref="T4" si="12">AVERAGE(T8,T13,T18,T23,T28,T33,T38,T43,T48,T53,T58,T63,T68,T73,T78,T83,T88,T93)</f>
        <v>3.1625000000000001</v>
      </c>
      <c r="W4" s="224" t="s">
        <v>474</v>
      </c>
      <c r="X4" s="226">
        <f>AVERAGE(L8,L13,L18,L23,L28,L33,L38,L43,L48,L53,L58,L63,L68,L73,L78,L83,L88,L93)</f>
        <v>11.375</v>
      </c>
      <c r="Y4" s="226">
        <f t="shared" ref="Y4:AF4" si="13">AVERAGE(M8,M13,M18,M23,M28,M33,M38,M43,M48,M53,M58,M63,M68,M73,M78,M83,M88,M93)</f>
        <v>12.125</v>
      </c>
      <c r="Z4" s="226">
        <f t="shared" si="13"/>
        <v>33.662499999999994</v>
      </c>
      <c r="AA4" s="226">
        <f t="shared" si="13"/>
        <v>7.1125000000000007</v>
      </c>
      <c r="AB4" s="226">
        <f t="shared" si="13"/>
        <v>7.8250000000000011</v>
      </c>
      <c r="AC4" s="226">
        <f t="shared" si="13"/>
        <v>21.099999999999998</v>
      </c>
      <c r="AD4" s="226">
        <f t="shared" si="13"/>
        <v>5.6125000000000007</v>
      </c>
      <c r="AE4" s="226">
        <f t="shared" si="13"/>
        <v>4.2000000000000011</v>
      </c>
      <c r="AF4" s="226">
        <f t="shared" si="13"/>
        <v>3.1625000000000001</v>
      </c>
    </row>
    <row r="5" spans="1:42" x14ac:dyDescent="0.25">
      <c r="A5" s="179" t="s">
        <v>32</v>
      </c>
      <c r="B5" s="160">
        <v>0</v>
      </c>
      <c r="C5" s="160">
        <v>1</v>
      </c>
      <c r="D5" s="160">
        <v>2</v>
      </c>
      <c r="E5" s="160">
        <v>3</v>
      </c>
      <c r="F5" s="160">
        <v>4</v>
      </c>
      <c r="G5" s="160">
        <v>5</v>
      </c>
      <c r="H5" s="160">
        <v>6</v>
      </c>
      <c r="I5" s="160">
        <v>7</v>
      </c>
      <c r="J5" s="160">
        <v>8</v>
      </c>
      <c r="K5" s="223" t="s">
        <v>377</v>
      </c>
      <c r="L5" s="160">
        <v>0</v>
      </c>
      <c r="M5" s="160">
        <v>1</v>
      </c>
      <c r="N5" s="160">
        <v>2</v>
      </c>
      <c r="O5" s="160">
        <v>3</v>
      </c>
      <c r="P5" s="160">
        <v>4</v>
      </c>
      <c r="Q5" s="160">
        <v>5</v>
      </c>
      <c r="R5" s="160">
        <v>6</v>
      </c>
      <c r="S5" s="160">
        <v>7</v>
      </c>
      <c r="T5" s="160">
        <v>8</v>
      </c>
      <c r="W5" s="224" t="s">
        <v>487</v>
      </c>
      <c r="X5" s="227">
        <f>X1/20*100</f>
        <v>0</v>
      </c>
      <c r="Y5" s="227">
        <f t="shared" ref="Y5:AF5" si="14">Y1/20*100</f>
        <v>5</v>
      </c>
      <c r="Z5" s="227">
        <f t="shared" si="14"/>
        <v>10</v>
      </c>
      <c r="AA5" s="227">
        <f t="shared" si="14"/>
        <v>15</v>
      </c>
      <c r="AB5" s="227">
        <f t="shared" si="14"/>
        <v>20</v>
      </c>
      <c r="AC5" s="227">
        <f t="shared" si="14"/>
        <v>25</v>
      </c>
      <c r="AD5" s="227">
        <f t="shared" si="14"/>
        <v>30</v>
      </c>
      <c r="AE5" s="227">
        <f t="shared" si="14"/>
        <v>35</v>
      </c>
      <c r="AF5" s="227">
        <f t="shared" si="14"/>
        <v>40</v>
      </c>
    </row>
    <row r="6" spans="1:42" ht="30" customHeight="1" x14ac:dyDescent="0.25">
      <c r="A6" s="179" t="s">
        <v>322</v>
      </c>
      <c r="B6" s="152">
        <v>643</v>
      </c>
      <c r="C6" s="152">
        <v>665</v>
      </c>
      <c r="D6" s="152">
        <v>691</v>
      </c>
      <c r="E6" s="152">
        <v>713</v>
      </c>
      <c r="F6" s="152">
        <v>741</v>
      </c>
      <c r="G6" s="152">
        <v>767</v>
      </c>
      <c r="H6" s="152">
        <v>802</v>
      </c>
      <c r="I6" s="152">
        <v>832</v>
      </c>
      <c r="J6" s="152">
        <v>873</v>
      </c>
      <c r="K6" s="179" t="s">
        <v>324</v>
      </c>
      <c r="L6">
        <f>AVERAGE(B6:B10)</f>
        <v>645.4</v>
      </c>
      <c r="M6">
        <f t="shared" ref="M6:T6" si="15">AVERAGE(C6:C10)</f>
        <v>667.2</v>
      </c>
      <c r="N6">
        <f t="shared" si="15"/>
        <v>691.6</v>
      </c>
      <c r="O6">
        <f t="shared" si="15"/>
        <v>711.8</v>
      </c>
      <c r="P6">
        <f t="shared" si="15"/>
        <v>737.2</v>
      </c>
      <c r="Q6">
        <f t="shared" si="15"/>
        <v>765.4</v>
      </c>
      <c r="R6">
        <f t="shared" si="15"/>
        <v>798.6</v>
      </c>
      <c r="S6">
        <f t="shared" si="15"/>
        <v>835.6</v>
      </c>
      <c r="T6">
        <f t="shared" si="15"/>
        <v>869</v>
      </c>
      <c r="W6" s="225" t="s">
        <v>486</v>
      </c>
      <c r="X6" s="226">
        <f>X3/X2*1000</f>
        <v>4.526984414075212</v>
      </c>
      <c r="Y6" s="226">
        <f t="shared" ref="Y6:AF6" si="16">Y3/Y2*1000</f>
        <v>4.1042418317820211</v>
      </c>
      <c r="Z6" s="226">
        <f t="shared" si="16"/>
        <v>7.3033836296893053</v>
      </c>
      <c r="AA6" s="226">
        <f t="shared" si="16"/>
        <v>3.3977833160611599</v>
      </c>
      <c r="AB6" s="226">
        <f t="shared" si="16"/>
        <v>3.1691353559108064</v>
      </c>
      <c r="AC6" s="226">
        <f t="shared" si="16"/>
        <v>4.6641578486676671</v>
      </c>
      <c r="AD6" s="226">
        <f t="shared" si="16"/>
        <v>2.7718995218800466</v>
      </c>
      <c r="AE6" s="226">
        <f t="shared" si="16"/>
        <v>2.1707587976520992</v>
      </c>
      <c r="AF6" s="226">
        <f t="shared" si="16"/>
        <v>1.7773436076569358</v>
      </c>
    </row>
    <row r="7" spans="1:42" ht="30" customHeight="1" x14ac:dyDescent="0.25">
      <c r="B7" s="152">
        <v>647</v>
      </c>
      <c r="C7" s="152">
        <v>668</v>
      </c>
      <c r="D7" s="152">
        <v>691</v>
      </c>
      <c r="E7" s="152">
        <v>714</v>
      </c>
      <c r="F7" s="152">
        <v>735</v>
      </c>
      <c r="G7" s="152">
        <v>764</v>
      </c>
      <c r="H7" s="152">
        <v>796</v>
      </c>
      <c r="I7" s="152">
        <v>832</v>
      </c>
      <c r="J7" s="152">
        <v>868</v>
      </c>
      <c r="K7" s="179" t="s">
        <v>154</v>
      </c>
      <c r="L7">
        <f>_xlfn.STDEV.S(B6:B10)</f>
        <v>1.8165902124584952</v>
      </c>
      <c r="M7">
        <f t="shared" ref="M7:T7" si="17">_xlfn.STDEV.S(C6:C10)</f>
        <v>1.3038404810405297</v>
      </c>
      <c r="N7">
        <f t="shared" si="17"/>
        <v>0.54772255750516619</v>
      </c>
      <c r="O7">
        <f t="shared" si="17"/>
        <v>3.9623225512317899</v>
      </c>
      <c r="P7">
        <f t="shared" si="17"/>
        <v>3.7013511046643495</v>
      </c>
      <c r="Q7">
        <f t="shared" si="17"/>
        <v>2.0736441353327719</v>
      </c>
      <c r="R7">
        <f t="shared" si="17"/>
        <v>2.3021728866442679</v>
      </c>
      <c r="S7">
        <f t="shared" si="17"/>
        <v>3.3615472627943221</v>
      </c>
      <c r="T7">
        <f t="shared" si="17"/>
        <v>2.6457513110645907</v>
      </c>
      <c r="W7" s="225" t="s">
        <v>486</v>
      </c>
      <c r="X7" s="226">
        <f>X4/X2*1000</f>
        <v>17.470434649055445</v>
      </c>
      <c r="Y7" s="226">
        <f t="shared" ref="Y7:AF7" si="18">Y4/Y2*1000</f>
        <v>17.961632471668764</v>
      </c>
      <c r="Z7" s="226">
        <f t="shared" si="18"/>
        <v>48.270299336798701</v>
      </c>
      <c r="AA7" s="226">
        <f t="shared" si="18"/>
        <v>9.8616936462269091</v>
      </c>
      <c r="AB7" s="226">
        <f t="shared" si="18"/>
        <v>10.502650828803436</v>
      </c>
      <c r="AC7" s="226">
        <f t="shared" si="18"/>
        <v>27.255699799780402</v>
      </c>
      <c r="AD7" s="226">
        <f t="shared" si="18"/>
        <v>6.9640475230325416</v>
      </c>
      <c r="AE7" s="226">
        <f t="shared" si="18"/>
        <v>4.986346907277694</v>
      </c>
      <c r="AF7" s="226">
        <f t="shared" si="18"/>
        <v>3.5819458602333221</v>
      </c>
    </row>
    <row r="8" spans="1:42" x14ac:dyDescent="0.25">
      <c r="B8" s="152">
        <v>644</v>
      </c>
      <c r="C8" s="152">
        <v>668</v>
      </c>
      <c r="D8" s="152">
        <v>692</v>
      </c>
      <c r="E8" s="152">
        <v>715</v>
      </c>
      <c r="F8" s="152">
        <v>738</v>
      </c>
      <c r="G8" s="152">
        <v>763</v>
      </c>
      <c r="H8" s="152">
        <v>799</v>
      </c>
      <c r="I8" s="152">
        <v>839</v>
      </c>
      <c r="J8" s="152">
        <v>870</v>
      </c>
      <c r="K8" s="179" t="s">
        <v>155</v>
      </c>
      <c r="L8">
        <f>VAR(B6:B10)</f>
        <v>3.3000000000000003</v>
      </c>
      <c r="M8">
        <f t="shared" ref="M8:T8" si="19">VAR(C6:C10)</f>
        <v>1.7</v>
      </c>
      <c r="N8">
        <f t="shared" si="19"/>
        <v>0.30000000000000004</v>
      </c>
      <c r="O8">
        <f t="shared" si="19"/>
        <v>15.700000000000001</v>
      </c>
      <c r="P8">
        <f t="shared" si="19"/>
        <v>13.7</v>
      </c>
      <c r="Q8">
        <f t="shared" si="19"/>
        <v>4.3</v>
      </c>
      <c r="R8">
        <f t="shared" si="19"/>
        <v>5.3000000000000007</v>
      </c>
      <c r="S8">
        <f t="shared" si="19"/>
        <v>11.3</v>
      </c>
      <c r="T8">
        <f t="shared" si="19"/>
        <v>7</v>
      </c>
      <c r="W8" s="224" t="s">
        <v>510</v>
      </c>
      <c r="X8" s="242">
        <f>X2/0.02</f>
        <v>32555</v>
      </c>
      <c r="Y8" s="242">
        <f t="shared" ref="Y8:AF8" si="20">Y2/0.02</f>
        <v>33752.5</v>
      </c>
      <c r="Z8" s="242">
        <f t="shared" si="20"/>
        <v>34868.75</v>
      </c>
      <c r="AA8" s="242">
        <f t="shared" si="20"/>
        <v>36061.249999999993</v>
      </c>
      <c r="AB8" s="242">
        <f t="shared" si="20"/>
        <v>37252.5</v>
      </c>
      <c r="AC8" s="242">
        <f t="shared" si="20"/>
        <v>38707.5</v>
      </c>
      <c r="AD8" s="242">
        <f t="shared" si="20"/>
        <v>40296.25</v>
      </c>
      <c r="AE8" s="242">
        <f t="shared" si="20"/>
        <v>42115</v>
      </c>
      <c r="AF8" s="242">
        <f t="shared" si="20"/>
        <v>44145</v>
      </c>
    </row>
    <row r="9" spans="1:42" x14ac:dyDescent="0.25">
      <c r="B9" s="152">
        <v>647</v>
      </c>
      <c r="C9" s="152">
        <v>668</v>
      </c>
      <c r="D9" s="152">
        <v>692</v>
      </c>
      <c r="E9" s="152">
        <v>705</v>
      </c>
      <c r="F9" s="152">
        <v>740</v>
      </c>
      <c r="G9" s="152">
        <v>768</v>
      </c>
      <c r="H9" s="152">
        <v>799</v>
      </c>
      <c r="I9" s="152">
        <v>837</v>
      </c>
      <c r="J9" s="152">
        <v>866</v>
      </c>
      <c r="W9" s="240" t="s">
        <v>512</v>
      </c>
      <c r="X9" s="241">
        <f>X8/AI1</f>
        <v>568.82396461410303</v>
      </c>
      <c r="Y9" s="241">
        <f>Y8/AI1</f>
        <v>589.7475308136236</v>
      </c>
      <c r="Z9" s="241">
        <f>Z8/AI1</f>
        <v>609.25143959877153</v>
      </c>
      <c r="AA9" s="241">
        <f>AA8/AI1</f>
        <v>630.0876422650997</v>
      </c>
      <c r="AB9" s="241">
        <f>AB8/AI1</f>
        <v>650.90200404813015</v>
      </c>
      <c r="AC9" s="241">
        <f>AC8/AI1</f>
        <v>676.32479220704636</v>
      </c>
      <c r="AD9" s="241">
        <f>AD8/AI1</f>
        <v>704.08455487885271</v>
      </c>
      <c r="AE9" s="241">
        <f>AE8/AI1</f>
        <v>735.86304007749811</v>
      </c>
      <c r="AF9" s="241">
        <f>AF8/AI1</f>
        <v>771.33263455351198</v>
      </c>
    </row>
    <row r="10" spans="1:42" x14ac:dyDescent="0.25">
      <c r="B10" s="152">
        <v>646</v>
      </c>
      <c r="C10" s="152">
        <v>667</v>
      </c>
      <c r="D10" s="152">
        <v>692</v>
      </c>
      <c r="E10" s="152">
        <v>712</v>
      </c>
      <c r="F10" s="152">
        <v>732</v>
      </c>
      <c r="G10" s="152">
        <v>765</v>
      </c>
      <c r="H10" s="152">
        <v>797</v>
      </c>
      <c r="I10" s="152">
        <v>838</v>
      </c>
      <c r="J10" s="152">
        <v>868</v>
      </c>
      <c r="W10" s="240" t="s">
        <v>513</v>
      </c>
      <c r="X10" s="241">
        <v>0</v>
      </c>
      <c r="Y10" s="241">
        <f>Y9/569*100-100</f>
        <v>3.646314729986571</v>
      </c>
      <c r="Z10" s="241">
        <f t="shared" ref="Z10:AF10" si="21">Z9/569*100-100</f>
        <v>7.0740667133166113</v>
      </c>
      <c r="AA10" s="241">
        <f t="shared" si="21"/>
        <v>10.735965248699415</v>
      </c>
      <c r="AB10" s="241">
        <f t="shared" si="21"/>
        <v>14.394025316015842</v>
      </c>
      <c r="AC10" s="241">
        <f t="shared" si="21"/>
        <v>18.862002145350857</v>
      </c>
      <c r="AD10" s="241">
        <f t="shared" si="21"/>
        <v>23.740695057794852</v>
      </c>
      <c r="AE10" s="241">
        <f t="shared" si="21"/>
        <v>29.325666094463628</v>
      </c>
      <c r="AF10" s="241">
        <f t="shared" si="21"/>
        <v>35.559338234360638</v>
      </c>
    </row>
    <row r="11" spans="1:42" x14ac:dyDescent="0.25">
      <c r="A11" s="179" t="s">
        <v>323</v>
      </c>
      <c r="B11" s="151">
        <v>644</v>
      </c>
      <c r="C11" s="151">
        <v>666</v>
      </c>
      <c r="D11" s="151">
        <v>693</v>
      </c>
      <c r="E11" s="151">
        <v>712</v>
      </c>
      <c r="F11" s="151">
        <v>740</v>
      </c>
      <c r="G11" s="151">
        <v>766</v>
      </c>
      <c r="H11" s="151">
        <v>795</v>
      </c>
      <c r="I11" s="151">
        <v>833</v>
      </c>
      <c r="J11" s="151">
        <v>872</v>
      </c>
      <c r="K11" s="179" t="s">
        <v>324</v>
      </c>
      <c r="L11">
        <f t="shared" ref="L11:T11" si="22">AVERAGE(B11:B15)</f>
        <v>645.4</v>
      </c>
      <c r="M11">
        <f t="shared" si="22"/>
        <v>667.4</v>
      </c>
      <c r="N11">
        <f t="shared" si="22"/>
        <v>687.4</v>
      </c>
      <c r="O11">
        <f t="shared" si="22"/>
        <v>712.8</v>
      </c>
      <c r="P11">
        <f t="shared" si="22"/>
        <v>734.2</v>
      </c>
      <c r="Q11">
        <f t="shared" si="22"/>
        <v>766</v>
      </c>
      <c r="R11">
        <f t="shared" si="22"/>
        <v>797.2</v>
      </c>
      <c r="S11">
        <f t="shared" si="22"/>
        <v>833</v>
      </c>
      <c r="T11">
        <f t="shared" si="22"/>
        <v>871.6</v>
      </c>
      <c r="X11">
        <f>X1/20*100</f>
        <v>0</v>
      </c>
      <c r="Y11">
        <f t="shared" ref="Y11:AF11" si="23">Y1/20*100</f>
        <v>5</v>
      </c>
      <c r="Z11">
        <f t="shared" si="23"/>
        <v>10</v>
      </c>
      <c r="AA11">
        <f t="shared" si="23"/>
        <v>15</v>
      </c>
      <c r="AB11">
        <f t="shared" si="23"/>
        <v>20</v>
      </c>
      <c r="AC11">
        <f t="shared" si="23"/>
        <v>25</v>
      </c>
      <c r="AD11">
        <f t="shared" si="23"/>
        <v>30</v>
      </c>
      <c r="AE11">
        <f t="shared" si="23"/>
        <v>35</v>
      </c>
      <c r="AF11">
        <f t="shared" si="23"/>
        <v>40</v>
      </c>
      <c r="AL11">
        <v>6.2E-2</v>
      </c>
      <c r="AM11">
        <f>AL11/AI1</f>
        <v>1.0833078115826875E-3</v>
      </c>
      <c r="AO11">
        <v>0.14879999999999999</v>
      </c>
      <c r="AP11">
        <f>AO11/'AXIAL schw. Faser 15 dick(1)'!AG1</f>
        <v>5.7287866036049165E-3</v>
      </c>
    </row>
    <row r="12" spans="1:42" x14ac:dyDescent="0.25">
      <c r="B12" s="151">
        <v>646</v>
      </c>
      <c r="C12" s="151">
        <v>668</v>
      </c>
      <c r="D12" s="151">
        <v>693</v>
      </c>
      <c r="E12" s="151">
        <v>711</v>
      </c>
      <c r="F12" s="151">
        <v>735</v>
      </c>
      <c r="G12" s="151">
        <v>764</v>
      </c>
      <c r="H12" s="151">
        <v>798</v>
      </c>
      <c r="I12" s="151">
        <v>833</v>
      </c>
      <c r="J12" s="151">
        <v>872</v>
      </c>
      <c r="K12" s="179" t="s">
        <v>154</v>
      </c>
      <c r="L12">
        <f t="shared" ref="L12:T12" si="24">_xlfn.STDEV.S(B11:B15)</f>
        <v>1.3416407864998738</v>
      </c>
      <c r="M12">
        <f t="shared" si="24"/>
        <v>0.89442719099991586</v>
      </c>
      <c r="N12">
        <f t="shared" si="24"/>
        <v>8.8487287222515754</v>
      </c>
      <c r="O12">
        <f t="shared" si="24"/>
        <v>2.16794833886788</v>
      </c>
      <c r="P12">
        <f t="shared" si="24"/>
        <v>3.9623225512317903</v>
      </c>
      <c r="Q12">
        <f t="shared" si="24"/>
        <v>2.1213203435596424</v>
      </c>
      <c r="R12">
        <f t="shared" si="24"/>
        <v>2.4899799195977463</v>
      </c>
      <c r="S12">
        <f t="shared" si="24"/>
        <v>1.8708286933869707</v>
      </c>
      <c r="T12">
        <f t="shared" si="24"/>
        <v>0.89442719099991586</v>
      </c>
    </row>
    <row r="13" spans="1:42" x14ac:dyDescent="0.25">
      <c r="B13" s="151">
        <v>644</v>
      </c>
      <c r="C13" s="151">
        <v>668</v>
      </c>
      <c r="D13" s="151">
        <v>688</v>
      </c>
      <c r="E13" s="151">
        <v>714</v>
      </c>
      <c r="F13" s="151">
        <v>735</v>
      </c>
      <c r="G13" s="151">
        <v>764</v>
      </c>
      <c r="H13" s="151">
        <v>797</v>
      </c>
      <c r="I13" s="151">
        <v>832</v>
      </c>
      <c r="J13" s="151">
        <v>872</v>
      </c>
      <c r="K13" s="179" t="s">
        <v>155</v>
      </c>
      <c r="L13">
        <f t="shared" ref="L13:T13" si="25">VAR(B11:B15)</f>
        <v>1.7999999999999998</v>
      </c>
      <c r="M13">
        <f t="shared" si="25"/>
        <v>0.8</v>
      </c>
      <c r="N13">
        <f t="shared" si="25"/>
        <v>78.3</v>
      </c>
      <c r="O13">
        <f t="shared" si="25"/>
        <v>4.7</v>
      </c>
      <c r="P13">
        <f t="shared" si="25"/>
        <v>15.700000000000003</v>
      </c>
      <c r="Q13">
        <f t="shared" si="25"/>
        <v>4.5</v>
      </c>
      <c r="R13">
        <f t="shared" si="25"/>
        <v>6.1999999999999993</v>
      </c>
      <c r="S13">
        <f t="shared" si="25"/>
        <v>3.5</v>
      </c>
      <c r="T13">
        <f t="shared" si="25"/>
        <v>0.8</v>
      </c>
    </row>
    <row r="14" spans="1:42" x14ac:dyDescent="0.25">
      <c r="B14" s="151">
        <v>646</v>
      </c>
      <c r="C14" s="151">
        <v>668</v>
      </c>
      <c r="D14" s="151">
        <v>691</v>
      </c>
      <c r="E14" s="151">
        <v>711</v>
      </c>
      <c r="F14" s="151">
        <v>731</v>
      </c>
      <c r="G14" s="151">
        <v>767</v>
      </c>
      <c r="H14" s="151">
        <v>801</v>
      </c>
      <c r="I14" s="151">
        <v>831</v>
      </c>
      <c r="J14" s="151">
        <v>872</v>
      </c>
    </row>
    <row r="15" spans="1:42" x14ac:dyDescent="0.25">
      <c r="B15" s="151">
        <v>647</v>
      </c>
      <c r="C15" s="151">
        <v>667</v>
      </c>
      <c r="D15" s="151">
        <v>672</v>
      </c>
      <c r="E15" s="151">
        <v>716</v>
      </c>
      <c r="F15" s="151">
        <v>730</v>
      </c>
      <c r="G15" s="151">
        <v>769</v>
      </c>
      <c r="H15" s="151">
        <v>795</v>
      </c>
      <c r="I15" s="151">
        <v>836</v>
      </c>
      <c r="J15" s="151">
        <v>870</v>
      </c>
    </row>
    <row r="16" spans="1:42" x14ac:dyDescent="0.25">
      <c r="A16" s="179" t="s">
        <v>325</v>
      </c>
      <c r="B16" s="139">
        <v>657</v>
      </c>
      <c r="C16" s="139">
        <v>676</v>
      </c>
      <c r="D16" s="139">
        <v>699</v>
      </c>
      <c r="E16" s="139">
        <v>732</v>
      </c>
      <c r="F16" s="139">
        <v>750</v>
      </c>
      <c r="G16" s="139">
        <v>785</v>
      </c>
      <c r="H16" s="139">
        <v>811</v>
      </c>
      <c r="I16" s="139">
        <v>853</v>
      </c>
      <c r="J16" s="139">
        <v>890</v>
      </c>
      <c r="K16" s="179" t="s">
        <v>324</v>
      </c>
      <c r="L16">
        <f t="shared" ref="L16:T16" si="26">AVERAGE(B16:B20)</f>
        <v>652.6</v>
      </c>
      <c r="M16">
        <f t="shared" si="26"/>
        <v>680.4</v>
      </c>
      <c r="N16">
        <f t="shared" si="26"/>
        <v>703.4</v>
      </c>
      <c r="O16">
        <f t="shared" si="26"/>
        <v>727.4</v>
      </c>
      <c r="P16">
        <f t="shared" si="26"/>
        <v>751</v>
      </c>
      <c r="Q16">
        <f t="shared" si="26"/>
        <v>782.4</v>
      </c>
      <c r="R16">
        <f t="shared" si="26"/>
        <v>813</v>
      </c>
      <c r="S16">
        <f t="shared" si="26"/>
        <v>848.6</v>
      </c>
      <c r="T16">
        <f t="shared" si="26"/>
        <v>889.2</v>
      </c>
    </row>
    <row r="17" spans="1:20" x14ac:dyDescent="0.25">
      <c r="B17" s="139">
        <v>652</v>
      </c>
      <c r="C17" s="139">
        <v>678</v>
      </c>
      <c r="D17" s="139">
        <v>710</v>
      </c>
      <c r="E17" s="139">
        <v>726</v>
      </c>
      <c r="F17" s="139">
        <v>750</v>
      </c>
      <c r="G17" s="139">
        <v>783</v>
      </c>
      <c r="H17" s="139">
        <v>813</v>
      </c>
      <c r="I17" s="139">
        <v>848</v>
      </c>
      <c r="J17" s="139">
        <v>890</v>
      </c>
      <c r="K17" s="179" t="s">
        <v>154</v>
      </c>
      <c r="L17">
        <f t="shared" ref="L17:T17" si="27">_xlfn.STDEV.S(B16:B20)</f>
        <v>4.7222875812470377</v>
      </c>
      <c r="M17">
        <f t="shared" si="27"/>
        <v>3.8470768123342691</v>
      </c>
      <c r="N17">
        <f t="shared" si="27"/>
        <v>4.2778499272414878</v>
      </c>
      <c r="O17">
        <f t="shared" si="27"/>
        <v>2.6076809620810595</v>
      </c>
      <c r="P17">
        <f t="shared" si="27"/>
        <v>1.4142135623730951</v>
      </c>
      <c r="Q17">
        <f t="shared" si="27"/>
        <v>1.8165902124584949</v>
      </c>
      <c r="R17">
        <f t="shared" si="27"/>
        <v>2</v>
      </c>
      <c r="S17">
        <f t="shared" si="27"/>
        <v>2.6076809620810595</v>
      </c>
      <c r="T17">
        <f t="shared" si="27"/>
        <v>1.0954451150103324</v>
      </c>
    </row>
    <row r="18" spans="1:20" x14ac:dyDescent="0.25">
      <c r="B18" s="139">
        <v>656</v>
      </c>
      <c r="C18" s="139">
        <v>682</v>
      </c>
      <c r="D18" s="139">
        <v>701</v>
      </c>
      <c r="E18" s="139">
        <v>726</v>
      </c>
      <c r="F18" s="139">
        <v>752</v>
      </c>
      <c r="G18" s="139">
        <v>780</v>
      </c>
      <c r="H18" s="139">
        <v>815</v>
      </c>
      <c r="I18" s="139">
        <v>848</v>
      </c>
      <c r="J18" s="139">
        <v>890</v>
      </c>
      <c r="K18" s="179" t="s">
        <v>155</v>
      </c>
      <c r="L18">
        <f t="shared" ref="L18:T18" si="28">VAR(B16:B20)</f>
        <v>22.3</v>
      </c>
      <c r="M18">
        <f t="shared" si="28"/>
        <v>14.8</v>
      </c>
      <c r="N18">
        <f t="shared" si="28"/>
        <v>18.3</v>
      </c>
      <c r="O18">
        <f t="shared" si="28"/>
        <v>6.8000000000000007</v>
      </c>
      <c r="P18">
        <f t="shared" si="28"/>
        <v>2</v>
      </c>
      <c r="Q18">
        <f t="shared" si="28"/>
        <v>3.3</v>
      </c>
      <c r="R18">
        <f t="shared" si="28"/>
        <v>4</v>
      </c>
      <c r="S18">
        <f t="shared" si="28"/>
        <v>6.8000000000000007</v>
      </c>
      <c r="T18">
        <f t="shared" si="28"/>
        <v>1.2000000000000002</v>
      </c>
    </row>
    <row r="19" spans="1:20" x14ac:dyDescent="0.25">
      <c r="B19" s="139">
        <v>645</v>
      </c>
      <c r="C19" s="139">
        <v>680</v>
      </c>
      <c r="D19" s="139">
        <v>705</v>
      </c>
      <c r="E19" s="139">
        <v>726</v>
      </c>
      <c r="F19" s="139">
        <v>750</v>
      </c>
      <c r="G19" s="139">
        <v>782</v>
      </c>
      <c r="H19" s="139">
        <v>815</v>
      </c>
      <c r="I19" s="139">
        <v>848</v>
      </c>
      <c r="J19" s="139">
        <v>888</v>
      </c>
    </row>
    <row r="20" spans="1:20" x14ac:dyDescent="0.25">
      <c r="B20" s="139">
        <v>653</v>
      </c>
      <c r="C20" s="139">
        <v>686</v>
      </c>
      <c r="D20" s="139">
        <v>702</v>
      </c>
      <c r="E20" s="139">
        <v>727</v>
      </c>
      <c r="F20" s="139">
        <v>753</v>
      </c>
      <c r="G20" s="139">
        <v>782</v>
      </c>
      <c r="H20" s="139">
        <v>811</v>
      </c>
      <c r="I20" s="139">
        <v>846</v>
      </c>
      <c r="J20" s="139">
        <v>888</v>
      </c>
    </row>
    <row r="21" spans="1:20" x14ac:dyDescent="0.25">
      <c r="A21" s="179" t="s">
        <v>327</v>
      </c>
      <c r="B21" s="140">
        <v>655</v>
      </c>
      <c r="C21" s="140">
        <v>687</v>
      </c>
      <c r="D21" s="140">
        <v>700</v>
      </c>
      <c r="E21" s="140">
        <v>729</v>
      </c>
      <c r="F21" s="140">
        <v>752</v>
      </c>
      <c r="G21" s="140">
        <v>781</v>
      </c>
      <c r="H21" s="140">
        <v>815</v>
      </c>
      <c r="I21" s="140">
        <v>848</v>
      </c>
      <c r="J21" s="140">
        <v>886</v>
      </c>
      <c r="K21" s="179" t="s">
        <v>324</v>
      </c>
      <c r="L21">
        <f t="shared" ref="L21:T21" si="29">AVERAGE(B21:B25)</f>
        <v>651</v>
      </c>
      <c r="M21">
        <f t="shared" si="29"/>
        <v>678.2</v>
      </c>
      <c r="N21">
        <f t="shared" si="29"/>
        <v>703</v>
      </c>
      <c r="O21">
        <f t="shared" si="29"/>
        <v>727</v>
      </c>
      <c r="P21">
        <f t="shared" si="29"/>
        <v>751.4</v>
      </c>
      <c r="Q21">
        <f t="shared" si="29"/>
        <v>781.2</v>
      </c>
      <c r="R21">
        <f t="shared" si="29"/>
        <v>812.8</v>
      </c>
      <c r="S21">
        <f t="shared" si="29"/>
        <v>849</v>
      </c>
      <c r="T21">
        <f t="shared" si="29"/>
        <v>886.6</v>
      </c>
    </row>
    <row r="22" spans="1:20" x14ac:dyDescent="0.25">
      <c r="B22" s="140">
        <v>649</v>
      </c>
      <c r="C22" s="140">
        <v>667</v>
      </c>
      <c r="D22" s="140">
        <v>706</v>
      </c>
      <c r="E22" s="140">
        <v>726</v>
      </c>
      <c r="F22" s="140">
        <v>759</v>
      </c>
      <c r="G22" s="140">
        <v>784</v>
      </c>
      <c r="H22" s="140">
        <v>811</v>
      </c>
      <c r="I22" s="140">
        <v>849</v>
      </c>
      <c r="J22" s="140">
        <v>886</v>
      </c>
      <c r="K22" s="179" t="s">
        <v>154</v>
      </c>
      <c r="L22">
        <f t="shared" ref="L22:T22" si="30">_xlfn.STDEV.S(B21:B25)</f>
        <v>3.7416573867739413</v>
      </c>
      <c r="M22">
        <f t="shared" si="30"/>
        <v>7.8549347546621924</v>
      </c>
      <c r="N22">
        <f t="shared" si="30"/>
        <v>2.8284271247461903</v>
      </c>
      <c r="O22">
        <f t="shared" si="30"/>
        <v>1.4142135623730951</v>
      </c>
      <c r="P22">
        <f t="shared" si="30"/>
        <v>4.8270073544588685</v>
      </c>
      <c r="Q22">
        <f t="shared" si="30"/>
        <v>1.9235384061671346</v>
      </c>
      <c r="R22">
        <f t="shared" si="30"/>
        <v>2.16794833886788</v>
      </c>
      <c r="S22">
        <f t="shared" si="30"/>
        <v>0.70710678118654757</v>
      </c>
      <c r="T22">
        <f t="shared" si="30"/>
        <v>2.6076809620810595</v>
      </c>
    </row>
    <row r="23" spans="1:20" x14ac:dyDescent="0.25">
      <c r="B23" s="140">
        <v>647</v>
      </c>
      <c r="C23" s="140">
        <v>675</v>
      </c>
      <c r="D23" s="140">
        <v>706</v>
      </c>
      <c r="E23" s="140">
        <v>726</v>
      </c>
      <c r="F23" s="140">
        <v>746</v>
      </c>
      <c r="G23" s="140">
        <v>780</v>
      </c>
      <c r="H23" s="140">
        <v>814</v>
      </c>
      <c r="I23" s="140">
        <v>849</v>
      </c>
      <c r="J23" s="140">
        <v>888</v>
      </c>
      <c r="K23" s="179" t="s">
        <v>155</v>
      </c>
      <c r="L23">
        <f t="shared" ref="L23:T23" si="31">VAR(B21:B25)</f>
        <v>14</v>
      </c>
      <c r="M23">
        <f t="shared" si="31"/>
        <v>61.7</v>
      </c>
      <c r="N23">
        <f t="shared" si="31"/>
        <v>8</v>
      </c>
      <c r="O23">
        <f t="shared" si="31"/>
        <v>2</v>
      </c>
      <c r="P23">
        <f t="shared" si="31"/>
        <v>23.3</v>
      </c>
      <c r="Q23">
        <f t="shared" si="31"/>
        <v>3.7</v>
      </c>
      <c r="R23">
        <f t="shared" si="31"/>
        <v>4.7</v>
      </c>
      <c r="S23">
        <f t="shared" si="31"/>
        <v>0.5</v>
      </c>
      <c r="T23">
        <f t="shared" si="31"/>
        <v>6.8000000000000007</v>
      </c>
    </row>
    <row r="24" spans="1:20" x14ac:dyDescent="0.25">
      <c r="B24" s="140">
        <v>655</v>
      </c>
      <c r="C24" s="140">
        <v>678</v>
      </c>
      <c r="D24" s="140">
        <v>702</v>
      </c>
      <c r="E24" s="140">
        <v>726</v>
      </c>
      <c r="F24" s="140">
        <v>749</v>
      </c>
      <c r="G24" s="140">
        <v>782</v>
      </c>
      <c r="H24" s="140">
        <v>814</v>
      </c>
      <c r="I24" s="140">
        <v>850</v>
      </c>
      <c r="J24" s="140">
        <v>883</v>
      </c>
    </row>
    <row r="25" spans="1:20" x14ac:dyDescent="0.25">
      <c r="B25" s="140">
        <v>649</v>
      </c>
      <c r="C25" s="140">
        <v>684</v>
      </c>
      <c r="D25" s="140">
        <v>701</v>
      </c>
      <c r="E25" s="140">
        <v>728</v>
      </c>
      <c r="F25" s="140">
        <v>751</v>
      </c>
      <c r="G25" s="140">
        <v>779</v>
      </c>
      <c r="H25" s="140">
        <v>810</v>
      </c>
      <c r="I25" s="140">
        <v>849</v>
      </c>
      <c r="J25" s="140">
        <v>890</v>
      </c>
    </row>
    <row r="26" spans="1:20" x14ac:dyDescent="0.25">
      <c r="A26" s="179" t="s">
        <v>328</v>
      </c>
      <c r="B26" s="152">
        <v>653</v>
      </c>
      <c r="C26" s="152">
        <v>670</v>
      </c>
      <c r="D26" s="152">
        <v>700</v>
      </c>
      <c r="E26" s="152">
        <v>726</v>
      </c>
      <c r="F26" s="152">
        <v>743</v>
      </c>
      <c r="G26" s="152">
        <v>758</v>
      </c>
      <c r="H26" s="152">
        <v>810</v>
      </c>
      <c r="I26" s="152">
        <v>839</v>
      </c>
      <c r="J26" s="152">
        <v>879</v>
      </c>
      <c r="K26" s="179" t="s">
        <v>324</v>
      </c>
      <c r="L26">
        <f t="shared" ref="L26:T26" si="32">AVERAGE(B26:B30)</f>
        <v>650.6</v>
      </c>
      <c r="M26">
        <f t="shared" si="32"/>
        <v>672.8</v>
      </c>
      <c r="N26">
        <f t="shared" si="32"/>
        <v>694</v>
      </c>
      <c r="O26">
        <f t="shared" si="32"/>
        <v>719.2</v>
      </c>
      <c r="P26">
        <f t="shared" si="32"/>
        <v>742</v>
      </c>
      <c r="Q26">
        <f t="shared" si="32"/>
        <v>770.4</v>
      </c>
      <c r="R26">
        <f t="shared" si="32"/>
        <v>803.2</v>
      </c>
      <c r="S26">
        <f t="shared" si="32"/>
        <v>837</v>
      </c>
      <c r="T26">
        <f t="shared" si="32"/>
        <v>881.4</v>
      </c>
    </row>
    <row r="27" spans="1:20" x14ac:dyDescent="0.25">
      <c r="B27" s="152">
        <v>652</v>
      </c>
      <c r="C27" s="152">
        <v>673</v>
      </c>
      <c r="D27" s="152">
        <v>685</v>
      </c>
      <c r="E27" s="152">
        <v>717</v>
      </c>
      <c r="F27" s="152">
        <v>743</v>
      </c>
      <c r="G27" s="152">
        <v>778</v>
      </c>
      <c r="H27" s="152">
        <v>801</v>
      </c>
      <c r="I27" s="152">
        <v>836</v>
      </c>
      <c r="J27" s="152">
        <v>882</v>
      </c>
      <c r="K27" s="179" t="s">
        <v>154</v>
      </c>
      <c r="L27">
        <f t="shared" ref="L27:T27" si="33">_xlfn.STDEV.S(B26:B30)</f>
        <v>2.5099800796022267</v>
      </c>
      <c r="M27">
        <f t="shared" si="33"/>
        <v>1.6431676725154984</v>
      </c>
      <c r="N27">
        <f t="shared" si="33"/>
        <v>6.6332495807107996</v>
      </c>
      <c r="O27">
        <f t="shared" si="33"/>
        <v>3.9623225512317903</v>
      </c>
      <c r="P27">
        <f t="shared" si="33"/>
        <v>2.3452078799117149</v>
      </c>
      <c r="Q27">
        <f t="shared" si="33"/>
        <v>7.402702209328698</v>
      </c>
      <c r="R27">
        <f t="shared" si="33"/>
        <v>4.0865633483405102</v>
      </c>
      <c r="S27">
        <f t="shared" si="33"/>
        <v>1.2247448713915889</v>
      </c>
      <c r="T27">
        <f t="shared" si="33"/>
        <v>1.51657508881031</v>
      </c>
    </row>
    <row r="28" spans="1:20" x14ac:dyDescent="0.25">
      <c r="B28" s="152">
        <v>647</v>
      </c>
      <c r="C28" s="152">
        <v>674</v>
      </c>
      <c r="D28" s="152">
        <v>699</v>
      </c>
      <c r="E28" s="152">
        <v>716</v>
      </c>
      <c r="F28" s="152">
        <v>738</v>
      </c>
      <c r="G28" s="152">
        <v>772</v>
      </c>
      <c r="H28" s="152">
        <v>800</v>
      </c>
      <c r="I28" s="152">
        <v>836</v>
      </c>
      <c r="J28" s="152">
        <v>881</v>
      </c>
      <c r="K28" s="179" t="s">
        <v>155</v>
      </c>
      <c r="L28">
        <f t="shared" ref="L28:T28" si="34">VAR(B26:B30)</f>
        <v>6.3000000000000007</v>
      </c>
      <c r="M28">
        <f t="shared" si="34"/>
        <v>2.7</v>
      </c>
      <c r="N28">
        <f t="shared" si="34"/>
        <v>44</v>
      </c>
      <c r="O28">
        <f t="shared" si="34"/>
        <v>15.700000000000003</v>
      </c>
      <c r="P28">
        <f t="shared" si="34"/>
        <v>5.5</v>
      </c>
      <c r="Q28">
        <f t="shared" si="34"/>
        <v>54.799999999999983</v>
      </c>
      <c r="R28">
        <f t="shared" si="34"/>
        <v>16.700000000000003</v>
      </c>
      <c r="S28">
        <f t="shared" si="34"/>
        <v>1.5</v>
      </c>
      <c r="T28">
        <f t="shared" si="34"/>
        <v>2.2999999999999998</v>
      </c>
    </row>
    <row r="29" spans="1:20" x14ac:dyDescent="0.25">
      <c r="B29" s="152">
        <v>649</v>
      </c>
      <c r="C29" s="152">
        <v>673</v>
      </c>
      <c r="D29" s="152">
        <v>689</v>
      </c>
      <c r="E29" s="152">
        <v>718</v>
      </c>
      <c r="F29" s="152">
        <v>744</v>
      </c>
      <c r="G29" s="152">
        <v>772</v>
      </c>
      <c r="H29" s="152">
        <v>804</v>
      </c>
      <c r="I29" s="152">
        <v>837</v>
      </c>
      <c r="J29" s="152">
        <v>882</v>
      </c>
    </row>
    <row r="30" spans="1:20" x14ac:dyDescent="0.25">
      <c r="B30" s="152">
        <v>652</v>
      </c>
      <c r="C30" s="152">
        <v>674</v>
      </c>
      <c r="D30" s="152">
        <v>697</v>
      </c>
      <c r="E30" s="152">
        <v>719</v>
      </c>
      <c r="F30" s="152">
        <v>742</v>
      </c>
      <c r="G30" s="152">
        <v>772</v>
      </c>
      <c r="H30" s="152">
        <v>801</v>
      </c>
      <c r="I30" s="152">
        <v>837</v>
      </c>
      <c r="J30" s="152">
        <v>883</v>
      </c>
    </row>
    <row r="31" spans="1:20" x14ac:dyDescent="0.25">
      <c r="A31" s="179" t="s">
        <v>329</v>
      </c>
      <c r="B31" s="151">
        <v>649</v>
      </c>
      <c r="C31" s="151">
        <v>676</v>
      </c>
      <c r="D31" s="151">
        <v>693</v>
      </c>
      <c r="E31" s="151">
        <v>723</v>
      </c>
      <c r="F31" s="151">
        <v>741</v>
      </c>
      <c r="G31" s="151">
        <v>754</v>
      </c>
      <c r="H31" s="151">
        <v>800</v>
      </c>
      <c r="I31" s="151">
        <v>835</v>
      </c>
      <c r="J31" s="151">
        <v>881</v>
      </c>
      <c r="K31" s="179" t="s">
        <v>324</v>
      </c>
      <c r="L31">
        <f t="shared" ref="L31:T31" si="35">AVERAGE(B31:B35)</f>
        <v>650.4</v>
      </c>
      <c r="M31">
        <f t="shared" si="35"/>
        <v>673.6</v>
      </c>
      <c r="N31">
        <f t="shared" si="35"/>
        <v>697</v>
      </c>
      <c r="O31">
        <f t="shared" si="35"/>
        <v>719.2</v>
      </c>
      <c r="P31">
        <f t="shared" si="35"/>
        <v>741</v>
      </c>
      <c r="Q31">
        <f t="shared" si="35"/>
        <v>766.8</v>
      </c>
      <c r="R31">
        <f t="shared" si="35"/>
        <v>802.2</v>
      </c>
      <c r="S31">
        <f t="shared" si="35"/>
        <v>836</v>
      </c>
      <c r="T31">
        <f t="shared" si="35"/>
        <v>881.2</v>
      </c>
    </row>
    <row r="32" spans="1:20" x14ac:dyDescent="0.25">
      <c r="B32" s="151">
        <v>648</v>
      </c>
      <c r="C32" s="151">
        <v>671</v>
      </c>
      <c r="D32" s="151">
        <v>697</v>
      </c>
      <c r="E32" s="151">
        <v>719</v>
      </c>
      <c r="F32" s="151">
        <v>741</v>
      </c>
      <c r="G32" s="151">
        <v>763</v>
      </c>
      <c r="H32" s="151">
        <v>802</v>
      </c>
      <c r="I32" s="151">
        <v>834</v>
      </c>
      <c r="J32" s="151">
        <v>881</v>
      </c>
      <c r="K32" s="179" t="s">
        <v>154</v>
      </c>
      <c r="L32">
        <f t="shared" ref="L32:T32" si="36">_xlfn.STDEV.S(B31:B35)</f>
        <v>6.1481704595757591</v>
      </c>
      <c r="M32">
        <f t="shared" si="36"/>
        <v>1.8165902124584952</v>
      </c>
      <c r="N32">
        <f t="shared" si="36"/>
        <v>5.873670062235365</v>
      </c>
      <c r="O32">
        <f t="shared" si="36"/>
        <v>2.8635642126552705</v>
      </c>
      <c r="P32">
        <f t="shared" si="36"/>
        <v>0.70710678118654757</v>
      </c>
      <c r="Q32">
        <f t="shared" si="36"/>
        <v>9.4710083940412595</v>
      </c>
      <c r="R32">
        <f t="shared" si="36"/>
        <v>1.4832396974191326</v>
      </c>
      <c r="S32">
        <f t="shared" si="36"/>
        <v>2</v>
      </c>
      <c r="T32">
        <f t="shared" si="36"/>
        <v>0.44721359549995793</v>
      </c>
    </row>
    <row r="33" spans="1:20" x14ac:dyDescent="0.25">
      <c r="B33" s="151">
        <v>649</v>
      </c>
      <c r="C33" s="151">
        <v>673</v>
      </c>
      <c r="D33" s="151">
        <v>690</v>
      </c>
      <c r="E33" s="151">
        <v>719</v>
      </c>
      <c r="F33" s="151">
        <v>742</v>
      </c>
      <c r="G33" s="151">
        <v>769</v>
      </c>
      <c r="H33" s="151">
        <v>803</v>
      </c>
      <c r="I33" s="151">
        <v>835</v>
      </c>
      <c r="J33" s="151">
        <v>881</v>
      </c>
      <c r="K33" s="179" t="s">
        <v>155</v>
      </c>
      <c r="L33">
        <f t="shared" ref="L33:T33" si="37">VAR(B31:B35)</f>
        <v>37.799999999999997</v>
      </c>
      <c r="M33">
        <f t="shared" si="37"/>
        <v>3.3000000000000003</v>
      </c>
      <c r="N33">
        <f t="shared" si="37"/>
        <v>34.5</v>
      </c>
      <c r="O33">
        <f t="shared" si="37"/>
        <v>8.1999999999999993</v>
      </c>
      <c r="P33">
        <f t="shared" si="37"/>
        <v>0.5</v>
      </c>
      <c r="Q33">
        <f t="shared" si="37"/>
        <v>89.7</v>
      </c>
      <c r="R33">
        <f t="shared" si="37"/>
        <v>2.2000000000000002</v>
      </c>
      <c r="S33">
        <f t="shared" si="37"/>
        <v>4</v>
      </c>
      <c r="T33">
        <f t="shared" si="37"/>
        <v>0.2</v>
      </c>
    </row>
    <row r="34" spans="1:20" x14ac:dyDescent="0.25">
      <c r="B34" s="151">
        <v>645</v>
      </c>
      <c r="C34" s="151">
        <v>674</v>
      </c>
      <c r="D34" s="151">
        <v>705</v>
      </c>
      <c r="E34" s="151">
        <v>720</v>
      </c>
      <c r="F34" s="151">
        <v>741</v>
      </c>
      <c r="G34" s="151">
        <v>780</v>
      </c>
      <c r="H34" s="151">
        <v>804</v>
      </c>
      <c r="I34" s="151">
        <v>839</v>
      </c>
      <c r="J34" s="151">
        <v>881</v>
      </c>
    </row>
    <row r="35" spans="1:20" x14ac:dyDescent="0.25">
      <c r="B35" s="151">
        <v>661</v>
      </c>
      <c r="C35" s="151">
        <v>674</v>
      </c>
      <c r="D35" s="151">
        <v>700</v>
      </c>
      <c r="E35" s="151">
        <v>715</v>
      </c>
      <c r="F35" s="151">
        <v>740</v>
      </c>
      <c r="G35" s="151">
        <v>768</v>
      </c>
      <c r="H35" s="151">
        <v>802</v>
      </c>
      <c r="I35" s="151">
        <v>837</v>
      </c>
      <c r="J35" s="151">
        <v>882</v>
      </c>
    </row>
    <row r="36" spans="1:20" x14ac:dyDescent="0.25">
      <c r="A36" s="179" t="s">
        <v>330</v>
      </c>
      <c r="B36" s="139">
        <v>658</v>
      </c>
      <c r="C36" s="139">
        <v>678</v>
      </c>
      <c r="D36" s="139">
        <v>701</v>
      </c>
      <c r="E36" s="139">
        <v>730</v>
      </c>
      <c r="F36" s="139">
        <v>753</v>
      </c>
      <c r="G36" s="139">
        <v>779</v>
      </c>
      <c r="H36" s="139">
        <v>808</v>
      </c>
      <c r="I36" s="139">
        <v>851</v>
      </c>
      <c r="J36" s="139">
        <v>890</v>
      </c>
      <c r="K36" s="179" t="s">
        <v>324</v>
      </c>
      <c r="L36">
        <f t="shared" ref="L36:T36" si="38">AVERAGE(B36:B40)</f>
        <v>655.8</v>
      </c>
      <c r="M36">
        <f t="shared" si="38"/>
        <v>679.2</v>
      </c>
      <c r="N36">
        <f t="shared" si="38"/>
        <v>704.8</v>
      </c>
      <c r="O36">
        <f t="shared" si="38"/>
        <v>727</v>
      </c>
      <c r="P36">
        <f t="shared" si="38"/>
        <v>751.8</v>
      </c>
      <c r="Q36">
        <f t="shared" si="38"/>
        <v>780</v>
      </c>
      <c r="R36">
        <f t="shared" si="38"/>
        <v>810.4</v>
      </c>
      <c r="S36">
        <f t="shared" si="38"/>
        <v>849.4</v>
      </c>
      <c r="T36">
        <f t="shared" si="38"/>
        <v>892.4</v>
      </c>
    </row>
    <row r="37" spans="1:20" x14ac:dyDescent="0.25">
      <c r="B37" s="139">
        <v>654</v>
      </c>
      <c r="C37" s="139">
        <v>682</v>
      </c>
      <c r="D37" s="139">
        <v>709</v>
      </c>
      <c r="E37" s="139">
        <v>727</v>
      </c>
      <c r="F37" s="139">
        <v>752</v>
      </c>
      <c r="G37" s="139">
        <v>780</v>
      </c>
      <c r="H37" s="139">
        <v>811</v>
      </c>
      <c r="I37" s="139">
        <v>852</v>
      </c>
      <c r="J37" s="139">
        <v>891</v>
      </c>
      <c r="K37" s="179" t="s">
        <v>154</v>
      </c>
      <c r="L37">
        <f t="shared" ref="L37:T37" si="39">_xlfn.STDEV.S(B36:B40)</f>
        <v>1.4832396974191326</v>
      </c>
      <c r="M37">
        <f t="shared" si="39"/>
        <v>1.9235384061671346</v>
      </c>
      <c r="N37">
        <f t="shared" si="39"/>
        <v>2.9495762407505253</v>
      </c>
      <c r="O37">
        <f t="shared" si="39"/>
        <v>1.7320508075688772</v>
      </c>
      <c r="P37">
        <f t="shared" si="39"/>
        <v>0.83666002653407556</v>
      </c>
      <c r="Q37">
        <f t="shared" si="39"/>
        <v>2.3452078799117149</v>
      </c>
      <c r="R37">
        <f t="shared" si="39"/>
        <v>1.3416407864998736</v>
      </c>
      <c r="S37">
        <f t="shared" si="39"/>
        <v>2.4083189157584592</v>
      </c>
      <c r="T37">
        <f t="shared" si="39"/>
        <v>2.5099800796022267</v>
      </c>
    </row>
    <row r="38" spans="1:20" x14ac:dyDescent="0.25">
      <c r="B38" s="139">
        <v>656</v>
      </c>
      <c r="C38" s="139">
        <v>677</v>
      </c>
      <c r="D38" s="139">
        <v>706</v>
      </c>
      <c r="E38" s="139">
        <v>726</v>
      </c>
      <c r="F38" s="139">
        <v>751</v>
      </c>
      <c r="G38" s="139">
        <v>784</v>
      </c>
      <c r="H38" s="139">
        <v>811</v>
      </c>
      <c r="I38" s="139">
        <v>846</v>
      </c>
      <c r="J38" s="139">
        <v>891</v>
      </c>
      <c r="K38" s="179" t="s">
        <v>155</v>
      </c>
      <c r="L38">
        <f t="shared" ref="L38:T38" si="40">VAR(B36:B40)</f>
        <v>2.2000000000000002</v>
      </c>
      <c r="M38">
        <f t="shared" si="40"/>
        <v>3.7</v>
      </c>
      <c r="N38">
        <f t="shared" si="40"/>
        <v>8.7000000000000011</v>
      </c>
      <c r="O38">
        <f t="shared" si="40"/>
        <v>3</v>
      </c>
      <c r="P38">
        <f t="shared" si="40"/>
        <v>0.70000000000000007</v>
      </c>
      <c r="Q38">
        <f t="shared" si="40"/>
        <v>5.5</v>
      </c>
      <c r="R38">
        <f t="shared" si="40"/>
        <v>1.7999999999999996</v>
      </c>
      <c r="S38">
        <f t="shared" si="40"/>
        <v>5.8000000000000007</v>
      </c>
      <c r="T38">
        <f t="shared" si="40"/>
        <v>6.3000000000000007</v>
      </c>
    </row>
    <row r="39" spans="1:20" x14ac:dyDescent="0.25">
      <c r="B39" s="139">
        <v>655</v>
      </c>
      <c r="C39" s="139">
        <v>679</v>
      </c>
      <c r="D39" s="139">
        <v>704</v>
      </c>
      <c r="E39" s="139">
        <v>726</v>
      </c>
      <c r="F39" s="139">
        <v>751</v>
      </c>
      <c r="G39" s="139">
        <v>778</v>
      </c>
      <c r="H39" s="139">
        <v>811</v>
      </c>
      <c r="I39" s="139">
        <v>848</v>
      </c>
      <c r="J39" s="139">
        <v>896</v>
      </c>
    </row>
    <row r="40" spans="1:20" x14ac:dyDescent="0.25">
      <c r="B40" s="139">
        <v>656</v>
      </c>
      <c r="C40" s="139">
        <v>680</v>
      </c>
      <c r="D40" s="139">
        <v>704</v>
      </c>
      <c r="E40" s="139">
        <v>726</v>
      </c>
      <c r="F40" s="139">
        <v>752</v>
      </c>
      <c r="G40" s="139">
        <v>779</v>
      </c>
      <c r="H40" s="139">
        <v>811</v>
      </c>
      <c r="I40" s="139">
        <v>850</v>
      </c>
      <c r="J40" s="139">
        <v>894</v>
      </c>
    </row>
    <row r="41" spans="1:20" x14ac:dyDescent="0.25">
      <c r="A41" s="179" t="s">
        <v>364</v>
      </c>
      <c r="B41" s="140">
        <v>655</v>
      </c>
      <c r="C41" s="140">
        <v>686</v>
      </c>
      <c r="D41" s="140">
        <v>706</v>
      </c>
      <c r="E41" s="140">
        <v>724</v>
      </c>
      <c r="F41" s="140">
        <v>752</v>
      </c>
      <c r="G41" s="140">
        <v>781</v>
      </c>
      <c r="H41" s="140">
        <v>811</v>
      </c>
      <c r="I41" s="140">
        <v>850</v>
      </c>
      <c r="J41" s="140">
        <v>893</v>
      </c>
      <c r="K41" s="179" t="s">
        <v>324</v>
      </c>
      <c r="L41">
        <f t="shared" ref="L41:T41" si="41">AVERAGE(B41:B45)</f>
        <v>657.6</v>
      </c>
      <c r="M41">
        <f t="shared" si="41"/>
        <v>681.6</v>
      </c>
      <c r="N41">
        <f t="shared" si="41"/>
        <v>697.8</v>
      </c>
      <c r="O41">
        <f t="shared" si="41"/>
        <v>725.4</v>
      </c>
      <c r="P41">
        <f t="shared" si="41"/>
        <v>751.8</v>
      </c>
      <c r="Q41">
        <f t="shared" si="41"/>
        <v>781</v>
      </c>
      <c r="R41">
        <f t="shared" si="41"/>
        <v>810</v>
      </c>
      <c r="S41">
        <f t="shared" si="41"/>
        <v>849.8</v>
      </c>
      <c r="T41">
        <f t="shared" si="41"/>
        <v>891.8</v>
      </c>
    </row>
    <row r="42" spans="1:20" x14ac:dyDescent="0.25">
      <c r="B42" s="140">
        <v>660</v>
      </c>
      <c r="C42" s="140">
        <v>678</v>
      </c>
      <c r="D42" s="140">
        <v>691</v>
      </c>
      <c r="E42" s="140">
        <v>726</v>
      </c>
      <c r="F42" s="140">
        <v>752</v>
      </c>
      <c r="G42" s="140">
        <v>778</v>
      </c>
      <c r="H42" s="140">
        <v>809</v>
      </c>
      <c r="I42" s="140">
        <v>850</v>
      </c>
      <c r="J42" s="140">
        <v>892</v>
      </c>
      <c r="K42" s="179" t="s">
        <v>154</v>
      </c>
      <c r="L42">
        <f t="shared" ref="L42:T42" si="42">_xlfn.STDEV.S(B41:B45)</f>
        <v>1.8165902124584952</v>
      </c>
      <c r="M42">
        <f t="shared" si="42"/>
        <v>2.8809720581775866</v>
      </c>
      <c r="N42">
        <f t="shared" si="42"/>
        <v>8.7863530545955193</v>
      </c>
      <c r="O42">
        <f t="shared" si="42"/>
        <v>0.89442719099991586</v>
      </c>
      <c r="P42">
        <f t="shared" si="42"/>
        <v>1.0954451150103321</v>
      </c>
      <c r="Q42">
        <f t="shared" si="42"/>
        <v>1.7320508075688772</v>
      </c>
      <c r="R42">
        <f t="shared" si="42"/>
        <v>2</v>
      </c>
      <c r="S42">
        <f t="shared" si="42"/>
        <v>0.44721359549995793</v>
      </c>
      <c r="T42">
        <f t="shared" si="42"/>
        <v>0.83666002653407556</v>
      </c>
    </row>
    <row r="43" spans="1:20" x14ac:dyDescent="0.25">
      <c r="B43" s="140">
        <v>657</v>
      </c>
      <c r="C43" s="140">
        <v>681</v>
      </c>
      <c r="D43" s="140">
        <v>686</v>
      </c>
      <c r="E43" s="140">
        <v>726</v>
      </c>
      <c r="F43" s="140">
        <v>753</v>
      </c>
      <c r="G43" s="140">
        <v>782</v>
      </c>
      <c r="H43" s="140">
        <v>808</v>
      </c>
      <c r="I43" s="140">
        <v>850</v>
      </c>
      <c r="J43" s="140">
        <v>891</v>
      </c>
      <c r="K43" s="179" t="s">
        <v>155</v>
      </c>
      <c r="L43">
        <f t="shared" ref="L43:T43" si="43">VAR(B41:B45)</f>
        <v>3.3000000000000003</v>
      </c>
      <c r="M43">
        <f t="shared" si="43"/>
        <v>8.3000000000000007</v>
      </c>
      <c r="N43">
        <f t="shared" si="43"/>
        <v>77.2</v>
      </c>
      <c r="O43">
        <f t="shared" si="43"/>
        <v>0.8</v>
      </c>
      <c r="P43">
        <f t="shared" si="43"/>
        <v>1.2</v>
      </c>
      <c r="Q43">
        <f t="shared" si="43"/>
        <v>3</v>
      </c>
      <c r="R43">
        <f t="shared" si="43"/>
        <v>4</v>
      </c>
      <c r="S43">
        <f t="shared" si="43"/>
        <v>0.2</v>
      </c>
      <c r="T43">
        <f t="shared" si="43"/>
        <v>0.70000000000000007</v>
      </c>
    </row>
    <row r="44" spans="1:20" x14ac:dyDescent="0.25">
      <c r="B44" s="140">
        <v>658</v>
      </c>
      <c r="C44" s="140">
        <v>682</v>
      </c>
      <c r="D44" s="140">
        <v>704</v>
      </c>
      <c r="E44" s="140">
        <v>725</v>
      </c>
      <c r="F44" s="140">
        <v>750</v>
      </c>
      <c r="G44" s="140">
        <v>782</v>
      </c>
      <c r="H44" s="140">
        <v>813</v>
      </c>
      <c r="I44" s="140">
        <v>850</v>
      </c>
      <c r="J44" s="140">
        <v>891</v>
      </c>
    </row>
    <row r="45" spans="1:20" x14ac:dyDescent="0.25">
      <c r="B45" s="140">
        <v>658</v>
      </c>
      <c r="C45" s="140">
        <v>681</v>
      </c>
      <c r="D45" s="140">
        <v>702</v>
      </c>
      <c r="E45" s="140">
        <v>726</v>
      </c>
      <c r="F45" s="140">
        <v>752</v>
      </c>
      <c r="G45" s="140">
        <v>782</v>
      </c>
      <c r="H45" s="140">
        <v>809</v>
      </c>
      <c r="I45" s="140">
        <v>849</v>
      </c>
      <c r="J45" s="140">
        <v>892</v>
      </c>
    </row>
    <row r="46" spans="1:20" x14ac:dyDescent="0.25">
      <c r="B46" s="138"/>
      <c r="C46" s="138"/>
      <c r="D46" s="138"/>
      <c r="E46" s="138"/>
      <c r="F46" s="138"/>
      <c r="G46" s="138"/>
      <c r="H46" s="138"/>
      <c r="I46" s="138"/>
      <c r="J46" s="138"/>
    </row>
    <row r="47" spans="1:20" x14ac:dyDescent="0.25">
      <c r="B47" s="138"/>
      <c r="C47" s="138"/>
      <c r="D47" s="138"/>
      <c r="E47" s="138"/>
      <c r="F47" s="138"/>
      <c r="G47" s="138"/>
      <c r="H47" s="138"/>
      <c r="I47" s="138"/>
      <c r="J47" s="138"/>
    </row>
    <row r="48" spans="1:20" x14ac:dyDescent="0.25">
      <c r="B48" s="138"/>
      <c r="C48" s="138"/>
      <c r="D48" s="138"/>
      <c r="E48" s="138"/>
      <c r="F48" s="138"/>
      <c r="G48" s="138"/>
      <c r="H48" s="138"/>
      <c r="I48" s="138"/>
      <c r="J48" s="138"/>
    </row>
    <row r="49" spans="2:10" x14ac:dyDescent="0.25">
      <c r="B49" s="138"/>
      <c r="C49" s="138"/>
      <c r="D49" s="138"/>
      <c r="E49" s="138"/>
      <c r="F49" s="138"/>
      <c r="G49" s="138"/>
      <c r="H49" s="138"/>
      <c r="I49" s="138"/>
      <c r="J49" s="138"/>
    </row>
    <row r="50" spans="2:10" x14ac:dyDescent="0.25">
      <c r="B50" s="138"/>
      <c r="C50" s="138"/>
      <c r="D50" s="138"/>
      <c r="E50" s="138"/>
      <c r="F50" s="138"/>
      <c r="G50" s="138"/>
      <c r="H50" s="138"/>
      <c r="I50" s="138"/>
      <c r="J50" s="138"/>
    </row>
    <row r="51" spans="2:10" x14ac:dyDescent="0.25">
      <c r="B51" s="139"/>
      <c r="C51" s="139"/>
      <c r="D51" s="139"/>
      <c r="E51" s="139"/>
      <c r="F51" s="139"/>
      <c r="G51" s="139"/>
      <c r="H51" s="139"/>
      <c r="I51" s="139"/>
      <c r="J51" s="139"/>
    </row>
    <row r="52" spans="2:10" x14ac:dyDescent="0.25">
      <c r="B52" s="139"/>
      <c r="C52" s="139"/>
      <c r="D52" s="139"/>
      <c r="E52" s="139"/>
      <c r="F52" s="139"/>
      <c r="G52" s="139"/>
      <c r="H52" s="139"/>
      <c r="I52" s="139"/>
      <c r="J52" s="139"/>
    </row>
    <row r="53" spans="2:10" x14ac:dyDescent="0.25">
      <c r="B53" s="139"/>
      <c r="C53" s="139"/>
      <c r="D53" s="139"/>
      <c r="E53" s="139"/>
      <c r="F53" s="139"/>
      <c r="G53" s="139"/>
      <c r="H53" s="139"/>
      <c r="I53" s="139"/>
      <c r="J53" s="139"/>
    </row>
    <row r="54" spans="2:10" x14ac:dyDescent="0.25">
      <c r="B54" s="139"/>
      <c r="C54" s="139"/>
      <c r="D54" s="139"/>
      <c r="E54" s="139"/>
      <c r="F54" s="139"/>
      <c r="G54" s="139"/>
      <c r="H54" s="139"/>
      <c r="I54" s="139"/>
      <c r="J54" s="139"/>
    </row>
    <row r="55" spans="2:10" x14ac:dyDescent="0.25">
      <c r="B55" s="139"/>
      <c r="C55" s="139"/>
      <c r="D55" s="139"/>
      <c r="E55" s="139"/>
      <c r="F55" s="139"/>
      <c r="G55" s="139"/>
      <c r="H55" s="139"/>
      <c r="I55" s="139"/>
      <c r="J55" s="139"/>
    </row>
    <row r="56" spans="2:10" x14ac:dyDescent="0.25">
      <c r="B56" s="140"/>
      <c r="C56" s="140"/>
      <c r="D56" s="140"/>
      <c r="E56" s="140"/>
      <c r="F56" s="140"/>
      <c r="G56" s="140"/>
      <c r="H56" s="140"/>
      <c r="I56" s="140"/>
      <c r="J56" s="140"/>
    </row>
    <row r="57" spans="2:10" x14ac:dyDescent="0.25">
      <c r="B57" s="140"/>
      <c r="C57" s="140"/>
      <c r="D57" s="140"/>
      <c r="E57" s="140"/>
      <c r="F57" s="140"/>
      <c r="G57" s="140"/>
      <c r="H57" s="140"/>
      <c r="I57" s="140"/>
      <c r="J57" s="140"/>
    </row>
    <row r="58" spans="2:10" x14ac:dyDescent="0.25">
      <c r="B58" s="140"/>
      <c r="C58" s="140"/>
      <c r="D58" s="140"/>
      <c r="E58" s="140"/>
      <c r="F58" s="140"/>
      <c r="G58" s="140"/>
      <c r="H58" s="140"/>
      <c r="I58" s="140"/>
      <c r="J58" s="140"/>
    </row>
    <row r="59" spans="2:10" x14ac:dyDescent="0.25">
      <c r="B59" s="140"/>
      <c r="C59" s="140"/>
      <c r="D59" s="140"/>
      <c r="E59" s="140"/>
      <c r="F59" s="140"/>
      <c r="G59" s="140"/>
      <c r="H59" s="140"/>
      <c r="I59" s="140"/>
      <c r="J59" s="140"/>
    </row>
    <row r="60" spans="2:10" x14ac:dyDescent="0.25">
      <c r="B60" s="140"/>
      <c r="C60" s="140"/>
      <c r="D60" s="140"/>
      <c r="E60" s="140"/>
      <c r="F60" s="140"/>
      <c r="G60" s="140"/>
      <c r="H60" s="140"/>
      <c r="I60" s="140"/>
      <c r="J60" s="140"/>
    </row>
    <row r="61" spans="2:10" x14ac:dyDescent="0.25">
      <c r="B61" s="141"/>
      <c r="C61" s="141"/>
      <c r="D61" s="141"/>
      <c r="E61" s="141"/>
      <c r="F61" s="141"/>
      <c r="G61" s="141"/>
      <c r="H61" s="141"/>
      <c r="I61" s="141"/>
      <c r="J61" s="141"/>
    </row>
    <row r="62" spans="2:10" x14ac:dyDescent="0.25">
      <c r="B62" s="141"/>
      <c r="C62" s="141"/>
      <c r="D62" s="141"/>
      <c r="E62" s="141"/>
      <c r="F62" s="141"/>
      <c r="G62" s="141"/>
      <c r="H62" s="141"/>
      <c r="I62" s="141"/>
      <c r="J62" s="141"/>
    </row>
    <row r="63" spans="2:10" x14ac:dyDescent="0.25">
      <c r="B63" s="141"/>
      <c r="C63" s="141"/>
      <c r="D63" s="141"/>
      <c r="E63" s="141"/>
      <c r="F63" s="141"/>
      <c r="G63" s="141"/>
      <c r="H63" s="141"/>
      <c r="I63" s="141"/>
      <c r="J63" s="141"/>
    </row>
    <row r="64" spans="2:10" x14ac:dyDescent="0.25">
      <c r="B64" s="141"/>
      <c r="C64" s="141"/>
      <c r="D64" s="141"/>
      <c r="E64" s="141"/>
      <c r="F64" s="141"/>
      <c r="G64" s="141"/>
      <c r="H64" s="141"/>
      <c r="I64" s="141"/>
      <c r="J64" s="141"/>
    </row>
    <row r="65" spans="2:10" x14ac:dyDescent="0.25">
      <c r="B65" s="141"/>
      <c r="C65" s="141"/>
      <c r="D65" s="141"/>
      <c r="E65" s="141"/>
      <c r="F65" s="141"/>
      <c r="G65" s="141"/>
      <c r="H65" s="141"/>
      <c r="I65" s="141"/>
      <c r="J65" s="141"/>
    </row>
    <row r="66" spans="2:10" x14ac:dyDescent="0.25">
      <c r="B66" s="138"/>
      <c r="C66" s="138"/>
      <c r="D66" s="138"/>
      <c r="E66" s="138"/>
      <c r="F66" s="138"/>
      <c r="G66" s="138"/>
      <c r="H66" s="138"/>
      <c r="I66" s="138"/>
      <c r="J66" s="138"/>
    </row>
    <row r="67" spans="2:10" x14ac:dyDescent="0.25">
      <c r="B67" s="138"/>
      <c r="C67" s="138"/>
      <c r="D67" s="138"/>
      <c r="E67" s="138"/>
      <c r="F67" s="138"/>
      <c r="G67" s="138"/>
      <c r="H67" s="138"/>
      <c r="I67" s="138"/>
      <c r="J67" s="138"/>
    </row>
    <row r="68" spans="2:10" x14ac:dyDescent="0.25">
      <c r="B68" s="138"/>
      <c r="C68" s="138"/>
      <c r="D68" s="138"/>
      <c r="E68" s="138"/>
      <c r="F68" s="138"/>
      <c r="G68" s="138"/>
      <c r="H68" s="138"/>
      <c r="I68" s="138"/>
      <c r="J68" s="138"/>
    </row>
    <row r="69" spans="2:10" x14ac:dyDescent="0.25">
      <c r="B69" s="138"/>
      <c r="C69" s="138"/>
      <c r="D69" s="138"/>
      <c r="E69" s="138"/>
      <c r="F69" s="138"/>
      <c r="G69" s="138"/>
      <c r="H69" s="138"/>
      <c r="I69" s="138"/>
      <c r="J69" s="138"/>
    </row>
    <row r="70" spans="2:10" x14ac:dyDescent="0.25">
      <c r="B70" s="138"/>
      <c r="C70" s="138"/>
      <c r="D70" s="138"/>
      <c r="E70" s="138"/>
      <c r="F70" s="138"/>
      <c r="G70" s="138"/>
      <c r="H70" s="138"/>
      <c r="I70" s="138"/>
      <c r="J70" s="138"/>
    </row>
    <row r="71" spans="2:10" x14ac:dyDescent="0.25">
      <c r="B71" s="139"/>
      <c r="C71" s="139"/>
      <c r="D71" s="139"/>
      <c r="E71" s="139"/>
      <c r="F71" s="139"/>
      <c r="G71" s="139"/>
      <c r="H71" s="139"/>
      <c r="I71" s="139"/>
      <c r="J71" s="139"/>
    </row>
    <row r="72" spans="2:10" x14ac:dyDescent="0.25">
      <c r="B72" s="139"/>
      <c r="C72" s="139"/>
      <c r="D72" s="139"/>
      <c r="E72" s="139"/>
      <c r="F72" s="139"/>
      <c r="G72" s="139"/>
      <c r="H72" s="139"/>
      <c r="I72" s="139"/>
      <c r="J72" s="139"/>
    </row>
    <row r="73" spans="2:10" x14ac:dyDescent="0.25">
      <c r="B73" s="139"/>
      <c r="C73" s="139"/>
      <c r="D73" s="139"/>
      <c r="E73" s="139"/>
      <c r="F73" s="139"/>
      <c r="G73" s="139"/>
      <c r="H73" s="139"/>
      <c r="I73" s="139"/>
      <c r="J73" s="139"/>
    </row>
    <row r="74" spans="2:10" x14ac:dyDescent="0.25">
      <c r="B74" s="139"/>
      <c r="C74" s="139"/>
      <c r="D74" s="139"/>
      <c r="E74" s="139"/>
      <c r="F74" s="139"/>
      <c r="G74" s="139"/>
      <c r="H74" s="139"/>
      <c r="I74" s="139"/>
      <c r="J74" s="139"/>
    </row>
    <row r="75" spans="2:10" x14ac:dyDescent="0.25">
      <c r="B75" s="139"/>
      <c r="C75" s="139"/>
      <c r="D75" s="139"/>
      <c r="E75" s="139"/>
      <c r="F75" s="139"/>
      <c r="G75" s="139"/>
      <c r="H75" s="139"/>
      <c r="I75" s="139"/>
      <c r="J75" s="139"/>
    </row>
    <row r="76" spans="2:10" x14ac:dyDescent="0.25">
      <c r="B76" s="140"/>
      <c r="C76" s="140"/>
      <c r="D76" s="140"/>
      <c r="E76" s="140"/>
      <c r="F76" s="140"/>
      <c r="G76" s="140"/>
      <c r="H76" s="140"/>
      <c r="I76" s="140"/>
      <c r="J76" s="140"/>
    </row>
    <row r="77" spans="2:10" x14ac:dyDescent="0.25">
      <c r="B77" s="140"/>
      <c r="C77" s="140"/>
      <c r="D77" s="140"/>
      <c r="E77" s="140"/>
      <c r="F77" s="140"/>
      <c r="G77" s="140"/>
      <c r="H77" s="140"/>
      <c r="I77" s="140"/>
      <c r="J77" s="140"/>
    </row>
    <row r="78" spans="2:10" x14ac:dyDescent="0.25">
      <c r="B78" s="140"/>
      <c r="C78" s="140"/>
      <c r="D78" s="140"/>
      <c r="E78" s="140"/>
      <c r="F78" s="140"/>
      <c r="G78" s="140"/>
      <c r="H78" s="140"/>
      <c r="I78" s="140"/>
      <c r="J78" s="140"/>
    </row>
    <row r="79" spans="2:10" x14ac:dyDescent="0.25">
      <c r="B79" s="140"/>
      <c r="C79" s="140"/>
      <c r="D79" s="140"/>
      <c r="E79" s="140"/>
      <c r="F79" s="140"/>
      <c r="G79" s="140"/>
      <c r="H79" s="140"/>
      <c r="I79" s="140"/>
      <c r="J79" s="140"/>
    </row>
    <row r="80" spans="2:10" x14ac:dyDescent="0.25">
      <c r="B80" s="140"/>
      <c r="C80" s="140"/>
      <c r="D80" s="140"/>
      <c r="E80" s="140"/>
      <c r="F80" s="140"/>
      <c r="G80" s="140"/>
      <c r="H80" s="140"/>
      <c r="I80" s="140"/>
      <c r="J80" s="140"/>
    </row>
    <row r="81" spans="2:10" x14ac:dyDescent="0.25">
      <c r="B81" s="141"/>
      <c r="C81" s="141"/>
      <c r="D81" s="141"/>
      <c r="E81" s="141"/>
      <c r="F81" s="141"/>
      <c r="G81" s="141"/>
      <c r="H81" s="141"/>
      <c r="I81" s="141"/>
      <c r="J81" s="141"/>
    </row>
    <row r="82" spans="2:10" x14ac:dyDescent="0.25">
      <c r="B82" s="141"/>
      <c r="C82" s="141"/>
      <c r="D82" s="141"/>
      <c r="E82" s="141"/>
      <c r="F82" s="141"/>
      <c r="G82" s="141"/>
      <c r="H82" s="141"/>
      <c r="I82" s="141"/>
      <c r="J82" s="141"/>
    </row>
    <row r="83" spans="2:10" x14ac:dyDescent="0.25">
      <c r="B83" s="141"/>
      <c r="C83" s="141"/>
      <c r="D83" s="141"/>
      <c r="E83" s="141"/>
      <c r="F83" s="141"/>
      <c r="G83" s="141"/>
      <c r="H83" s="141"/>
      <c r="I83" s="141"/>
      <c r="J83" s="141"/>
    </row>
    <row r="84" spans="2:10" x14ac:dyDescent="0.25">
      <c r="B84" s="141"/>
      <c r="C84" s="141"/>
      <c r="D84" s="141"/>
      <c r="E84" s="141"/>
      <c r="F84" s="141"/>
      <c r="G84" s="141"/>
      <c r="H84" s="141"/>
      <c r="I84" s="141"/>
      <c r="J84" s="141"/>
    </row>
    <row r="85" spans="2:10" x14ac:dyDescent="0.25">
      <c r="B85" s="141"/>
      <c r="C85" s="141"/>
      <c r="D85" s="141"/>
      <c r="E85" s="141"/>
      <c r="F85" s="141"/>
      <c r="G85" s="141"/>
      <c r="H85" s="141"/>
      <c r="I85" s="141"/>
      <c r="J85" s="141"/>
    </row>
    <row r="86" spans="2:10" x14ac:dyDescent="0.25">
      <c r="B86" s="138"/>
      <c r="C86" s="138"/>
      <c r="D86" s="138"/>
      <c r="E86" s="138"/>
      <c r="F86" s="138"/>
      <c r="G86" s="138"/>
      <c r="H86" s="138"/>
      <c r="I86" s="138"/>
      <c r="J86" s="138"/>
    </row>
    <row r="87" spans="2:10" x14ac:dyDescent="0.25">
      <c r="B87" s="138"/>
      <c r="C87" s="138"/>
      <c r="D87" s="138"/>
      <c r="E87" s="138"/>
      <c r="F87" s="138"/>
      <c r="G87" s="138"/>
      <c r="H87" s="138"/>
      <c r="I87" s="138"/>
      <c r="J87" s="138"/>
    </row>
    <row r="88" spans="2:10" x14ac:dyDescent="0.25">
      <c r="B88" s="138"/>
      <c r="C88" s="138"/>
      <c r="D88" s="138"/>
      <c r="E88" s="138"/>
      <c r="F88" s="138"/>
      <c r="G88" s="138"/>
      <c r="H88" s="138"/>
      <c r="I88" s="138"/>
      <c r="J88" s="138"/>
    </row>
    <row r="89" spans="2:10" x14ac:dyDescent="0.25">
      <c r="B89" s="138"/>
      <c r="C89" s="138"/>
      <c r="D89" s="138"/>
      <c r="E89" s="138"/>
      <c r="F89" s="138"/>
      <c r="G89" s="138"/>
      <c r="H89" s="138"/>
      <c r="I89" s="138"/>
      <c r="J89" s="138"/>
    </row>
    <row r="90" spans="2:10" x14ac:dyDescent="0.25">
      <c r="B90" s="138"/>
      <c r="C90" s="138"/>
      <c r="D90" s="138"/>
      <c r="E90" s="138"/>
      <c r="F90" s="138"/>
      <c r="G90" s="138"/>
      <c r="H90" s="138"/>
      <c r="I90" s="138"/>
      <c r="J90" s="138"/>
    </row>
    <row r="91" spans="2:10" x14ac:dyDescent="0.25">
      <c r="B91" s="139"/>
      <c r="C91" s="139"/>
      <c r="D91" s="139"/>
      <c r="E91" s="139"/>
      <c r="F91" s="139"/>
      <c r="G91" s="139"/>
      <c r="H91" s="139"/>
      <c r="I91" s="139"/>
      <c r="J91" s="139"/>
    </row>
    <row r="92" spans="2:10" x14ac:dyDescent="0.25">
      <c r="B92" s="139"/>
      <c r="C92" s="139"/>
      <c r="D92" s="139"/>
      <c r="E92" s="139"/>
      <c r="F92" s="139"/>
      <c r="G92" s="139"/>
      <c r="H92" s="139"/>
      <c r="I92" s="139"/>
      <c r="J92" s="139"/>
    </row>
    <row r="93" spans="2:10" x14ac:dyDescent="0.25">
      <c r="B93" s="139"/>
      <c r="C93" s="139"/>
      <c r="D93" s="139"/>
      <c r="E93" s="139"/>
      <c r="F93" s="139"/>
      <c r="G93" s="139"/>
      <c r="H93" s="139"/>
      <c r="I93" s="139"/>
      <c r="J93" s="139"/>
    </row>
    <row r="94" spans="2:10" x14ac:dyDescent="0.25">
      <c r="B94" s="139"/>
      <c r="C94" s="139"/>
      <c r="D94" s="139"/>
      <c r="E94" s="139"/>
      <c r="F94" s="139"/>
      <c r="G94" s="139"/>
      <c r="H94" s="139"/>
      <c r="I94" s="139"/>
      <c r="J94" s="139"/>
    </row>
    <row r="95" spans="2:10" x14ac:dyDescent="0.25">
      <c r="B95" s="139"/>
      <c r="C95" s="139"/>
      <c r="D95" s="139"/>
      <c r="E95" s="139"/>
      <c r="F95" s="139"/>
      <c r="G95" s="139"/>
      <c r="H95" s="139"/>
      <c r="I95" s="139"/>
      <c r="J95" s="139"/>
    </row>
  </sheetData>
  <pageMargins left="0.7" right="0.7" top="0.78740157499999996" bottom="0.78740157499999996"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A151"/>
  <sheetViews>
    <sheetView zoomScale="25" zoomScaleNormal="25" workbookViewId="0">
      <selection activeCell="T61" sqref="T61"/>
    </sheetView>
  </sheetViews>
  <sheetFormatPr baseColWidth="10" defaultRowHeight="15" x14ac:dyDescent="0.25"/>
  <cols>
    <col min="1" max="1" width="23.85546875" style="179" customWidth="1"/>
    <col min="8" max="10" width="11.42578125" style="133"/>
    <col min="11" max="11" width="24" style="179" customWidth="1"/>
    <col min="18" max="18" width="11.42578125" style="177"/>
    <col min="19" max="19" width="23" style="177" customWidth="1"/>
    <col min="20" max="20" width="15.85546875" style="177" bestFit="1" customWidth="1"/>
    <col min="36" max="36" width="22.7109375" bestFit="1" customWidth="1"/>
    <col min="43" max="43" width="22.7109375" bestFit="1" customWidth="1"/>
  </cols>
  <sheetData>
    <row r="1" spans="1:31" x14ac:dyDescent="0.25">
      <c r="A1" s="179" t="s">
        <v>32</v>
      </c>
      <c r="B1" s="160">
        <v>0</v>
      </c>
      <c r="C1" s="160">
        <v>4</v>
      </c>
      <c r="D1" s="160">
        <v>8</v>
      </c>
      <c r="E1" s="160">
        <v>12</v>
      </c>
      <c r="F1" s="160">
        <v>16</v>
      </c>
      <c r="G1" s="160">
        <v>20</v>
      </c>
      <c r="H1" s="169"/>
      <c r="I1" s="169"/>
      <c r="J1" s="169"/>
      <c r="K1" s="223" t="s">
        <v>32</v>
      </c>
      <c r="L1" s="205">
        <v>0</v>
      </c>
      <c r="M1" s="205">
        <v>4</v>
      </c>
      <c r="N1" s="205">
        <v>8</v>
      </c>
      <c r="O1" s="205">
        <v>12</v>
      </c>
      <c r="P1" s="205">
        <v>16</v>
      </c>
      <c r="Q1" s="205">
        <v>20</v>
      </c>
      <c r="R1" s="192"/>
      <c r="S1" s="215" t="s">
        <v>32</v>
      </c>
      <c r="T1" s="212">
        <v>0</v>
      </c>
      <c r="U1" s="212">
        <v>4</v>
      </c>
      <c r="V1" s="212">
        <v>8</v>
      </c>
      <c r="W1" s="212">
        <v>12</v>
      </c>
      <c r="X1" s="212">
        <v>16</v>
      </c>
      <c r="Y1" s="212">
        <v>20</v>
      </c>
      <c r="AA1" s="332">
        <v>46</v>
      </c>
    </row>
    <row r="2" spans="1:31" x14ac:dyDescent="0.25">
      <c r="A2" s="179" t="s">
        <v>473</v>
      </c>
      <c r="B2" s="189">
        <f t="shared" ref="B2:G2" si="0">AVERAGE(B6:B103)</f>
        <v>577.70000000000005</v>
      </c>
      <c r="C2" s="189">
        <f t="shared" si="0"/>
        <v>605.25</v>
      </c>
      <c r="D2" s="189">
        <f t="shared" si="0"/>
        <v>639.01250000000005</v>
      </c>
      <c r="E2" s="189">
        <f t="shared" si="0"/>
        <v>673.125</v>
      </c>
      <c r="F2" s="189">
        <f t="shared" si="0"/>
        <v>717.8125</v>
      </c>
      <c r="G2" s="189">
        <f t="shared" si="0"/>
        <v>771.97500000000002</v>
      </c>
      <c r="H2" s="170"/>
      <c r="I2" s="170"/>
      <c r="J2" s="170"/>
      <c r="K2" s="228" t="s">
        <v>473</v>
      </c>
      <c r="L2" s="229">
        <f>AVERAGE(L6,L16,L26,L36,L46,L56,L66,L76)</f>
        <v>577.69999999999993</v>
      </c>
      <c r="M2" s="229">
        <f t="shared" ref="M2:Q2" si="1">AVERAGE(M6,M16,M26,M36,M46,M56,M66,M76)</f>
        <v>605.24999999999989</v>
      </c>
      <c r="N2" s="229">
        <f t="shared" si="1"/>
        <v>639.01250000000005</v>
      </c>
      <c r="O2" s="229">
        <f t="shared" si="1"/>
        <v>673.125</v>
      </c>
      <c r="P2" s="229">
        <f t="shared" si="1"/>
        <v>717.8125</v>
      </c>
      <c r="Q2" s="229">
        <f t="shared" si="1"/>
        <v>771.97500000000002</v>
      </c>
      <c r="R2" s="170"/>
      <c r="S2" s="215" t="s">
        <v>473</v>
      </c>
      <c r="T2" s="230">
        <f>AVERAGE(L6,L16,L26,L36,L46,L56,L66,L76)</f>
        <v>577.69999999999993</v>
      </c>
      <c r="U2" s="230">
        <f t="shared" ref="U2:Y2" si="2">AVERAGE(M6,M16,M26,M36,M46,M56,M66,M76)</f>
        <v>605.24999999999989</v>
      </c>
      <c r="V2" s="230">
        <f t="shared" si="2"/>
        <v>639.01250000000005</v>
      </c>
      <c r="W2" s="230">
        <f t="shared" si="2"/>
        <v>673.125</v>
      </c>
      <c r="X2" s="230">
        <f t="shared" si="2"/>
        <v>717.8125</v>
      </c>
      <c r="Y2" s="230">
        <f t="shared" si="2"/>
        <v>771.97500000000002</v>
      </c>
    </row>
    <row r="3" spans="1:31" x14ac:dyDescent="0.25">
      <c r="A3" s="179" t="s">
        <v>480</v>
      </c>
      <c r="B3" s="161">
        <f t="shared" ref="B3:G3" si="3">_xlfn.STDEV.P(B6:B102)</f>
        <v>9.1902121847104237</v>
      </c>
      <c r="C3" s="161">
        <f t="shared" si="3"/>
        <v>6.9812248209035639</v>
      </c>
      <c r="D3" s="161">
        <f t="shared" si="3"/>
        <v>6.9973097508971298</v>
      </c>
      <c r="E3" s="161">
        <f t="shared" si="3"/>
        <v>7.9047058768811889</v>
      </c>
      <c r="F3" s="161">
        <f t="shared" si="3"/>
        <v>8.2114154535013029</v>
      </c>
      <c r="G3" s="161">
        <f t="shared" si="3"/>
        <v>8.2960457448111988</v>
      </c>
      <c r="H3" s="170"/>
      <c r="I3" s="170"/>
      <c r="J3" s="170"/>
      <c r="K3" s="228" t="s">
        <v>480</v>
      </c>
      <c r="L3" s="229">
        <f>AVERAGE(L7,L17,L27,L37,L47,L57,L67,L77)</f>
        <v>3.6346744746486346</v>
      </c>
      <c r="M3" s="229">
        <f t="shared" ref="M3:Q4" si="4">AVERAGE(M7,M17,M27,M37,M47,M57,M67,M77)</f>
        <v>2.7717973152225905</v>
      </c>
      <c r="N3" s="229">
        <f t="shared" si="4"/>
        <v>1.866730080695284</v>
      </c>
      <c r="O3" s="229">
        <f t="shared" si="4"/>
        <v>1.9638399380805396</v>
      </c>
      <c r="P3" s="229">
        <f t="shared" si="4"/>
        <v>1.7621392625506338</v>
      </c>
      <c r="Q3" s="229">
        <f t="shared" si="4"/>
        <v>1.4660865293473924</v>
      </c>
      <c r="R3" s="170"/>
      <c r="S3" s="215" t="s">
        <v>480</v>
      </c>
      <c r="T3" s="230">
        <f>AVERAGE(L7,L17,L27,L37,L47,L57,L67,L77)</f>
        <v>3.6346744746486346</v>
      </c>
      <c r="U3" s="230">
        <f t="shared" ref="U3:Y3" si="5">AVERAGE(M7,M17,M27,M37,M47,M57,M67,M77)</f>
        <v>2.7717973152225905</v>
      </c>
      <c r="V3" s="230">
        <f t="shared" si="5"/>
        <v>1.866730080695284</v>
      </c>
      <c r="W3" s="230">
        <f t="shared" si="5"/>
        <v>1.9638399380805396</v>
      </c>
      <c r="X3" s="230">
        <f t="shared" si="5"/>
        <v>1.7621392625506338</v>
      </c>
      <c r="Y3" s="230">
        <f t="shared" si="5"/>
        <v>1.4660865293473924</v>
      </c>
    </row>
    <row r="4" spans="1:31" x14ac:dyDescent="0.25">
      <c r="A4" s="179" t="s">
        <v>474</v>
      </c>
      <c r="B4" s="161">
        <f t="shared" ref="B4:G4" si="6">VAR(B6:B104)</f>
        <v>85.529113924050591</v>
      </c>
      <c r="C4" s="161">
        <f t="shared" si="6"/>
        <v>49.354430379746837</v>
      </c>
      <c r="D4" s="161">
        <f t="shared" si="6"/>
        <v>49.582120253164611</v>
      </c>
      <c r="E4" s="161">
        <f t="shared" si="6"/>
        <v>63.275316455696199</v>
      </c>
      <c r="F4" s="161">
        <f t="shared" si="6"/>
        <v>68.280854430379748</v>
      </c>
      <c r="G4" s="161">
        <f t="shared" si="6"/>
        <v>69.695569620253153</v>
      </c>
      <c r="H4" s="170"/>
      <c r="I4" s="170"/>
      <c r="J4" s="170"/>
      <c r="K4" s="228" t="s">
        <v>474</v>
      </c>
      <c r="L4" s="229">
        <f>AVERAGE(L8,L18,L28,L38,L48,L58,L68,L78)</f>
        <v>20.730555555555558</v>
      </c>
      <c r="M4" s="229">
        <f t="shared" si="4"/>
        <v>10.511111111111111</v>
      </c>
      <c r="N4" s="229">
        <f t="shared" si="4"/>
        <v>3.9819444444444447</v>
      </c>
      <c r="O4" s="229">
        <f t="shared" si="4"/>
        <v>4.2861111111111114</v>
      </c>
      <c r="P4" s="229">
        <f t="shared" si="4"/>
        <v>3.5930555555555559</v>
      </c>
      <c r="Q4" s="229">
        <f t="shared" si="4"/>
        <v>2.5444444444444447</v>
      </c>
      <c r="R4" s="170"/>
      <c r="S4" s="215" t="s">
        <v>474</v>
      </c>
      <c r="T4" s="230">
        <f>AVERAGE(L8,L18,L28,L38,L48,L58,L68,L78)</f>
        <v>20.730555555555558</v>
      </c>
      <c r="U4" s="230">
        <f t="shared" ref="U4:Y4" si="7">AVERAGE(M8,M18,M28,M38,M48,M58,M68,M78)</f>
        <v>10.511111111111111</v>
      </c>
      <c r="V4" s="230">
        <f t="shared" si="7"/>
        <v>3.9819444444444447</v>
      </c>
      <c r="W4" s="230">
        <f t="shared" si="7"/>
        <v>4.2861111111111114</v>
      </c>
      <c r="X4" s="230">
        <f t="shared" si="7"/>
        <v>3.5930555555555559</v>
      </c>
      <c r="Y4" s="230">
        <f t="shared" si="7"/>
        <v>2.5444444444444447</v>
      </c>
    </row>
    <row r="5" spans="1:31" x14ac:dyDescent="0.25">
      <c r="A5" s="179" t="s">
        <v>32</v>
      </c>
      <c r="B5" s="160">
        <v>0</v>
      </c>
      <c r="C5" s="160">
        <v>4</v>
      </c>
      <c r="D5" s="160">
        <v>8</v>
      </c>
      <c r="E5" s="160">
        <v>12</v>
      </c>
      <c r="F5" s="160">
        <v>16</v>
      </c>
      <c r="G5" s="160">
        <v>20</v>
      </c>
      <c r="H5" s="169"/>
      <c r="I5" s="169"/>
      <c r="J5" s="169"/>
      <c r="K5" s="228" t="s">
        <v>331</v>
      </c>
      <c r="L5" s="204">
        <v>0</v>
      </c>
      <c r="M5" s="204">
        <f t="shared" ref="M5:Q5" si="8">M1/50*100</f>
        <v>8</v>
      </c>
      <c r="N5" s="204">
        <f t="shared" si="8"/>
        <v>16</v>
      </c>
      <c r="O5" s="204">
        <f t="shared" si="8"/>
        <v>24</v>
      </c>
      <c r="P5" s="204">
        <f t="shared" si="8"/>
        <v>32</v>
      </c>
      <c r="Q5" s="204">
        <f t="shared" si="8"/>
        <v>40</v>
      </c>
      <c r="R5" s="192"/>
      <c r="S5" s="215" t="s">
        <v>331</v>
      </c>
      <c r="T5" s="231">
        <f>L1/50*100</f>
        <v>0</v>
      </c>
      <c r="U5" s="231">
        <f t="shared" ref="U5:Y5" si="9">M1/50*100</f>
        <v>8</v>
      </c>
      <c r="V5" s="231">
        <f t="shared" si="9"/>
        <v>16</v>
      </c>
      <c r="W5" s="231">
        <f t="shared" si="9"/>
        <v>24</v>
      </c>
      <c r="X5" s="231">
        <f t="shared" si="9"/>
        <v>32</v>
      </c>
      <c r="Y5" s="231">
        <f t="shared" si="9"/>
        <v>40</v>
      </c>
    </row>
    <row r="6" spans="1:31" ht="30" customHeight="1" x14ac:dyDescent="0.25">
      <c r="A6" s="179" t="s">
        <v>322</v>
      </c>
      <c r="B6" s="138">
        <v>573</v>
      </c>
      <c r="C6" s="138">
        <v>606</v>
      </c>
      <c r="D6" s="138">
        <v>635</v>
      </c>
      <c r="E6" s="138">
        <v>668</v>
      </c>
      <c r="F6" s="138">
        <v>708</v>
      </c>
      <c r="G6" s="138">
        <v>763</v>
      </c>
      <c r="H6" s="4"/>
      <c r="I6" s="4"/>
      <c r="J6" s="4"/>
      <c r="K6" s="179" t="s">
        <v>324</v>
      </c>
      <c r="L6">
        <f>AVERAGE(B6:B15)</f>
        <v>572.79999999999995</v>
      </c>
      <c r="M6">
        <f t="shared" ref="M6:Q6" si="10">AVERAGE(C6:C15)</f>
        <v>604.29999999999995</v>
      </c>
      <c r="N6">
        <f t="shared" si="10"/>
        <v>636.5</v>
      </c>
      <c r="O6">
        <f t="shared" si="10"/>
        <v>667</v>
      </c>
      <c r="P6">
        <f t="shared" si="10"/>
        <v>709.2</v>
      </c>
      <c r="Q6">
        <f t="shared" si="10"/>
        <v>762.4</v>
      </c>
      <c r="S6" s="225" t="s">
        <v>486</v>
      </c>
      <c r="T6" s="230">
        <f>T3/T2*1000</f>
        <v>6.2916296947353905</v>
      </c>
      <c r="U6" s="230">
        <f t="shared" ref="U6:Y6" si="11">U3/U2*1000</f>
        <v>4.5795907727758633</v>
      </c>
      <c r="V6" s="230">
        <f t="shared" si="11"/>
        <v>2.9212731843199995</v>
      </c>
      <c r="W6" s="230">
        <f t="shared" si="11"/>
        <v>2.9174966582440698</v>
      </c>
      <c r="X6" s="230">
        <f t="shared" si="11"/>
        <v>2.4548740270622673</v>
      </c>
      <c r="Y6" s="230">
        <f t="shared" si="11"/>
        <v>1.8991373157775735</v>
      </c>
    </row>
    <row r="7" spans="1:31" ht="30.75" customHeight="1" x14ac:dyDescent="0.25">
      <c r="B7" s="138">
        <v>573</v>
      </c>
      <c r="C7" s="138">
        <v>604</v>
      </c>
      <c r="D7" s="138">
        <v>638</v>
      </c>
      <c r="E7" s="138">
        <v>666</v>
      </c>
      <c r="F7" s="138">
        <v>711</v>
      </c>
      <c r="G7" s="138">
        <v>761</v>
      </c>
      <c r="H7" s="4"/>
      <c r="I7" s="4"/>
      <c r="J7" s="4"/>
      <c r="K7" s="179" t="s">
        <v>154</v>
      </c>
      <c r="L7">
        <f>_xlfn.STDEV.S(B6:B15)</f>
        <v>1.1352924243950935</v>
      </c>
      <c r="M7">
        <f t="shared" ref="M7:Q7" si="12">_xlfn.STDEV.S(C6:C15)</f>
        <v>2.1108186931983419</v>
      </c>
      <c r="N7">
        <f t="shared" si="12"/>
        <v>1.4337208778404378</v>
      </c>
      <c r="O7">
        <f t="shared" si="12"/>
        <v>1.7638342073763937</v>
      </c>
      <c r="P7">
        <f t="shared" si="12"/>
        <v>1.6865480854231354</v>
      </c>
      <c r="Q7">
        <f t="shared" si="12"/>
        <v>0.96609178307929588</v>
      </c>
      <c r="S7" s="225" t="s">
        <v>486</v>
      </c>
      <c r="T7" s="230">
        <f>T4/T2*1000</f>
        <v>35.884638316696488</v>
      </c>
      <c r="U7" s="230">
        <f t="shared" ref="U7:Y7" si="13">U4/U2*1000</f>
        <v>17.366561108816377</v>
      </c>
      <c r="V7" s="230">
        <f t="shared" si="13"/>
        <v>6.2314030546263872</v>
      </c>
      <c r="W7" s="230">
        <f t="shared" si="13"/>
        <v>6.3674816878159506</v>
      </c>
      <c r="X7" s="230">
        <f t="shared" si="13"/>
        <v>5.0055628113965076</v>
      </c>
      <c r="Y7" s="230">
        <f t="shared" si="13"/>
        <v>3.2960192291776869</v>
      </c>
      <c r="AD7">
        <v>0.1012</v>
      </c>
      <c r="AE7">
        <f>AD7/AA1</f>
        <v>2.2000000000000001E-3</v>
      </c>
    </row>
    <row r="8" spans="1:31" x14ac:dyDescent="0.25">
      <c r="B8" s="138">
        <v>572</v>
      </c>
      <c r="C8" s="138">
        <v>607</v>
      </c>
      <c r="D8" s="138">
        <v>638</v>
      </c>
      <c r="E8" s="138">
        <v>670</v>
      </c>
      <c r="F8" s="138">
        <v>709</v>
      </c>
      <c r="G8" s="138">
        <v>763</v>
      </c>
      <c r="H8" s="4"/>
      <c r="I8" s="4"/>
      <c r="J8" s="4"/>
      <c r="K8" s="179" t="s">
        <v>155</v>
      </c>
      <c r="L8">
        <f>VAR(B6:B15)</f>
        <v>1.288888888888889</v>
      </c>
      <c r="M8">
        <f t="shared" ref="M8:Q8" si="14">VAR(C6:C15)</f>
        <v>4.4555555555555566</v>
      </c>
      <c r="N8">
        <f t="shared" si="14"/>
        <v>2.0555555555555554</v>
      </c>
      <c r="O8">
        <f t="shared" si="14"/>
        <v>3.1111111111111112</v>
      </c>
      <c r="P8">
        <f t="shared" si="14"/>
        <v>2.8444444444444437</v>
      </c>
      <c r="Q8">
        <f t="shared" si="14"/>
        <v>0.93333333333333335</v>
      </c>
      <c r="T8" s="177">
        <f>T2/0.08</f>
        <v>7221.2499999999991</v>
      </c>
      <c r="U8" s="177">
        <f t="shared" ref="U8:Y8" si="15">U2/0.08</f>
        <v>7565.6249999999982</v>
      </c>
      <c r="V8" s="177">
        <f t="shared" si="15"/>
        <v>7987.65625</v>
      </c>
      <c r="W8" s="177">
        <f t="shared" si="15"/>
        <v>8414.0625</v>
      </c>
      <c r="X8" s="177">
        <f t="shared" si="15"/>
        <v>8972.65625</v>
      </c>
      <c r="Y8" s="177">
        <f t="shared" si="15"/>
        <v>9649.6875</v>
      </c>
    </row>
    <row r="9" spans="1:31" x14ac:dyDescent="0.25">
      <c r="B9" s="138">
        <v>574</v>
      </c>
      <c r="C9" s="138">
        <v>608</v>
      </c>
      <c r="D9" s="138">
        <v>635</v>
      </c>
      <c r="E9" s="138">
        <v>668</v>
      </c>
      <c r="F9" s="138">
        <v>710</v>
      </c>
      <c r="G9" s="138">
        <v>763</v>
      </c>
      <c r="H9" s="4"/>
      <c r="I9" s="4"/>
      <c r="J9" s="4"/>
      <c r="T9" s="177">
        <f>T8/0.09696</f>
        <v>74476.588283828372</v>
      </c>
      <c r="U9" s="177">
        <f t="shared" ref="U9:Y9" si="16">U8/0.09696</f>
        <v>78028.310643564328</v>
      </c>
      <c r="V9" s="177">
        <f t="shared" si="16"/>
        <v>82380.943172442247</v>
      </c>
      <c r="W9" s="177">
        <f t="shared" si="16"/>
        <v>86778.697400990088</v>
      </c>
      <c r="X9" s="177">
        <f t="shared" si="16"/>
        <v>92539.771555280517</v>
      </c>
      <c r="Y9" s="177">
        <f t="shared" si="16"/>
        <v>99522.354579207909</v>
      </c>
    </row>
    <row r="10" spans="1:31" x14ac:dyDescent="0.25">
      <c r="B10" s="138">
        <v>572</v>
      </c>
      <c r="C10" s="138">
        <v>602</v>
      </c>
      <c r="D10" s="138">
        <v>637</v>
      </c>
      <c r="E10" s="138">
        <v>664</v>
      </c>
      <c r="F10" s="138">
        <v>706</v>
      </c>
      <c r="G10" s="138">
        <v>763</v>
      </c>
      <c r="H10" s="4"/>
      <c r="I10" s="4"/>
      <c r="J10" s="4"/>
      <c r="T10" s="177">
        <v>0</v>
      </c>
      <c r="U10" s="177">
        <f t="shared" ref="U10:Y10" si="17">U9/74476.59*100-100</f>
        <v>4.7689087853838714</v>
      </c>
      <c r="V10" s="177">
        <f t="shared" si="17"/>
        <v>10.613204998298457</v>
      </c>
      <c r="W10" s="177">
        <f t="shared" si="17"/>
        <v>16.518086288577521</v>
      </c>
      <c r="X10" s="177">
        <f t="shared" si="17"/>
        <v>24.253502416370722</v>
      </c>
      <c r="Y10" s="177">
        <f t="shared" si="17"/>
        <v>33.62904313853241</v>
      </c>
    </row>
    <row r="11" spans="1:31" x14ac:dyDescent="0.25">
      <c r="B11" s="138">
        <v>571</v>
      </c>
      <c r="C11" s="138">
        <v>603</v>
      </c>
      <c r="D11" s="138">
        <v>636</v>
      </c>
      <c r="E11" s="138">
        <v>666</v>
      </c>
      <c r="F11" s="138">
        <v>708</v>
      </c>
      <c r="G11" s="138">
        <v>763</v>
      </c>
      <c r="H11" s="4"/>
      <c r="I11" s="4"/>
      <c r="J11" s="4"/>
      <c r="T11" s="177">
        <f>T1/50*100</f>
        <v>0</v>
      </c>
      <c r="U11" s="177">
        <f t="shared" ref="U11:Y11" si="18">U1/50*100</f>
        <v>8</v>
      </c>
      <c r="V11" s="177">
        <f t="shared" si="18"/>
        <v>16</v>
      </c>
      <c r="W11" s="177">
        <f t="shared" si="18"/>
        <v>24</v>
      </c>
      <c r="X11" s="177">
        <f t="shared" si="18"/>
        <v>32</v>
      </c>
      <c r="Y11" s="177">
        <f t="shared" si="18"/>
        <v>40</v>
      </c>
    </row>
    <row r="12" spans="1:31" x14ac:dyDescent="0.25">
      <c r="B12" s="138">
        <v>575</v>
      </c>
      <c r="C12" s="138">
        <v>603</v>
      </c>
      <c r="D12" s="138">
        <v>638</v>
      </c>
      <c r="E12" s="138">
        <v>665</v>
      </c>
      <c r="F12" s="138">
        <v>710</v>
      </c>
      <c r="G12" s="138">
        <v>761</v>
      </c>
      <c r="H12" s="4"/>
      <c r="I12" s="4"/>
      <c r="J12" s="4"/>
    </row>
    <row r="13" spans="1:31" x14ac:dyDescent="0.25">
      <c r="B13" s="138">
        <v>572</v>
      </c>
      <c r="C13" s="138">
        <v>602</v>
      </c>
      <c r="D13" s="138">
        <v>635</v>
      </c>
      <c r="E13" s="138">
        <v>668</v>
      </c>
      <c r="F13" s="138">
        <v>709</v>
      </c>
      <c r="G13" s="138">
        <v>761</v>
      </c>
      <c r="H13" s="4"/>
      <c r="I13" s="4"/>
      <c r="J13" s="4"/>
    </row>
    <row r="14" spans="1:31" x14ac:dyDescent="0.25">
      <c r="B14" s="138">
        <v>573</v>
      </c>
      <c r="C14" s="138">
        <v>605</v>
      </c>
      <c r="D14" s="138">
        <v>635</v>
      </c>
      <c r="E14" s="138">
        <v>668</v>
      </c>
      <c r="F14" s="138">
        <v>709</v>
      </c>
      <c r="G14" s="138">
        <v>763</v>
      </c>
      <c r="H14" s="4"/>
      <c r="I14" s="4"/>
      <c r="J14" s="4"/>
    </row>
    <row r="15" spans="1:31" x14ac:dyDescent="0.25">
      <c r="B15" s="138">
        <v>573</v>
      </c>
      <c r="C15" s="138">
        <v>603</v>
      </c>
      <c r="D15" s="138">
        <v>638</v>
      </c>
      <c r="E15" s="138">
        <v>667</v>
      </c>
      <c r="F15" s="138">
        <v>712</v>
      </c>
      <c r="G15" s="138">
        <v>763</v>
      </c>
      <c r="H15" s="4"/>
      <c r="I15" s="4"/>
      <c r="J15" s="4"/>
    </row>
    <row r="16" spans="1:31" x14ac:dyDescent="0.25">
      <c r="A16" s="179" t="s">
        <v>323</v>
      </c>
      <c r="B16" s="151">
        <v>571</v>
      </c>
      <c r="C16" s="151">
        <v>601</v>
      </c>
      <c r="D16" s="151">
        <v>639</v>
      </c>
      <c r="E16" s="151">
        <v>675</v>
      </c>
      <c r="F16" s="151">
        <v>722</v>
      </c>
      <c r="G16" s="151">
        <v>776</v>
      </c>
      <c r="H16" s="4"/>
      <c r="I16" s="4"/>
      <c r="J16" s="4"/>
      <c r="K16" s="179" t="s">
        <v>324</v>
      </c>
      <c r="L16">
        <f t="shared" ref="L16" si="19">AVERAGE(B16:B25)</f>
        <v>569.20000000000005</v>
      </c>
      <c r="M16">
        <f t="shared" ref="M16" si="20">AVERAGE(C16:C25)</f>
        <v>601.79999999999995</v>
      </c>
      <c r="N16">
        <f t="shared" ref="N16" si="21">AVERAGE(D16:D25)</f>
        <v>638.1</v>
      </c>
      <c r="O16">
        <f t="shared" ref="O16" si="22">AVERAGE(E16:E25)</f>
        <v>675.9</v>
      </c>
      <c r="P16">
        <f t="shared" ref="P16" si="23">AVERAGE(F16:F25)</f>
        <v>721</v>
      </c>
      <c r="Q16">
        <f t="shared" ref="Q16" si="24">AVERAGE(G16:G25)</f>
        <v>775</v>
      </c>
    </row>
    <row r="17" spans="1:17" x14ac:dyDescent="0.25">
      <c r="B17" s="151">
        <v>566</v>
      </c>
      <c r="C17" s="151">
        <v>600</v>
      </c>
      <c r="D17" s="151">
        <v>637</v>
      </c>
      <c r="E17" s="151">
        <v>675</v>
      </c>
      <c r="F17" s="151">
        <v>721</v>
      </c>
      <c r="G17" s="151">
        <v>775</v>
      </c>
      <c r="H17" s="4"/>
      <c r="I17" s="4"/>
      <c r="J17" s="4"/>
      <c r="K17" s="179" t="s">
        <v>154</v>
      </c>
      <c r="L17">
        <f t="shared" ref="L17" si="25">_xlfn.STDEV.S(B16:B25)</f>
        <v>6.7954232964384031</v>
      </c>
      <c r="M17">
        <f t="shared" ref="M17" si="26">_xlfn.STDEV.S(C16:C25)</f>
        <v>2.0439612955674522</v>
      </c>
      <c r="N17">
        <f t="shared" ref="N17" si="27">_xlfn.STDEV.S(D16:D25)</f>
        <v>0.99442892601175337</v>
      </c>
      <c r="O17">
        <f t="shared" ref="O17" si="28">_xlfn.STDEV.S(E16:E25)</f>
        <v>1.8529256146249731</v>
      </c>
      <c r="P17">
        <f t="shared" ref="P17" si="29">_xlfn.STDEV.S(F16:F25)</f>
        <v>1.4907119849998598</v>
      </c>
      <c r="Q17">
        <f t="shared" ref="Q17" si="30">_xlfn.STDEV.S(G16:G25)</f>
        <v>0.81649658092772603</v>
      </c>
    </row>
    <row r="18" spans="1:17" x14ac:dyDescent="0.25">
      <c r="B18" s="151">
        <v>568</v>
      </c>
      <c r="C18" s="151">
        <v>603</v>
      </c>
      <c r="D18" s="151">
        <v>639</v>
      </c>
      <c r="E18" s="151">
        <v>674</v>
      </c>
      <c r="F18" s="151">
        <v>722</v>
      </c>
      <c r="G18" s="151">
        <v>775</v>
      </c>
      <c r="H18" s="4"/>
      <c r="I18" s="4"/>
      <c r="J18" s="4"/>
      <c r="K18" s="179" t="s">
        <v>155</v>
      </c>
      <c r="L18">
        <f t="shared" ref="L18" si="31">VAR(B16:B25)</f>
        <v>46.177777777777777</v>
      </c>
      <c r="M18">
        <f t="shared" ref="M18" si="32">VAR(C16:C25)</f>
        <v>4.177777777777778</v>
      </c>
      <c r="N18">
        <f t="shared" ref="N18" si="33">VAR(D16:D25)</f>
        <v>0.98888888888888915</v>
      </c>
      <c r="O18">
        <f t="shared" ref="O18" si="34">VAR(E16:E25)</f>
        <v>3.433333333333334</v>
      </c>
      <c r="P18">
        <f t="shared" ref="P18" si="35">VAR(F16:F25)</f>
        <v>2.2222222222222223</v>
      </c>
      <c r="Q18">
        <f t="shared" ref="Q18" si="36">VAR(G16:G25)</f>
        <v>0.66666666666666663</v>
      </c>
    </row>
    <row r="19" spans="1:17" x14ac:dyDescent="0.25">
      <c r="B19" s="151">
        <v>567</v>
      </c>
      <c r="C19" s="151">
        <v>603</v>
      </c>
      <c r="D19" s="151">
        <v>636</v>
      </c>
      <c r="E19" s="151">
        <v>679</v>
      </c>
      <c r="F19" s="151">
        <v>724</v>
      </c>
      <c r="G19" s="151">
        <v>774</v>
      </c>
      <c r="H19" s="4"/>
      <c r="I19" s="4"/>
      <c r="J19" s="4"/>
    </row>
    <row r="20" spans="1:17" x14ac:dyDescent="0.25">
      <c r="B20" s="151">
        <v>588</v>
      </c>
      <c r="C20" s="151">
        <v>598</v>
      </c>
      <c r="D20" s="151">
        <v>639</v>
      </c>
      <c r="E20" s="151">
        <v>675</v>
      </c>
      <c r="F20" s="151">
        <v>722</v>
      </c>
      <c r="G20" s="151">
        <v>774</v>
      </c>
      <c r="H20" s="4"/>
      <c r="I20" s="4"/>
      <c r="J20" s="4"/>
    </row>
    <row r="21" spans="1:17" x14ac:dyDescent="0.25">
      <c r="B21" s="151">
        <v>565</v>
      </c>
      <c r="C21" s="151">
        <v>600</v>
      </c>
      <c r="D21" s="151">
        <v>638</v>
      </c>
      <c r="E21" s="151">
        <v>679</v>
      </c>
      <c r="F21" s="151">
        <v>720</v>
      </c>
      <c r="G21" s="151">
        <v>774</v>
      </c>
      <c r="H21" s="4"/>
      <c r="I21" s="4"/>
      <c r="J21" s="4"/>
    </row>
    <row r="22" spans="1:17" x14ac:dyDescent="0.25">
      <c r="B22" s="151">
        <v>567</v>
      </c>
      <c r="C22" s="151">
        <v>603</v>
      </c>
      <c r="D22" s="151">
        <v>638</v>
      </c>
      <c r="E22" s="151">
        <v>675</v>
      </c>
      <c r="F22" s="151">
        <v>719</v>
      </c>
      <c r="G22" s="151">
        <v>776</v>
      </c>
      <c r="H22" s="4"/>
      <c r="I22" s="4"/>
      <c r="J22" s="4"/>
    </row>
    <row r="23" spans="1:17" x14ac:dyDescent="0.25">
      <c r="B23" s="151">
        <v>567</v>
      </c>
      <c r="C23" s="151">
        <v>605</v>
      </c>
      <c r="D23" s="151">
        <v>639</v>
      </c>
      <c r="E23" s="151">
        <v>677</v>
      </c>
      <c r="F23" s="151">
        <v>720</v>
      </c>
      <c r="G23" s="151">
        <v>776</v>
      </c>
      <c r="H23" s="4"/>
      <c r="I23" s="4"/>
      <c r="J23" s="4"/>
    </row>
    <row r="24" spans="1:17" x14ac:dyDescent="0.25">
      <c r="B24" s="151">
        <v>567</v>
      </c>
      <c r="C24" s="151">
        <v>602</v>
      </c>
      <c r="D24" s="151">
        <v>638</v>
      </c>
      <c r="E24" s="151">
        <v>676</v>
      </c>
      <c r="F24" s="151">
        <v>720</v>
      </c>
      <c r="G24" s="151">
        <v>775</v>
      </c>
      <c r="H24" s="4"/>
      <c r="I24" s="4"/>
      <c r="J24" s="4"/>
    </row>
    <row r="25" spans="1:17" x14ac:dyDescent="0.25">
      <c r="B25" s="151">
        <v>566</v>
      </c>
      <c r="C25" s="151">
        <v>603</v>
      </c>
      <c r="D25" s="151">
        <v>638</v>
      </c>
      <c r="E25" s="151">
        <v>674</v>
      </c>
      <c r="F25" s="151">
        <v>720</v>
      </c>
      <c r="G25" s="151">
        <v>775</v>
      </c>
      <c r="H25" s="4"/>
      <c r="I25" s="4"/>
      <c r="J25" s="4"/>
    </row>
    <row r="26" spans="1:17" x14ac:dyDescent="0.25">
      <c r="A26" s="179" t="s">
        <v>325</v>
      </c>
      <c r="B26" s="139">
        <v>577</v>
      </c>
      <c r="C26" s="139">
        <v>608</v>
      </c>
      <c r="D26" s="139">
        <v>647</v>
      </c>
      <c r="E26" s="139">
        <v>677</v>
      </c>
      <c r="F26" s="139">
        <v>716</v>
      </c>
      <c r="G26" s="139">
        <v>765</v>
      </c>
      <c r="H26" s="4"/>
      <c r="I26" s="4"/>
      <c r="J26" s="4"/>
      <c r="K26" s="179" t="s">
        <v>324</v>
      </c>
      <c r="L26">
        <f t="shared" ref="L26" si="37">AVERAGE(B26:B35)</f>
        <v>579</v>
      </c>
      <c r="M26">
        <f t="shared" ref="M26" si="38">AVERAGE(C26:C35)</f>
        <v>607.5</v>
      </c>
      <c r="N26">
        <f t="shared" ref="N26" si="39">AVERAGE(D26:D35)</f>
        <v>644.20000000000005</v>
      </c>
      <c r="O26">
        <f t="shared" ref="O26" si="40">AVERAGE(E26:E35)</f>
        <v>675</v>
      </c>
      <c r="P26">
        <f t="shared" ref="P26" si="41">AVERAGE(F26:F35)</f>
        <v>714.7</v>
      </c>
      <c r="Q26">
        <f t="shared" ref="Q26" si="42">AVERAGE(G26:G35)</f>
        <v>766</v>
      </c>
    </row>
    <row r="27" spans="1:17" x14ac:dyDescent="0.25">
      <c r="B27" s="139">
        <v>579</v>
      </c>
      <c r="C27" s="139">
        <v>608</v>
      </c>
      <c r="D27" s="139">
        <v>642</v>
      </c>
      <c r="E27" s="139">
        <v>675</v>
      </c>
      <c r="F27" s="139">
        <v>715</v>
      </c>
      <c r="G27" s="139">
        <v>766</v>
      </c>
      <c r="H27" s="4"/>
      <c r="I27" s="4"/>
      <c r="J27" s="4"/>
      <c r="K27" s="179" t="s">
        <v>154</v>
      </c>
      <c r="L27">
        <f t="shared" ref="L27" si="43">_xlfn.STDEV.S(B26:B35)</f>
        <v>2.3094010767585029</v>
      </c>
      <c r="M27">
        <f t="shared" ref="M27" si="44">_xlfn.STDEV.S(C26:C35)</f>
        <v>1.1785113019775793</v>
      </c>
      <c r="N27">
        <f t="shared" ref="N27" si="45">_xlfn.STDEV.S(D26:D35)</f>
        <v>3.4253953543107012</v>
      </c>
      <c r="O27">
        <f t="shared" ref="O27" si="46">_xlfn.STDEV.S(E26:E35)</f>
        <v>1.6329931618554521</v>
      </c>
      <c r="P27">
        <f t="shared" ref="P27" si="47">_xlfn.STDEV.S(F26:F35)</f>
        <v>0.67494855771055295</v>
      </c>
      <c r="Q27">
        <f t="shared" ref="Q27" si="48">_xlfn.STDEV.S(G26:G35)</f>
        <v>0.66666666666666663</v>
      </c>
    </row>
    <row r="28" spans="1:17" x14ac:dyDescent="0.25">
      <c r="B28" s="139">
        <v>577</v>
      </c>
      <c r="C28" s="139">
        <v>607</v>
      </c>
      <c r="D28" s="139">
        <v>638</v>
      </c>
      <c r="E28" s="139">
        <v>675</v>
      </c>
      <c r="F28" s="139">
        <v>715</v>
      </c>
      <c r="G28" s="139">
        <v>766</v>
      </c>
      <c r="H28" s="4"/>
      <c r="I28" s="4"/>
      <c r="J28" s="4"/>
      <c r="K28" s="179" t="s">
        <v>155</v>
      </c>
      <c r="L28">
        <f t="shared" ref="L28" si="49">VAR(B26:B35)</f>
        <v>5.333333333333333</v>
      </c>
      <c r="M28">
        <f t="shared" ref="M28" si="50">VAR(C26:C35)</f>
        <v>1.3888888888888888</v>
      </c>
      <c r="N28">
        <f t="shared" ref="N28" si="51">VAR(D26:D35)</f>
        <v>11.733333333333334</v>
      </c>
      <c r="O28">
        <f t="shared" ref="O28" si="52">VAR(E26:E35)</f>
        <v>2.6666666666666665</v>
      </c>
      <c r="P28">
        <f t="shared" ref="P28" si="53">VAR(F26:F35)</f>
        <v>0.4555555555555556</v>
      </c>
      <c r="Q28">
        <f t="shared" ref="Q28" si="54">VAR(G26:G35)</f>
        <v>0.44444444444444442</v>
      </c>
    </row>
    <row r="29" spans="1:17" x14ac:dyDescent="0.25">
      <c r="B29" s="139">
        <v>579</v>
      </c>
      <c r="C29" s="139">
        <v>607</v>
      </c>
      <c r="D29" s="139">
        <v>644</v>
      </c>
      <c r="E29" s="139">
        <v>675</v>
      </c>
      <c r="F29" s="139">
        <v>715</v>
      </c>
      <c r="G29" s="139">
        <v>766</v>
      </c>
      <c r="H29" s="4"/>
      <c r="I29" s="4"/>
      <c r="J29" s="4"/>
    </row>
    <row r="30" spans="1:17" x14ac:dyDescent="0.25">
      <c r="B30" s="139">
        <v>577</v>
      </c>
      <c r="C30" s="139">
        <v>606</v>
      </c>
      <c r="D30" s="139">
        <v>647</v>
      </c>
      <c r="E30" s="139">
        <v>677</v>
      </c>
      <c r="F30" s="139">
        <v>715</v>
      </c>
      <c r="G30" s="139">
        <v>766</v>
      </c>
      <c r="H30" s="4"/>
      <c r="I30" s="4"/>
      <c r="J30" s="4"/>
    </row>
    <row r="31" spans="1:17" x14ac:dyDescent="0.25">
      <c r="B31" s="139">
        <v>585</v>
      </c>
      <c r="C31" s="139">
        <v>608</v>
      </c>
      <c r="D31" s="139">
        <v>647</v>
      </c>
      <c r="E31" s="139">
        <v>673</v>
      </c>
      <c r="F31" s="139">
        <v>715</v>
      </c>
      <c r="G31" s="139">
        <v>767</v>
      </c>
      <c r="H31" s="4"/>
      <c r="I31" s="4"/>
      <c r="J31" s="4"/>
    </row>
    <row r="32" spans="1:17" x14ac:dyDescent="0.25">
      <c r="B32" s="139">
        <v>579</v>
      </c>
      <c r="C32" s="139">
        <v>607</v>
      </c>
      <c r="D32" s="139">
        <v>645</v>
      </c>
      <c r="E32" s="139">
        <v>674</v>
      </c>
      <c r="F32" s="139">
        <v>714</v>
      </c>
      <c r="G32" s="139">
        <v>767</v>
      </c>
      <c r="H32" s="4"/>
      <c r="I32" s="4"/>
      <c r="J32" s="4"/>
    </row>
    <row r="33" spans="1:17" x14ac:dyDescent="0.25">
      <c r="B33" s="139">
        <v>579</v>
      </c>
      <c r="C33" s="139">
        <v>608</v>
      </c>
      <c r="D33" s="139">
        <v>647</v>
      </c>
      <c r="E33" s="139">
        <v>676</v>
      </c>
      <c r="F33" s="139">
        <v>714</v>
      </c>
      <c r="G33" s="139">
        <v>765</v>
      </c>
      <c r="H33" s="4"/>
      <c r="I33" s="4"/>
      <c r="J33" s="4"/>
    </row>
    <row r="34" spans="1:17" x14ac:dyDescent="0.25">
      <c r="B34" s="139">
        <v>579</v>
      </c>
      <c r="C34" s="139">
        <v>610</v>
      </c>
      <c r="D34" s="139">
        <v>646</v>
      </c>
      <c r="E34" s="139">
        <v>676</v>
      </c>
      <c r="F34" s="139">
        <v>714</v>
      </c>
      <c r="G34" s="139">
        <v>766</v>
      </c>
      <c r="H34" s="4"/>
      <c r="I34" s="4"/>
      <c r="J34" s="4"/>
    </row>
    <row r="35" spans="1:17" x14ac:dyDescent="0.25">
      <c r="B35" s="139">
        <v>579</v>
      </c>
      <c r="C35" s="139">
        <v>606</v>
      </c>
      <c r="D35" s="139">
        <v>639</v>
      </c>
      <c r="E35" s="139">
        <v>672</v>
      </c>
      <c r="F35" s="139">
        <v>714</v>
      </c>
      <c r="G35" s="139">
        <v>766</v>
      </c>
      <c r="H35" s="4"/>
      <c r="I35" s="4"/>
      <c r="J35" s="4"/>
    </row>
    <row r="36" spans="1:17" x14ac:dyDescent="0.25">
      <c r="A36" s="179" t="s">
        <v>327</v>
      </c>
      <c r="B36" s="140">
        <v>581</v>
      </c>
      <c r="C36" s="140">
        <v>611</v>
      </c>
      <c r="D36" s="140">
        <v>644</v>
      </c>
      <c r="E36" s="140">
        <v>677</v>
      </c>
      <c r="F36" s="140">
        <v>724</v>
      </c>
      <c r="G36" s="140">
        <v>782</v>
      </c>
      <c r="H36" s="4"/>
      <c r="I36" s="4"/>
      <c r="J36" s="4"/>
      <c r="K36" s="179" t="s">
        <v>324</v>
      </c>
      <c r="L36">
        <f t="shared" ref="L36" si="55">AVERAGE(B36:B45)</f>
        <v>580.70000000000005</v>
      </c>
      <c r="M36">
        <f t="shared" ref="M36" si="56">AVERAGE(C36:C45)</f>
        <v>608.1</v>
      </c>
      <c r="N36">
        <f t="shared" ref="N36" si="57">AVERAGE(D36:D45)</f>
        <v>642.5</v>
      </c>
      <c r="O36">
        <f t="shared" ref="O36" si="58">AVERAGE(E36:E45)</f>
        <v>677</v>
      </c>
      <c r="P36">
        <f t="shared" ref="P36" si="59">AVERAGE(F36:F45)</f>
        <v>723</v>
      </c>
      <c r="Q36">
        <f t="shared" ref="Q36" si="60">AVERAGE(G36:G45)</f>
        <v>782.7</v>
      </c>
    </row>
    <row r="37" spans="1:17" x14ac:dyDescent="0.25">
      <c r="B37" s="140">
        <v>579</v>
      </c>
      <c r="C37" s="140">
        <v>607</v>
      </c>
      <c r="D37" s="140">
        <v>642</v>
      </c>
      <c r="E37" s="140">
        <v>677</v>
      </c>
      <c r="F37" s="140">
        <v>724</v>
      </c>
      <c r="G37" s="140">
        <v>782</v>
      </c>
      <c r="H37" s="4"/>
      <c r="I37" s="4"/>
      <c r="J37" s="4"/>
      <c r="K37" s="179" t="s">
        <v>154</v>
      </c>
      <c r="L37">
        <f t="shared" ref="L37" si="61">_xlfn.STDEV.S(B36:B45)</f>
        <v>2.7908580918579307</v>
      </c>
      <c r="M37">
        <f t="shared" ref="M37" si="62">_xlfn.STDEV.S(C36:C45)</f>
        <v>2.2335820757001272</v>
      </c>
      <c r="N37">
        <f t="shared" ref="N37" si="63">_xlfn.STDEV.S(D36:D45)</f>
        <v>2.0682789409984759</v>
      </c>
      <c r="O37">
        <f t="shared" ref="O37" si="64">_xlfn.STDEV.S(E36:E45)</f>
        <v>0.94280904158206336</v>
      </c>
      <c r="P37">
        <f t="shared" ref="P37" si="65">_xlfn.STDEV.S(F36:F45)</f>
        <v>1.8856180831641267</v>
      </c>
      <c r="Q37">
        <f t="shared" ref="Q37" si="66">_xlfn.STDEV.S(G36:G45)</f>
        <v>1.1595018087284057</v>
      </c>
    </row>
    <row r="38" spans="1:17" x14ac:dyDescent="0.25">
      <c r="B38" s="140">
        <v>578</v>
      </c>
      <c r="C38" s="140">
        <v>610</v>
      </c>
      <c r="D38" s="140">
        <v>646</v>
      </c>
      <c r="E38" s="140">
        <v>678</v>
      </c>
      <c r="F38" s="140">
        <v>723</v>
      </c>
      <c r="G38" s="140">
        <v>783</v>
      </c>
      <c r="H38" s="4"/>
      <c r="I38" s="4"/>
      <c r="J38" s="4"/>
      <c r="K38" s="179" t="s">
        <v>155</v>
      </c>
      <c r="L38">
        <f t="shared" ref="L38" si="67">VAR(B36:B45)</f>
        <v>7.7888888888888896</v>
      </c>
      <c r="M38">
        <f t="shared" ref="M38" si="68">VAR(C36:C45)</f>
        <v>4.9888888888888898</v>
      </c>
      <c r="N38">
        <f t="shared" ref="N38" si="69">VAR(D36:D45)</f>
        <v>4.2777777777777777</v>
      </c>
      <c r="O38">
        <f t="shared" ref="O38" si="70">VAR(E36:E45)</f>
        <v>0.88888888888888884</v>
      </c>
      <c r="P38">
        <f t="shared" ref="P38" si="71">VAR(F36:F45)</f>
        <v>3.5555555555555554</v>
      </c>
      <c r="Q38">
        <f t="shared" ref="Q38" si="72">VAR(G36:G45)</f>
        <v>1.3444444444444443</v>
      </c>
    </row>
    <row r="39" spans="1:17" x14ac:dyDescent="0.25">
      <c r="B39" s="140">
        <v>577</v>
      </c>
      <c r="C39" s="140">
        <v>607</v>
      </c>
      <c r="D39" s="140">
        <v>644</v>
      </c>
      <c r="E39" s="140">
        <v>678</v>
      </c>
      <c r="F39" s="140">
        <v>723</v>
      </c>
      <c r="G39" s="140">
        <v>782</v>
      </c>
      <c r="H39" s="4"/>
      <c r="I39" s="4"/>
      <c r="J39" s="4"/>
    </row>
    <row r="40" spans="1:17" x14ac:dyDescent="0.25">
      <c r="B40" s="140">
        <v>587</v>
      </c>
      <c r="C40" s="140">
        <v>611</v>
      </c>
      <c r="D40" s="140">
        <v>643</v>
      </c>
      <c r="E40" s="140">
        <v>678</v>
      </c>
      <c r="F40" s="140">
        <v>724</v>
      </c>
      <c r="G40" s="140">
        <v>782</v>
      </c>
      <c r="H40" s="4"/>
      <c r="I40" s="4"/>
      <c r="J40" s="4"/>
    </row>
    <row r="41" spans="1:17" x14ac:dyDescent="0.25">
      <c r="B41" s="140">
        <v>581</v>
      </c>
      <c r="C41" s="140">
        <v>608</v>
      </c>
      <c r="D41" s="140">
        <v>642</v>
      </c>
      <c r="E41" s="140">
        <v>675</v>
      </c>
      <c r="F41" s="140">
        <v>723</v>
      </c>
      <c r="G41" s="140">
        <v>783</v>
      </c>
      <c r="H41" s="4"/>
      <c r="I41" s="4"/>
      <c r="J41" s="4"/>
    </row>
    <row r="42" spans="1:17" x14ac:dyDescent="0.25">
      <c r="B42" s="140">
        <v>582</v>
      </c>
      <c r="C42" s="140">
        <v>606</v>
      </c>
      <c r="D42" s="140">
        <v>644</v>
      </c>
      <c r="E42" s="140">
        <v>676</v>
      </c>
      <c r="F42" s="140">
        <v>721</v>
      </c>
      <c r="G42" s="140">
        <v>781</v>
      </c>
      <c r="H42" s="4"/>
      <c r="I42" s="4"/>
      <c r="J42" s="4"/>
    </row>
    <row r="43" spans="1:17" x14ac:dyDescent="0.25">
      <c r="B43" s="140">
        <v>582</v>
      </c>
      <c r="C43" s="140">
        <v>610</v>
      </c>
      <c r="D43" s="140">
        <v>640</v>
      </c>
      <c r="E43" s="140">
        <v>677</v>
      </c>
      <c r="F43" s="140">
        <v>726</v>
      </c>
      <c r="G43" s="140">
        <v>783</v>
      </c>
      <c r="H43" s="4"/>
      <c r="I43" s="4"/>
      <c r="J43" s="4"/>
    </row>
    <row r="44" spans="1:17" x14ac:dyDescent="0.25">
      <c r="B44" s="140">
        <v>579</v>
      </c>
      <c r="C44" s="140">
        <v>605</v>
      </c>
      <c r="D44" s="140">
        <v>640</v>
      </c>
      <c r="E44" s="140">
        <v>677</v>
      </c>
      <c r="F44" s="140">
        <v>719</v>
      </c>
      <c r="G44" s="140">
        <v>785</v>
      </c>
      <c r="H44" s="4"/>
      <c r="I44" s="4"/>
      <c r="J44" s="4"/>
    </row>
    <row r="45" spans="1:17" x14ac:dyDescent="0.25">
      <c r="B45" s="140">
        <v>581</v>
      </c>
      <c r="C45" s="140">
        <v>606</v>
      </c>
      <c r="D45" s="140">
        <v>640</v>
      </c>
      <c r="E45" s="140">
        <v>677</v>
      </c>
      <c r="F45" s="140">
        <v>723</v>
      </c>
      <c r="G45" s="140">
        <v>784</v>
      </c>
      <c r="H45" s="4"/>
      <c r="I45" s="4"/>
      <c r="J45" s="4"/>
    </row>
    <row r="46" spans="1:17" x14ac:dyDescent="0.25">
      <c r="A46" s="179" t="s">
        <v>328</v>
      </c>
      <c r="B46" s="138">
        <v>600</v>
      </c>
      <c r="C46" s="138">
        <v>617</v>
      </c>
      <c r="D46" s="138">
        <v>649</v>
      </c>
      <c r="E46" s="138">
        <v>688</v>
      </c>
      <c r="F46" s="138">
        <v>729</v>
      </c>
      <c r="G46" s="138">
        <v>779</v>
      </c>
      <c r="H46" s="4"/>
      <c r="I46" s="4"/>
      <c r="J46" s="4"/>
      <c r="K46" s="179" t="s">
        <v>324</v>
      </c>
      <c r="L46">
        <f t="shared" ref="L46" si="73">AVERAGE(B46:B55)</f>
        <v>596.1</v>
      </c>
      <c r="M46">
        <f t="shared" ref="M46" si="74">AVERAGE(C46:C55)</f>
        <v>617.20000000000005</v>
      </c>
      <c r="N46">
        <f t="shared" ref="N46" si="75">AVERAGE(D46:D55)</f>
        <v>651.1</v>
      </c>
      <c r="O46">
        <f t="shared" ref="O46" si="76">AVERAGE(E46:E55)</f>
        <v>684.6</v>
      </c>
      <c r="P46">
        <f t="shared" ref="P46" si="77">AVERAGE(F46:F55)</f>
        <v>730.2</v>
      </c>
      <c r="Q46">
        <f t="shared" ref="Q46" si="78">AVERAGE(G46:G55)</f>
        <v>778.2</v>
      </c>
    </row>
    <row r="47" spans="1:17" x14ac:dyDescent="0.25">
      <c r="B47" s="138">
        <v>598</v>
      </c>
      <c r="C47" s="138">
        <v>616</v>
      </c>
      <c r="D47" s="138">
        <v>649</v>
      </c>
      <c r="E47" s="138">
        <v>685</v>
      </c>
      <c r="F47" s="138">
        <v>729</v>
      </c>
      <c r="G47" s="138">
        <v>778</v>
      </c>
      <c r="H47" s="4"/>
      <c r="I47" s="4"/>
      <c r="J47" s="4"/>
      <c r="K47" s="179" t="s">
        <v>154</v>
      </c>
      <c r="L47">
        <f t="shared" ref="L47" si="79">_xlfn.STDEV.S(B46:B55)</f>
        <v>1.7919573407620817</v>
      </c>
      <c r="M47">
        <f t="shared" ref="M47" si="80">_xlfn.STDEV.S(C46:C55)</f>
        <v>1.398411797560202</v>
      </c>
      <c r="N47">
        <f t="shared" ref="N47" si="81">_xlfn.STDEV.S(D46:D55)</f>
        <v>2.2335820757001272</v>
      </c>
      <c r="O47">
        <f t="shared" ref="O47" si="82">_xlfn.STDEV.S(E46:E55)</f>
        <v>2.8362729848243529</v>
      </c>
      <c r="P47">
        <f t="shared" ref="P47" si="83">_xlfn.STDEV.S(F46:F55)</f>
        <v>3.2930904093942583</v>
      </c>
      <c r="Q47">
        <f t="shared" ref="Q47" si="84">_xlfn.STDEV.S(G46:G55)</f>
        <v>1.5491933384829668</v>
      </c>
    </row>
    <row r="48" spans="1:17" x14ac:dyDescent="0.25">
      <c r="B48" s="138">
        <v>596</v>
      </c>
      <c r="C48" s="138">
        <v>616</v>
      </c>
      <c r="D48" s="138">
        <v>650</v>
      </c>
      <c r="E48" s="138">
        <v>680</v>
      </c>
      <c r="F48" s="138">
        <v>729</v>
      </c>
      <c r="G48" s="138">
        <v>778</v>
      </c>
      <c r="H48" s="4"/>
      <c r="I48" s="4"/>
      <c r="J48" s="4"/>
      <c r="K48" s="179" t="s">
        <v>155</v>
      </c>
      <c r="L48">
        <f t="shared" ref="L48" si="85">VAR(B46:B55)</f>
        <v>3.2111111111111117</v>
      </c>
      <c r="M48">
        <f t="shared" ref="M48" si="86">VAR(C46:C55)</f>
        <v>1.9555555555555553</v>
      </c>
      <c r="N48">
        <f t="shared" ref="N48" si="87">VAR(D46:D55)</f>
        <v>4.9888888888888898</v>
      </c>
      <c r="O48">
        <f t="shared" ref="O48" si="88">VAR(E46:E55)</f>
        <v>8.0444444444444443</v>
      </c>
      <c r="P48">
        <f t="shared" ref="P48" si="89">VAR(F46:F55)</f>
        <v>10.844444444444445</v>
      </c>
      <c r="Q48">
        <f t="shared" ref="Q48" si="90">VAR(G46:G55)</f>
        <v>2.4000000000000004</v>
      </c>
    </row>
    <row r="49" spans="1:53" x14ac:dyDescent="0.25">
      <c r="B49" s="138">
        <v>596</v>
      </c>
      <c r="C49" s="138">
        <v>618</v>
      </c>
      <c r="D49" s="138">
        <v>652</v>
      </c>
      <c r="E49" s="138">
        <v>681</v>
      </c>
      <c r="F49" s="138">
        <v>737</v>
      </c>
      <c r="G49" s="138">
        <v>779</v>
      </c>
      <c r="H49" s="4"/>
      <c r="I49" s="4"/>
      <c r="J49" s="4"/>
    </row>
    <row r="50" spans="1:53" x14ac:dyDescent="0.25">
      <c r="B50" s="138">
        <v>596</v>
      </c>
      <c r="C50" s="138">
        <v>619</v>
      </c>
      <c r="D50" s="138">
        <v>654</v>
      </c>
      <c r="E50" s="138">
        <v>685</v>
      </c>
      <c r="F50" s="138">
        <v>735</v>
      </c>
      <c r="G50" s="138">
        <v>775</v>
      </c>
      <c r="H50" s="4"/>
      <c r="I50" s="4"/>
      <c r="J50" s="4"/>
    </row>
    <row r="51" spans="1:53" x14ac:dyDescent="0.25">
      <c r="B51" s="138">
        <v>594</v>
      </c>
      <c r="C51" s="138">
        <v>616</v>
      </c>
      <c r="D51" s="138">
        <v>652</v>
      </c>
      <c r="E51" s="138">
        <v>686</v>
      </c>
      <c r="F51" s="138">
        <v>727</v>
      </c>
      <c r="G51" s="138">
        <v>778</v>
      </c>
      <c r="H51" s="4"/>
      <c r="I51" s="4"/>
      <c r="J51" s="4"/>
    </row>
    <row r="52" spans="1:53" x14ac:dyDescent="0.25">
      <c r="B52" s="138">
        <v>596</v>
      </c>
      <c r="C52" s="138">
        <v>617</v>
      </c>
      <c r="D52" s="138">
        <v>655</v>
      </c>
      <c r="E52" s="138">
        <v>687</v>
      </c>
      <c r="F52" s="138">
        <v>729</v>
      </c>
      <c r="G52" s="138">
        <v>779</v>
      </c>
      <c r="H52" s="4"/>
      <c r="I52" s="4"/>
      <c r="J52" s="4"/>
    </row>
    <row r="53" spans="1:53" x14ac:dyDescent="0.25">
      <c r="B53" s="138">
        <v>595</v>
      </c>
      <c r="C53" s="138">
        <v>620</v>
      </c>
      <c r="D53" s="138">
        <v>649</v>
      </c>
      <c r="E53" s="138">
        <v>688</v>
      </c>
      <c r="F53" s="138">
        <v>727</v>
      </c>
      <c r="G53" s="138">
        <v>777</v>
      </c>
      <c r="H53" s="4"/>
      <c r="I53" s="4"/>
      <c r="J53" s="4"/>
    </row>
    <row r="54" spans="1:53" x14ac:dyDescent="0.25">
      <c r="B54" s="138">
        <v>594</v>
      </c>
      <c r="C54" s="138">
        <v>617</v>
      </c>
      <c r="D54" s="138">
        <v>652</v>
      </c>
      <c r="E54" s="138">
        <v>682</v>
      </c>
      <c r="F54" s="138">
        <v>729</v>
      </c>
      <c r="G54" s="138">
        <v>778</v>
      </c>
      <c r="H54" s="4"/>
      <c r="I54" s="4"/>
      <c r="J54" s="4"/>
    </row>
    <row r="55" spans="1:53" x14ac:dyDescent="0.25">
      <c r="B55" s="138">
        <v>596</v>
      </c>
      <c r="C55" s="138">
        <v>616</v>
      </c>
      <c r="D55" s="138">
        <v>649</v>
      </c>
      <c r="E55" s="138">
        <v>684</v>
      </c>
      <c r="F55" s="138">
        <v>731</v>
      </c>
      <c r="G55" s="138">
        <v>781</v>
      </c>
      <c r="H55" s="4"/>
      <c r="I55" s="4"/>
      <c r="J55" s="4"/>
    </row>
    <row r="56" spans="1:53" x14ac:dyDescent="0.25">
      <c r="A56" s="179" t="s">
        <v>329</v>
      </c>
      <c r="B56" s="151">
        <v>583</v>
      </c>
      <c r="C56" s="151">
        <v>603</v>
      </c>
      <c r="D56" s="151">
        <v>634</v>
      </c>
      <c r="E56" s="151">
        <v>668</v>
      </c>
      <c r="F56" s="151">
        <v>714</v>
      </c>
      <c r="G56" s="151">
        <v>767</v>
      </c>
      <c r="H56" s="4"/>
      <c r="I56" s="4"/>
      <c r="J56" s="4"/>
      <c r="K56" s="179" t="s">
        <v>324</v>
      </c>
      <c r="L56">
        <f t="shared" ref="L56" si="91">AVERAGE(B56:B65)</f>
        <v>576.6</v>
      </c>
      <c r="M56">
        <f t="shared" ref="M56" si="92">AVERAGE(C56:C65)</f>
        <v>605.1</v>
      </c>
      <c r="N56">
        <f t="shared" ref="N56" si="93">AVERAGE(D56:D65)</f>
        <v>634.70000000000005</v>
      </c>
      <c r="O56">
        <f t="shared" ref="O56" si="94">AVERAGE(E56:E65)</f>
        <v>667</v>
      </c>
      <c r="P56">
        <f t="shared" ref="P56" si="95">AVERAGE(F56:F65)</f>
        <v>715.9</v>
      </c>
      <c r="Q56">
        <f t="shared" ref="Q56" si="96">AVERAGE(G56:G65)</f>
        <v>771.7</v>
      </c>
    </row>
    <row r="57" spans="1:53" x14ac:dyDescent="0.25">
      <c r="B57" s="151">
        <v>581</v>
      </c>
      <c r="C57" s="151">
        <v>602</v>
      </c>
      <c r="D57" s="151">
        <v>632</v>
      </c>
      <c r="E57" s="151">
        <v>669</v>
      </c>
      <c r="F57" s="151">
        <v>714</v>
      </c>
      <c r="G57" s="151">
        <v>776</v>
      </c>
      <c r="H57" s="4"/>
      <c r="I57" s="4"/>
      <c r="J57" s="4"/>
      <c r="K57" s="179" t="s">
        <v>154</v>
      </c>
      <c r="L57">
        <f t="shared" ref="L57" si="97">_xlfn.STDEV.S(B56:B65)</f>
        <v>9.4774586373258423</v>
      </c>
      <c r="M57">
        <f t="shared" ref="M57" si="98">_xlfn.STDEV.S(C56:C65)</f>
        <v>2.1317702607092643</v>
      </c>
      <c r="N57">
        <f t="shared" ref="N57" si="99">_xlfn.STDEV.S(D56:D65)</f>
        <v>1.3374935098492586</v>
      </c>
      <c r="O57">
        <f t="shared" ref="O57" si="100">_xlfn.STDEV.S(E56:E65)</f>
        <v>3.018461712712472</v>
      </c>
      <c r="P57">
        <f t="shared" ref="P57" si="101">_xlfn.STDEV.S(F56:F65)</f>
        <v>1.2866839377079189</v>
      </c>
      <c r="Q57">
        <f t="shared" ref="Q57" si="102">_xlfn.STDEV.S(G56:G65)</f>
        <v>2.4060109910158123</v>
      </c>
    </row>
    <row r="58" spans="1:53" x14ac:dyDescent="0.25">
      <c r="B58" s="151">
        <v>580</v>
      </c>
      <c r="C58" s="151">
        <v>603</v>
      </c>
      <c r="D58" s="151">
        <v>636</v>
      </c>
      <c r="E58" s="151">
        <v>667</v>
      </c>
      <c r="F58" s="151">
        <v>715</v>
      </c>
      <c r="G58" s="151">
        <v>772</v>
      </c>
      <c r="H58" s="4"/>
      <c r="I58" s="4"/>
      <c r="J58" s="4"/>
      <c r="K58" s="179" t="s">
        <v>155</v>
      </c>
      <c r="L58">
        <f t="shared" ref="L58" si="103">VAR(B56:B65)</f>
        <v>89.822222222222223</v>
      </c>
      <c r="M58">
        <f t="shared" ref="M58" si="104">VAR(C56:C65)</f>
        <v>4.5444444444444452</v>
      </c>
      <c r="N58">
        <f t="shared" ref="N58" si="105">VAR(D56:D65)</f>
        <v>1.788888888888889</v>
      </c>
      <c r="O58">
        <f t="shared" ref="O58" si="106">VAR(E56:E65)</f>
        <v>9.1111111111111107</v>
      </c>
      <c r="P58">
        <f t="shared" ref="P58" si="107">VAR(F56:F65)</f>
        <v>1.6555555555555559</v>
      </c>
      <c r="Q58">
        <f t="shared" ref="Q58" si="108">VAR(G56:G65)</f>
        <v>5.7888888888888905</v>
      </c>
    </row>
    <row r="59" spans="1:53" x14ac:dyDescent="0.25">
      <c r="B59" s="151">
        <v>579</v>
      </c>
      <c r="C59" s="151">
        <v>605</v>
      </c>
      <c r="D59" s="151">
        <v>635</v>
      </c>
      <c r="E59" s="151">
        <v>666</v>
      </c>
      <c r="F59" s="151">
        <v>717</v>
      </c>
      <c r="G59" s="151">
        <v>772</v>
      </c>
      <c r="H59" s="4"/>
      <c r="I59" s="4"/>
      <c r="J59" s="4"/>
    </row>
    <row r="60" spans="1:53" x14ac:dyDescent="0.25">
      <c r="B60" s="151">
        <v>579</v>
      </c>
      <c r="C60" s="151">
        <v>606</v>
      </c>
      <c r="D60" s="151">
        <v>633</v>
      </c>
      <c r="E60" s="151">
        <v>661</v>
      </c>
      <c r="F60" s="151">
        <v>717</v>
      </c>
      <c r="G60" s="151">
        <v>773</v>
      </c>
      <c r="H60" s="4"/>
      <c r="I60" s="4"/>
      <c r="J60" s="4"/>
    </row>
    <row r="61" spans="1:53" x14ac:dyDescent="0.25">
      <c r="B61" s="151">
        <v>550</v>
      </c>
      <c r="C61" s="151">
        <v>606</v>
      </c>
      <c r="D61" s="151">
        <v>636</v>
      </c>
      <c r="E61" s="151">
        <v>671</v>
      </c>
      <c r="F61" s="151">
        <v>717</v>
      </c>
      <c r="G61" s="151">
        <v>773</v>
      </c>
      <c r="H61" s="4"/>
      <c r="I61" s="4"/>
      <c r="J61" s="4"/>
    </row>
    <row r="62" spans="1:53" x14ac:dyDescent="0.25">
      <c r="B62" s="151">
        <v>579</v>
      </c>
      <c r="C62" s="151">
        <v>607</v>
      </c>
      <c r="D62" s="151">
        <v>635</v>
      </c>
      <c r="E62" s="151">
        <v>665</v>
      </c>
      <c r="F62" s="151">
        <v>717</v>
      </c>
      <c r="G62" s="151">
        <v>771</v>
      </c>
      <c r="H62" s="4"/>
      <c r="I62" s="4"/>
      <c r="J62" s="4"/>
      <c r="AG62" s="177"/>
      <c r="AH62" s="177"/>
      <c r="AI62" s="177"/>
      <c r="AJ62" s="177"/>
      <c r="AK62" s="177"/>
      <c r="AL62" s="177"/>
      <c r="AM62" s="177"/>
      <c r="AN62" s="177"/>
      <c r="AO62" s="177"/>
      <c r="AP62" s="177"/>
      <c r="AQ62" s="177"/>
      <c r="AR62" s="177"/>
      <c r="AS62" s="177"/>
      <c r="AT62" s="177"/>
      <c r="AU62" s="177"/>
      <c r="AV62" s="177"/>
      <c r="AW62" s="177"/>
      <c r="AX62" s="177"/>
      <c r="AY62" s="177"/>
      <c r="AZ62" s="177"/>
      <c r="BA62" s="177"/>
    </row>
    <row r="63" spans="1:53" x14ac:dyDescent="0.25">
      <c r="B63" s="151">
        <v>577</v>
      </c>
      <c r="C63" s="151">
        <v>604</v>
      </c>
      <c r="D63" s="151">
        <v>636</v>
      </c>
      <c r="E63" s="151">
        <v>667</v>
      </c>
      <c r="F63" s="151">
        <v>716</v>
      </c>
      <c r="G63" s="151">
        <v>770</v>
      </c>
      <c r="H63" s="4"/>
      <c r="I63" s="4"/>
      <c r="J63" s="4"/>
      <c r="AG63" s="177"/>
      <c r="AH63" s="177"/>
      <c r="AI63" s="177"/>
      <c r="AJ63" s="177"/>
      <c r="AK63" s="177"/>
      <c r="AL63" s="177"/>
      <c r="AM63" s="177"/>
      <c r="AN63" s="177"/>
      <c r="AO63" s="177"/>
      <c r="AP63" s="177"/>
      <c r="AQ63" s="177"/>
      <c r="AR63" s="177"/>
      <c r="AS63" s="177"/>
      <c r="AT63" s="177"/>
      <c r="AU63" s="177"/>
      <c r="AV63" s="177"/>
      <c r="AW63" s="177"/>
      <c r="AX63" s="177"/>
      <c r="AY63" s="177"/>
      <c r="AZ63" s="177"/>
      <c r="BA63" s="177"/>
    </row>
    <row r="64" spans="1:53" x14ac:dyDescent="0.25">
      <c r="B64" s="151">
        <v>579</v>
      </c>
      <c r="C64" s="151">
        <v>606</v>
      </c>
      <c r="D64" s="151">
        <v>635</v>
      </c>
      <c r="E64" s="151">
        <v>665</v>
      </c>
      <c r="F64" s="151">
        <v>715</v>
      </c>
      <c r="G64" s="151">
        <v>770</v>
      </c>
      <c r="H64" s="4"/>
      <c r="I64" s="4"/>
      <c r="J64" s="4"/>
      <c r="AG64" s="177"/>
      <c r="AH64" s="177"/>
      <c r="AI64" s="177"/>
      <c r="AJ64" s="177"/>
      <c r="AK64" s="177"/>
      <c r="AL64" s="177"/>
      <c r="AM64" s="177"/>
      <c r="AN64" s="177"/>
      <c r="AO64" s="177"/>
      <c r="AP64" s="177"/>
      <c r="AQ64" s="177"/>
      <c r="AR64" s="177"/>
      <c r="AS64" s="177"/>
      <c r="AT64" s="177"/>
      <c r="AU64" s="177"/>
      <c r="AV64" s="177"/>
      <c r="AW64" s="177"/>
      <c r="AX64" s="177"/>
      <c r="AY64" s="177"/>
      <c r="AZ64" s="177"/>
      <c r="BA64" s="177"/>
    </row>
    <row r="65" spans="1:53" x14ac:dyDescent="0.25">
      <c r="B65" s="151">
        <v>579</v>
      </c>
      <c r="C65" s="151">
        <v>609</v>
      </c>
      <c r="D65" s="151">
        <v>635</v>
      </c>
      <c r="E65" s="151">
        <v>671</v>
      </c>
      <c r="F65" s="151">
        <v>717</v>
      </c>
      <c r="G65" s="151">
        <v>773</v>
      </c>
      <c r="H65" s="4"/>
      <c r="I65" s="4"/>
      <c r="J65" s="4"/>
      <c r="AG65" s="177"/>
      <c r="AH65" s="177"/>
      <c r="AI65" s="177"/>
      <c r="AJ65" s="177"/>
      <c r="AK65" s="177"/>
      <c r="AL65" s="177"/>
      <c r="AM65" s="177"/>
      <c r="AN65" s="177"/>
      <c r="AO65" s="177"/>
      <c r="AP65" s="177"/>
      <c r="AQ65" s="177"/>
      <c r="AR65" s="177"/>
      <c r="AS65" s="177"/>
      <c r="AT65" s="177"/>
      <c r="AU65" s="177"/>
      <c r="AV65" s="177"/>
      <c r="AW65" s="177"/>
      <c r="AX65" s="177"/>
      <c r="AY65" s="177"/>
      <c r="AZ65" s="177"/>
      <c r="BA65" s="177"/>
    </row>
    <row r="66" spans="1:53" x14ac:dyDescent="0.25">
      <c r="A66" s="179" t="s">
        <v>330</v>
      </c>
      <c r="B66" s="139">
        <v>583</v>
      </c>
      <c r="C66" s="139">
        <v>606</v>
      </c>
      <c r="D66" s="139">
        <v>638</v>
      </c>
      <c r="E66" s="139">
        <v>678</v>
      </c>
      <c r="F66" s="139">
        <v>726</v>
      </c>
      <c r="G66" s="139">
        <v>775</v>
      </c>
      <c r="H66" s="4"/>
      <c r="I66" s="4"/>
      <c r="J66" s="4"/>
      <c r="K66" s="179" t="s">
        <v>324</v>
      </c>
      <c r="L66">
        <f t="shared" ref="L66" si="109">AVERAGE(B66:B75)</f>
        <v>578.4</v>
      </c>
      <c r="M66">
        <f t="shared" ref="M66" si="110">AVERAGE(C66:C75)</f>
        <v>604.79999999999995</v>
      </c>
      <c r="N66">
        <f t="shared" ref="N66" si="111">AVERAGE(D66:D75)</f>
        <v>638.29999999999995</v>
      </c>
      <c r="O66">
        <f t="shared" ref="O66" si="112">AVERAGE(E66:E75)</f>
        <v>679.4</v>
      </c>
      <c r="P66">
        <f t="shared" ref="P66" si="113">AVERAGE(F66:F75)</f>
        <v>724.5</v>
      </c>
      <c r="Q66">
        <f t="shared" ref="Q66" si="114">AVERAGE(G66:G75)</f>
        <v>780.7</v>
      </c>
      <c r="AG66" s="177"/>
      <c r="AH66" s="177"/>
      <c r="AI66" s="177"/>
      <c r="AJ66" s="177"/>
      <c r="AK66" s="177"/>
      <c r="AL66" s="177"/>
      <c r="AM66" s="177"/>
      <c r="AN66" s="177"/>
      <c r="AO66" s="177"/>
      <c r="AP66" s="177"/>
      <c r="AQ66" s="177"/>
      <c r="AR66" s="177"/>
      <c r="AS66" s="177"/>
      <c r="AT66" s="177"/>
      <c r="AU66" s="177"/>
      <c r="AV66" s="177"/>
      <c r="AW66" s="177"/>
      <c r="AX66" s="177"/>
      <c r="AY66" s="177"/>
      <c r="AZ66" s="177"/>
      <c r="BA66" s="177"/>
    </row>
    <row r="67" spans="1:53" x14ac:dyDescent="0.25">
      <c r="B67" s="139">
        <v>579</v>
      </c>
      <c r="C67" s="139">
        <v>603</v>
      </c>
      <c r="D67" s="139">
        <v>639</v>
      </c>
      <c r="E67" s="139">
        <v>678</v>
      </c>
      <c r="F67" s="139">
        <v>725</v>
      </c>
      <c r="G67" s="139">
        <v>781</v>
      </c>
      <c r="H67" s="4"/>
      <c r="I67" s="4"/>
      <c r="J67" s="4"/>
      <c r="K67" s="179" t="s">
        <v>154</v>
      </c>
      <c r="L67">
        <f t="shared" ref="L67" si="115">_xlfn.STDEV.S(B66:B75)</f>
        <v>3.0258148581093915</v>
      </c>
      <c r="M67">
        <f t="shared" ref="M67" si="116">_xlfn.STDEV.S(C66:C75)</f>
        <v>4.7562823951298583</v>
      </c>
      <c r="N67">
        <f t="shared" ref="N67" si="117">_xlfn.STDEV.S(D66:D75)</f>
        <v>1.9465068427541912</v>
      </c>
      <c r="O67">
        <f t="shared" ref="O67" si="118">_xlfn.STDEV.S(E66:E75)</f>
        <v>1.4298407059684812</v>
      </c>
      <c r="P67">
        <f t="shared" ref="P67" si="119">_xlfn.STDEV.S(F66:F75)</f>
        <v>1.7795130420052185</v>
      </c>
      <c r="Q67">
        <f t="shared" ref="Q67" si="120">_xlfn.STDEV.S(G66:G75)</f>
        <v>2.311805451253294</v>
      </c>
      <c r="AG67" s="177"/>
      <c r="AH67" s="177"/>
      <c r="AI67" s="177"/>
      <c r="AJ67" s="267"/>
      <c r="AK67" s="204"/>
      <c r="AL67" s="204"/>
      <c r="AM67" s="204"/>
      <c r="AN67" s="204"/>
      <c r="AO67" s="204"/>
      <c r="AP67" s="204"/>
      <c r="AQ67" s="267"/>
      <c r="AR67" s="204"/>
      <c r="AS67" s="204"/>
      <c r="AT67" s="204"/>
      <c r="AU67" s="204"/>
      <c r="AV67" s="204"/>
      <c r="AW67" s="204"/>
      <c r="AX67" s="177"/>
      <c r="AY67" s="177"/>
      <c r="AZ67" s="177"/>
      <c r="BA67" s="177"/>
    </row>
    <row r="68" spans="1:53" x14ac:dyDescent="0.25">
      <c r="B68" s="139">
        <v>579</v>
      </c>
      <c r="C68" s="139">
        <v>600</v>
      </c>
      <c r="D68" s="139">
        <v>642</v>
      </c>
      <c r="E68" s="139">
        <v>679</v>
      </c>
      <c r="F68" s="139">
        <v>724</v>
      </c>
      <c r="G68" s="139">
        <v>779</v>
      </c>
      <c r="H68" s="4"/>
      <c r="I68" s="4"/>
      <c r="J68" s="4"/>
      <c r="K68" s="179" t="s">
        <v>155</v>
      </c>
      <c r="L68">
        <f t="shared" ref="L68" si="121">VAR(B66:B75)</f>
        <v>9.1555555555555568</v>
      </c>
      <c r="M68">
        <f t="shared" ref="M68" si="122">VAR(C66:C75)</f>
        <v>22.62222222222222</v>
      </c>
      <c r="N68">
        <f t="shared" ref="N68" si="123">VAR(D66:D75)</f>
        <v>3.7888888888888892</v>
      </c>
      <c r="O68">
        <f t="shared" ref="O68" si="124">VAR(E66:E75)</f>
        <v>2.0444444444444447</v>
      </c>
      <c r="P68">
        <f t="shared" ref="P68" si="125">VAR(F66:F75)</f>
        <v>3.1666666666666665</v>
      </c>
      <c r="Q68">
        <f t="shared" ref="Q68" si="126">VAR(G66:G75)</f>
        <v>5.3444444444444468</v>
      </c>
      <c r="AG68" s="177"/>
      <c r="AH68" s="177"/>
      <c r="AI68" s="177"/>
      <c r="AJ68" s="267"/>
      <c r="AK68" s="4"/>
      <c r="AL68" s="4"/>
      <c r="AM68" s="4"/>
      <c r="AN68" s="4"/>
      <c r="AO68" s="4"/>
      <c r="AP68" s="4"/>
      <c r="AQ68" s="267"/>
      <c r="AR68" s="4"/>
      <c r="AS68" s="4"/>
      <c r="AT68" s="4"/>
      <c r="AU68" s="4"/>
      <c r="AV68" s="4"/>
      <c r="AW68" s="4"/>
      <c r="AX68" s="177"/>
      <c r="AY68" s="177"/>
      <c r="AZ68" s="177"/>
      <c r="BA68" s="177"/>
    </row>
    <row r="69" spans="1:53" x14ac:dyDescent="0.25">
      <c r="B69" s="139">
        <v>575</v>
      </c>
      <c r="C69" s="139">
        <v>605</v>
      </c>
      <c r="D69" s="139">
        <v>638</v>
      </c>
      <c r="E69" s="139">
        <v>679</v>
      </c>
      <c r="F69" s="139">
        <v>725</v>
      </c>
      <c r="G69" s="139">
        <v>782</v>
      </c>
      <c r="H69" s="4"/>
      <c r="I69" s="4"/>
      <c r="J69" s="4"/>
      <c r="AG69" s="177"/>
      <c r="AH69" s="177"/>
      <c r="AI69" s="177"/>
      <c r="AJ69" s="267"/>
      <c r="AK69" s="4"/>
      <c r="AL69" s="4"/>
      <c r="AM69" s="4"/>
      <c r="AN69" s="4"/>
      <c r="AO69" s="4"/>
      <c r="AP69" s="4"/>
      <c r="AQ69" s="267"/>
      <c r="AR69" s="4"/>
      <c r="AS69" s="4"/>
      <c r="AT69" s="4"/>
      <c r="AU69" s="4"/>
      <c r="AV69" s="4"/>
      <c r="AW69" s="4"/>
      <c r="AX69" s="177"/>
      <c r="AY69" s="177"/>
      <c r="AZ69" s="177"/>
      <c r="BA69" s="177"/>
    </row>
    <row r="70" spans="1:53" x14ac:dyDescent="0.25">
      <c r="B70" s="139">
        <v>583</v>
      </c>
      <c r="C70" s="139">
        <v>605</v>
      </c>
      <c r="D70" s="139">
        <v>639</v>
      </c>
      <c r="E70" s="139">
        <v>679</v>
      </c>
      <c r="F70" s="139">
        <v>724</v>
      </c>
      <c r="G70" s="139">
        <v>780</v>
      </c>
      <c r="H70" s="4"/>
      <c r="I70" s="4"/>
      <c r="J70" s="4"/>
      <c r="AG70" s="177"/>
      <c r="AH70" s="177"/>
      <c r="AI70" s="177"/>
      <c r="AJ70" s="267"/>
      <c r="AK70" s="4"/>
      <c r="AL70" s="4"/>
      <c r="AM70" s="4"/>
      <c r="AN70" s="4"/>
      <c r="AO70" s="4"/>
      <c r="AP70" s="4"/>
      <c r="AQ70" s="267"/>
      <c r="AR70" s="4"/>
      <c r="AS70" s="4"/>
      <c r="AT70" s="4"/>
      <c r="AU70" s="4"/>
      <c r="AV70" s="4"/>
      <c r="AW70" s="4"/>
      <c r="AX70" s="177"/>
      <c r="AY70" s="177"/>
      <c r="AZ70" s="177"/>
      <c r="BA70" s="177"/>
    </row>
    <row r="71" spans="1:53" x14ac:dyDescent="0.25">
      <c r="B71" s="139">
        <v>579</v>
      </c>
      <c r="C71" s="139">
        <v>605</v>
      </c>
      <c r="D71" s="139">
        <v>638</v>
      </c>
      <c r="E71" s="139">
        <v>681</v>
      </c>
      <c r="F71" s="139">
        <v>720</v>
      </c>
      <c r="G71" s="139">
        <v>783</v>
      </c>
      <c r="H71" s="4"/>
      <c r="I71" s="4"/>
      <c r="J71" s="4"/>
      <c r="AG71" s="177"/>
      <c r="AH71" s="177"/>
      <c r="AI71" s="177"/>
      <c r="AJ71" s="267"/>
      <c r="AK71" s="4"/>
      <c r="AL71" s="4"/>
      <c r="AM71" s="4"/>
      <c r="AN71" s="4"/>
      <c r="AO71" s="4"/>
      <c r="AP71" s="4"/>
      <c r="AQ71" s="267"/>
      <c r="AR71" s="4"/>
      <c r="AS71" s="4"/>
      <c r="AT71" s="4"/>
      <c r="AU71" s="4"/>
      <c r="AV71" s="4"/>
      <c r="AW71" s="4"/>
      <c r="AX71" s="177"/>
      <c r="AY71" s="177"/>
      <c r="AZ71" s="177"/>
      <c r="BA71" s="177"/>
    </row>
    <row r="72" spans="1:53" x14ac:dyDescent="0.25">
      <c r="B72" s="139">
        <v>576</v>
      </c>
      <c r="C72" s="139">
        <v>617</v>
      </c>
      <c r="D72" s="139">
        <v>639</v>
      </c>
      <c r="E72" s="139">
        <v>681</v>
      </c>
      <c r="F72" s="139">
        <v>725</v>
      </c>
      <c r="G72" s="139">
        <v>782</v>
      </c>
      <c r="H72" s="4"/>
      <c r="I72" s="4"/>
      <c r="J72" s="4"/>
      <c r="AG72" s="177"/>
      <c r="AH72" s="177"/>
      <c r="AI72" s="177"/>
      <c r="AJ72" s="267"/>
      <c r="AK72" s="4"/>
      <c r="AL72" s="4"/>
      <c r="AM72" s="4"/>
      <c r="AN72" s="4"/>
      <c r="AO72" s="4"/>
      <c r="AP72" s="4"/>
      <c r="AQ72" s="267"/>
      <c r="AR72" s="4"/>
      <c r="AS72" s="4"/>
      <c r="AT72" s="4"/>
      <c r="AU72" s="4"/>
      <c r="AV72" s="4"/>
      <c r="AW72" s="4"/>
      <c r="AX72" s="177"/>
      <c r="AY72" s="177"/>
      <c r="AZ72" s="177"/>
      <c r="BA72" s="177"/>
    </row>
    <row r="73" spans="1:53" x14ac:dyDescent="0.25">
      <c r="B73" s="139">
        <v>579</v>
      </c>
      <c r="C73" s="139">
        <v>603</v>
      </c>
      <c r="D73" s="139">
        <v>638</v>
      </c>
      <c r="E73" s="139">
        <v>679</v>
      </c>
      <c r="F73" s="139">
        <v>726</v>
      </c>
      <c r="G73" s="139">
        <v>782</v>
      </c>
      <c r="H73" s="4"/>
      <c r="I73" s="4"/>
      <c r="J73" s="4"/>
      <c r="AG73" s="177"/>
      <c r="AH73" s="177"/>
      <c r="AI73" s="177"/>
      <c r="AJ73" s="267"/>
      <c r="AK73" s="4"/>
      <c r="AL73" s="4"/>
      <c r="AM73" s="4"/>
      <c r="AN73" s="4"/>
      <c r="AO73" s="4"/>
      <c r="AP73" s="4"/>
      <c r="AQ73" s="267"/>
      <c r="AR73" s="4"/>
      <c r="AS73" s="4"/>
      <c r="AT73" s="4"/>
      <c r="AU73" s="4"/>
      <c r="AV73" s="4"/>
      <c r="AW73" s="4"/>
      <c r="AX73" s="177"/>
      <c r="AY73" s="177"/>
      <c r="AZ73" s="177"/>
      <c r="BA73" s="177"/>
    </row>
    <row r="74" spans="1:53" x14ac:dyDescent="0.25">
      <c r="B74" s="139">
        <v>577</v>
      </c>
      <c r="C74" s="139">
        <v>604</v>
      </c>
      <c r="D74" s="139">
        <v>638</v>
      </c>
      <c r="E74" s="139">
        <v>682</v>
      </c>
      <c r="F74" s="139">
        <v>724</v>
      </c>
      <c r="G74" s="139">
        <v>782</v>
      </c>
      <c r="H74" s="4"/>
      <c r="I74" s="4"/>
      <c r="J74" s="4"/>
      <c r="AG74" s="177"/>
      <c r="AH74" s="177"/>
      <c r="AI74" s="177"/>
      <c r="AJ74" s="267"/>
      <c r="AK74" s="4"/>
      <c r="AL74" s="4"/>
      <c r="AM74" s="4"/>
      <c r="AN74" s="4"/>
      <c r="AO74" s="4"/>
      <c r="AP74" s="4"/>
      <c r="AQ74" s="267"/>
      <c r="AR74" s="4"/>
      <c r="AS74" s="4"/>
      <c r="AT74" s="4"/>
      <c r="AU74" s="4"/>
      <c r="AV74" s="4"/>
      <c r="AW74" s="4"/>
      <c r="AX74" s="177"/>
      <c r="AY74" s="177"/>
      <c r="AZ74" s="177"/>
      <c r="BA74" s="177"/>
    </row>
    <row r="75" spans="1:53" x14ac:dyDescent="0.25">
      <c r="B75" s="139">
        <v>574</v>
      </c>
      <c r="C75" s="139">
        <v>600</v>
      </c>
      <c r="D75" s="139">
        <v>634</v>
      </c>
      <c r="E75" s="139">
        <v>678</v>
      </c>
      <c r="F75" s="139">
        <v>726</v>
      </c>
      <c r="G75" s="139">
        <v>781</v>
      </c>
      <c r="H75" s="4"/>
      <c r="I75" s="4"/>
      <c r="J75" s="4"/>
      <c r="AG75" s="177"/>
      <c r="AH75" s="177"/>
      <c r="AI75" s="177"/>
      <c r="AJ75" s="267"/>
      <c r="AK75" s="4"/>
      <c r="AL75" s="4"/>
      <c r="AM75" s="4"/>
      <c r="AN75" s="4"/>
      <c r="AO75" s="4"/>
      <c r="AP75" s="4"/>
      <c r="AQ75" s="267"/>
      <c r="AR75" s="4"/>
      <c r="AS75" s="4"/>
      <c r="AT75" s="4"/>
      <c r="AU75" s="4"/>
      <c r="AV75" s="4"/>
      <c r="AW75" s="4"/>
      <c r="AX75" s="177"/>
      <c r="AY75" s="177"/>
      <c r="AZ75" s="177"/>
      <c r="BA75" s="177"/>
    </row>
    <row r="76" spans="1:53" x14ac:dyDescent="0.25">
      <c r="A76" s="179" t="s">
        <v>364</v>
      </c>
      <c r="B76" s="140">
        <v>566</v>
      </c>
      <c r="C76" s="140">
        <v>595</v>
      </c>
      <c r="D76" s="140">
        <v>626</v>
      </c>
      <c r="E76" s="140">
        <v>661</v>
      </c>
      <c r="F76" s="140">
        <v>706</v>
      </c>
      <c r="G76" s="140">
        <v>759</v>
      </c>
      <c r="H76" s="4"/>
      <c r="I76" s="4"/>
      <c r="J76" s="4"/>
      <c r="K76" s="179" t="s">
        <v>324</v>
      </c>
      <c r="L76">
        <f t="shared" ref="L76" si="127">AVERAGE(B76:B85)</f>
        <v>568.79999999999995</v>
      </c>
      <c r="M76">
        <f t="shared" ref="M76" si="128">AVERAGE(C76:C85)</f>
        <v>593.20000000000005</v>
      </c>
      <c r="N76">
        <f t="shared" ref="N76" si="129">AVERAGE(D76:D85)</f>
        <v>626.70000000000005</v>
      </c>
      <c r="O76">
        <f t="shared" ref="O76" si="130">AVERAGE(E76:E85)</f>
        <v>659.1</v>
      </c>
      <c r="P76">
        <f t="shared" ref="P76" si="131">AVERAGE(F76:F85)</f>
        <v>704</v>
      </c>
      <c r="Q76">
        <f t="shared" ref="Q76" si="132">AVERAGE(G76:G85)</f>
        <v>759.1</v>
      </c>
      <c r="AG76" s="177"/>
      <c r="AH76" s="177"/>
      <c r="AI76" s="177"/>
      <c r="AJ76" s="267"/>
      <c r="AK76" s="4"/>
      <c r="AL76" s="4"/>
      <c r="AM76" s="4"/>
      <c r="AN76" s="4"/>
      <c r="AO76" s="4"/>
      <c r="AP76" s="4"/>
      <c r="AQ76" s="267"/>
      <c r="AR76" s="4"/>
      <c r="AS76" s="4"/>
      <c r="AT76" s="4"/>
      <c r="AU76" s="4"/>
      <c r="AV76" s="4"/>
      <c r="AW76" s="4"/>
      <c r="AX76" s="177"/>
      <c r="AY76" s="177"/>
      <c r="AZ76" s="177"/>
      <c r="BA76" s="177"/>
    </row>
    <row r="77" spans="1:53" x14ac:dyDescent="0.25">
      <c r="B77" s="140">
        <v>570</v>
      </c>
      <c r="C77" s="140">
        <v>595</v>
      </c>
      <c r="D77" s="140">
        <v>626</v>
      </c>
      <c r="E77" s="140">
        <v>661</v>
      </c>
      <c r="F77" s="140">
        <v>702</v>
      </c>
      <c r="G77" s="140">
        <v>760</v>
      </c>
      <c r="H77" s="4"/>
      <c r="I77" s="4"/>
      <c r="J77" s="4"/>
      <c r="K77" s="179" t="s">
        <v>154</v>
      </c>
      <c r="L77">
        <f t="shared" ref="L77" si="133">_xlfn.STDEV.S(B76:B85)</f>
        <v>1.7511900715418263</v>
      </c>
      <c r="M77">
        <f t="shared" ref="M77" si="134">_xlfn.STDEV.S(C76:C85)</f>
        <v>6.321040701937898</v>
      </c>
      <c r="N77">
        <f t="shared" ref="N77" si="135">_xlfn.STDEV.S(D76:D85)</f>
        <v>1.4944341180973264</v>
      </c>
      <c r="O77">
        <f t="shared" ref="O77" si="136">_xlfn.STDEV.S(E76:E85)</f>
        <v>2.2335820757001272</v>
      </c>
      <c r="P77">
        <f t="shared" ref="P77" si="137">_xlfn.STDEV.S(F76:F85)</f>
        <v>2</v>
      </c>
      <c r="Q77">
        <f t="shared" ref="Q77" si="138">_xlfn.STDEV.S(G76:G85)</f>
        <v>1.8529256146249731</v>
      </c>
      <c r="AG77" s="177"/>
      <c r="AH77" s="177"/>
      <c r="AI77" s="177"/>
      <c r="AJ77" s="267"/>
      <c r="AK77" s="4"/>
      <c r="AL77" s="4"/>
      <c r="AM77" s="4"/>
      <c r="AN77" s="4"/>
      <c r="AO77" s="4"/>
      <c r="AP77" s="4"/>
      <c r="AQ77" s="267"/>
      <c r="AR77" s="4"/>
      <c r="AS77" s="4"/>
      <c r="AT77" s="4"/>
      <c r="AU77" s="4"/>
      <c r="AV77" s="4"/>
      <c r="AW77" s="4"/>
      <c r="AX77" s="177"/>
      <c r="AY77" s="177"/>
      <c r="AZ77" s="177"/>
      <c r="BA77" s="177"/>
    </row>
    <row r="78" spans="1:53" x14ac:dyDescent="0.25">
      <c r="B78" s="140">
        <v>570</v>
      </c>
      <c r="C78" s="140">
        <v>598</v>
      </c>
      <c r="D78" s="140">
        <v>627</v>
      </c>
      <c r="E78" s="140">
        <v>655</v>
      </c>
      <c r="F78" s="140">
        <v>705</v>
      </c>
      <c r="G78" s="140">
        <v>760</v>
      </c>
      <c r="H78" s="4"/>
      <c r="I78" s="4"/>
      <c r="J78" s="4"/>
      <c r="K78" s="179" t="s">
        <v>155</v>
      </c>
      <c r="L78">
        <f t="shared" ref="L78" si="139">VAR(B76:B85)</f>
        <v>3.0666666666666664</v>
      </c>
      <c r="M78">
        <f t="shared" ref="M78" si="140">VAR(C76:C85)</f>
        <v>39.955555555555556</v>
      </c>
      <c r="N78">
        <f t="shared" ref="N78" si="141">VAR(D76:D85)</f>
        <v>2.2333333333333334</v>
      </c>
      <c r="O78">
        <f t="shared" ref="O78" si="142">VAR(E76:E85)</f>
        <v>4.9888888888888898</v>
      </c>
      <c r="P78">
        <f t="shared" ref="P78" si="143">VAR(F76:F85)</f>
        <v>4</v>
      </c>
      <c r="Q78">
        <f t="shared" ref="Q78" si="144">VAR(G76:G85)</f>
        <v>3.433333333333334</v>
      </c>
      <c r="AG78" s="177"/>
      <c r="AH78" s="177"/>
      <c r="AI78" s="177"/>
      <c r="AJ78" s="267"/>
      <c r="AK78" s="4"/>
      <c r="AL78" s="4"/>
      <c r="AM78" s="4"/>
      <c r="AN78" s="4"/>
      <c r="AO78" s="4"/>
      <c r="AP78" s="4"/>
      <c r="AQ78" s="267"/>
      <c r="AR78" s="4"/>
      <c r="AS78" s="4"/>
      <c r="AT78" s="4"/>
      <c r="AU78" s="4"/>
      <c r="AV78" s="4"/>
      <c r="AW78" s="4"/>
      <c r="AX78" s="177"/>
      <c r="AY78" s="177"/>
      <c r="AZ78" s="177"/>
      <c r="BA78" s="177"/>
    </row>
    <row r="79" spans="1:53" x14ac:dyDescent="0.25">
      <c r="B79" s="140">
        <v>570</v>
      </c>
      <c r="C79" s="140">
        <v>576</v>
      </c>
      <c r="D79" s="140">
        <v>627</v>
      </c>
      <c r="E79" s="140">
        <v>657</v>
      </c>
      <c r="F79" s="140">
        <v>704</v>
      </c>
      <c r="G79" s="140">
        <v>763</v>
      </c>
      <c r="H79" s="4"/>
      <c r="I79" s="4"/>
      <c r="J79" s="4"/>
      <c r="AG79" s="177"/>
      <c r="AH79" s="177"/>
      <c r="AI79" s="177"/>
      <c r="AJ79" s="267"/>
      <c r="AK79" s="4"/>
      <c r="AL79" s="4"/>
      <c r="AM79" s="4"/>
      <c r="AN79" s="4"/>
      <c r="AO79" s="4"/>
      <c r="AP79" s="4"/>
      <c r="AQ79" s="267"/>
      <c r="AR79" s="4"/>
      <c r="AS79" s="4"/>
      <c r="AT79" s="4"/>
      <c r="AU79" s="4"/>
      <c r="AV79" s="4"/>
      <c r="AW79" s="4"/>
      <c r="AX79" s="177"/>
      <c r="AY79" s="177"/>
      <c r="AZ79" s="177"/>
      <c r="BA79" s="177"/>
    </row>
    <row r="80" spans="1:53" x14ac:dyDescent="0.25">
      <c r="B80" s="140">
        <v>570</v>
      </c>
      <c r="C80" s="140">
        <v>598</v>
      </c>
      <c r="D80" s="140">
        <v>628</v>
      </c>
      <c r="E80" s="140">
        <v>662</v>
      </c>
      <c r="F80" s="140">
        <v>701</v>
      </c>
      <c r="G80" s="140">
        <v>756</v>
      </c>
      <c r="H80" s="4"/>
      <c r="I80" s="4"/>
      <c r="J80" s="4"/>
      <c r="AG80" s="177"/>
      <c r="AH80" s="177"/>
      <c r="AI80" s="177"/>
      <c r="AJ80" s="267"/>
      <c r="AK80" s="4"/>
      <c r="AL80" s="4"/>
      <c r="AM80" s="4"/>
      <c r="AN80" s="4"/>
      <c r="AO80" s="4"/>
      <c r="AP80" s="4"/>
      <c r="AQ80" s="267"/>
      <c r="AR80" s="4"/>
      <c r="AS80" s="4"/>
      <c r="AT80" s="4"/>
      <c r="AU80" s="4"/>
      <c r="AV80" s="4"/>
      <c r="AW80" s="4"/>
      <c r="AX80" s="177"/>
      <c r="AY80" s="177"/>
      <c r="AZ80" s="177"/>
      <c r="BA80" s="177"/>
    </row>
    <row r="81" spans="2:53" x14ac:dyDescent="0.25">
      <c r="B81" s="140">
        <v>570</v>
      </c>
      <c r="C81" s="140">
        <v>594</v>
      </c>
      <c r="D81" s="140">
        <v>627</v>
      </c>
      <c r="E81" s="140">
        <v>661</v>
      </c>
      <c r="F81" s="140">
        <v>703</v>
      </c>
      <c r="G81" s="140">
        <v>759</v>
      </c>
      <c r="H81" s="4"/>
      <c r="I81" s="4"/>
      <c r="J81" s="4"/>
      <c r="AG81" s="177"/>
      <c r="AH81" s="177"/>
      <c r="AI81" s="177"/>
      <c r="AJ81" s="267"/>
      <c r="AK81" s="4"/>
      <c r="AL81" s="4"/>
      <c r="AM81" s="4"/>
      <c r="AN81" s="4"/>
      <c r="AO81" s="4"/>
      <c r="AP81" s="4"/>
      <c r="AQ81" s="267"/>
      <c r="AR81" s="4"/>
      <c r="AS81" s="4"/>
      <c r="AT81" s="4"/>
      <c r="AU81" s="4"/>
      <c r="AV81" s="4"/>
      <c r="AW81" s="4"/>
      <c r="AX81" s="177"/>
      <c r="AY81" s="177"/>
      <c r="AZ81" s="177"/>
      <c r="BA81" s="177"/>
    </row>
    <row r="82" spans="2:53" x14ac:dyDescent="0.25">
      <c r="B82" s="140">
        <v>569</v>
      </c>
      <c r="C82" s="140">
        <v>596</v>
      </c>
      <c r="D82" s="140">
        <v>625</v>
      </c>
      <c r="E82" s="140">
        <v>658</v>
      </c>
      <c r="F82" s="140">
        <v>704</v>
      </c>
      <c r="G82" s="140">
        <v>758</v>
      </c>
      <c r="H82" s="4"/>
      <c r="I82" s="4"/>
      <c r="J82" s="4"/>
      <c r="AG82" s="177"/>
      <c r="AH82" s="177"/>
      <c r="AI82" s="177"/>
      <c r="AJ82" s="267"/>
      <c r="AK82" s="4"/>
      <c r="AL82" s="4"/>
      <c r="AM82" s="4"/>
      <c r="AN82" s="4"/>
      <c r="AO82" s="4"/>
      <c r="AP82" s="4"/>
      <c r="AQ82" s="267"/>
      <c r="AR82" s="4"/>
      <c r="AS82" s="4"/>
      <c r="AT82" s="4"/>
      <c r="AU82" s="4"/>
      <c r="AV82" s="4"/>
      <c r="AW82" s="4"/>
      <c r="AX82" s="177"/>
      <c r="AY82" s="177"/>
      <c r="AZ82" s="177"/>
      <c r="BA82" s="177"/>
    </row>
    <row r="83" spans="2:53" x14ac:dyDescent="0.25">
      <c r="B83" s="140">
        <v>567</v>
      </c>
      <c r="C83" s="140">
        <v>594</v>
      </c>
      <c r="D83" s="140">
        <v>629</v>
      </c>
      <c r="E83" s="140">
        <v>658</v>
      </c>
      <c r="F83" s="140">
        <v>707</v>
      </c>
      <c r="G83" s="140">
        <v>760</v>
      </c>
      <c r="H83" s="4"/>
      <c r="I83" s="4"/>
      <c r="J83" s="4"/>
      <c r="AG83" s="177"/>
      <c r="AH83" s="177"/>
      <c r="AI83" s="177"/>
      <c r="AJ83" s="267"/>
      <c r="AK83" s="4"/>
      <c r="AL83" s="4"/>
      <c r="AM83" s="4"/>
      <c r="AN83" s="4"/>
      <c r="AO83" s="4"/>
      <c r="AP83" s="4"/>
      <c r="AQ83" s="267"/>
      <c r="AR83" s="4"/>
      <c r="AS83" s="4"/>
      <c r="AT83" s="4"/>
      <c r="AU83" s="4"/>
      <c r="AV83" s="4"/>
      <c r="AW83" s="4"/>
      <c r="AX83" s="177"/>
      <c r="AY83" s="177"/>
      <c r="AZ83" s="177"/>
      <c r="BA83" s="177"/>
    </row>
    <row r="84" spans="2:53" x14ac:dyDescent="0.25">
      <c r="B84" s="140">
        <v>566</v>
      </c>
      <c r="C84" s="140">
        <v>592</v>
      </c>
      <c r="D84" s="140">
        <v>628</v>
      </c>
      <c r="E84" s="140">
        <v>658</v>
      </c>
      <c r="F84" s="140">
        <v>702</v>
      </c>
      <c r="G84" s="140">
        <v>758</v>
      </c>
      <c r="H84" s="4"/>
      <c r="I84" s="4"/>
      <c r="J84" s="4"/>
      <c r="AG84" s="177"/>
      <c r="AH84" s="177"/>
      <c r="AI84" s="177"/>
      <c r="AJ84" s="267"/>
      <c r="AK84" s="4"/>
      <c r="AL84" s="4"/>
      <c r="AM84" s="4"/>
      <c r="AN84" s="4"/>
      <c r="AO84" s="4"/>
      <c r="AP84" s="4"/>
      <c r="AQ84" s="267"/>
      <c r="AR84" s="4"/>
      <c r="AS84" s="4"/>
      <c r="AT84" s="4"/>
      <c r="AU84" s="4"/>
      <c r="AV84" s="4"/>
      <c r="AW84" s="4"/>
      <c r="AX84" s="177"/>
      <c r="AY84" s="177"/>
      <c r="AZ84" s="177"/>
      <c r="BA84" s="177"/>
    </row>
    <row r="85" spans="2:53" x14ac:dyDescent="0.25">
      <c r="B85" s="140">
        <v>570</v>
      </c>
      <c r="C85" s="140">
        <v>594</v>
      </c>
      <c r="D85" s="140">
        <v>624</v>
      </c>
      <c r="E85" s="140">
        <v>660</v>
      </c>
      <c r="F85" s="140">
        <v>706</v>
      </c>
      <c r="G85" s="140">
        <v>758</v>
      </c>
      <c r="H85" s="4"/>
      <c r="I85" s="4"/>
      <c r="J85" s="4"/>
      <c r="AG85" s="177"/>
      <c r="AH85" s="177"/>
      <c r="AI85" s="177"/>
      <c r="AJ85" s="267"/>
      <c r="AK85" s="4"/>
      <c r="AL85" s="4"/>
      <c r="AM85" s="4"/>
      <c r="AN85" s="4"/>
      <c r="AO85" s="4"/>
      <c r="AP85" s="4"/>
      <c r="AQ85" s="267"/>
      <c r="AR85" s="4"/>
      <c r="AS85" s="4"/>
      <c r="AT85" s="4"/>
      <c r="AU85" s="4"/>
      <c r="AV85" s="4"/>
      <c r="AW85" s="4"/>
      <c r="AX85" s="177"/>
      <c r="AY85" s="177"/>
      <c r="AZ85" s="177"/>
      <c r="BA85" s="177"/>
    </row>
    <row r="86" spans="2:53" x14ac:dyDescent="0.25">
      <c r="B86" s="138"/>
      <c r="C86" s="138"/>
      <c r="D86" s="138"/>
      <c r="E86" s="138"/>
      <c r="F86" s="138"/>
      <c r="G86" s="138"/>
      <c r="H86" s="4"/>
      <c r="I86" s="4"/>
      <c r="J86" s="4"/>
      <c r="AG86" s="177"/>
      <c r="AH86" s="177"/>
      <c r="AI86" s="177"/>
      <c r="AJ86" s="267"/>
      <c r="AK86" s="4"/>
      <c r="AL86" s="4"/>
      <c r="AM86" s="4"/>
      <c r="AN86" s="4"/>
      <c r="AO86" s="4"/>
      <c r="AP86" s="4"/>
      <c r="AQ86" s="267"/>
      <c r="AR86" s="4"/>
      <c r="AS86" s="4"/>
      <c r="AT86" s="4"/>
      <c r="AU86" s="4"/>
      <c r="AV86" s="4"/>
      <c r="AW86" s="4"/>
      <c r="AX86" s="177"/>
      <c r="AY86" s="177"/>
      <c r="AZ86" s="177"/>
      <c r="BA86" s="177"/>
    </row>
    <row r="87" spans="2:53" x14ac:dyDescent="0.25">
      <c r="B87" s="138"/>
      <c r="C87" s="138"/>
      <c r="D87" s="138"/>
      <c r="E87" s="138"/>
      <c r="F87" s="138"/>
      <c r="G87" s="138"/>
      <c r="H87" s="4"/>
      <c r="I87" s="4"/>
      <c r="J87" s="4"/>
      <c r="AG87" s="177"/>
      <c r="AH87" s="177"/>
      <c r="AI87" s="177"/>
      <c r="AJ87" s="267"/>
      <c r="AK87" s="4"/>
      <c r="AL87" s="4"/>
      <c r="AM87" s="4"/>
      <c r="AN87" s="4"/>
      <c r="AO87" s="4"/>
      <c r="AP87" s="4"/>
      <c r="AQ87" s="267"/>
      <c r="AR87" s="4"/>
      <c r="AS87" s="4"/>
      <c r="AT87" s="4"/>
      <c r="AU87" s="4"/>
      <c r="AV87" s="4"/>
      <c r="AW87" s="4"/>
      <c r="AX87" s="177"/>
      <c r="AY87" s="177"/>
      <c r="AZ87" s="177"/>
      <c r="BA87" s="177"/>
    </row>
    <row r="88" spans="2:53" x14ac:dyDescent="0.25">
      <c r="B88" s="138"/>
      <c r="C88" s="138"/>
      <c r="D88" s="138"/>
      <c r="E88" s="138"/>
      <c r="F88" s="138"/>
      <c r="G88" s="138"/>
      <c r="H88" s="4"/>
      <c r="I88" s="4"/>
      <c r="J88" s="4"/>
      <c r="AG88" s="177"/>
      <c r="AH88" s="177"/>
      <c r="AI88" s="177"/>
      <c r="AJ88" s="267"/>
      <c r="AK88" s="4"/>
      <c r="AL88" s="4"/>
      <c r="AM88" s="4"/>
      <c r="AN88" s="4"/>
      <c r="AO88" s="4"/>
      <c r="AP88" s="4"/>
      <c r="AQ88" s="267"/>
      <c r="AR88" s="4"/>
      <c r="AS88" s="4"/>
      <c r="AT88" s="4"/>
      <c r="AU88" s="4"/>
      <c r="AV88" s="4"/>
      <c r="AW88" s="4"/>
      <c r="AX88" s="177"/>
      <c r="AY88" s="177"/>
      <c r="AZ88" s="177"/>
      <c r="BA88" s="177"/>
    </row>
    <row r="89" spans="2:53" x14ac:dyDescent="0.25">
      <c r="B89" s="138"/>
      <c r="C89" s="138"/>
      <c r="D89" s="138"/>
      <c r="E89" s="138"/>
      <c r="F89" s="138"/>
      <c r="G89" s="138"/>
      <c r="H89" s="4"/>
      <c r="I89" s="4"/>
      <c r="J89" s="4"/>
      <c r="AG89" s="177"/>
      <c r="AH89" s="177"/>
      <c r="AI89" s="177"/>
      <c r="AJ89" s="267"/>
      <c r="AK89" s="4"/>
      <c r="AL89" s="4"/>
      <c r="AM89" s="4"/>
      <c r="AN89" s="4"/>
      <c r="AO89" s="4"/>
      <c r="AP89" s="4"/>
      <c r="AQ89" s="267"/>
      <c r="AR89" s="4"/>
      <c r="AS89" s="4"/>
      <c r="AT89" s="4"/>
      <c r="AU89" s="4"/>
      <c r="AV89" s="4"/>
      <c r="AW89" s="4"/>
      <c r="AX89" s="177"/>
      <c r="AY89" s="177"/>
      <c r="AZ89" s="177"/>
      <c r="BA89" s="177"/>
    </row>
    <row r="90" spans="2:53" x14ac:dyDescent="0.25">
      <c r="B90" s="138"/>
      <c r="C90" s="138"/>
      <c r="D90" s="138"/>
      <c r="E90" s="138"/>
      <c r="F90" s="138"/>
      <c r="G90" s="138"/>
      <c r="H90" s="4"/>
      <c r="I90" s="4"/>
      <c r="J90" s="4"/>
      <c r="AG90" s="177"/>
      <c r="AH90" s="177"/>
      <c r="AI90" s="177"/>
      <c r="AJ90" s="267"/>
      <c r="AK90" s="4"/>
      <c r="AL90" s="4"/>
      <c r="AM90" s="4"/>
      <c r="AN90" s="4"/>
      <c r="AO90" s="4"/>
      <c r="AP90" s="4"/>
      <c r="AQ90" s="267"/>
      <c r="AR90" s="4"/>
      <c r="AS90" s="4"/>
      <c r="AT90" s="4"/>
      <c r="AU90" s="4"/>
      <c r="AV90" s="4"/>
      <c r="AW90" s="4"/>
      <c r="AX90" s="177"/>
      <c r="AY90" s="177"/>
      <c r="AZ90" s="177"/>
      <c r="BA90" s="177"/>
    </row>
    <row r="91" spans="2:53" x14ac:dyDescent="0.25">
      <c r="B91" s="138"/>
      <c r="C91" s="138"/>
      <c r="D91" s="138"/>
      <c r="E91" s="138"/>
      <c r="F91" s="138"/>
      <c r="G91" s="138"/>
      <c r="H91" s="4"/>
      <c r="I91" s="4"/>
      <c r="J91" s="4"/>
      <c r="AG91" s="177"/>
      <c r="AH91" s="177"/>
      <c r="AI91" s="177"/>
      <c r="AJ91" s="267"/>
      <c r="AK91" s="4"/>
      <c r="AL91" s="4"/>
      <c r="AM91" s="4"/>
      <c r="AN91" s="4"/>
      <c r="AO91" s="4"/>
      <c r="AP91" s="4"/>
      <c r="AQ91" s="267"/>
      <c r="AR91" s="4"/>
      <c r="AS91" s="4"/>
      <c r="AT91" s="4"/>
      <c r="AU91" s="4"/>
      <c r="AV91" s="4"/>
      <c r="AW91" s="4"/>
      <c r="AX91" s="177"/>
      <c r="AY91" s="177"/>
      <c r="AZ91" s="177"/>
      <c r="BA91" s="177"/>
    </row>
    <row r="92" spans="2:53" x14ac:dyDescent="0.25">
      <c r="B92" s="138"/>
      <c r="C92" s="138"/>
      <c r="D92" s="138"/>
      <c r="E92" s="138"/>
      <c r="F92" s="138"/>
      <c r="G92" s="138"/>
      <c r="H92" s="4"/>
      <c r="I92" s="4"/>
      <c r="J92" s="4"/>
      <c r="AG92" s="177"/>
      <c r="AH92" s="177"/>
      <c r="AI92" s="177"/>
      <c r="AJ92" s="267"/>
      <c r="AK92" s="4"/>
      <c r="AL92" s="4"/>
      <c r="AM92" s="4"/>
      <c r="AN92" s="4"/>
      <c r="AO92" s="4"/>
      <c r="AP92" s="4"/>
      <c r="AQ92" s="267"/>
      <c r="AR92" s="4"/>
      <c r="AS92" s="4"/>
      <c r="AT92" s="4"/>
      <c r="AU92" s="4"/>
      <c r="AV92" s="4"/>
      <c r="AW92" s="4"/>
      <c r="AX92" s="177"/>
      <c r="AY92" s="177"/>
      <c r="AZ92" s="177"/>
      <c r="BA92" s="177"/>
    </row>
    <row r="93" spans="2:53" x14ac:dyDescent="0.25">
      <c r="B93" s="138"/>
      <c r="C93" s="138"/>
      <c r="D93" s="138"/>
      <c r="E93" s="138"/>
      <c r="F93" s="138"/>
      <c r="G93" s="138"/>
      <c r="H93" s="4"/>
      <c r="I93" s="4"/>
      <c r="J93" s="4"/>
      <c r="AG93" s="177"/>
      <c r="AH93" s="177"/>
      <c r="AI93" s="177"/>
      <c r="AJ93" s="267"/>
      <c r="AK93" s="4"/>
      <c r="AL93" s="4"/>
      <c r="AM93" s="4"/>
      <c r="AN93" s="4"/>
      <c r="AO93" s="4"/>
      <c r="AP93" s="4"/>
      <c r="AQ93" s="267"/>
      <c r="AR93" s="4"/>
      <c r="AS93" s="4"/>
      <c r="AT93" s="4"/>
      <c r="AU93" s="4"/>
      <c r="AV93" s="4"/>
      <c r="AW93" s="4"/>
      <c r="AX93" s="177"/>
      <c r="AY93" s="177"/>
      <c r="AZ93" s="177"/>
      <c r="BA93" s="177"/>
    </row>
    <row r="94" spans="2:53" x14ac:dyDescent="0.25">
      <c r="B94" s="138"/>
      <c r="C94" s="138"/>
      <c r="D94" s="138"/>
      <c r="E94" s="138"/>
      <c r="F94" s="138"/>
      <c r="G94" s="138"/>
      <c r="H94" s="4"/>
      <c r="I94" s="4"/>
      <c r="J94" s="4"/>
      <c r="AG94" s="177"/>
      <c r="AH94" s="177"/>
      <c r="AI94" s="177"/>
      <c r="AJ94" s="267"/>
      <c r="AK94" s="4"/>
      <c r="AL94" s="4"/>
      <c r="AM94" s="4"/>
      <c r="AN94" s="4"/>
      <c r="AO94" s="4"/>
      <c r="AP94" s="4"/>
      <c r="AQ94" s="267"/>
      <c r="AR94" s="4"/>
      <c r="AS94" s="4"/>
      <c r="AT94" s="4"/>
      <c r="AU94" s="4"/>
      <c r="AV94" s="4"/>
      <c r="AW94" s="4"/>
      <c r="AX94" s="177"/>
      <c r="AY94" s="177"/>
      <c r="AZ94" s="177"/>
      <c r="BA94" s="177"/>
    </row>
    <row r="95" spans="2:53" x14ac:dyDescent="0.25">
      <c r="B95" s="138"/>
      <c r="C95" s="138"/>
      <c r="D95" s="138"/>
      <c r="E95" s="138"/>
      <c r="F95" s="138"/>
      <c r="G95" s="138"/>
      <c r="H95" s="4"/>
      <c r="I95" s="4"/>
      <c r="J95" s="4"/>
      <c r="AG95" s="177"/>
      <c r="AH95" s="177"/>
      <c r="AI95" s="177"/>
      <c r="AJ95" s="267"/>
      <c r="AK95" s="4"/>
      <c r="AL95" s="4"/>
      <c r="AM95" s="4"/>
      <c r="AN95" s="4"/>
      <c r="AO95" s="4"/>
      <c r="AP95" s="4"/>
      <c r="AQ95" s="267"/>
      <c r="AR95" s="4"/>
      <c r="AS95" s="4"/>
      <c r="AT95" s="4"/>
      <c r="AU95" s="4"/>
      <c r="AV95" s="4"/>
      <c r="AW95" s="4"/>
      <c r="AX95" s="177"/>
      <c r="AY95" s="177"/>
      <c r="AZ95" s="177"/>
      <c r="BA95" s="177"/>
    </row>
    <row r="96" spans="2:53" x14ac:dyDescent="0.25">
      <c r="AG96" s="177"/>
      <c r="AH96" s="177"/>
      <c r="AI96" s="177"/>
      <c r="AJ96" s="267"/>
      <c r="AK96" s="4"/>
      <c r="AL96" s="4"/>
      <c r="AM96" s="4"/>
      <c r="AN96" s="4"/>
      <c r="AO96" s="4"/>
      <c r="AP96" s="4"/>
      <c r="AQ96" s="267"/>
      <c r="AR96" s="4"/>
      <c r="AS96" s="4"/>
      <c r="AT96" s="4"/>
      <c r="AU96" s="4"/>
      <c r="AV96" s="4"/>
      <c r="AW96" s="4"/>
      <c r="AX96" s="177"/>
      <c r="AY96" s="177"/>
      <c r="AZ96" s="177"/>
      <c r="BA96" s="177"/>
    </row>
    <row r="97" spans="33:53" x14ac:dyDescent="0.25">
      <c r="AG97" s="177"/>
      <c r="AH97" s="177"/>
      <c r="AI97" s="177"/>
      <c r="AJ97" s="267"/>
      <c r="AK97" s="4"/>
      <c r="AL97" s="4"/>
      <c r="AM97" s="4"/>
      <c r="AN97" s="4"/>
      <c r="AO97" s="4"/>
      <c r="AP97" s="4"/>
      <c r="AQ97" s="267"/>
      <c r="AR97" s="4"/>
      <c r="AS97" s="4"/>
      <c r="AT97" s="4"/>
      <c r="AU97" s="4"/>
      <c r="AV97" s="4"/>
      <c r="AW97" s="4"/>
      <c r="AX97" s="177"/>
      <c r="AY97" s="177"/>
      <c r="AZ97" s="177"/>
      <c r="BA97" s="177"/>
    </row>
    <row r="98" spans="33:53" x14ac:dyDescent="0.25">
      <c r="AG98" s="177"/>
      <c r="AH98" s="177"/>
      <c r="AI98" s="177"/>
      <c r="AJ98" s="267"/>
      <c r="AK98" s="4"/>
      <c r="AL98" s="4"/>
      <c r="AM98" s="4"/>
      <c r="AN98" s="4"/>
      <c r="AO98" s="4"/>
      <c r="AP98" s="4"/>
      <c r="AQ98" s="267"/>
      <c r="AR98" s="4"/>
      <c r="AS98" s="4"/>
      <c r="AT98" s="4"/>
      <c r="AU98" s="4"/>
      <c r="AV98" s="4"/>
      <c r="AW98" s="4"/>
      <c r="AX98" s="177"/>
      <c r="AY98" s="177"/>
      <c r="AZ98" s="177"/>
      <c r="BA98" s="177"/>
    </row>
    <row r="99" spans="33:53" x14ac:dyDescent="0.25">
      <c r="AG99" s="177"/>
      <c r="AH99" s="177"/>
      <c r="AI99" s="177"/>
      <c r="AJ99" s="267"/>
      <c r="AK99" s="4"/>
      <c r="AL99" s="4"/>
      <c r="AM99" s="4"/>
      <c r="AN99" s="4"/>
      <c r="AO99" s="4"/>
      <c r="AP99" s="4"/>
      <c r="AQ99" s="267"/>
      <c r="AR99" s="4"/>
      <c r="AS99" s="4"/>
      <c r="AT99" s="4"/>
      <c r="AU99" s="4"/>
      <c r="AV99" s="4"/>
      <c r="AW99" s="4"/>
      <c r="AX99" s="177"/>
      <c r="AY99" s="177"/>
      <c r="AZ99" s="177"/>
      <c r="BA99" s="177"/>
    </row>
    <row r="100" spans="33:53" x14ac:dyDescent="0.25">
      <c r="AG100" s="177"/>
      <c r="AH100" s="177"/>
      <c r="AI100" s="177"/>
      <c r="AJ100" s="267"/>
      <c r="AK100" s="4"/>
      <c r="AL100" s="4"/>
      <c r="AM100" s="4"/>
      <c r="AN100" s="4"/>
      <c r="AO100" s="4"/>
      <c r="AP100" s="4"/>
      <c r="AQ100" s="267"/>
      <c r="AR100" s="4"/>
      <c r="AS100" s="4"/>
      <c r="AT100" s="4"/>
      <c r="AU100" s="4"/>
      <c r="AV100" s="4"/>
      <c r="AW100" s="4"/>
      <c r="AX100" s="177"/>
      <c r="AY100" s="177"/>
      <c r="AZ100" s="177"/>
      <c r="BA100" s="177"/>
    </row>
    <row r="101" spans="33:53" x14ac:dyDescent="0.25">
      <c r="AG101" s="177"/>
      <c r="AH101" s="177"/>
      <c r="AI101" s="177"/>
      <c r="AJ101" s="267"/>
      <c r="AK101" s="4"/>
      <c r="AL101" s="4"/>
      <c r="AM101" s="4"/>
      <c r="AN101" s="4"/>
      <c r="AO101" s="4"/>
      <c r="AP101" s="4"/>
      <c r="AQ101" s="267"/>
      <c r="AR101" s="4"/>
      <c r="AS101" s="4"/>
      <c r="AT101" s="4"/>
      <c r="AU101" s="4"/>
      <c r="AV101" s="4"/>
      <c r="AW101" s="4"/>
      <c r="AX101" s="177"/>
      <c r="AY101" s="177"/>
      <c r="AZ101" s="177"/>
      <c r="BA101" s="177"/>
    </row>
    <row r="102" spans="33:53" x14ac:dyDescent="0.25">
      <c r="AG102" s="177"/>
      <c r="AH102" s="177"/>
      <c r="AI102" s="177"/>
      <c r="AJ102" s="267"/>
      <c r="AK102" s="4"/>
      <c r="AL102" s="4"/>
      <c r="AM102" s="4"/>
      <c r="AN102" s="4"/>
      <c r="AO102" s="4"/>
      <c r="AP102" s="4"/>
      <c r="AQ102" s="267"/>
      <c r="AR102" s="4"/>
      <c r="AS102" s="4"/>
      <c r="AT102" s="4"/>
      <c r="AU102" s="4"/>
      <c r="AV102" s="4"/>
      <c r="AW102" s="4"/>
      <c r="AX102" s="177"/>
      <c r="AY102" s="177"/>
      <c r="AZ102" s="177"/>
      <c r="BA102" s="177"/>
    </row>
    <row r="103" spans="33:53" x14ac:dyDescent="0.25">
      <c r="AG103" s="177"/>
      <c r="AH103" s="177"/>
      <c r="AI103" s="177"/>
      <c r="AJ103" s="267"/>
      <c r="AK103" s="4"/>
      <c r="AL103" s="4"/>
      <c r="AM103" s="4"/>
      <c r="AN103" s="4"/>
      <c r="AO103" s="4"/>
      <c r="AP103" s="4"/>
      <c r="AQ103" s="267"/>
      <c r="AR103" s="4"/>
      <c r="AS103" s="4"/>
      <c r="AT103" s="4"/>
      <c r="AU103" s="4"/>
      <c r="AV103" s="4"/>
      <c r="AW103" s="4"/>
      <c r="AX103" s="177"/>
      <c r="AY103" s="177"/>
      <c r="AZ103" s="177"/>
      <c r="BA103" s="177"/>
    </row>
    <row r="104" spans="33:53" x14ac:dyDescent="0.25">
      <c r="AG104" s="177"/>
      <c r="AH104" s="177"/>
      <c r="AI104" s="177"/>
      <c r="AJ104" s="267"/>
      <c r="AK104" s="4"/>
      <c r="AL104" s="4"/>
      <c r="AM104" s="4"/>
      <c r="AN104" s="4"/>
      <c r="AO104" s="4"/>
      <c r="AP104" s="4"/>
      <c r="AQ104" s="267"/>
      <c r="AR104" s="4"/>
      <c r="AS104" s="4"/>
      <c r="AT104" s="4"/>
      <c r="AU104" s="4"/>
      <c r="AV104" s="4"/>
      <c r="AW104" s="4"/>
      <c r="AX104" s="177"/>
      <c r="AY104" s="177"/>
      <c r="AZ104" s="177"/>
      <c r="BA104" s="177"/>
    </row>
    <row r="105" spans="33:53" x14ac:dyDescent="0.25">
      <c r="AG105" s="177"/>
      <c r="AH105" s="177"/>
      <c r="AI105" s="177"/>
      <c r="AJ105" s="267"/>
      <c r="AK105" s="4"/>
      <c r="AL105" s="4"/>
      <c r="AM105" s="4"/>
      <c r="AN105" s="4"/>
      <c r="AO105" s="4"/>
      <c r="AP105" s="4"/>
      <c r="AQ105" s="267"/>
      <c r="AR105" s="4"/>
      <c r="AS105" s="4"/>
      <c r="AT105" s="4"/>
      <c r="AU105" s="4"/>
      <c r="AV105" s="4"/>
      <c r="AW105" s="4"/>
      <c r="AX105" s="177"/>
      <c r="AY105" s="177"/>
      <c r="AZ105" s="177"/>
      <c r="BA105" s="177"/>
    </row>
    <row r="106" spans="33:53" x14ac:dyDescent="0.25">
      <c r="AG106" s="177"/>
      <c r="AH106" s="177"/>
      <c r="AI106" s="177"/>
      <c r="AJ106" s="267"/>
      <c r="AK106" s="4"/>
      <c r="AL106" s="4"/>
      <c r="AM106" s="4"/>
      <c r="AN106" s="4"/>
      <c r="AO106" s="4"/>
      <c r="AP106" s="4"/>
      <c r="AQ106" s="267"/>
      <c r="AR106" s="4"/>
      <c r="AS106" s="4"/>
      <c r="AT106" s="4"/>
      <c r="AU106" s="4"/>
      <c r="AV106" s="4"/>
      <c r="AW106" s="4"/>
      <c r="AX106" s="177"/>
      <c r="AY106" s="177"/>
      <c r="AZ106" s="177"/>
      <c r="BA106" s="177"/>
    </row>
    <row r="107" spans="33:53" x14ac:dyDescent="0.25">
      <c r="AG107" s="177"/>
      <c r="AH107" s="177"/>
      <c r="AI107" s="177"/>
      <c r="AJ107" s="267"/>
      <c r="AK107" s="4"/>
      <c r="AL107" s="4"/>
      <c r="AM107" s="4"/>
      <c r="AN107" s="4"/>
      <c r="AO107" s="4"/>
      <c r="AP107" s="4"/>
      <c r="AQ107" s="267"/>
      <c r="AR107" s="4"/>
      <c r="AS107" s="4"/>
      <c r="AT107" s="4"/>
      <c r="AU107" s="4"/>
      <c r="AV107" s="4"/>
      <c r="AW107" s="4"/>
      <c r="AX107" s="177"/>
      <c r="AY107" s="177"/>
      <c r="AZ107" s="177"/>
      <c r="BA107" s="177"/>
    </row>
    <row r="108" spans="33:53" x14ac:dyDescent="0.25">
      <c r="AG108" s="177"/>
      <c r="AH108" s="177"/>
      <c r="AI108" s="177"/>
      <c r="AJ108" s="267"/>
      <c r="AK108" s="4"/>
      <c r="AL108" s="4"/>
      <c r="AM108" s="4"/>
      <c r="AN108" s="4"/>
      <c r="AO108" s="4"/>
      <c r="AP108" s="4"/>
      <c r="AQ108" s="177"/>
      <c r="AR108" s="177"/>
      <c r="AS108" s="177"/>
      <c r="AT108" s="177"/>
      <c r="AU108" s="177"/>
      <c r="AV108" s="177"/>
      <c r="AW108" s="177"/>
      <c r="AX108" s="177"/>
      <c r="AY108" s="177"/>
      <c r="AZ108" s="177"/>
      <c r="BA108" s="177"/>
    </row>
    <row r="109" spans="33:53" x14ac:dyDescent="0.25">
      <c r="AG109" s="177"/>
      <c r="AH109" s="177"/>
      <c r="AI109" s="177"/>
      <c r="AJ109" s="267"/>
      <c r="AK109" s="4"/>
      <c r="AL109" s="4"/>
      <c r="AM109" s="4"/>
      <c r="AN109" s="4"/>
      <c r="AO109" s="4"/>
      <c r="AP109" s="4"/>
      <c r="AQ109" s="177"/>
      <c r="AR109" s="177"/>
      <c r="AS109" s="177"/>
      <c r="AT109" s="177"/>
      <c r="AU109" s="177"/>
      <c r="AV109" s="177"/>
      <c r="AW109" s="177"/>
      <c r="AX109" s="177"/>
      <c r="AY109" s="177"/>
      <c r="AZ109" s="177"/>
      <c r="BA109" s="177"/>
    </row>
    <row r="110" spans="33:53" x14ac:dyDescent="0.25">
      <c r="AG110" s="177"/>
      <c r="AH110" s="177"/>
      <c r="AI110" s="177"/>
      <c r="AJ110" s="267"/>
      <c r="AK110" s="4"/>
      <c r="AL110" s="4"/>
      <c r="AM110" s="4"/>
      <c r="AN110" s="4"/>
      <c r="AO110" s="4"/>
      <c r="AP110" s="4"/>
      <c r="AQ110" s="177"/>
      <c r="AR110" s="177"/>
      <c r="AS110" s="177"/>
      <c r="AT110" s="177"/>
      <c r="AU110" s="177"/>
      <c r="AV110" s="177"/>
      <c r="AW110" s="177"/>
      <c r="AX110" s="177"/>
      <c r="AY110" s="177"/>
      <c r="AZ110" s="177"/>
      <c r="BA110" s="177"/>
    </row>
    <row r="111" spans="33:53" x14ac:dyDescent="0.25">
      <c r="AG111" s="177"/>
      <c r="AH111" s="177"/>
      <c r="AI111" s="177"/>
      <c r="AJ111" s="267"/>
      <c r="AK111" s="4"/>
      <c r="AL111" s="4"/>
      <c r="AM111" s="4"/>
      <c r="AN111" s="4"/>
      <c r="AO111" s="4"/>
      <c r="AP111" s="4"/>
      <c r="AQ111" s="177"/>
      <c r="AR111" s="177"/>
      <c r="AS111" s="177"/>
      <c r="AT111" s="177"/>
      <c r="AU111" s="177"/>
      <c r="AV111" s="177"/>
      <c r="AW111" s="177"/>
      <c r="AX111" s="177"/>
      <c r="AY111" s="177"/>
      <c r="AZ111" s="177"/>
      <c r="BA111" s="177"/>
    </row>
    <row r="112" spans="33:53" x14ac:dyDescent="0.25">
      <c r="AG112" s="177"/>
      <c r="AH112" s="177"/>
      <c r="AI112" s="177"/>
      <c r="AJ112" s="267"/>
      <c r="AK112" s="4"/>
      <c r="AL112" s="4"/>
      <c r="AM112" s="4"/>
      <c r="AN112" s="4"/>
      <c r="AO112" s="4"/>
      <c r="AP112" s="4"/>
      <c r="AQ112" s="177"/>
      <c r="AR112" s="177"/>
      <c r="AS112" s="177"/>
      <c r="AT112" s="177"/>
      <c r="AU112" s="177"/>
      <c r="AV112" s="177"/>
      <c r="AW112" s="177"/>
      <c r="AX112" s="177"/>
      <c r="AY112" s="177"/>
      <c r="AZ112" s="177"/>
      <c r="BA112" s="177"/>
    </row>
    <row r="113" spans="33:53" x14ac:dyDescent="0.25">
      <c r="AG113" s="177"/>
      <c r="AH113" s="177"/>
      <c r="AI113" s="177"/>
      <c r="AJ113" s="267"/>
      <c r="AK113" s="4"/>
      <c r="AL113" s="4"/>
      <c r="AM113" s="4"/>
      <c r="AN113" s="4"/>
      <c r="AO113" s="4"/>
      <c r="AP113" s="4"/>
      <c r="AQ113" s="177"/>
      <c r="AR113" s="177"/>
      <c r="AS113" s="177"/>
      <c r="AT113" s="177"/>
      <c r="AU113" s="177"/>
      <c r="AV113" s="177"/>
      <c r="AW113" s="177"/>
      <c r="AX113" s="177"/>
      <c r="AY113" s="177"/>
      <c r="AZ113" s="177"/>
      <c r="BA113" s="177"/>
    </row>
    <row r="114" spans="33:53" x14ac:dyDescent="0.25">
      <c r="AG114" s="177"/>
      <c r="AH114" s="177"/>
      <c r="AI114" s="177"/>
      <c r="AJ114" s="267"/>
      <c r="AK114" s="4"/>
      <c r="AL114" s="4"/>
      <c r="AM114" s="4"/>
      <c r="AN114" s="4"/>
      <c r="AO114" s="4"/>
      <c r="AP114" s="4"/>
      <c r="AQ114" s="177"/>
      <c r="AR114" s="177"/>
      <c r="AS114" s="177"/>
      <c r="AT114" s="177"/>
      <c r="AU114" s="177"/>
      <c r="AV114" s="177"/>
      <c r="AW114" s="177"/>
      <c r="AX114" s="177"/>
      <c r="AY114" s="177"/>
      <c r="AZ114" s="177"/>
      <c r="BA114" s="177"/>
    </row>
    <row r="115" spans="33:53" x14ac:dyDescent="0.25">
      <c r="AG115" s="177"/>
      <c r="AH115" s="177"/>
      <c r="AI115" s="177"/>
      <c r="AJ115" s="267"/>
      <c r="AK115" s="4"/>
      <c r="AL115" s="4"/>
      <c r="AM115" s="4"/>
      <c r="AN115" s="4"/>
      <c r="AO115" s="4"/>
      <c r="AP115" s="4"/>
      <c r="AQ115" s="177"/>
      <c r="AR115" s="177"/>
      <c r="AS115" s="177"/>
      <c r="AT115" s="177"/>
      <c r="AU115" s="177"/>
      <c r="AV115" s="177"/>
      <c r="AW115" s="177"/>
      <c r="AX115" s="177"/>
      <c r="AY115" s="177"/>
      <c r="AZ115" s="177"/>
      <c r="BA115" s="177"/>
    </row>
    <row r="116" spans="33:53" x14ac:dyDescent="0.25">
      <c r="AG116" s="177"/>
      <c r="AH116" s="177"/>
      <c r="AI116" s="177"/>
      <c r="AJ116" s="267"/>
      <c r="AK116" s="4"/>
      <c r="AL116" s="4"/>
      <c r="AM116" s="4"/>
      <c r="AN116" s="4"/>
      <c r="AO116" s="4"/>
      <c r="AP116" s="4"/>
      <c r="AQ116" s="177"/>
      <c r="AR116" s="177"/>
      <c r="AS116" s="177"/>
      <c r="AT116" s="177"/>
      <c r="AU116" s="177"/>
      <c r="AV116" s="177"/>
      <c r="AW116" s="177"/>
      <c r="AX116" s="177"/>
      <c r="AY116" s="177"/>
      <c r="AZ116" s="177"/>
      <c r="BA116" s="177"/>
    </row>
    <row r="117" spans="33:53" x14ac:dyDescent="0.25">
      <c r="AG117" s="177"/>
      <c r="AH117" s="177"/>
      <c r="AI117" s="177"/>
      <c r="AJ117" s="267"/>
      <c r="AK117" s="4"/>
      <c r="AL117" s="4"/>
      <c r="AM117" s="4"/>
      <c r="AN117" s="4"/>
      <c r="AO117" s="4"/>
      <c r="AP117" s="4"/>
      <c r="AQ117" s="177"/>
      <c r="AR117" s="177"/>
      <c r="AS117" s="177"/>
      <c r="AT117" s="177"/>
      <c r="AU117" s="177"/>
      <c r="AV117" s="177"/>
      <c r="AW117" s="177"/>
      <c r="AX117" s="177"/>
      <c r="AY117" s="177"/>
      <c r="AZ117" s="177"/>
      <c r="BA117" s="177"/>
    </row>
    <row r="118" spans="33:53" x14ac:dyDescent="0.25">
      <c r="AG118" s="177"/>
      <c r="AH118" s="177"/>
      <c r="AI118" s="177"/>
      <c r="AJ118" s="267"/>
      <c r="AK118" s="4"/>
      <c r="AL118" s="4"/>
      <c r="AM118" s="4"/>
      <c r="AN118" s="4"/>
      <c r="AO118" s="4"/>
      <c r="AP118" s="4"/>
      <c r="AQ118" s="177"/>
      <c r="AR118" s="177"/>
      <c r="AS118" s="177"/>
      <c r="AT118" s="177"/>
      <c r="AU118" s="177"/>
      <c r="AV118" s="177"/>
      <c r="AW118" s="177"/>
      <c r="AX118" s="177"/>
      <c r="AY118" s="177"/>
      <c r="AZ118" s="177"/>
      <c r="BA118" s="177"/>
    </row>
    <row r="119" spans="33:53" x14ac:dyDescent="0.25">
      <c r="AG119" s="177"/>
      <c r="AH119" s="177"/>
      <c r="AI119" s="177"/>
      <c r="AJ119" s="267"/>
      <c r="AK119" s="4"/>
      <c r="AL119" s="4"/>
      <c r="AM119" s="4"/>
      <c r="AN119" s="4"/>
      <c r="AO119" s="4"/>
      <c r="AP119" s="4"/>
      <c r="AQ119" s="177"/>
      <c r="AR119" s="177"/>
      <c r="AS119" s="177"/>
      <c r="AT119" s="177"/>
      <c r="AU119" s="177"/>
      <c r="AV119" s="177"/>
      <c r="AW119" s="177"/>
      <c r="AX119" s="177"/>
      <c r="AY119" s="177"/>
      <c r="AZ119" s="177"/>
      <c r="BA119" s="177"/>
    </row>
    <row r="120" spans="33:53" x14ac:dyDescent="0.25">
      <c r="AG120" s="177"/>
      <c r="AH120" s="177"/>
      <c r="AI120" s="177"/>
      <c r="AJ120" s="267"/>
      <c r="AK120" s="4"/>
      <c r="AL120" s="4"/>
      <c r="AM120" s="4"/>
      <c r="AN120" s="4"/>
      <c r="AO120" s="4"/>
      <c r="AP120" s="4"/>
      <c r="AQ120" s="177"/>
      <c r="AR120" s="177"/>
      <c r="AS120" s="177"/>
      <c r="AT120" s="177"/>
      <c r="AU120" s="177"/>
      <c r="AV120" s="177"/>
      <c r="AW120" s="177"/>
      <c r="AX120" s="177"/>
      <c r="AY120" s="177"/>
      <c r="AZ120" s="177"/>
      <c r="BA120" s="177"/>
    </row>
    <row r="121" spans="33:53" x14ac:dyDescent="0.25">
      <c r="AG121" s="177"/>
      <c r="AH121" s="177"/>
      <c r="AI121" s="177"/>
      <c r="AJ121" s="267"/>
      <c r="AK121" s="4"/>
      <c r="AL121" s="4"/>
      <c r="AM121" s="4"/>
      <c r="AN121" s="4"/>
      <c r="AO121" s="4"/>
      <c r="AP121" s="4"/>
      <c r="AQ121" s="177"/>
      <c r="AR121" s="177"/>
      <c r="AS121" s="177"/>
      <c r="AT121" s="177"/>
      <c r="AU121" s="177"/>
      <c r="AV121" s="177"/>
      <c r="AW121" s="177"/>
      <c r="AX121" s="177"/>
      <c r="AY121" s="177"/>
      <c r="AZ121" s="177"/>
      <c r="BA121" s="177"/>
    </row>
    <row r="122" spans="33:53" x14ac:dyDescent="0.25">
      <c r="AG122" s="177"/>
      <c r="AH122" s="177"/>
      <c r="AI122" s="177"/>
      <c r="AJ122" s="267"/>
      <c r="AK122" s="4"/>
      <c r="AL122" s="4"/>
      <c r="AM122" s="4"/>
      <c r="AN122" s="4"/>
      <c r="AO122" s="4"/>
      <c r="AP122" s="4"/>
      <c r="AQ122" s="177"/>
      <c r="AR122" s="177"/>
      <c r="AS122" s="177"/>
      <c r="AT122" s="177"/>
      <c r="AU122" s="177"/>
      <c r="AV122" s="177"/>
      <c r="AW122" s="177"/>
      <c r="AX122" s="177"/>
      <c r="AY122" s="177"/>
      <c r="AZ122" s="177"/>
      <c r="BA122" s="177"/>
    </row>
    <row r="123" spans="33:53" x14ac:dyDescent="0.25">
      <c r="AG123" s="177"/>
      <c r="AH123" s="177"/>
      <c r="AI123" s="177"/>
      <c r="AJ123" s="267"/>
      <c r="AK123" s="4"/>
      <c r="AL123" s="4"/>
      <c r="AM123" s="4"/>
      <c r="AN123" s="4"/>
      <c r="AO123" s="4"/>
      <c r="AP123" s="4"/>
      <c r="AQ123" s="177"/>
      <c r="AR123" s="177"/>
      <c r="AS123" s="177"/>
      <c r="AT123" s="177"/>
      <c r="AU123" s="177"/>
      <c r="AV123" s="177"/>
      <c r="AW123" s="177"/>
      <c r="AX123" s="177"/>
      <c r="AY123" s="177"/>
      <c r="AZ123" s="177"/>
      <c r="BA123" s="177"/>
    </row>
    <row r="124" spans="33:53" x14ac:dyDescent="0.25">
      <c r="AG124" s="177"/>
      <c r="AH124" s="177"/>
      <c r="AI124" s="177"/>
      <c r="AJ124" s="267"/>
      <c r="AK124" s="4"/>
      <c r="AL124" s="4"/>
      <c r="AM124" s="4"/>
      <c r="AN124" s="4"/>
      <c r="AO124" s="4"/>
      <c r="AP124" s="4"/>
      <c r="AQ124" s="177"/>
      <c r="AR124" s="177"/>
      <c r="AS124" s="177"/>
      <c r="AT124" s="177"/>
      <c r="AU124" s="177"/>
      <c r="AV124" s="177"/>
      <c r="AW124" s="177"/>
      <c r="AX124" s="177"/>
      <c r="AY124" s="177"/>
      <c r="AZ124" s="177"/>
      <c r="BA124" s="177"/>
    </row>
    <row r="125" spans="33:53" x14ac:dyDescent="0.25">
      <c r="AG125" s="177"/>
      <c r="AH125" s="177"/>
      <c r="AI125" s="177"/>
      <c r="AJ125" s="267"/>
      <c r="AK125" s="4"/>
      <c r="AL125" s="4"/>
      <c r="AM125" s="4"/>
      <c r="AN125" s="4"/>
      <c r="AO125" s="4"/>
      <c r="AP125" s="4"/>
      <c r="AQ125" s="177"/>
      <c r="AR125" s="177"/>
      <c r="AS125" s="177"/>
      <c r="AT125" s="177"/>
      <c r="AU125" s="177"/>
      <c r="AV125" s="177"/>
      <c r="AW125" s="177"/>
      <c r="AX125" s="177"/>
      <c r="AY125" s="177"/>
      <c r="AZ125" s="177"/>
      <c r="BA125" s="177"/>
    </row>
    <row r="126" spans="33:53" x14ac:dyDescent="0.25">
      <c r="AG126" s="177"/>
      <c r="AH126" s="177"/>
      <c r="AI126" s="177"/>
      <c r="AJ126" s="267"/>
      <c r="AK126" s="4"/>
      <c r="AL126" s="4"/>
      <c r="AM126" s="4"/>
      <c r="AN126" s="4"/>
      <c r="AO126" s="4"/>
      <c r="AP126" s="4"/>
      <c r="AQ126" s="177"/>
      <c r="AR126" s="177"/>
      <c r="AS126" s="177"/>
      <c r="AT126" s="177"/>
      <c r="AU126" s="177"/>
      <c r="AV126" s="177"/>
      <c r="AW126" s="177"/>
      <c r="AX126" s="177"/>
      <c r="AY126" s="177"/>
      <c r="AZ126" s="177"/>
      <c r="BA126" s="177"/>
    </row>
    <row r="127" spans="33:53" x14ac:dyDescent="0.25">
      <c r="AG127" s="177"/>
      <c r="AH127" s="177"/>
      <c r="AI127" s="177"/>
      <c r="AJ127" s="267"/>
      <c r="AK127" s="4"/>
      <c r="AL127" s="4"/>
      <c r="AM127" s="4"/>
      <c r="AN127" s="4"/>
      <c r="AO127" s="4"/>
      <c r="AP127" s="4"/>
      <c r="AQ127" s="177"/>
      <c r="AR127" s="177"/>
      <c r="AS127" s="177"/>
      <c r="AT127" s="177"/>
      <c r="AU127" s="177"/>
      <c r="AV127" s="177"/>
      <c r="AW127" s="177"/>
      <c r="AX127" s="177"/>
      <c r="AY127" s="177"/>
      <c r="AZ127" s="177"/>
      <c r="BA127" s="177"/>
    </row>
    <row r="128" spans="33:53" x14ac:dyDescent="0.25">
      <c r="AG128" s="177"/>
      <c r="AH128" s="177"/>
      <c r="AI128" s="177"/>
      <c r="AJ128" s="267"/>
      <c r="AK128" s="4"/>
      <c r="AL128" s="4"/>
      <c r="AM128" s="4"/>
      <c r="AN128" s="4"/>
      <c r="AO128" s="4"/>
      <c r="AP128" s="4"/>
      <c r="AQ128" s="177"/>
      <c r="AR128" s="177"/>
      <c r="AS128" s="177"/>
      <c r="AT128" s="177"/>
      <c r="AU128" s="177"/>
      <c r="AV128" s="177"/>
      <c r="AW128" s="177"/>
      <c r="AX128" s="177"/>
      <c r="AY128" s="177"/>
      <c r="AZ128" s="177"/>
      <c r="BA128" s="177"/>
    </row>
    <row r="129" spans="33:53" x14ac:dyDescent="0.25">
      <c r="AG129" s="177"/>
      <c r="AH129" s="177"/>
      <c r="AI129" s="177"/>
      <c r="AJ129" s="267"/>
      <c r="AK129" s="4"/>
      <c r="AL129" s="4"/>
      <c r="AM129" s="4"/>
      <c r="AN129" s="4"/>
      <c r="AO129" s="4"/>
      <c r="AP129" s="4"/>
      <c r="AQ129" s="177"/>
      <c r="AR129" s="177"/>
      <c r="AS129" s="177"/>
      <c r="AT129" s="177"/>
      <c r="AU129" s="177"/>
      <c r="AV129" s="177"/>
      <c r="AW129" s="177"/>
      <c r="AX129" s="177"/>
      <c r="AY129" s="177"/>
      <c r="AZ129" s="177"/>
      <c r="BA129" s="177"/>
    </row>
    <row r="130" spans="33:53" x14ac:dyDescent="0.25">
      <c r="AG130" s="177"/>
      <c r="AH130" s="177"/>
      <c r="AI130" s="177"/>
      <c r="AJ130" s="267"/>
      <c r="AK130" s="4"/>
      <c r="AL130" s="4"/>
      <c r="AM130" s="4"/>
      <c r="AN130" s="4"/>
      <c r="AO130" s="4"/>
      <c r="AP130" s="4"/>
      <c r="AQ130" s="177"/>
      <c r="AR130" s="177"/>
      <c r="AS130" s="177"/>
      <c r="AT130" s="177"/>
      <c r="AU130" s="177"/>
      <c r="AV130" s="177"/>
      <c r="AW130" s="177"/>
      <c r="AX130" s="177"/>
      <c r="AY130" s="177"/>
      <c r="AZ130" s="177"/>
      <c r="BA130" s="177"/>
    </row>
    <row r="131" spans="33:53" x14ac:dyDescent="0.25">
      <c r="AG131" s="177"/>
      <c r="AH131" s="177"/>
      <c r="AI131" s="177"/>
      <c r="AJ131" s="267"/>
      <c r="AK131" s="4"/>
      <c r="AL131" s="4"/>
      <c r="AM131" s="4"/>
      <c r="AN131" s="4"/>
      <c r="AO131" s="4"/>
      <c r="AP131" s="4"/>
      <c r="AQ131" s="177"/>
      <c r="AR131" s="177"/>
      <c r="AS131" s="177"/>
      <c r="AT131" s="177"/>
      <c r="AU131" s="177"/>
      <c r="AV131" s="177"/>
      <c r="AW131" s="177"/>
      <c r="AX131" s="177"/>
      <c r="AY131" s="177"/>
      <c r="AZ131" s="177"/>
      <c r="BA131" s="177"/>
    </row>
    <row r="132" spans="33:53" x14ac:dyDescent="0.25">
      <c r="AG132" s="177"/>
      <c r="AH132" s="177"/>
      <c r="AI132" s="177"/>
      <c r="AJ132" s="267"/>
      <c r="AK132" s="4"/>
      <c r="AL132" s="4"/>
      <c r="AM132" s="4"/>
      <c r="AN132" s="4"/>
      <c r="AO132" s="4"/>
      <c r="AP132" s="4"/>
      <c r="AQ132" s="177"/>
      <c r="AR132" s="177"/>
      <c r="AS132" s="177"/>
      <c r="AT132" s="177"/>
      <c r="AU132" s="177"/>
      <c r="AV132" s="177"/>
      <c r="AW132" s="177"/>
      <c r="AX132" s="177"/>
      <c r="AY132" s="177"/>
      <c r="AZ132" s="177"/>
      <c r="BA132" s="177"/>
    </row>
    <row r="133" spans="33:53" x14ac:dyDescent="0.25">
      <c r="AG133" s="177"/>
      <c r="AH133" s="177"/>
      <c r="AI133" s="177"/>
      <c r="AJ133" s="267"/>
      <c r="AK133" s="4"/>
      <c r="AL133" s="4"/>
      <c r="AM133" s="4"/>
      <c r="AN133" s="4"/>
      <c r="AO133" s="4"/>
      <c r="AP133" s="4"/>
      <c r="AQ133" s="177"/>
      <c r="AR133" s="177"/>
      <c r="AS133" s="177"/>
      <c r="AT133" s="177"/>
      <c r="AU133" s="177"/>
      <c r="AV133" s="177"/>
      <c r="AW133" s="177"/>
      <c r="AX133" s="177"/>
      <c r="AY133" s="177"/>
      <c r="AZ133" s="177"/>
      <c r="BA133" s="177"/>
    </row>
    <row r="134" spans="33:53" x14ac:dyDescent="0.25">
      <c r="AG134" s="177"/>
      <c r="AH134" s="177"/>
      <c r="AI134" s="177"/>
      <c r="AJ134" s="267"/>
      <c r="AK134" s="4"/>
      <c r="AL134" s="4"/>
      <c r="AM134" s="4"/>
      <c r="AN134" s="4"/>
      <c r="AO134" s="4"/>
      <c r="AP134" s="4"/>
      <c r="AQ134" s="177"/>
      <c r="AR134" s="177"/>
      <c r="AS134" s="177"/>
      <c r="AT134" s="177"/>
      <c r="AU134" s="177"/>
      <c r="AV134" s="177"/>
      <c r="AW134" s="177"/>
      <c r="AX134" s="177"/>
      <c r="AY134" s="177"/>
      <c r="AZ134" s="177"/>
      <c r="BA134" s="177"/>
    </row>
    <row r="135" spans="33:53" x14ac:dyDescent="0.25">
      <c r="AG135" s="177"/>
      <c r="AH135" s="177"/>
      <c r="AI135" s="177"/>
      <c r="AJ135" s="267"/>
      <c r="AK135" s="4"/>
      <c r="AL135" s="4"/>
      <c r="AM135" s="4"/>
      <c r="AN135" s="4"/>
      <c r="AO135" s="4"/>
      <c r="AP135" s="4"/>
      <c r="AQ135" s="177"/>
      <c r="AR135" s="177"/>
      <c r="AS135" s="177"/>
      <c r="AT135" s="177"/>
      <c r="AU135" s="177"/>
      <c r="AV135" s="177"/>
      <c r="AW135" s="177"/>
      <c r="AX135" s="177"/>
      <c r="AY135" s="177"/>
      <c r="AZ135" s="177"/>
      <c r="BA135" s="177"/>
    </row>
    <row r="136" spans="33:53" x14ac:dyDescent="0.25">
      <c r="AG136" s="177"/>
      <c r="AH136" s="177"/>
      <c r="AI136" s="177"/>
      <c r="AJ136" s="267"/>
      <c r="AK136" s="4"/>
      <c r="AL136" s="4"/>
      <c r="AM136" s="4"/>
      <c r="AN136" s="4"/>
      <c r="AO136" s="4"/>
      <c r="AP136" s="4"/>
      <c r="AQ136" s="177"/>
      <c r="AR136" s="177"/>
      <c r="AS136" s="177"/>
      <c r="AT136" s="177"/>
      <c r="AU136" s="177"/>
      <c r="AV136" s="177"/>
      <c r="AW136" s="177"/>
      <c r="AX136" s="177"/>
      <c r="AY136" s="177"/>
      <c r="AZ136" s="177"/>
      <c r="BA136" s="177"/>
    </row>
    <row r="137" spans="33:53" x14ac:dyDescent="0.25">
      <c r="AG137" s="177"/>
      <c r="AH137" s="177"/>
      <c r="AI137" s="177"/>
      <c r="AJ137" s="267"/>
      <c r="AK137" s="4"/>
      <c r="AL137" s="4"/>
      <c r="AM137" s="4"/>
      <c r="AN137" s="4"/>
      <c r="AO137" s="4"/>
      <c r="AP137" s="4"/>
      <c r="AQ137" s="177"/>
      <c r="AR137" s="177"/>
      <c r="AS137" s="177"/>
      <c r="AT137" s="177"/>
      <c r="AU137" s="177"/>
      <c r="AV137" s="177"/>
      <c r="AW137" s="177"/>
      <c r="AX137" s="177"/>
      <c r="AY137" s="177"/>
      <c r="AZ137" s="177"/>
      <c r="BA137" s="177"/>
    </row>
    <row r="138" spans="33:53" x14ac:dyDescent="0.25">
      <c r="AG138" s="177"/>
      <c r="AH138" s="177"/>
      <c r="AI138" s="177"/>
      <c r="AJ138" s="267"/>
      <c r="AK138" s="4"/>
      <c r="AL138" s="4"/>
      <c r="AM138" s="4"/>
      <c r="AN138" s="4"/>
      <c r="AO138" s="4"/>
      <c r="AP138" s="4"/>
      <c r="AQ138" s="177"/>
      <c r="AR138" s="177"/>
      <c r="AS138" s="177"/>
      <c r="AT138" s="177"/>
      <c r="AU138" s="177"/>
      <c r="AV138" s="177"/>
      <c r="AW138" s="177"/>
      <c r="AX138" s="177"/>
      <c r="AY138" s="177"/>
      <c r="AZ138" s="177"/>
      <c r="BA138" s="177"/>
    </row>
    <row r="139" spans="33:53" x14ac:dyDescent="0.25">
      <c r="AG139" s="177"/>
      <c r="AH139" s="177"/>
      <c r="AI139" s="177"/>
      <c r="AJ139" s="267"/>
      <c r="AK139" s="4"/>
      <c r="AL139" s="4"/>
      <c r="AM139" s="4"/>
      <c r="AN139" s="4"/>
      <c r="AO139" s="4"/>
      <c r="AP139" s="4"/>
      <c r="AQ139" s="177"/>
      <c r="AR139" s="177"/>
      <c r="AS139" s="177"/>
      <c r="AT139" s="177"/>
      <c r="AU139" s="177"/>
      <c r="AV139" s="177"/>
      <c r="AW139" s="177"/>
      <c r="AX139" s="177"/>
      <c r="AY139" s="177"/>
      <c r="AZ139" s="177"/>
      <c r="BA139" s="177"/>
    </row>
    <row r="140" spans="33:53" x14ac:dyDescent="0.25">
      <c r="AG140" s="177"/>
      <c r="AH140" s="177"/>
      <c r="AI140" s="177"/>
      <c r="AJ140" s="267"/>
      <c r="AK140" s="4"/>
      <c r="AL140" s="4"/>
      <c r="AM140" s="4"/>
      <c r="AN140" s="4"/>
      <c r="AO140" s="4"/>
      <c r="AP140" s="4"/>
      <c r="AQ140" s="177"/>
      <c r="AR140" s="177"/>
      <c r="AS140" s="177"/>
      <c r="AT140" s="177"/>
      <c r="AU140" s="177"/>
      <c r="AV140" s="177"/>
      <c r="AW140" s="177"/>
      <c r="AX140" s="177"/>
      <c r="AY140" s="177"/>
      <c r="AZ140" s="177"/>
      <c r="BA140" s="177"/>
    </row>
    <row r="141" spans="33:53" x14ac:dyDescent="0.25">
      <c r="AG141" s="177"/>
      <c r="AH141" s="177"/>
      <c r="AI141" s="177"/>
      <c r="AJ141" s="267"/>
      <c r="AK141" s="4"/>
      <c r="AL141" s="4"/>
      <c r="AM141" s="4"/>
      <c r="AN141" s="4"/>
      <c r="AO141" s="4"/>
      <c r="AP141" s="4"/>
      <c r="AQ141" s="177"/>
      <c r="AR141" s="177"/>
      <c r="AS141" s="177"/>
      <c r="AT141" s="177"/>
      <c r="AU141" s="177"/>
      <c r="AV141" s="177"/>
      <c r="AW141" s="177"/>
      <c r="AX141" s="177"/>
      <c r="AY141" s="177"/>
      <c r="AZ141" s="177"/>
      <c r="BA141" s="177"/>
    </row>
    <row r="142" spans="33:53" x14ac:dyDescent="0.25">
      <c r="AG142" s="177"/>
      <c r="AH142" s="177"/>
      <c r="AI142" s="177"/>
      <c r="AJ142" s="267"/>
      <c r="AK142" s="4"/>
      <c r="AL142" s="4"/>
      <c r="AM142" s="4"/>
      <c r="AN142" s="4"/>
      <c r="AO142" s="4"/>
      <c r="AP142" s="4"/>
      <c r="AQ142" s="177"/>
      <c r="AR142" s="177"/>
      <c r="AS142" s="177"/>
      <c r="AT142" s="177"/>
      <c r="AU142" s="177"/>
      <c r="AV142" s="177"/>
      <c r="AW142" s="177"/>
      <c r="AX142" s="177"/>
      <c r="AY142" s="177"/>
      <c r="AZ142" s="177"/>
      <c r="BA142" s="177"/>
    </row>
    <row r="143" spans="33:53" x14ac:dyDescent="0.25">
      <c r="AG143" s="177"/>
      <c r="AH143" s="177"/>
      <c r="AI143" s="177"/>
      <c r="AJ143" s="267"/>
      <c r="AK143" s="4"/>
      <c r="AL143" s="4"/>
      <c r="AM143" s="4"/>
      <c r="AN143" s="4"/>
      <c r="AO143" s="4"/>
      <c r="AP143" s="4"/>
      <c r="AQ143" s="177"/>
      <c r="AR143" s="177"/>
      <c r="AS143" s="177"/>
      <c r="AT143" s="177"/>
      <c r="AU143" s="177"/>
      <c r="AV143" s="177"/>
      <c r="AW143" s="177"/>
      <c r="AX143" s="177"/>
      <c r="AY143" s="177"/>
      <c r="AZ143" s="177"/>
      <c r="BA143" s="177"/>
    </row>
    <row r="144" spans="33:53" x14ac:dyDescent="0.25">
      <c r="AG144" s="177"/>
      <c r="AH144" s="177"/>
      <c r="AI144" s="177"/>
      <c r="AJ144" s="267"/>
      <c r="AK144" s="4"/>
      <c r="AL144" s="4"/>
      <c r="AM144" s="4"/>
      <c r="AN144" s="4"/>
      <c r="AO144" s="4"/>
      <c r="AP144" s="4"/>
      <c r="AQ144" s="177"/>
      <c r="AR144" s="177"/>
      <c r="AS144" s="177"/>
      <c r="AT144" s="177"/>
      <c r="AU144" s="177"/>
      <c r="AV144" s="177"/>
      <c r="AW144" s="177"/>
      <c r="AX144" s="177"/>
      <c r="AY144" s="177"/>
      <c r="AZ144" s="177"/>
      <c r="BA144" s="177"/>
    </row>
    <row r="145" spans="33:53" x14ac:dyDescent="0.25">
      <c r="AG145" s="177"/>
      <c r="AH145" s="177"/>
      <c r="AI145" s="177"/>
      <c r="AJ145" s="267"/>
      <c r="AK145" s="4"/>
      <c r="AL145" s="4"/>
      <c r="AM145" s="4"/>
      <c r="AN145" s="4"/>
      <c r="AO145" s="4"/>
      <c r="AP145" s="4"/>
      <c r="AQ145" s="177"/>
      <c r="AR145" s="177"/>
      <c r="AS145" s="177"/>
      <c r="AT145" s="177"/>
      <c r="AU145" s="177"/>
      <c r="AV145" s="177"/>
      <c r="AW145" s="177"/>
      <c r="AX145" s="177"/>
      <c r="AY145" s="177"/>
      <c r="AZ145" s="177"/>
      <c r="BA145" s="177"/>
    </row>
    <row r="146" spans="33:53" x14ac:dyDescent="0.25">
      <c r="AG146" s="177"/>
      <c r="AH146" s="177"/>
      <c r="AI146" s="177"/>
      <c r="AJ146" s="267"/>
      <c r="AK146" s="4"/>
      <c r="AL146" s="4"/>
      <c r="AM146" s="4"/>
      <c r="AN146" s="4"/>
      <c r="AO146" s="4"/>
      <c r="AP146" s="4"/>
      <c r="AQ146" s="177"/>
      <c r="AR146" s="177"/>
      <c r="AS146" s="177"/>
      <c r="AT146" s="177"/>
      <c r="AU146" s="177"/>
      <c r="AV146" s="177"/>
      <c r="AW146" s="177"/>
      <c r="AX146" s="177"/>
      <c r="AY146" s="177"/>
      <c r="AZ146" s="177"/>
      <c r="BA146" s="177"/>
    </row>
    <row r="147" spans="33:53" x14ac:dyDescent="0.25">
      <c r="AG147" s="177"/>
      <c r="AH147" s="177"/>
      <c r="AI147" s="177"/>
      <c r="AJ147" s="267"/>
      <c r="AK147" s="4"/>
      <c r="AL147" s="4"/>
      <c r="AM147" s="4"/>
      <c r="AN147" s="4"/>
      <c r="AO147" s="4"/>
      <c r="AP147" s="4"/>
      <c r="AQ147" s="177"/>
      <c r="AR147" s="177"/>
      <c r="AS147" s="177"/>
      <c r="AT147" s="177"/>
      <c r="AU147" s="177"/>
      <c r="AV147" s="177"/>
      <c r="AW147" s="177"/>
      <c r="AX147" s="177"/>
      <c r="AY147" s="177"/>
      <c r="AZ147" s="177"/>
      <c r="BA147" s="177"/>
    </row>
    <row r="148" spans="33:53" x14ac:dyDescent="0.25">
      <c r="AG148" s="177"/>
      <c r="AH148" s="177"/>
      <c r="AI148" s="177"/>
      <c r="AJ148" s="177"/>
      <c r="AK148" s="177"/>
      <c r="AL148" s="177"/>
      <c r="AM148" s="177"/>
      <c r="AN148" s="177"/>
      <c r="AO148" s="177"/>
      <c r="AP148" s="177"/>
      <c r="AQ148" s="177"/>
      <c r="AR148" s="177"/>
      <c r="AS148" s="177"/>
      <c r="AT148" s="177"/>
      <c r="AU148" s="177"/>
      <c r="AV148" s="177"/>
      <c r="AW148" s="177"/>
      <c r="AX148" s="177"/>
      <c r="AY148" s="177"/>
      <c r="AZ148" s="177"/>
      <c r="BA148" s="177"/>
    </row>
    <row r="149" spans="33:53" x14ac:dyDescent="0.25">
      <c r="AG149" s="177"/>
      <c r="AH149" s="177"/>
      <c r="AI149" s="177"/>
      <c r="AJ149" s="177"/>
      <c r="AK149" s="177"/>
      <c r="AL149" s="177"/>
      <c r="AM149" s="177"/>
      <c r="AN149" s="177"/>
      <c r="AO149" s="177"/>
      <c r="AP149" s="177"/>
      <c r="AQ149" s="177"/>
      <c r="AR149" s="177"/>
      <c r="AS149" s="177"/>
      <c r="AT149" s="177"/>
      <c r="AU149" s="177"/>
      <c r="AV149" s="177"/>
      <c r="AW149" s="177"/>
      <c r="AX149" s="177"/>
      <c r="AY149" s="177"/>
      <c r="AZ149" s="177"/>
      <c r="BA149" s="177"/>
    </row>
    <row r="150" spans="33:53" x14ac:dyDescent="0.25">
      <c r="AG150" s="177"/>
      <c r="AH150" s="177"/>
      <c r="AI150" s="177"/>
      <c r="AJ150" s="177"/>
      <c r="AK150" s="177"/>
      <c r="AL150" s="177"/>
      <c r="AM150" s="177"/>
      <c r="AN150" s="177"/>
      <c r="AO150" s="177"/>
      <c r="AP150" s="177"/>
      <c r="AQ150" s="177"/>
      <c r="AR150" s="177"/>
      <c r="AS150" s="177"/>
      <c r="AT150" s="177"/>
      <c r="AU150" s="177"/>
      <c r="AV150" s="177"/>
      <c r="AW150" s="177"/>
      <c r="AX150" s="177"/>
      <c r="AY150" s="177"/>
      <c r="AZ150" s="177"/>
      <c r="BA150" s="177"/>
    </row>
    <row r="151" spans="33:53" x14ac:dyDescent="0.25">
      <c r="AG151" s="177"/>
      <c r="AH151" s="177"/>
      <c r="AI151" s="177"/>
      <c r="AJ151" s="177"/>
      <c r="AK151" s="177"/>
      <c r="AL151" s="177"/>
      <c r="AM151" s="177"/>
      <c r="AN151" s="177"/>
      <c r="AO151" s="177"/>
      <c r="AP151" s="177"/>
      <c r="AQ151" s="177"/>
      <c r="AR151" s="177"/>
      <c r="AS151" s="177"/>
      <c r="AT151" s="177"/>
      <c r="AU151" s="177"/>
      <c r="AV151" s="177"/>
      <c r="AW151" s="177"/>
      <c r="AX151" s="177"/>
      <c r="AY151" s="177"/>
      <c r="AZ151" s="177"/>
      <c r="BA151" s="177"/>
    </row>
  </sheetData>
  <pageMargins left="0.7" right="0.7" top="0.78740157499999996" bottom="0.78740157499999996"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S162"/>
  <sheetViews>
    <sheetView zoomScale="40" zoomScaleNormal="40" workbookViewId="0">
      <selection activeCell="AF91" sqref="AF90:AF91"/>
    </sheetView>
  </sheetViews>
  <sheetFormatPr baseColWidth="10" defaultRowHeight="15" x14ac:dyDescent="0.25"/>
  <cols>
    <col min="1" max="1" width="21.85546875" style="135" bestFit="1" customWidth="1"/>
    <col min="9" max="10" width="11.42578125" style="133"/>
    <col min="11" max="11" width="23.140625" customWidth="1"/>
    <col min="20" max="20" width="23.5703125" customWidth="1"/>
    <col min="43" max="43" width="21.42578125" bestFit="1" customWidth="1"/>
    <col min="51" max="51" width="21.42578125" bestFit="1" customWidth="1"/>
  </cols>
  <sheetData>
    <row r="1" spans="1:35" x14ac:dyDescent="0.25">
      <c r="A1" s="180" t="s">
        <v>376</v>
      </c>
      <c r="B1" s="136">
        <v>0</v>
      </c>
      <c r="C1" s="136">
        <v>1.99</v>
      </c>
      <c r="D1" s="136">
        <v>3.96</v>
      </c>
      <c r="E1" s="136">
        <v>5.91</v>
      </c>
      <c r="F1" s="136">
        <v>7.84</v>
      </c>
      <c r="G1" s="136">
        <v>9.75</v>
      </c>
      <c r="H1" s="136">
        <v>11.64</v>
      </c>
      <c r="K1" s="223" t="s">
        <v>331</v>
      </c>
      <c r="L1" s="215">
        <v>0</v>
      </c>
      <c r="M1" s="215">
        <v>1.99</v>
      </c>
      <c r="N1" s="215">
        <v>3.96</v>
      </c>
      <c r="O1" s="215">
        <v>5.91</v>
      </c>
      <c r="P1" s="215">
        <v>7.84</v>
      </c>
      <c r="Q1" s="215">
        <v>9.75</v>
      </c>
      <c r="R1" s="215">
        <v>11.64</v>
      </c>
      <c r="T1" s="215" t="s">
        <v>331</v>
      </c>
      <c r="U1" s="234">
        <v>0</v>
      </c>
      <c r="V1" s="234">
        <v>1.99</v>
      </c>
      <c r="W1" s="234">
        <v>3.96</v>
      </c>
      <c r="X1" s="234">
        <v>5.91</v>
      </c>
      <c r="Y1" s="234">
        <v>7.84</v>
      </c>
      <c r="Z1" s="234">
        <v>9.75</v>
      </c>
      <c r="AA1" s="234">
        <v>11.64</v>
      </c>
    </row>
    <row r="2" spans="1:35" x14ac:dyDescent="0.25">
      <c r="A2" s="135" t="s">
        <v>324</v>
      </c>
      <c r="B2">
        <f>AVERAGE(B7:B106)</f>
        <v>621.44705882352946</v>
      </c>
      <c r="C2">
        <f t="shared" ref="C2:H2" si="0">AVERAGE(C7:C106)</f>
        <v>656.04705882352937</v>
      </c>
      <c r="D2">
        <f t="shared" si="0"/>
        <v>673.8</v>
      </c>
      <c r="E2">
        <f t="shared" si="0"/>
        <v>711</v>
      </c>
      <c r="F2">
        <f t="shared" si="0"/>
        <v>735.11764705882354</v>
      </c>
      <c r="G2">
        <f t="shared" si="0"/>
        <v>766.14117647058822</v>
      </c>
      <c r="H2">
        <f t="shared" si="0"/>
        <v>805.435294117647</v>
      </c>
      <c r="K2" s="223" t="s">
        <v>473</v>
      </c>
      <c r="L2">
        <f>AVERAGE(L8,L13,L18,L23,L28,L33,L38,L43,L48,L53,L58,L63,L68,L73,L78,L83,L88,J93,J98,J103)</f>
        <v>621.44705882352946</v>
      </c>
      <c r="M2">
        <f t="shared" ref="M2:R4" si="1">AVERAGE(M8,M13,M18,M23,M28,M33,M38,M43,M48,M53,M58,M63,M68,M73,M78,M83,M88,K93,K98,K103)</f>
        <v>656.04705882352937</v>
      </c>
      <c r="N2">
        <f t="shared" si="1"/>
        <v>673.8</v>
      </c>
      <c r="O2">
        <f t="shared" si="1"/>
        <v>710.99999999999989</v>
      </c>
      <c r="P2">
        <f t="shared" si="1"/>
        <v>735.11764705882342</v>
      </c>
      <c r="Q2">
        <f t="shared" si="1"/>
        <v>766.14117647058822</v>
      </c>
      <c r="R2">
        <f t="shared" si="1"/>
        <v>805.43529411764689</v>
      </c>
      <c r="T2" s="215" t="s">
        <v>473</v>
      </c>
      <c r="U2" s="211">
        <f>AVERAGE(L8,L13,L18,L23,L28,L33,L38,L43,L48,L53,L58,L63,L68,L73,L78,L83,L88,J93,J98,J103)</f>
        <v>621.44705882352946</v>
      </c>
      <c r="V2" s="211">
        <f t="shared" ref="V2:AA2" si="2">AVERAGE(M8,M13,M18,M23,M28,M33,M38,M43,M48,M53,M58,M63,M68,M73,M78,M83,M88,K93,K98,K103)</f>
        <v>656.04705882352937</v>
      </c>
      <c r="W2" s="211">
        <f t="shared" si="2"/>
        <v>673.8</v>
      </c>
      <c r="X2" s="211">
        <f t="shared" si="2"/>
        <v>710.99999999999989</v>
      </c>
      <c r="Y2" s="211">
        <f t="shared" si="2"/>
        <v>735.11764705882342</v>
      </c>
      <c r="Z2" s="211">
        <f t="shared" si="2"/>
        <v>766.14117647058822</v>
      </c>
      <c r="AA2" s="211">
        <f t="shared" si="2"/>
        <v>805.43529411764689</v>
      </c>
    </row>
    <row r="3" spans="1:35" x14ac:dyDescent="0.25">
      <c r="A3" s="135" t="s">
        <v>154</v>
      </c>
      <c r="B3">
        <f>_xlfn.STDEV.S(B7:B106)</f>
        <v>13.978304518033639</v>
      </c>
      <c r="C3">
        <f t="shared" ref="C3:H3" si="3">_xlfn.STDEV.S(C7:C106)</f>
        <v>10.737014174776697</v>
      </c>
      <c r="D3">
        <f t="shared" si="3"/>
        <v>17.250120772524077</v>
      </c>
      <c r="E3">
        <f t="shared" si="3"/>
        <v>13.316656236958787</v>
      </c>
      <c r="F3">
        <f t="shared" si="3"/>
        <v>17.60979960183553</v>
      </c>
      <c r="G3">
        <f t="shared" si="3"/>
        <v>12.925752203566768</v>
      </c>
      <c r="H3">
        <f t="shared" si="3"/>
        <v>6.5090542411970951</v>
      </c>
      <c r="K3" s="223" t="s">
        <v>480</v>
      </c>
      <c r="L3">
        <f>AVERAGE(L9,L14,L19,L24,L29,L34,L39,L44,L49,L54,L59,L64,L69,L74,L79,L84,L89,J94,J99,J104)</f>
        <v>4.3954196163701171</v>
      </c>
      <c r="M3">
        <f t="shared" si="1"/>
        <v>6.093187170093735</v>
      </c>
      <c r="N3">
        <f t="shared" si="1"/>
        <v>9.8505632287398814</v>
      </c>
      <c r="O3">
        <f t="shared" si="1"/>
        <v>7.1422494828966254</v>
      </c>
      <c r="P3">
        <f t="shared" si="1"/>
        <v>3.5520632704673298</v>
      </c>
      <c r="Q3">
        <f t="shared" si="1"/>
        <v>3.7933777626201741</v>
      </c>
      <c r="R3">
        <f t="shared" si="1"/>
        <v>4.0900407054560404</v>
      </c>
      <c r="T3" s="215" t="s">
        <v>480</v>
      </c>
      <c r="U3" s="211">
        <f>AVERAGE(L9,L14,L19,L24,L29,L34,L39,L44,L49,L54,L59,L64,L69,L74,L79,L84,L89,J94,J99,J104)</f>
        <v>4.3954196163701171</v>
      </c>
      <c r="V3" s="211">
        <f t="shared" ref="V3:AA3" si="4">AVERAGE(M9,M14,M19,M24,M29,M34,M39,M44,M49,M54,M59,M64,M69,M74,M79,M84,M89,K94,K99,K104)</f>
        <v>6.093187170093735</v>
      </c>
      <c r="W3" s="211">
        <f t="shared" si="4"/>
        <v>9.8505632287398814</v>
      </c>
      <c r="X3" s="211">
        <f t="shared" si="4"/>
        <v>7.1422494828966254</v>
      </c>
      <c r="Y3" s="211">
        <f t="shared" si="4"/>
        <v>3.5520632704673298</v>
      </c>
      <c r="Z3" s="211">
        <f t="shared" si="4"/>
        <v>3.7933777626201741</v>
      </c>
      <c r="AA3" s="211">
        <f t="shared" si="4"/>
        <v>4.0900407054560404</v>
      </c>
    </row>
    <row r="4" spans="1:35" x14ac:dyDescent="0.25">
      <c r="A4" s="135" t="s">
        <v>155</v>
      </c>
      <c r="B4">
        <f>VAR(B7:B106)</f>
        <v>195.39299719887964</v>
      </c>
      <c r="C4">
        <f t="shared" ref="C4:H4" si="5">VAR(C7:C106)</f>
        <v>115.28347338935572</v>
      </c>
      <c r="D4">
        <f t="shared" si="5"/>
        <v>297.56666666666672</v>
      </c>
      <c r="E4">
        <f t="shared" si="5"/>
        <v>177.33333333333334</v>
      </c>
      <c r="F4">
        <f t="shared" si="5"/>
        <v>310.10504201680681</v>
      </c>
      <c r="G4">
        <f t="shared" si="5"/>
        <v>167.07507002801114</v>
      </c>
      <c r="H4">
        <f t="shared" si="5"/>
        <v>42.367787114845889</v>
      </c>
      <c r="K4" s="223" t="s">
        <v>474</v>
      </c>
      <c r="L4">
        <f>AVERAGE(L10,L15,L20,L25,L30,L35,L40,L45,L50,L55,L60,L65,L70,L75,L80,L85,L90,J95,J100,J105)</f>
        <v>29.764705882352942</v>
      </c>
      <c r="M4">
        <f t="shared" si="1"/>
        <v>73.047058823529412</v>
      </c>
      <c r="N4">
        <f t="shared" si="1"/>
        <v>185.51764705882354</v>
      </c>
      <c r="O4">
        <f t="shared" si="1"/>
        <v>120.03529411764707</v>
      </c>
      <c r="P4">
        <f t="shared" si="1"/>
        <v>17.382352941176471</v>
      </c>
      <c r="Q4">
        <f t="shared" si="1"/>
        <v>17.423529411764708</v>
      </c>
      <c r="R4">
        <f t="shared" si="1"/>
        <v>20.352941176470587</v>
      </c>
      <c r="T4" s="215" t="s">
        <v>474</v>
      </c>
      <c r="U4" s="211">
        <f>AVERAGE(L10,L15,L20,L25,L30,L35,L40,L45,L50,L55,L60,L65,L70,L75,L80,L85,L90,J95,J100,J105)</f>
        <v>29.764705882352942</v>
      </c>
      <c r="V4" s="211">
        <f t="shared" ref="V4:AA4" si="6">AVERAGE(M10,M15,M20,M25,M30,M35,M40,M45,M50,M55,M60,M65,M70,M75,M80,M85,M90,K95,K100,K105)</f>
        <v>73.047058823529412</v>
      </c>
      <c r="W4" s="211">
        <f t="shared" si="6"/>
        <v>185.51764705882354</v>
      </c>
      <c r="X4" s="211">
        <f t="shared" si="6"/>
        <v>120.03529411764707</v>
      </c>
      <c r="Y4" s="211">
        <f t="shared" si="6"/>
        <v>17.382352941176471</v>
      </c>
      <c r="Z4" s="211">
        <f t="shared" si="6"/>
        <v>17.423529411764708</v>
      </c>
      <c r="AA4" s="211">
        <f t="shared" si="6"/>
        <v>20.352941176470587</v>
      </c>
    </row>
    <row r="5" spans="1:35" ht="30.75" customHeight="1" x14ac:dyDescent="0.25">
      <c r="K5" s="223"/>
      <c r="L5" s="133"/>
      <c r="T5" s="225" t="s">
        <v>486</v>
      </c>
      <c r="U5" s="211">
        <f>U3/U2*1000</f>
        <v>7.0728786208935484</v>
      </c>
      <c r="V5" s="211">
        <f t="shared" ref="V5:AA5" si="7">V3/V2*1000</f>
        <v>9.2877288117417613</v>
      </c>
      <c r="W5" s="211">
        <f t="shared" si="7"/>
        <v>14.619417080350079</v>
      </c>
      <c r="X5" s="211">
        <f t="shared" si="7"/>
        <v>10.045357922498772</v>
      </c>
      <c r="Y5" s="211">
        <f t="shared" si="7"/>
        <v>4.8319657196082755</v>
      </c>
      <c r="Z5" s="211">
        <f t="shared" si="7"/>
        <v>4.951277752874832</v>
      </c>
      <c r="AA5" s="211">
        <f t="shared" si="7"/>
        <v>5.0780500126166856</v>
      </c>
    </row>
    <row r="6" spans="1:35" s="184" customFormat="1" ht="30" customHeight="1" x14ac:dyDescent="0.25">
      <c r="A6" s="184" t="s">
        <v>331</v>
      </c>
      <c r="B6" s="232">
        <v>0</v>
      </c>
      <c r="C6" s="232">
        <v>1.99</v>
      </c>
      <c r="D6" s="232">
        <v>3.96</v>
      </c>
      <c r="E6" s="232">
        <v>5.91</v>
      </c>
      <c r="F6" s="232">
        <v>7.84</v>
      </c>
      <c r="G6" s="232">
        <v>9.75</v>
      </c>
      <c r="H6" s="232">
        <v>11.64</v>
      </c>
      <c r="I6" s="177"/>
      <c r="J6" s="177"/>
      <c r="K6" s="233" t="s">
        <v>377</v>
      </c>
      <c r="L6" s="232">
        <v>0</v>
      </c>
      <c r="M6" s="232">
        <v>1.99</v>
      </c>
      <c r="N6" s="232">
        <v>3.96</v>
      </c>
      <c r="O6" s="232">
        <v>5.91</v>
      </c>
      <c r="P6" s="232">
        <v>7.84</v>
      </c>
      <c r="Q6" s="232">
        <v>9.75</v>
      </c>
      <c r="R6" s="232">
        <v>11.64</v>
      </c>
      <c r="S6" s="177"/>
      <c r="T6" s="225" t="s">
        <v>486</v>
      </c>
      <c r="U6" s="230">
        <f>U4/U2*1000</f>
        <v>47.895802964617687</v>
      </c>
      <c r="V6" s="230">
        <f t="shared" ref="V6:AA6" si="8">V4/V2*1000</f>
        <v>111.34423642493365</v>
      </c>
      <c r="W6" s="230">
        <f t="shared" si="8"/>
        <v>275.33043493443688</v>
      </c>
      <c r="X6" s="230">
        <f t="shared" si="8"/>
        <v>168.82601141722517</v>
      </c>
      <c r="Y6" s="230">
        <f t="shared" si="8"/>
        <v>23.645674961990881</v>
      </c>
      <c r="Z6" s="230">
        <f t="shared" si="8"/>
        <v>22.741930530389119</v>
      </c>
      <c r="AA6" s="230">
        <f t="shared" si="8"/>
        <v>25.269492565218666</v>
      </c>
      <c r="AB6" s="177"/>
      <c r="AC6" s="177"/>
      <c r="AD6" s="177"/>
      <c r="AE6" s="177"/>
      <c r="AF6" s="177"/>
      <c r="AG6" s="177"/>
      <c r="AH6" s="177"/>
      <c r="AI6" s="177"/>
    </row>
    <row r="7" spans="1:35" x14ac:dyDescent="0.25">
      <c r="A7" s="135" t="s">
        <v>322</v>
      </c>
      <c r="B7" s="152">
        <v>626</v>
      </c>
      <c r="C7" s="152">
        <v>658</v>
      </c>
      <c r="D7" s="152">
        <v>668</v>
      </c>
      <c r="E7" s="152">
        <v>704</v>
      </c>
      <c r="F7" s="152">
        <v>738</v>
      </c>
      <c r="G7" s="152">
        <v>767</v>
      </c>
      <c r="H7" s="152">
        <v>813</v>
      </c>
      <c r="K7" s="135"/>
    </row>
    <row r="8" spans="1:35" x14ac:dyDescent="0.25">
      <c r="B8" s="152">
        <v>629</v>
      </c>
      <c r="C8" s="152">
        <v>655</v>
      </c>
      <c r="D8" s="152">
        <v>666</v>
      </c>
      <c r="E8" s="152">
        <v>705</v>
      </c>
      <c r="F8" s="152">
        <v>731</v>
      </c>
      <c r="G8" s="152">
        <v>761</v>
      </c>
      <c r="H8" s="152">
        <v>815</v>
      </c>
      <c r="K8" s="135" t="s">
        <v>324</v>
      </c>
      <c r="L8">
        <f t="shared" ref="L8:R8" si="9">AVERAGE(B7:B11)</f>
        <v>628.79999999999995</v>
      </c>
      <c r="M8">
        <f t="shared" si="9"/>
        <v>654.79999999999995</v>
      </c>
      <c r="N8">
        <f t="shared" si="9"/>
        <v>665.2</v>
      </c>
      <c r="O8">
        <f t="shared" si="9"/>
        <v>702.4</v>
      </c>
      <c r="P8">
        <f t="shared" si="9"/>
        <v>728.6</v>
      </c>
      <c r="Q8">
        <f t="shared" si="9"/>
        <v>758.6</v>
      </c>
      <c r="R8">
        <f t="shared" si="9"/>
        <v>809.6</v>
      </c>
    </row>
    <row r="9" spans="1:35" x14ac:dyDescent="0.25">
      <c r="B9" s="152">
        <v>632</v>
      </c>
      <c r="C9" s="152">
        <v>654</v>
      </c>
      <c r="D9" s="152">
        <v>665</v>
      </c>
      <c r="E9" s="152">
        <v>702</v>
      </c>
      <c r="F9" s="152">
        <v>728</v>
      </c>
      <c r="G9" s="152">
        <v>758</v>
      </c>
      <c r="H9" s="152">
        <v>804</v>
      </c>
      <c r="K9" s="135" t="s">
        <v>154</v>
      </c>
      <c r="L9">
        <f t="shared" ref="L9:R9" si="10">_xlfn.STDEV.S(B7:B11)</f>
        <v>2.16794833886788</v>
      </c>
      <c r="M9">
        <f t="shared" si="10"/>
        <v>1.9235384061671346</v>
      </c>
      <c r="N9">
        <f t="shared" si="10"/>
        <v>2.5884358211089569</v>
      </c>
      <c r="O9">
        <f t="shared" si="10"/>
        <v>2.3021728866442679</v>
      </c>
      <c r="P9">
        <f t="shared" si="10"/>
        <v>6.6181568431097189</v>
      </c>
      <c r="Q9">
        <f t="shared" si="10"/>
        <v>5.9413803110051786</v>
      </c>
      <c r="R9">
        <f t="shared" si="10"/>
        <v>4.4497190922573981</v>
      </c>
    </row>
    <row r="10" spans="1:35" x14ac:dyDescent="0.25">
      <c r="B10" s="152">
        <v>629</v>
      </c>
      <c r="C10" s="152">
        <v>653</v>
      </c>
      <c r="D10" s="152">
        <v>666</v>
      </c>
      <c r="E10" s="152">
        <v>702</v>
      </c>
      <c r="F10" s="152">
        <v>720</v>
      </c>
      <c r="G10" s="152">
        <v>751</v>
      </c>
      <c r="H10" s="152">
        <v>809</v>
      </c>
      <c r="K10" s="135" t="s">
        <v>155</v>
      </c>
      <c r="L10">
        <f t="shared" ref="L10:R10" si="11">VAR(B7:B11)</f>
        <v>4.6999999999999993</v>
      </c>
      <c r="M10">
        <f t="shared" si="11"/>
        <v>3.7000000000000006</v>
      </c>
      <c r="N10">
        <f t="shared" si="11"/>
        <v>6.6999999999999993</v>
      </c>
      <c r="O10">
        <f t="shared" si="11"/>
        <v>5.3000000000000007</v>
      </c>
      <c r="P10">
        <f t="shared" si="11"/>
        <v>43.8</v>
      </c>
      <c r="Q10">
        <f t="shared" si="11"/>
        <v>35.299999999999997</v>
      </c>
      <c r="R10">
        <f t="shared" si="11"/>
        <v>19.8</v>
      </c>
    </row>
    <row r="11" spans="1:35" x14ac:dyDescent="0.25">
      <c r="B11" s="152">
        <v>628</v>
      </c>
      <c r="C11" s="152">
        <v>654</v>
      </c>
      <c r="D11" s="152">
        <v>661</v>
      </c>
      <c r="E11" s="152">
        <v>699</v>
      </c>
      <c r="F11" s="152">
        <v>726</v>
      </c>
      <c r="G11" s="152">
        <v>756</v>
      </c>
      <c r="H11" s="152">
        <v>807</v>
      </c>
      <c r="K11" s="135"/>
    </row>
    <row r="12" spans="1:35" x14ac:dyDescent="0.25">
      <c r="A12" s="135" t="s">
        <v>323</v>
      </c>
      <c r="B12" s="151">
        <v>627</v>
      </c>
      <c r="C12" s="151">
        <v>653</v>
      </c>
      <c r="D12" s="151">
        <v>661</v>
      </c>
      <c r="E12" s="151">
        <v>707</v>
      </c>
      <c r="F12" s="151">
        <v>719</v>
      </c>
      <c r="G12" s="151">
        <v>750</v>
      </c>
      <c r="H12" s="151">
        <v>812</v>
      </c>
      <c r="K12" s="135"/>
    </row>
    <row r="13" spans="1:35" x14ac:dyDescent="0.25">
      <c r="B13" s="151">
        <v>627</v>
      </c>
      <c r="C13" s="151">
        <v>653</v>
      </c>
      <c r="D13" s="151">
        <v>658</v>
      </c>
      <c r="E13" s="151">
        <v>697</v>
      </c>
      <c r="F13" s="151">
        <v>723</v>
      </c>
      <c r="G13" s="151">
        <v>751</v>
      </c>
      <c r="H13" s="151">
        <v>811</v>
      </c>
      <c r="K13" s="135" t="s">
        <v>324</v>
      </c>
      <c r="L13">
        <f t="shared" ref="L13:R13" si="12">AVERAGE(B12:B16)</f>
        <v>630.20000000000005</v>
      </c>
      <c r="M13">
        <f t="shared" si="12"/>
        <v>652.20000000000005</v>
      </c>
      <c r="N13">
        <f t="shared" si="12"/>
        <v>660.6</v>
      </c>
      <c r="O13">
        <f t="shared" si="12"/>
        <v>699.8</v>
      </c>
      <c r="P13">
        <f t="shared" si="12"/>
        <v>726.8</v>
      </c>
      <c r="Q13">
        <f t="shared" si="12"/>
        <v>755</v>
      </c>
      <c r="R13">
        <f t="shared" si="12"/>
        <v>807</v>
      </c>
    </row>
    <row r="14" spans="1:35" x14ac:dyDescent="0.25">
      <c r="B14" s="151">
        <v>640</v>
      </c>
      <c r="C14" s="151">
        <v>651</v>
      </c>
      <c r="D14" s="151">
        <v>659</v>
      </c>
      <c r="E14" s="151">
        <v>699</v>
      </c>
      <c r="F14" s="151">
        <v>740</v>
      </c>
      <c r="G14" s="151">
        <v>765</v>
      </c>
      <c r="H14" s="151">
        <v>797</v>
      </c>
      <c r="K14" s="135" t="s">
        <v>154</v>
      </c>
      <c r="L14">
        <f t="shared" ref="L14:R14" si="13">_xlfn.STDEV.S(B12:B16)</f>
        <v>5.5407580708780273</v>
      </c>
      <c r="M14">
        <f t="shared" si="13"/>
        <v>0.83666002653407556</v>
      </c>
      <c r="N14">
        <f t="shared" si="13"/>
        <v>2.7018512172212592</v>
      </c>
      <c r="O14">
        <f t="shared" si="13"/>
        <v>4.3243496620879309</v>
      </c>
      <c r="P14">
        <f t="shared" si="13"/>
        <v>8.1975606127676794</v>
      </c>
      <c r="Q14">
        <f t="shared" si="13"/>
        <v>6.7453687816160208</v>
      </c>
      <c r="R14">
        <f t="shared" si="13"/>
        <v>6.2048368229954285</v>
      </c>
    </row>
    <row r="15" spans="1:35" x14ac:dyDescent="0.25">
      <c r="B15" s="151">
        <v>629</v>
      </c>
      <c r="C15" s="151">
        <v>652</v>
      </c>
      <c r="D15" s="151">
        <v>665</v>
      </c>
      <c r="E15" s="151">
        <v>696</v>
      </c>
      <c r="F15" s="151">
        <v>729</v>
      </c>
      <c r="G15" s="151">
        <v>759</v>
      </c>
      <c r="H15" s="151">
        <v>810</v>
      </c>
      <c r="K15" s="135" t="s">
        <v>155</v>
      </c>
      <c r="L15">
        <f t="shared" ref="L15:R15" si="14">VAR(B12:B16)</f>
        <v>30.700000000000003</v>
      </c>
      <c r="M15">
        <f t="shared" si="14"/>
        <v>0.70000000000000007</v>
      </c>
      <c r="N15">
        <f t="shared" si="14"/>
        <v>7.3000000000000007</v>
      </c>
      <c r="O15">
        <f t="shared" si="14"/>
        <v>18.700000000000003</v>
      </c>
      <c r="P15">
        <f t="shared" si="14"/>
        <v>67.2</v>
      </c>
      <c r="Q15">
        <f t="shared" si="14"/>
        <v>45.5</v>
      </c>
      <c r="R15">
        <f t="shared" si="14"/>
        <v>38.5</v>
      </c>
    </row>
    <row r="16" spans="1:35" x14ac:dyDescent="0.25">
      <c r="B16" s="151">
        <v>628</v>
      </c>
      <c r="C16" s="151">
        <v>652</v>
      </c>
      <c r="D16" s="151">
        <v>660</v>
      </c>
      <c r="E16" s="151">
        <v>700</v>
      </c>
      <c r="F16" s="151">
        <v>723</v>
      </c>
      <c r="G16" s="151">
        <v>750</v>
      </c>
      <c r="H16" s="151">
        <v>805</v>
      </c>
      <c r="K16" s="135"/>
    </row>
    <row r="17" spans="1:18" x14ac:dyDescent="0.25">
      <c r="A17" s="135" t="s">
        <v>325</v>
      </c>
      <c r="B17" s="139">
        <v>627</v>
      </c>
      <c r="C17" s="139">
        <v>650</v>
      </c>
      <c r="D17" s="139">
        <v>661</v>
      </c>
      <c r="E17" s="139">
        <v>700</v>
      </c>
      <c r="F17" s="139">
        <v>724</v>
      </c>
      <c r="G17" s="139">
        <v>754</v>
      </c>
      <c r="H17" s="139">
        <v>811</v>
      </c>
      <c r="K17" s="135"/>
    </row>
    <row r="18" spans="1:18" x14ac:dyDescent="0.25">
      <c r="B18" s="139">
        <v>626</v>
      </c>
      <c r="C18" s="139">
        <v>655</v>
      </c>
      <c r="D18" s="139">
        <v>655</v>
      </c>
      <c r="E18" s="139">
        <v>701</v>
      </c>
      <c r="F18" s="139">
        <v>719</v>
      </c>
      <c r="G18" s="139">
        <v>749</v>
      </c>
      <c r="H18" s="139">
        <v>818</v>
      </c>
      <c r="K18" s="135" t="s">
        <v>324</v>
      </c>
      <c r="L18">
        <f t="shared" ref="L18:R18" si="15">AVERAGE(B17:B21)</f>
        <v>624.20000000000005</v>
      </c>
      <c r="M18">
        <f t="shared" si="15"/>
        <v>648.79999999999995</v>
      </c>
      <c r="N18">
        <f t="shared" si="15"/>
        <v>658.8</v>
      </c>
      <c r="O18">
        <f t="shared" si="15"/>
        <v>700</v>
      </c>
      <c r="P18">
        <f t="shared" si="15"/>
        <v>720.2</v>
      </c>
      <c r="Q18">
        <f t="shared" si="15"/>
        <v>750.2</v>
      </c>
      <c r="R18">
        <f t="shared" si="15"/>
        <v>805.8</v>
      </c>
    </row>
    <row r="19" spans="1:18" x14ac:dyDescent="0.25">
      <c r="B19" s="139">
        <v>622</v>
      </c>
      <c r="C19" s="139">
        <v>647</v>
      </c>
      <c r="D19" s="139">
        <v>662</v>
      </c>
      <c r="E19" s="139">
        <v>700</v>
      </c>
      <c r="F19" s="139">
        <v>726</v>
      </c>
      <c r="G19" s="139">
        <v>755</v>
      </c>
      <c r="H19" s="139">
        <v>804</v>
      </c>
      <c r="K19" s="135" t="s">
        <v>154</v>
      </c>
      <c r="L19">
        <f t="shared" ref="L19:R19" si="16">_xlfn.STDEV.S(B17:B21)</f>
        <v>2.2803508501982757</v>
      </c>
      <c r="M19">
        <f t="shared" si="16"/>
        <v>3.8340579025361632</v>
      </c>
      <c r="N19">
        <f t="shared" si="16"/>
        <v>2.7748873851023212</v>
      </c>
      <c r="O19">
        <f t="shared" si="16"/>
        <v>1.8708286933869707</v>
      </c>
      <c r="P19">
        <f t="shared" si="16"/>
        <v>5.0695167422546303</v>
      </c>
      <c r="Q19">
        <f t="shared" si="16"/>
        <v>4.7644516998286388</v>
      </c>
      <c r="R19">
        <f t="shared" si="16"/>
        <v>8.7005746936624817</v>
      </c>
    </row>
    <row r="20" spans="1:18" x14ac:dyDescent="0.25">
      <c r="B20" s="139">
        <v>622</v>
      </c>
      <c r="C20" s="139">
        <v>646</v>
      </c>
      <c r="D20" s="139">
        <v>658</v>
      </c>
      <c r="E20" s="139">
        <v>697</v>
      </c>
      <c r="F20" s="139">
        <v>713</v>
      </c>
      <c r="G20" s="139">
        <v>743</v>
      </c>
      <c r="H20" s="139">
        <v>799</v>
      </c>
      <c r="K20" s="135" t="s">
        <v>155</v>
      </c>
      <c r="L20">
        <f t="shared" ref="L20:R20" si="17">VAR(B17:B21)</f>
        <v>5.1999999999999993</v>
      </c>
      <c r="M20">
        <f t="shared" si="17"/>
        <v>14.700000000000003</v>
      </c>
      <c r="N20">
        <f t="shared" si="17"/>
        <v>7.6999999999999993</v>
      </c>
      <c r="O20">
        <f t="shared" si="17"/>
        <v>3.5</v>
      </c>
      <c r="P20">
        <f t="shared" si="17"/>
        <v>25.700000000000003</v>
      </c>
      <c r="Q20">
        <f t="shared" si="17"/>
        <v>22.700000000000003</v>
      </c>
      <c r="R20">
        <f t="shared" si="17"/>
        <v>75.7</v>
      </c>
    </row>
    <row r="21" spans="1:18" x14ac:dyDescent="0.25">
      <c r="B21" s="139">
        <v>624</v>
      </c>
      <c r="C21" s="139">
        <v>646</v>
      </c>
      <c r="D21" s="139">
        <v>658</v>
      </c>
      <c r="E21" s="139">
        <v>702</v>
      </c>
      <c r="F21" s="139">
        <v>719</v>
      </c>
      <c r="G21" s="139">
        <v>750</v>
      </c>
      <c r="H21" s="139">
        <v>797</v>
      </c>
      <c r="K21" s="135"/>
    </row>
    <row r="22" spans="1:18" x14ac:dyDescent="0.25">
      <c r="A22" s="135" t="s">
        <v>327</v>
      </c>
      <c r="B22" s="140">
        <v>622</v>
      </c>
      <c r="C22" s="140">
        <v>646</v>
      </c>
      <c r="D22" s="140">
        <v>655</v>
      </c>
      <c r="E22" s="140">
        <v>702</v>
      </c>
      <c r="F22" s="140">
        <v>719</v>
      </c>
      <c r="G22" s="140">
        <v>750</v>
      </c>
      <c r="H22" s="140">
        <v>800</v>
      </c>
      <c r="K22" s="135"/>
    </row>
    <row r="23" spans="1:18" x14ac:dyDescent="0.25">
      <c r="B23" s="140">
        <v>622</v>
      </c>
      <c r="C23" s="140">
        <v>645</v>
      </c>
      <c r="D23" s="140">
        <v>655</v>
      </c>
      <c r="E23" s="140">
        <v>698</v>
      </c>
      <c r="F23" s="140">
        <v>714</v>
      </c>
      <c r="G23" s="140">
        <v>744</v>
      </c>
      <c r="H23" s="140">
        <v>803</v>
      </c>
      <c r="K23" s="135" t="s">
        <v>324</v>
      </c>
      <c r="L23">
        <f t="shared" ref="L23:R23" si="18">AVERAGE(B22:B26)</f>
        <v>621</v>
      </c>
      <c r="M23">
        <f t="shared" si="18"/>
        <v>647.79999999999995</v>
      </c>
      <c r="N23">
        <f t="shared" si="18"/>
        <v>656.2</v>
      </c>
      <c r="O23">
        <f t="shared" si="18"/>
        <v>701</v>
      </c>
      <c r="P23">
        <f t="shared" si="18"/>
        <v>715.2</v>
      </c>
      <c r="Q23">
        <f t="shared" si="18"/>
        <v>745.4</v>
      </c>
      <c r="R23">
        <f t="shared" si="18"/>
        <v>805</v>
      </c>
    </row>
    <row r="24" spans="1:18" x14ac:dyDescent="0.25">
      <c r="B24" s="140">
        <v>622</v>
      </c>
      <c r="C24" s="140">
        <v>652</v>
      </c>
      <c r="D24" s="140">
        <v>664</v>
      </c>
      <c r="E24" s="140">
        <v>701</v>
      </c>
      <c r="F24" s="140">
        <v>714</v>
      </c>
      <c r="G24" s="140">
        <v>746</v>
      </c>
      <c r="H24" s="140">
        <v>804</v>
      </c>
      <c r="K24" s="135" t="s">
        <v>154</v>
      </c>
      <c r="L24">
        <f t="shared" ref="L24:R24" si="19">_xlfn.STDEV.S(B22:B26)</f>
        <v>2.2360679774997898</v>
      </c>
      <c r="M24">
        <f t="shared" si="19"/>
        <v>2.7748873851023212</v>
      </c>
      <c r="N24">
        <f t="shared" si="19"/>
        <v>4.4384682042344297</v>
      </c>
      <c r="O24">
        <f t="shared" si="19"/>
        <v>1.8708286933869707</v>
      </c>
      <c r="P24">
        <f t="shared" si="19"/>
        <v>2.16794833886788</v>
      </c>
      <c r="Q24">
        <f t="shared" si="19"/>
        <v>2.9664793948382653</v>
      </c>
      <c r="R24">
        <f t="shared" si="19"/>
        <v>4</v>
      </c>
    </row>
    <row r="25" spans="1:18" x14ac:dyDescent="0.25">
      <c r="B25" s="140">
        <v>617</v>
      </c>
      <c r="C25" s="140">
        <v>647</v>
      </c>
      <c r="D25" s="140">
        <v>654</v>
      </c>
      <c r="E25" s="140">
        <v>701</v>
      </c>
      <c r="F25" s="140">
        <v>714</v>
      </c>
      <c r="G25" s="140">
        <v>742</v>
      </c>
      <c r="H25" s="140">
        <v>810</v>
      </c>
      <c r="K25" s="135" t="s">
        <v>155</v>
      </c>
      <c r="L25">
        <f t="shared" ref="L25:R25" si="20">VAR(B22:B26)</f>
        <v>5</v>
      </c>
      <c r="M25">
        <f t="shared" si="20"/>
        <v>7.6999999999999993</v>
      </c>
      <c r="N25">
        <f t="shared" si="20"/>
        <v>19.7</v>
      </c>
      <c r="O25">
        <f t="shared" si="20"/>
        <v>3.5</v>
      </c>
      <c r="P25">
        <f t="shared" si="20"/>
        <v>4.6999999999999993</v>
      </c>
      <c r="Q25">
        <f t="shared" si="20"/>
        <v>8.8000000000000007</v>
      </c>
      <c r="R25">
        <f t="shared" si="20"/>
        <v>16</v>
      </c>
    </row>
    <row r="26" spans="1:18" x14ac:dyDescent="0.25">
      <c r="B26" s="140">
        <v>622</v>
      </c>
      <c r="C26" s="140">
        <v>649</v>
      </c>
      <c r="D26" s="140">
        <v>653</v>
      </c>
      <c r="E26" s="140">
        <v>703</v>
      </c>
      <c r="F26" s="140">
        <v>715</v>
      </c>
      <c r="G26" s="140">
        <v>745</v>
      </c>
      <c r="H26" s="140">
        <v>808</v>
      </c>
      <c r="K26" s="135"/>
    </row>
    <row r="27" spans="1:18" x14ac:dyDescent="0.25">
      <c r="A27" s="135" t="s">
        <v>328</v>
      </c>
      <c r="B27" s="152">
        <v>640</v>
      </c>
      <c r="C27" s="152">
        <v>668</v>
      </c>
      <c r="D27" s="152">
        <v>693</v>
      </c>
      <c r="E27" s="152">
        <v>722</v>
      </c>
      <c r="F27" s="152">
        <v>749</v>
      </c>
      <c r="G27" s="152">
        <v>786</v>
      </c>
      <c r="H27" s="152">
        <v>801</v>
      </c>
      <c r="K27" s="135"/>
    </row>
    <row r="28" spans="1:18" x14ac:dyDescent="0.25">
      <c r="B28" s="152">
        <v>638</v>
      </c>
      <c r="C28" s="152">
        <v>671</v>
      </c>
      <c r="D28" s="152">
        <v>685</v>
      </c>
      <c r="E28" s="152">
        <v>719</v>
      </c>
      <c r="F28" s="152">
        <v>748</v>
      </c>
      <c r="G28" s="152">
        <v>782</v>
      </c>
      <c r="H28" s="152">
        <v>796</v>
      </c>
      <c r="K28" s="135" t="s">
        <v>324</v>
      </c>
      <c r="L28">
        <f t="shared" ref="L28:R28" si="21">AVERAGE(B27:B31)</f>
        <v>641.20000000000005</v>
      </c>
      <c r="M28">
        <f t="shared" si="21"/>
        <v>665</v>
      </c>
      <c r="N28">
        <f t="shared" si="21"/>
        <v>689.8</v>
      </c>
      <c r="O28">
        <f t="shared" si="21"/>
        <v>717.6</v>
      </c>
      <c r="P28">
        <f t="shared" si="21"/>
        <v>749.6</v>
      </c>
      <c r="Q28">
        <f t="shared" si="21"/>
        <v>779.2</v>
      </c>
      <c r="R28">
        <f t="shared" si="21"/>
        <v>802</v>
      </c>
    </row>
    <row r="29" spans="1:18" x14ac:dyDescent="0.25">
      <c r="B29" s="152">
        <v>643</v>
      </c>
      <c r="C29" s="152">
        <v>662</v>
      </c>
      <c r="D29" s="152">
        <v>693</v>
      </c>
      <c r="E29" s="152">
        <v>715</v>
      </c>
      <c r="F29" s="152">
        <v>751</v>
      </c>
      <c r="G29" s="152">
        <v>779</v>
      </c>
      <c r="H29" s="152">
        <v>804</v>
      </c>
      <c r="K29" s="135" t="s">
        <v>154</v>
      </c>
      <c r="L29">
        <f t="shared" ref="L29:R29" si="22">_xlfn.STDEV.S(B27:B31)</f>
        <v>2.16794833886788</v>
      </c>
      <c r="M29">
        <f t="shared" si="22"/>
        <v>6</v>
      </c>
      <c r="N29">
        <f t="shared" si="22"/>
        <v>3.3466401061363023</v>
      </c>
      <c r="O29">
        <f t="shared" si="22"/>
        <v>2.9664793948382653</v>
      </c>
      <c r="P29">
        <f t="shared" si="22"/>
        <v>1.1401754250991378</v>
      </c>
      <c r="Q29">
        <f t="shared" si="22"/>
        <v>5.0695167422546303</v>
      </c>
      <c r="R29">
        <f t="shared" si="22"/>
        <v>3.6742346141747673</v>
      </c>
    </row>
    <row r="30" spans="1:18" x14ac:dyDescent="0.25">
      <c r="B30" s="152">
        <v>643</v>
      </c>
      <c r="C30" s="152">
        <v>656</v>
      </c>
      <c r="D30" s="152">
        <v>689</v>
      </c>
      <c r="E30" s="152">
        <v>715</v>
      </c>
      <c r="F30" s="152">
        <v>750</v>
      </c>
      <c r="G30" s="152">
        <v>776</v>
      </c>
      <c r="H30" s="152">
        <v>805</v>
      </c>
      <c r="K30" s="135" t="s">
        <v>155</v>
      </c>
      <c r="L30">
        <f t="shared" ref="L30:R30" si="23">VAR(B27:B31)</f>
        <v>4.7</v>
      </c>
      <c r="M30">
        <f t="shared" si="23"/>
        <v>36</v>
      </c>
      <c r="N30">
        <f t="shared" si="23"/>
        <v>11.200000000000001</v>
      </c>
      <c r="O30">
        <f t="shared" si="23"/>
        <v>8.8000000000000007</v>
      </c>
      <c r="P30">
        <f t="shared" si="23"/>
        <v>1.2999999999999998</v>
      </c>
      <c r="Q30">
        <f t="shared" si="23"/>
        <v>25.700000000000003</v>
      </c>
      <c r="R30">
        <f t="shared" si="23"/>
        <v>13.5</v>
      </c>
    </row>
    <row r="31" spans="1:18" x14ac:dyDescent="0.25">
      <c r="B31" s="152">
        <v>642</v>
      </c>
      <c r="C31" s="152">
        <v>668</v>
      </c>
      <c r="D31" s="152">
        <v>689</v>
      </c>
      <c r="E31" s="152">
        <v>717</v>
      </c>
      <c r="F31" s="152">
        <v>750</v>
      </c>
      <c r="G31" s="152">
        <v>773</v>
      </c>
      <c r="H31" s="152">
        <v>804</v>
      </c>
      <c r="K31" s="135"/>
    </row>
    <row r="32" spans="1:18" x14ac:dyDescent="0.25">
      <c r="A32" s="135" t="s">
        <v>329</v>
      </c>
      <c r="B32" s="151">
        <v>635</v>
      </c>
      <c r="C32" s="151">
        <v>663</v>
      </c>
      <c r="D32" s="151">
        <v>692</v>
      </c>
      <c r="E32" s="151">
        <v>722</v>
      </c>
      <c r="F32" s="151">
        <v>748</v>
      </c>
      <c r="G32" s="151">
        <v>775</v>
      </c>
      <c r="H32" s="151">
        <v>797</v>
      </c>
      <c r="K32" s="135"/>
    </row>
    <row r="33" spans="1:71" x14ac:dyDescent="0.25">
      <c r="B33" s="151">
        <v>645</v>
      </c>
      <c r="C33" s="151">
        <v>660</v>
      </c>
      <c r="D33" s="151">
        <v>687</v>
      </c>
      <c r="E33" s="151">
        <v>718</v>
      </c>
      <c r="F33" s="151">
        <v>747</v>
      </c>
      <c r="G33" s="151">
        <v>778</v>
      </c>
      <c r="H33" s="151">
        <v>804</v>
      </c>
      <c r="K33" s="135" t="s">
        <v>324</v>
      </c>
      <c r="L33">
        <f t="shared" ref="L33:R33" si="24">AVERAGE(B32:B36)</f>
        <v>639.4</v>
      </c>
      <c r="M33">
        <f t="shared" si="24"/>
        <v>661.4</v>
      </c>
      <c r="N33">
        <f t="shared" si="24"/>
        <v>685.8</v>
      </c>
      <c r="O33">
        <f t="shared" si="24"/>
        <v>721.8</v>
      </c>
      <c r="P33">
        <f t="shared" si="24"/>
        <v>747.4</v>
      </c>
      <c r="Q33">
        <f t="shared" si="24"/>
        <v>777.2</v>
      </c>
      <c r="R33">
        <f t="shared" si="24"/>
        <v>799.8</v>
      </c>
    </row>
    <row r="34" spans="1:71" x14ac:dyDescent="0.25">
      <c r="B34" s="151">
        <v>636</v>
      </c>
      <c r="C34" s="151">
        <v>662</v>
      </c>
      <c r="D34" s="151">
        <v>689</v>
      </c>
      <c r="E34" s="151">
        <v>733</v>
      </c>
      <c r="F34" s="151">
        <v>747</v>
      </c>
      <c r="G34" s="151">
        <v>780</v>
      </c>
      <c r="H34" s="151">
        <v>798</v>
      </c>
      <c r="K34" s="135" t="s">
        <v>154</v>
      </c>
      <c r="L34">
        <f t="shared" ref="L34:R34" si="25">_xlfn.STDEV.S(B32:B36)</f>
        <v>4.0373258476372698</v>
      </c>
      <c r="M34">
        <f t="shared" si="25"/>
        <v>1.1401754250991378</v>
      </c>
      <c r="N34">
        <f t="shared" si="25"/>
        <v>5.1672042731055257</v>
      </c>
      <c r="O34">
        <f t="shared" si="25"/>
        <v>6.6483080554378651</v>
      </c>
      <c r="P34">
        <f t="shared" si="25"/>
        <v>0.54772255750516619</v>
      </c>
      <c r="Q34">
        <f t="shared" si="25"/>
        <v>2.16794833886788</v>
      </c>
      <c r="R34">
        <f t="shared" si="25"/>
        <v>2.6832815729997472</v>
      </c>
    </row>
    <row r="35" spans="1:71" x14ac:dyDescent="0.25">
      <c r="B35" s="151">
        <v>640</v>
      </c>
      <c r="C35" s="151">
        <v>661</v>
      </c>
      <c r="D35" s="151">
        <v>681</v>
      </c>
      <c r="E35" s="151">
        <v>720</v>
      </c>
      <c r="F35" s="151">
        <v>747</v>
      </c>
      <c r="G35" s="151">
        <v>778</v>
      </c>
      <c r="H35" s="151">
        <v>800</v>
      </c>
      <c r="K35" s="135" t="s">
        <v>155</v>
      </c>
      <c r="L35">
        <f t="shared" ref="L35:R35" si="26">VAR(B32:B36)</f>
        <v>16.3</v>
      </c>
      <c r="M35">
        <f t="shared" si="26"/>
        <v>1.2999999999999998</v>
      </c>
      <c r="N35">
        <f t="shared" si="26"/>
        <v>26.700000000000003</v>
      </c>
      <c r="O35">
        <f t="shared" si="26"/>
        <v>44.2</v>
      </c>
      <c r="P35">
        <f t="shared" si="26"/>
        <v>0.30000000000000004</v>
      </c>
      <c r="Q35">
        <f t="shared" si="26"/>
        <v>4.7</v>
      </c>
      <c r="R35">
        <f t="shared" si="26"/>
        <v>7.1999999999999984</v>
      </c>
    </row>
    <row r="36" spans="1:71" x14ac:dyDescent="0.25">
      <c r="B36" s="151">
        <v>641</v>
      </c>
      <c r="C36" s="151">
        <v>661</v>
      </c>
      <c r="D36" s="151">
        <v>680</v>
      </c>
      <c r="E36" s="151">
        <v>716</v>
      </c>
      <c r="F36" s="151">
        <v>748</v>
      </c>
      <c r="G36" s="151">
        <v>775</v>
      </c>
      <c r="H36" s="151">
        <v>800</v>
      </c>
      <c r="K36" s="135"/>
    </row>
    <row r="37" spans="1:71" x14ac:dyDescent="0.25">
      <c r="A37" s="135" t="s">
        <v>330</v>
      </c>
      <c r="B37" s="139">
        <v>642</v>
      </c>
      <c r="C37" s="139">
        <v>663</v>
      </c>
      <c r="D37" s="139">
        <v>691</v>
      </c>
      <c r="E37" s="139">
        <v>717</v>
      </c>
      <c r="F37" s="139">
        <v>746</v>
      </c>
      <c r="G37" s="139">
        <v>773</v>
      </c>
      <c r="H37" s="139">
        <v>792</v>
      </c>
      <c r="K37" s="135"/>
    </row>
    <row r="38" spans="1:71" x14ac:dyDescent="0.25">
      <c r="B38" s="139">
        <v>642</v>
      </c>
      <c r="C38" s="139">
        <v>665</v>
      </c>
      <c r="D38" s="139">
        <v>688</v>
      </c>
      <c r="E38" s="139">
        <v>717</v>
      </c>
      <c r="F38" s="139">
        <v>750</v>
      </c>
      <c r="G38" s="139">
        <v>774</v>
      </c>
      <c r="H38" s="139">
        <v>804</v>
      </c>
      <c r="K38" s="135" t="s">
        <v>324</v>
      </c>
      <c r="L38">
        <f t="shared" ref="L38:R38" si="27">AVERAGE(B37:B41)</f>
        <v>639.20000000000005</v>
      </c>
      <c r="M38">
        <f t="shared" si="27"/>
        <v>662.8</v>
      </c>
      <c r="N38">
        <f t="shared" si="27"/>
        <v>688.4</v>
      </c>
      <c r="O38">
        <f t="shared" si="27"/>
        <v>717.6</v>
      </c>
      <c r="P38">
        <f t="shared" si="27"/>
        <v>746.6</v>
      </c>
      <c r="Q38">
        <f t="shared" si="27"/>
        <v>776</v>
      </c>
      <c r="R38">
        <f t="shared" si="27"/>
        <v>799</v>
      </c>
    </row>
    <row r="39" spans="1:71" x14ac:dyDescent="0.25">
      <c r="B39" s="139">
        <v>640</v>
      </c>
      <c r="C39" s="139">
        <v>660</v>
      </c>
      <c r="D39" s="139">
        <v>685</v>
      </c>
      <c r="E39" s="139">
        <v>717</v>
      </c>
      <c r="F39" s="139">
        <v>743</v>
      </c>
      <c r="G39" s="139">
        <v>775</v>
      </c>
      <c r="H39" s="139">
        <v>797</v>
      </c>
      <c r="K39" s="135" t="s">
        <v>154</v>
      </c>
      <c r="L39">
        <f t="shared" ref="L39:R39" si="28">_xlfn.STDEV.S(B37:B41)</f>
        <v>3.0331501776206204</v>
      </c>
      <c r="M39">
        <f t="shared" si="28"/>
        <v>1.7888543819998317</v>
      </c>
      <c r="N39">
        <f t="shared" si="28"/>
        <v>2.6076809620810595</v>
      </c>
      <c r="O39">
        <f t="shared" si="28"/>
        <v>1.3416407864998738</v>
      </c>
      <c r="P39">
        <f t="shared" si="28"/>
        <v>2.5099800796022267</v>
      </c>
      <c r="Q39">
        <f t="shared" si="28"/>
        <v>4</v>
      </c>
      <c r="R39">
        <f t="shared" si="28"/>
        <v>5.0990195135927845</v>
      </c>
    </row>
    <row r="40" spans="1:71" x14ac:dyDescent="0.25">
      <c r="B40" s="139">
        <v>636</v>
      </c>
      <c r="C40" s="139">
        <v>663</v>
      </c>
      <c r="D40" s="139">
        <v>687</v>
      </c>
      <c r="E40" s="139">
        <v>717</v>
      </c>
      <c r="F40" s="139">
        <v>747</v>
      </c>
      <c r="G40" s="139">
        <v>775</v>
      </c>
      <c r="H40" s="139">
        <v>798</v>
      </c>
      <c r="K40" s="135" t="s">
        <v>155</v>
      </c>
      <c r="L40">
        <f t="shared" ref="L40:R40" si="29">VAR(B37:B41)</f>
        <v>9.2000000000000011</v>
      </c>
      <c r="M40">
        <f t="shared" si="29"/>
        <v>3.2</v>
      </c>
      <c r="N40">
        <f t="shared" si="29"/>
        <v>6.8000000000000007</v>
      </c>
      <c r="O40">
        <f t="shared" si="29"/>
        <v>1.7999999999999998</v>
      </c>
      <c r="P40">
        <f t="shared" si="29"/>
        <v>6.3000000000000007</v>
      </c>
      <c r="Q40">
        <f t="shared" si="29"/>
        <v>16</v>
      </c>
      <c r="R40">
        <f t="shared" si="29"/>
        <v>26</v>
      </c>
    </row>
    <row r="41" spans="1:71" x14ac:dyDescent="0.25">
      <c r="B41" s="139">
        <v>636</v>
      </c>
      <c r="C41" s="139">
        <v>663</v>
      </c>
      <c r="D41" s="139">
        <v>691</v>
      </c>
      <c r="E41" s="139">
        <v>720</v>
      </c>
      <c r="F41" s="139">
        <v>747</v>
      </c>
      <c r="G41" s="139">
        <v>783</v>
      </c>
      <c r="H41" s="139">
        <v>804</v>
      </c>
      <c r="K41" s="135"/>
    </row>
    <row r="42" spans="1:71" x14ac:dyDescent="0.25">
      <c r="A42" s="135" t="s">
        <v>364</v>
      </c>
      <c r="B42" s="140">
        <v>638</v>
      </c>
      <c r="C42" s="140">
        <v>658</v>
      </c>
      <c r="D42" s="140">
        <v>690</v>
      </c>
      <c r="E42" s="140">
        <v>719</v>
      </c>
      <c r="F42" s="140">
        <v>751</v>
      </c>
      <c r="G42" s="140">
        <v>776</v>
      </c>
      <c r="H42" s="140">
        <v>801</v>
      </c>
      <c r="K42" s="135"/>
    </row>
    <row r="43" spans="1:71" x14ac:dyDescent="0.25">
      <c r="B43" s="140">
        <v>650</v>
      </c>
      <c r="C43" s="140">
        <v>661</v>
      </c>
      <c r="D43" s="140">
        <v>685</v>
      </c>
      <c r="E43" s="140">
        <v>711</v>
      </c>
      <c r="F43" s="140">
        <v>744</v>
      </c>
      <c r="G43" s="140">
        <v>778</v>
      </c>
      <c r="H43" s="140">
        <v>804</v>
      </c>
      <c r="K43" s="135" t="s">
        <v>324</v>
      </c>
      <c r="L43">
        <f t="shared" ref="L43:R43" si="30">AVERAGE(B42:B46)</f>
        <v>636.79999999999995</v>
      </c>
      <c r="M43">
        <f t="shared" si="30"/>
        <v>659.6</v>
      </c>
      <c r="N43">
        <f t="shared" si="30"/>
        <v>685.8</v>
      </c>
      <c r="O43">
        <f t="shared" si="30"/>
        <v>714.2</v>
      </c>
      <c r="P43">
        <f t="shared" si="30"/>
        <v>747.8</v>
      </c>
      <c r="Q43">
        <f t="shared" si="30"/>
        <v>775</v>
      </c>
      <c r="R43">
        <f t="shared" si="30"/>
        <v>800</v>
      </c>
    </row>
    <row r="44" spans="1:71" x14ac:dyDescent="0.25">
      <c r="B44" s="140">
        <v>620</v>
      </c>
      <c r="C44" s="140">
        <v>661</v>
      </c>
      <c r="D44" s="140">
        <v>680</v>
      </c>
      <c r="E44" s="140">
        <v>716</v>
      </c>
      <c r="F44" s="140">
        <v>747</v>
      </c>
      <c r="G44" s="140">
        <v>775</v>
      </c>
      <c r="H44" s="140">
        <v>798</v>
      </c>
      <c r="K44" s="135" t="s">
        <v>154</v>
      </c>
      <c r="L44">
        <f t="shared" ref="L44:R44" si="31">_xlfn.STDEV.S(B42:B46)</f>
        <v>10.733126291998991</v>
      </c>
      <c r="M44">
        <f t="shared" si="31"/>
        <v>1.5165750888103102</v>
      </c>
      <c r="N44">
        <f t="shared" si="31"/>
        <v>3.7682887362833544</v>
      </c>
      <c r="O44">
        <f t="shared" si="31"/>
        <v>3.2710854467592254</v>
      </c>
      <c r="P44">
        <f t="shared" si="31"/>
        <v>2.7748873851023212</v>
      </c>
      <c r="Q44">
        <f t="shared" si="31"/>
        <v>2.2360679774997898</v>
      </c>
      <c r="R44">
        <f t="shared" si="31"/>
        <v>2.7386127875258306</v>
      </c>
    </row>
    <row r="45" spans="1:71" x14ac:dyDescent="0.25">
      <c r="B45" s="140">
        <v>638</v>
      </c>
      <c r="C45" s="140">
        <v>658</v>
      </c>
      <c r="D45" s="140">
        <v>686</v>
      </c>
      <c r="E45" s="140">
        <v>712</v>
      </c>
      <c r="F45" s="140">
        <v>747</v>
      </c>
      <c r="G45" s="140">
        <v>772</v>
      </c>
      <c r="H45" s="140">
        <v>797</v>
      </c>
      <c r="K45" s="135" t="s">
        <v>155</v>
      </c>
      <c r="L45">
        <f t="shared" ref="L45:R45" si="32">VAR(B42:B46)</f>
        <v>115.2</v>
      </c>
      <c r="M45">
        <f t="shared" si="32"/>
        <v>2.3000000000000003</v>
      </c>
      <c r="N45">
        <f t="shared" si="32"/>
        <v>14.200000000000001</v>
      </c>
      <c r="O45">
        <f t="shared" si="32"/>
        <v>10.700000000000001</v>
      </c>
      <c r="P45">
        <f t="shared" si="32"/>
        <v>7.6999999999999993</v>
      </c>
      <c r="Q45">
        <f t="shared" si="32"/>
        <v>5</v>
      </c>
      <c r="R45">
        <f t="shared" si="32"/>
        <v>7.5</v>
      </c>
    </row>
    <row r="46" spans="1:71" x14ac:dyDescent="0.25">
      <c r="B46" s="140">
        <v>638</v>
      </c>
      <c r="C46" s="140">
        <v>660</v>
      </c>
      <c r="D46" s="140">
        <v>688</v>
      </c>
      <c r="E46" s="140">
        <v>713</v>
      </c>
      <c r="F46" s="140">
        <v>750</v>
      </c>
      <c r="G46" s="140">
        <v>774</v>
      </c>
      <c r="H46" s="140">
        <v>800</v>
      </c>
      <c r="K46" s="135"/>
    </row>
    <row r="47" spans="1:71" x14ac:dyDescent="0.25">
      <c r="A47" s="135" t="s">
        <v>365</v>
      </c>
      <c r="B47" s="152">
        <v>626</v>
      </c>
      <c r="C47" s="152">
        <v>665</v>
      </c>
      <c r="D47" s="152">
        <v>676</v>
      </c>
      <c r="E47" s="152">
        <v>721</v>
      </c>
      <c r="F47" s="152">
        <v>755</v>
      </c>
      <c r="G47" s="152">
        <v>780</v>
      </c>
      <c r="H47" s="152">
        <v>814</v>
      </c>
      <c r="K47" s="135"/>
      <c r="AG47" s="177"/>
      <c r="AH47" s="177"/>
      <c r="AI47" s="177"/>
      <c r="AJ47" s="177"/>
      <c r="AK47" s="177"/>
      <c r="AL47" s="177"/>
      <c r="AM47" s="177"/>
      <c r="AN47" s="177"/>
      <c r="AO47" s="177"/>
      <c r="AP47" s="177"/>
      <c r="AQ47" s="177"/>
      <c r="AR47" s="177"/>
      <c r="AS47" s="177"/>
      <c r="AT47" s="177"/>
      <c r="AU47" s="177"/>
      <c r="AV47" s="177"/>
      <c r="AW47" s="177"/>
      <c r="AX47" s="177"/>
      <c r="AY47" s="177"/>
      <c r="AZ47" s="177"/>
      <c r="BA47" s="177"/>
      <c r="BB47" s="177"/>
      <c r="BC47" s="177"/>
      <c r="BD47" s="177"/>
      <c r="BE47" s="177"/>
      <c r="BF47" s="177"/>
      <c r="BG47" s="177"/>
      <c r="BH47" s="177"/>
      <c r="BI47" s="177"/>
      <c r="BJ47" s="177"/>
      <c r="BK47" s="177"/>
      <c r="BL47" s="177"/>
      <c r="BM47" s="177"/>
      <c r="BN47" s="177"/>
      <c r="BO47" s="177"/>
      <c r="BP47" s="177"/>
      <c r="BQ47" s="177"/>
      <c r="BR47" s="177"/>
      <c r="BS47" s="177"/>
    </row>
    <row r="48" spans="1:71" x14ac:dyDescent="0.25">
      <c r="B48" s="152">
        <v>617</v>
      </c>
      <c r="C48" s="152">
        <v>665</v>
      </c>
      <c r="D48" s="152">
        <v>681</v>
      </c>
      <c r="E48" s="152">
        <v>711</v>
      </c>
      <c r="F48" s="152">
        <v>748</v>
      </c>
      <c r="G48" s="152">
        <v>779</v>
      </c>
      <c r="H48" s="152">
        <v>805</v>
      </c>
      <c r="K48" s="135" t="s">
        <v>324</v>
      </c>
      <c r="L48">
        <f t="shared" ref="L48:R48" si="33">AVERAGE(B47:B51)</f>
        <v>620.79999999999995</v>
      </c>
      <c r="M48">
        <f t="shared" si="33"/>
        <v>662.4</v>
      </c>
      <c r="N48">
        <f t="shared" si="33"/>
        <v>680.8</v>
      </c>
      <c r="O48">
        <f t="shared" si="33"/>
        <v>721.6</v>
      </c>
      <c r="P48">
        <f t="shared" si="33"/>
        <v>751.2</v>
      </c>
      <c r="Q48">
        <f t="shared" si="33"/>
        <v>779.6</v>
      </c>
      <c r="R48">
        <f t="shared" si="33"/>
        <v>808</v>
      </c>
      <c r="AG48" s="177"/>
      <c r="AH48" s="177"/>
      <c r="AI48" s="177"/>
      <c r="AJ48" s="177"/>
      <c r="AK48" s="177"/>
      <c r="AL48" s="177"/>
      <c r="AM48" s="177"/>
      <c r="AN48" s="177"/>
      <c r="AO48" s="177"/>
      <c r="AP48" s="177"/>
      <c r="AQ48" s="177"/>
      <c r="AR48" s="177"/>
      <c r="AS48" s="177"/>
      <c r="AT48" s="177"/>
      <c r="AU48" s="177"/>
      <c r="AV48" s="177"/>
      <c r="AW48" s="177"/>
      <c r="AX48" s="177"/>
      <c r="AY48" s="177"/>
      <c r="AZ48" s="177"/>
      <c r="BA48" s="177"/>
      <c r="BB48" s="177"/>
      <c r="BC48" s="177"/>
      <c r="BD48" s="177"/>
      <c r="BE48" s="177"/>
      <c r="BF48" s="177"/>
      <c r="BG48" s="177"/>
      <c r="BH48" s="177"/>
      <c r="BI48" s="177"/>
      <c r="BJ48" s="177"/>
      <c r="BK48" s="177"/>
      <c r="BL48" s="177"/>
      <c r="BM48" s="177"/>
      <c r="BN48" s="177"/>
      <c r="BO48" s="177"/>
      <c r="BP48" s="177"/>
      <c r="BQ48" s="177"/>
      <c r="BR48" s="177"/>
      <c r="BS48" s="177"/>
    </row>
    <row r="49" spans="1:71" x14ac:dyDescent="0.25">
      <c r="B49" s="152">
        <v>622</v>
      </c>
      <c r="C49" s="152">
        <v>661</v>
      </c>
      <c r="D49" s="152">
        <v>679</v>
      </c>
      <c r="E49" s="152">
        <v>712</v>
      </c>
      <c r="F49" s="152">
        <v>750</v>
      </c>
      <c r="G49" s="152">
        <v>775</v>
      </c>
      <c r="H49" s="152">
        <v>805</v>
      </c>
      <c r="K49" s="135" t="s">
        <v>154</v>
      </c>
      <c r="L49">
        <f t="shared" ref="L49:R49" si="34">_xlfn.STDEV.S(B47:B51)</f>
        <v>3.5637059362410923</v>
      </c>
      <c r="M49">
        <f t="shared" si="34"/>
        <v>2.9664793948382653</v>
      </c>
      <c r="N49">
        <f t="shared" si="34"/>
        <v>3.4928498393145961</v>
      </c>
      <c r="O49">
        <f t="shared" si="34"/>
        <v>10.478549517943788</v>
      </c>
      <c r="P49">
        <f t="shared" si="34"/>
        <v>2.5884358211089569</v>
      </c>
      <c r="Q49">
        <f t="shared" si="34"/>
        <v>2.8809720581775866</v>
      </c>
      <c r="R49">
        <f t="shared" si="34"/>
        <v>3.7416573867739413</v>
      </c>
      <c r="U49" s="204"/>
      <c r="V49" s="204"/>
      <c r="W49" s="204"/>
      <c r="X49" s="204"/>
      <c r="Y49" s="204"/>
      <c r="Z49" s="204"/>
      <c r="AA49" s="204"/>
      <c r="AB49" s="204"/>
      <c r="AC49" s="204"/>
      <c r="AD49" s="204"/>
      <c r="AE49" s="204"/>
      <c r="AF49" s="204"/>
      <c r="AG49" s="177"/>
      <c r="AH49" s="177"/>
      <c r="AI49" s="177"/>
      <c r="AJ49" s="177"/>
      <c r="AK49" s="177"/>
      <c r="AL49" s="177"/>
      <c r="AM49" s="177"/>
      <c r="AN49" s="177"/>
      <c r="AO49" s="177"/>
      <c r="AP49" s="177"/>
      <c r="AQ49" s="177"/>
      <c r="AR49" s="177"/>
      <c r="AS49" s="177"/>
      <c r="AT49" s="177"/>
      <c r="AU49" s="177"/>
      <c r="AV49" s="177"/>
      <c r="AW49" s="177"/>
      <c r="AX49" s="177"/>
      <c r="AY49" s="177"/>
      <c r="AZ49" s="177"/>
      <c r="BA49" s="177"/>
      <c r="BB49" s="177"/>
      <c r="BC49" s="177"/>
      <c r="BD49" s="177"/>
      <c r="BE49" s="177"/>
      <c r="BF49" s="177"/>
      <c r="BG49" s="177"/>
      <c r="BH49" s="177"/>
      <c r="BI49" s="177"/>
      <c r="BJ49" s="177"/>
      <c r="BK49" s="177"/>
      <c r="BL49" s="177"/>
      <c r="BM49" s="177"/>
      <c r="BN49" s="177"/>
      <c r="BO49" s="177"/>
      <c r="BP49" s="177"/>
      <c r="BQ49" s="177"/>
      <c r="BR49" s="177"/>
      <c r="BS49" s="177"/>
    </row>
    <row r="50" spans="1:71" x14ac:dyDescent="0.25">
      <c r="B50" s="152">
        <v>621</v>
      </c>
      <c r="C50" s="152">
        <v>663</v>
      </c>
      <c r="D50" s="152">
        <v>685</v>
      </c>
      <c r="E50" s="152">
        <v>735</v>
      </c>
      <c r="F50" s="152">
        <v>752</v>
      </c>
      <c r="G50" s="152">
        <v>782</v>
      </c>
      <c r="H50" s="152">
        <v>807</v>
      </c>
      <c r="K50" s="135" t="s">
        <v>155</v>
      </c>
      <c r="L50">
        <f t="shared" ref="L50:R50" si="35">VAR(B47:B51)</f>
        <v>12.700000000000001</v>
      </c>
      <c r="M50">
        <f t="shared" si="35"/>
        <v>8.8000000000000007</v>
      </c>
      <c r="N50">
        <f t="shared" si="35"/>
        <v>12.2</v>
      </c>
      <c r="O50">
        <f t="shared" si="35"/>
        <v>109.8</v>
      </c>
      <c r="P50">
        <f t="shared" si="35"/>
        <v>6.6999999999999993</v>
      </c>
      <c r="Q50">
        <f t="shared" si="35"/>
        <v>8.3000000000000007</v>
      </c>
      <c r="R50">
        <f t="shared" si="35"/>
        <v>14</v>
      </c>
      <c r="U50" s="465"/>
      <c r="V50" s="465"/>
      <c r="W50" s="465"/>
      <c r="X50" s="465"/>
      <c r="Y50" s="465"/>
      <c r="Z50" s="465"/>
      <c r="AA50" s="465"/>
      <c r="AB50" s="465"/>
      <c r="AC50" s="465"/>
      <c r="AD50" s="465"/>
      <c r="AE50" s="465"/>
      <c r="AF50" s="465"/>
      <c r="AG50" s="177"/>
      <c r="AH50" s="398"/>
      <c r="AI50" s="398"/>
      <c r="AJ50" s="398"/>
      <c r="AK50" s="398"/>
      <c r="AL50" s="398"/>
      <c r="AM50" s="398"/>
      <c r="AN50" s="398"/>
      <c r="AO50" s="398"/>
      <c r="AP50" s="398"/>
      <c r="AQ50" s="177"/>
      <c r="AR50" s="398"/>
      <c r="AS50" s="398"/>
      <c r="AT50" s="398"/>
      <c r="AU50" s="398"/>
      <c r="AV50" s="398"/>
      <c r="AW50" s="398"/>
      <c r="AX50" s="398"/>
      <c r="AY50" s="398"/>
      <c r="AZ50" s="398"/>
      <c r="BA50" s="398"/>
      <c r="BB50" s="177"/>
      <c r="BC50" s="398"/>
      <c r="BD50" s="398"/>
      <c r="BE50" s="398"/>
      <c r="BF50" s="398"/>
      <c r="BG50" s="398"/>
      <c r="BH50" s="398"/>
      <c r="BI50" s="398"/>
      <c r="BJ50" s="177"/>
      <c r="BK50" s="398"/>
      <c r="BL50" s="398"/>
      <c r="BM50" s="398"/>
      <c r="BN50" s="398"/>
      <c r="BO50" s="398"/>
      <c r="BP50" s="398"/>
      <c r="BQ50" s="398"/>
      <c r="BR50" s="398"/>
      <c r="BS50" s="177"/>
    </row>
    <row r="51" spans="1:71" x14ac:dyDescent="0.25">
      <c r="B51" s="152">
        <v>618</v>
      </c>
      <c r="C51" s="152">
        <v>658</v>
      </c>
      <c r="D51" s="152">
        <v>683</v>
      </c>
      <c r="E51" s="152">
        <v>729</v>
      </c>
      <c r="F51" s="152">
        <v>751</v>
      </c>
      <c r="G51" s="152">
        <v>782</v>
      </c>
      <c r="H51" s="152">
        <v>809</v>
      </c>
      <c r="K51" s="135"/>
      <c r="U51" s="204"/>
      <c r="V51" s="327"/>
      <c r="W51" s="327"/>
      <c r="X51" s="327"/>
      <c r="Y51" s="327"/>
      <c r="Z51" s="327"/>
      <c r="AA51" s="327"/>
      <c r="AB51" s="327"/>
      <c r="AC51" s="327"/>
      <c r="AD51" s="327"/>
      <c r="AE51" s="327"/>
      <c r="AF51" s="327"/>
      <c r="AG51" s="177"/>
      <c r="AH51" s="220"/>
      <c r="AI51" s="221"/>
      <c r="AJ51" s="221"/>
      <c r="AK51" s="221"/>
      <c r="AL51" s="221"/>
      <c r="AM51" s="221"/>
      <c r="AN51" s="221"/>
      <c r="AO51" s="221"/>
      <c r="AP51" s="221"/>
      <c r="AQ51" s="177"/>
      <c r="AR51" s="204"/>
      <c r="AS51" s="221"/>
      <c r="AT51" s="221"/>
      <c r="AU51" s="221"/>
      <c r="AV51" s="221"/>
      <c r="AW51" s="221"/>
      <c r="AX51" s="221"/>
      <c r="AY51" s="221"/>
      <c r="AZ51" s="221"/>
      <c r="BA51" s="221"/>
      <c r="BB51" s="177"/>
      <c r="BC51" s="220"/>
      <c r="BD51" s="221"/>
      <c r="BE51" s="221"/>
      <c r="BF51" s="221"/>
      <c r="BG51" s="221"/>
      <c r="BH51" s="221"/>
      <c r="BI51" s="221"/>
      <c r="BJ51" s="177"/>
      <c r="BK51" s="220"/>
      <c r="BL51" s="325"/>
      <c r="BM51" s="325"/>
      <c r="BN51" s="325"/>
      <c r="BO51" s="325"/>
      <c r="BP51" s="325"/>
      <c r="BQ51" s="325"/>
      <c r="BR51" s="325"/>
      <c r="BS51" s="177"/>
    </row>
    <row r="52" spans="1:71" x14ac:dyDescent="0.25">
      <c r="A52" s="135" t="s">
        <v>366</v>
      </c>
      <c r="B52" s="151">
        <v>620</v>
      </c>
      <c r="C52" s="151">
        <v>661</v>
      </c>
      <c r="D52" s="151">
        <v>685</v>
      </c>
      <c r="E52" s="151">
        <v>724</v>
      </c>
      <c r="F52" s="151">
        <v>756</v>
      </c>
      <c r="G52" s="151">
        <v>780</v>
      </c>
      <c r="H52" s="151">
        <v>815</v>
      </c>
      <c r="K52" s="135"/>
      <c r="U52" s="204"/>
      <c r="V52" s="328"/>
      <c r="W52" s="328"/>
      <c r="X52" s="328"/>
      <c r="Y52" s="328"/>
      <c r="Z52" s="328"/>
      <c r="AA52" s="328"/>
      <c r="AB52" s="328"/>
      <c r="AC52" s="328"/>
      <c r="AD52" s="328"/>
      <c r="AE52" s="328"/>
      <c r="AF52" s="328"/>
      <c r="AG52" s="177"/>
      <c r="AH52" s="220"/>
      <c r="AI52" s="222"/>
      <c r="AJ52" s="222"/>
      <c r="AK52" s="222"/>
      <c r="AL52" s="222"/>
      <c r="AM52" s="222"/>
      <c r="AN52" s="222"/>
      <c r="AO52" s="222"/>
      <c r="AP52" s="222"/>
      <c r="AQ52" s="177"/>
      <c r="AR52" s="204"/>
      <c r="AS52" s="330"/>
      <c r="AT52" s="330"/>
      <c r="AU52" s="330"/>
      <c r="AV52" s="330"/>
      <c r="AW52" s="330"/>
      <c r="AX52" s="330"/>
      <c r="AY52" s="330"/>
      <c r="AZ52" s="330"/>
      <c r="BA52" s="330"/>
      <c r="BB52" s="177"/>
      <c r="BC52" s="220"/>
      <c r="BD52" s="222"/>
      <c r="BE52" s="222"/>
      <c r="BF52" s="222"/>
      <c r="BG52" s="222"/>
      <c r="BH52" s="222"/>
      <c r="BI52" s="222"/>
      <c r="BJ52" s="177"/>
      <c r="BK52" s="220"/>
      <c r="BL52" s="222"/>
      <c r="BM52" s="222"/>
      <c r="BN52" s="222"/>
      <c r="BO52" s="222"/>
      <c r="BP52" s="222"/>
      <c r="BQ52" s="222"/>
      <c r="BR52" s="222"/>
      <c r="BS52" s="177"/>
    </row>
    <row r="53" spans="1:71" x14ac:dyDescent="0.25">
      <c r="B53" s="151">
        <v>621</v>
      </c>
      <c r="C53" s="151">
        <v>661</v>
      </c>
      <c r="D53" s="151">
        <v>677</v>
      </c>
      <c r="E53" s="151">
        <v>718</v>
      </c>
      <c r="F53" s="151">
        <v>750</v>
      </c>
      <c r="G53" s="151">
        <v>779</v>
      </c>
      <c r="H53" s="151">
        <v>816</v>
      </c>
      <c r="K53" s="135" t="s">
        <v>324</v>
      </c>
      <c r="L53">
        <f t="shared" ref="L53:R53" si="36">AVERAGE(B52:B56)</f>
        <v>621.20000000000005</v>
      </c>
      <c r="M53">
        <f t="shared" si="36"/>
        <v>662.2</v>
      </c>
      <c r="N53">
        <f t="shared" si="36"/>
        <v>679.4</v>
      </c>
      <c r="O53">
        <f t="shared" si="36"/>
        <v>720.4</v>
      </c>
      <c r="P53">
        <f t="shared" si="36"/>
        <v>756</v>
      </c>
      <c r="Q53">
        <f t="shared" si="36"/>
        <v>782.2</v>
      </c>
      <c r="R53">
        <f t="shared" si="36"/>
        <v>815</v>
      </c>
      <c r="U53" s="204"/>
      <c r="V53" s="328"/>
      <c r="W53" s="328"/>
      <c r="X53" s="328"/>
      <c r="Y53" s="328"/>
      <c r="Z53" s="328"/>
      <c r="AA53" s="328"/>
      <c r="AB53" s="328"/>
      <c r="AC53" s="328"/>
      <c r="AD53" s="328"/>
      <c r="AE53" s="328"/>
      <c r="AF53" s="328"/>
      <c r="AG53" s="177"/>
      <c r="AH53" s="220"/>
      <c r="AI53" s="222"/>
      <c r="AJ53" s="222"/>
      <c r="AK53" s="222"/>
      <c r="AL53" s="222"/>
      <c r="AM53" s="222"/>
      <c r="AN53" s="222"/>
      <c r="AO53" s="222"/>
      <c r="AP53" s="222"/>
      <c r="AQ53" s="177"/>
      <c r="AR53" s="204"/>
      <c r="AS53" s="330"/>
      <c r="AT53" s="330"/>
      <c r="AU53" s="330"/>
      <c r="AV53" s="330"/>
      <c r="AW53" s="330"/>
      <c r="AX53" s="330"/>
      <c r="AY53" s="330"/>
      <c r="AZ53" s="330"/>
      <c r="BA53" s="330"/>
      <c r="BB53" s="177"/>
      <c r="BC53" s="220"/>
      <c r="BD53" s="222"/>
      <c r="BE53" s="222"/>
      <c r="BF53" s="222"/>
      <c r="BG53" s="222"/>
      <c r="BH53" s="222"/>
      <c r="BI53" s="222"/>
      <c r="BJ53" s="177"/>
      <c r="BK53" s="220"/>
      <c r="BL53" s="222"/>
      <c r="BM53" s="222"/>
      <c r="BN53" s="222"/>
      <c r="BO53" s="222"/>
      <c r="BP53" s="222"/>
      <c r="BQ53" s="222"/>
      <c r="BR53" s="222"/>
      <c r="BS53" s="177"/>
    </row>
    <row r="54" spans="1:71" x14ac:dyDescent="0.25">
      <c r="B54" s="151">
        <v>624</v>
      </c>
      <c r="C54" s="151">
        <v>668</v>
      </c>
      <c r="D54" s="151">
        <v>683</v>
      </c>
      <c r="E54" s="151">
        <v>720</v>
      </c>
      <c r="F54" s="151">
        <v>758</v>
      </c>
      <c r="G54" s="151">
        <v>779</v>
      </c>
      <c r="H54" s="151">
        <v>818</v>
      </c>
      <c r="K54" s="135" t="s">
        <v>154</v>
      </c>
      <c r="L54">
        <f t="shared" ref="L54:R54" si="37">_xlfn.STDEV.S(B52:B56)</f>
        <v>1.9235384061671343</v>
      </c>
      <c r="M54">
        <f t="shared" si="37"/>
        <v>3.2710854467592254</v>
      </c>
      <c r="N54">
        <f t="shared" si="37"/>
        <v>4.5055521304275237</v>
      </c>
      <c r="O54">
        <f t="shared" si="37"/>
        <v>2.3021728866442679</v>
      </c>
      <c r="P54">
        <f t="shared" si="37"/>
        <v>3.5355339059327378</v>
      </c>
      <c r="Q54">
        <f t="shared" si="37"/>
        <v>4.0865633483405102</v>
      </c>
      <c r="R54">
        <f t="shared" si="37"/>
        <v>3</v>
      </c>
      <c r="U54" s="204"/>
      <c r="V54" s="328"/>
      <c r="W54" s="328"/>
      <c r="X54" s="328"/>
      <c r="Y54" s="328"/>
      <c r="Z54" s="328"/>
      <c r="AA54" s="328"/>
      <c r="AB54" s="328"/>
      <c r="AC54" s="328"/>
      <c r="AD54" s="328"/>
      <c r="AE54" s="328"/>
      <c r="AF54" s="328"/>
      <c r="AG54" s="177"/>
      <c r="AH54" s="220"/>
      <c r="AI54" s="222"/>
      <c r="AJ54" s="222"/>
      <c r="AK54" s="222"/>
      <c r="AL54" s="222"/>
      <c r="AM54" s="222"/>
      <c r="AN54" s="222"/>
      <c r="AO54" s="222"/>
      <c r="AP54" s="222"/>
      <c r="AQ54" s="177"/>
      <c r="AR54" s="204"/>
      <c r="AS54" s="330"/>
      <c r="AT54" s="330"/>
      <c r="AU54" s="330"/>
      <c r="AV54" s="330"/>
      <c r="AW54" s="330"/>
      <c r="AX54" s="330"/>
      <c r="AY54" s="330"/>
      <c r="AZ54" s="330"/>
      <c r="BA54" s="330"/>
      <c r="BB54" s="177"/>
      <c r="BC54" s="220"/>
      <c r="BD54" s="222"/>
      <c r="BE54" s="222"/>
      <c r="BF54" s="222"/>
      <c r="BG54" s="222"/>
      <c r="BH54" s="222"/>
      <c r="BI54" s="222"/>
      <c r="BJ54" s="177"/>
      <c r="BK54" s="220"/>
      <c r="BL54" s="222"/>
      <c r="BM54" s="222"/>
      <c r="BN54" s="222"/>
      <c r="BO54" s="222"/>
      <c r="BP54" s="222"/>
      <c r="BQ54" s="222"/>
      <c r="BR54" s="222"/>
      <c r="BS54" s="177"/>
    </row>
    <row r="55" spans="1:71" x14ac:dyDescent="0.25">
      <c r="B55" s="151">
        <v>619</v>
      </c>
      <c r="C55" s="151">
        <v>661</v>
      </c>
      <c r="D55" s="151">
        <v>678</v>
      </c>
      <c r="E55" s="151">
        <v>719</v>
      </c>
      <c r="F55" s="151">
        <v>757</v>
      </c>
      <c r="G55" s="151">
        <v>785</v>
      </c>
      <c r="H55" s="151">
        <v>810</v>
      </c>
      <c r="K55" s="135" t="s">
        <v>155</v>
      </c>
      <c r="L55">
        <f t="shared" ref="L55:R55" si="38">VAR(B52:B56)</f>
        <v>3.6999999999999997</v>
      </c>
      <c r="M55">
        <f t="shared" si="38"/>
        <v>10.700000000000001</v>
      </c>
      <c r="N55">
        <f t="shared" si="38"/>
        <v>20.3</v>
      </c>
      <c r="O55">
        <f t="shared" si="38"/>
        <v>5.3000000000000007</v>
      </c>
      <c r="P55">
        <f t="shared" si="38"/>
        <v>12.5</v>
      </c>
      <c r="Q55">
        <f t="shared" si="38"/>
        <v>16.700000000000003</v>
      </c>
      <c r="R55">
        <f t="shared" si="38"/>
        <v>9</v>
      </c>
      <c r="U55" s="204"/>
      <c r="V55" s="328"/>
      <c r="W55" s="328"/>
      <c r="X55" s="328"/>
      <c r="Y55" s="328"/>
      <c r="Z55" s="328"/>
      <c r="AA55" s="328"/>
      <c r="AB55" s="328"/>
      <c r="AC55" s="328"/>
      <c r="AD55" s="328"/>
      <c r="AE55" s="328"/>
      <c r="AF55" s="328"/>
      <c r="AG55" s="177"/>
      <c r="AH55" s="220"/>
      <c r="AI55" s="222"/>
      <c r="AJ55" s="222"/>
      <c r="AK55" s="222"/>
      <c r="AL55" s="222"/>
      <c r="AM55" s="222"/>
      <c r="AN55" s="222"/>
      <c r="AO55" s="222"/>
      <c r="AP55" s="222"/>
      <c r="AQ55" s="177"/>
      <c r="AR55" s="204"/>
      <c r="AS55" s="326"/>
      <c r="AT55" s="326"/>
      <c r="AU55" s="326"/>
      <c r="AV55" s="326"/>
      <c r="AW55" s="326"/>
      <c r="AX55" s="326"/>
      <c r="AY55" s="326"/>
      <c r="AZ55" s="326"/>
      <c r="BA55" s="326"/>
      <c r="BB55" s="177"/>
      <c r="BC55" s="220"/>
      <c r="BD55" s="326"/>
      <c r="BE55" s="326"/>
      <c r="BF55" s="326"/>
      <c r="BG55" s="326"/>
      <c r="BH55" s="326"/>
      <c r="BI55" s="326"/>
      <c r="BJ55" s="177"/>
      <c r="BK55" s="329"/>
      <c r="BL55" s="222"/>
      <c r="BM55" s="222"/>
      <c r="BN55" s="222"/>
      <c r="BO55" s="222"/>
      <c r="BP55" s="222"/>
      <c r="BQ55" s="222"/>
      <c r="BR55" s="222"/>
      <c r="BS55" s="177"/>
    </row>
    <row r="56" spans="1:71" x14ac:dyDescent="0.25">
      <c r="B56" s="151">
        <v>622</v>
      </c>
      <c r="C56" s="151">
        <v>660</v>
      </c>
      <c r="D56" s="151">
        <v>674</v>
      </c>
      <c r="E56" s="151">
        <v>721</v>
      </c>
      <c r="F56" s="151">
        <v>759</v>
      </c>
      <c r="G56" s="151">
        <v>788</v>
      </c>
      <c r="H56" s="151">
        <v>816</v>
      </c>
      <c r="K56" s="135"/>
      <c r="U56" s="329"/>
      <c r="V56" s="328"/>
      <c r="W56" s="328"/>
      <c r="X56" s="328"/>
      <c r="Y56" s="328"/>
      <c r="Z56" s="328"/>
      <c r="AA56" s="328"/>
      <c r="AB56" s="328"/>
      <c r="AC56" s="328"/>
      <c r="AD56" s="328"/>
      <c r="AE56" s="328"/>
      <c r="AF56" s="328"/>
      <c r="AG56" s="177"/>
      <c r="AH56" s="331"/>
      <c r="AI56" s="324"/>
      <c r="AJ56" s="324"/>
      <c r="AK56" s="324"/>
      <c r="AL56" s="324"/>
      <c r="AM56" s="324"/>
      <c r="AN56" s="324"/>
      <c r="AO56" s="324"/>
      <c r="AP56" s="324"/>
      <c r="AQ56" s="177"/>
      <c r="AR56" s="329"/>
      <c r="AS56" s="330"/>
      <c r="AT56" s="330"/>
      <c r="AU56" s="330"/>
      <c r="AV56" s="330"/>
      <c r="AW56" s="330"/>
      <c r="AX56" s="330"/>
      <c r="AY56" s="330"/>
      <c r="AZ56" s="330"/>
      <c r="BA56" s="330"/>
      <c r="BB56" s="177"/>
      <c r="BC56" s="329"/>
      <c r="BD56" s="222"/>
      <c r="BE56" s="222"/>
      <c r="BF56" s="222"/>
      <c r="BG56" s="222"/>
      <c r="BH56" s="222"/>
      <c r="BI56" s="222"/>
      <c r="BJ56" s="177"/>
      <c r="BK56" s="329"/>
      <c r="BL56" s="222"/>
      <c r="BM56" s="222"/>
      <c r="BN56" s="222"/>
      <c r="BO56" s="222"/>
      <c r="BP56" s="222"/>
      <c r="BQ56" s="222"/>
      <c r="BR56" s="222"/>
      <c r="BS56" s="177"/>
    </row>
    <row r="57" spans="1:71" x14ac:dyDescent="0.25">
      <c r="A57" s="135" t="s">
        <v>367</v>
      </c>
      <c r="B57" s="139">
        <v>625</v>
      </c>
      <c r="C57" s="139">
        <v>661</v>
      </c>
      <c r="D57" s="139">
        <v>689</v>
      </c>
      <c r="E57" s="139">
        <v>702</v>
      </c>
      <c r="F57" s="139">
        <v>748</v>
      </c>
      <c r="G57" s="139">
        <v>769</v>
      </c>
      <c r="H57" s="139">
        <v>805</v>
      </c>
      <c r="K57" s="135"/>
      <c r="U57" s="467"/>
      <c r="V57" s="466"/>
      <c r="W57" s="466"/>
      <c r="X57" s="466"/>
      <c r="Y57" s="466"/>
      <c r="Z57" s="466"/>
      <c r="AA57" s="466"/>
      <c r="AB57" s="466"/>
      <c r="AC57" s="466"/>
      <c r="AD57" s="466"/>
      <c r="AE57" s="466"/>
      <c r="AF57" s="466"/>
      <c r="AG57" s="177"/>
      <c r="AH57" s="331"/>
      <c r="AI57" s="324"/>
      <c r="AJ57" s="324"/>
      <c r="AK57" s="324"/>
      <c r="AL57" s="324"/>
      <c r="AM57" s="324"/>
      <c r="AN57" s="324"/>
      <c r="AO57" s="324"/>
      <c r="AP57" s="324"/>
      <c r="AQ57" s="177"/>
      <c r="AR57" s="329"/>
      <c r="AS57" s="330"/>
      <c r="AT57" s="330"/>
      <c r="AU57" s="330"/>
      <c r="AV57" s="330"/>
      <c r="AW57" s="330"/>
      <c r="AX57" s="330"/>
      <c r="AY57" s="330"/>
      <c r="AZ57" s="330"/>
      <c r="BA57" s="330"/>
      <c r="BB57" s="177"/>
      <c r="BC57" s="329"/>
      <c r="BD57" s="222"/>
      <c r="BE57" s="222"/>
      <c r="BF57" s="222"/>
      <c r="BG57" s="222"/>
      <c r="BH57" s="222"/>
      <c r="BI57" s="222"/>
      <c r="BJ57" s="177"/>
      <c r="BK57" s="177"/>
      <c r="BL57" s="177"/>
      <c r="BM57" s="177"/>
      <c r="BN57" s="177"/>
      <c r="BO57" s="177"/>
      <c r="BP57" s="177"/>
      <c r="BQ57" s="177"/>
      <c r="BR57" s="177"/>
      <c r="BS57" s="177"/>
    </row>
    <row r="58" spans="1:71" x14ac:dyDescent="0.25">
      <c r="B58" s="139">
        <v>626</v>
      </c>
      <c r="C58" s="139">
        <v>661</v>
      </c>
      <c r="D58" s="139">
        <v>673</v>
      </c>
      <c r="E58" s="139">
        <v>723</v>
      </c>
      <c r="F58" s="139">
        <v>745</v>
      </c>
      <c r="G58" s="139">
        <v>770</v>
      </c>
      <c r="H58" s="139">
        <v>810</v>
      </c>
      <c r="K58" s="135" t="s">
        <v>324</v>
      </c>
      <c r="L58">
        <f t="shared" ref="L58:R58" si="39">AVERAGE(B57:B61)</f>
        <v>625</v>
      </c>
      <c r="M58">
        <f t="shared" si="39"/>
        <v>663.6</v>
      </c>
      <c r="N58">
        <f t="shared" si="39"/>
        <v>677.6</v>
      </c>
      <c r="O58">
        <f t="shared" si="39"/>
        <v>714</v>
      </c>
      <c r="P58">
        <f t="shared" si="39"/>
        <v>745.4</v>
      </c>
      <c r="Q58">
        <f t="shared" si="39"/>
        <v>773.6</v>
      </c>
      <c r="R58">
        <f t="shared" si="39"/>
        <v>811.4</v>
      </c>
      <c r="U58" s="467"/>
      <c r="V58" s="466"/>
      <c r="W58" s="466"/>
      <c r="X58" s="466"/>
      <c r="Y58" s="466"/>
      <c r="Z58" s="466"/>
      <c r="AA58" s="466"/>
      <c r="AB58" s="466"/>
      <c r="AC58" s="466"/>
      <c r="AD58" s="466"/>
      <c r="AE58" s="466"/>
      <c r="AF58" s="466"/>
      <c r="AG58" s="177"/>
      <c r="AH58" s="220"/>
      <c r="AI58" s="321"/>
      <c r="AJ58" s="321"/>
      <c r="AK58" s="321"/>
      <c r="AL58" s="321"/>
      <c r="AM58" s="321"/>
      <c r="AN58" s="321"/>
      <c r="AO58" s="321"/>
      <c r="AP58" s="321"/>
      <c r="AQ58" s="177"/>
      <c r="AR58" s="204"/>
      <c r="AS58" s="321"/>
      <c r="AT58" s="321"/>
      <c r="AU58" s="321"/>
      <c r="AV58" s="321"/>
      <c r="AW58" s="321"/>
      <c r="AX58" s="321"/>
      <c r="AY58" s="321"/>
      <c r="AZ58" s="321"/>
      <c r="BA58" s="321"/>
      <c r="BB58" s="177"/>
      <c r="BC58" s="177"/>
      <c r="BD58" s="177"/>
      <c r="BE58" s="177"/>
      <c r="BF58" s="177"/>
      <c r="BG58" s="177"/>
      <c r="BH58" s="177"/>
      <c r="BI58" s="177"/>
      <c r="BJ58" s="177"/>
      <c r="BK58" s="177"/>
      <c r="BL58" s="177"/>
      <c r="BM58" s="177"/>
      <c r="BN58" s="177"/>
      <c r="BO58" s="177"/>
      <c r="BP58" s="177"/>
      <c r="BQ58" s="177"/>
      <c r="BR58" s="177"/>
      <c r="BS58" s="177"/>
    </row>
    <row r="59" spans="1:71" x14ac:dyDescent="0.25">
      <c r="B59" s="139">
        <v>627</v>
      </c>
      <c r="C59" s="139">
        <v>669</v>
      </c>
      <c r="D59" s="139">
        <v>670</v>
      </c>
      <c r="E59" s="139">
        <v>724</v>
      </c>
      <c r="F59" s="139">
        <v>744</v>
      </c>
      <c r="G59" s="139">
        <v>775</v>
      </c>
      <c r="H59" s="139">
        <v>814</v>
      </c>
      <c r="K59" s="135" t="s">
        <v>154</v>
      </c>
      <c r="L59">
        <f t="shared" ref="L59:R59" si="40">_xlfn.STDEV.S(B57:B61)</f>
        <v>2.3452078799117149</v>
      </c>
      <c r="M59">
        <f t="shared" si="40"/>
        <v>3.4351128074635335</v>
      </c>
      <c r="N59">
        <f t="shared" si="40"/>
        <v>7.7653074633268693</v>
      </c>
      <c r="O59">
        <f t="shared" si="40"/>
        <v>11.510864433221338</v>
      </c>
      <c r="P59">
        <f t="shared" si="40"/>
        <v>1.5165750888103102</v>
      </c>
      <c r="Q59">
        <f t="shared" si="40"/>
        <v>6.8410525505948279</v>
      </c>
      <c r="R59">
        <f t="shared" si="40"/>
        <v>7.5033325929216277</v>
      </c>
      <c r="AG59" s="177"/>
      <c r="AH59" s="220"/>
      <c r="AI59" s="177"/>
      <c r="AJ59" s="177"/>
      <c r="AK59" s="177"/>
      <c r="AL59" s="177"/>
      <c r="AM59" s="177"/>
      <c r="AN59" s="177"/>
      <c r="AO59" s="177"/>
      <c r="AP59" s="177"/>
      <c r="AQ59" s="177"/>
      <c r="AR59" s="204"/>
      <c r="AS59" s="177"/>
      <c r="AT59" s="177"/>
      <c r="AU59" s="177"/>
      <c r="AV59" s="177"/>
      <c r="AW59" s="177"/>
      <c r="AX59" s="177"/>
      <c r="AY59" s="177"/>
      <c r="AZ59" s="177"/>
      <c r="BA59" s="177"/>
      <c r="BB59" s="177"/>
      <c r="BC59" s="177"/>
      <c r="BD59" s="177"/>
      <c r="BE59" s="177"/>
      <c r="BF59" s="177"/>
      <c r="BG59" s="177"/>
      <c r="BH59" s="177"/>
      <c r="BI59" s="177"/>
      <c r="BJ59" s="177"/>
      <c r="BK59" s="177"/>
      <c r="BL59" s="177"/>
      <c r="BM59" s="177"/>
      <c r="BN59" s="177"/>
      <c r="BO59" s="177"/>
      <c r="BP59" s="177"/>
      <c r="BQ59" s="177"/>
      <c r="BR59" s="177"/>
      <c r="BS59" s="177"/>
    </row>
    <row r="60" spans="1:71" x14ac:dyDescent="0.25">
      <c r="B60" s="139">
        <v>626</v>
      </c>
      <c r="C60" s="139">
        <v>665</v>
      </c>
      <c r="D60" s="139">
        <v>682</v>
      </c>
      <c r="E60" s="139">
        <v>701</v>
      </c>
      <c r="F60" s="139">
        <v>745</v>
      </c>
      <c r="G60" s="139">
        <v>785</v>
      </c>
      <c r="H60" s="139">
        <v>823</v>
      </c>
      <c r="K60" s="135" t="s">
        <v>155</v>
      </c>
      <c r="L60">
        <f t="shared" ref="L60:R60" si="41">VAR(B57:B61)</f>
        <v>5.5</v>
      </c>
      <c r="M60">
        <f t="shared" si="41"/>
        <v>11.8</v>
      </c>
      <c r="N60">
        <f t="shared" si="41"/>
        <v>60.299999999999983</v>
      </c>
      <c r="O60">
        <f t="shared" si="41"/>
        <v>132.5</v>
      </c>
      <c r="P60">
        <f t="shared" si="41"/>
        <v>2.3000000000000003</v>
      </c>
      <c r="Q60">
        <f t="shared" si="41"/>
        <v>46.8</v>
      </c>
      <c r="R60">
        <f t="shared" si="41"/>
        <v>56.3</v>
      </c>
      <c r="AG60" s="177"/>
      <c r="AH60" s="220"/>
      <c r="AI60" s="177"/>
      <c r="AJ60" s="177"/>
      <c r="AK60" s="177"/>
      <c r="AL60" s="177"/>
      <c r="AM60" s="177"/>
      <c r="AN60" s="177"/>
      <c r="AO60" s="177"/>
      <c r="AP60" s="177"/>
      <c r="AQ60" s="177"/>
      <c r="AR60" s="204"/>
      <c r="AS60" s="177"/>
      <c r="AT60" s="177"/>
      <c r="AU60" s="177"/>
      <c r="AV60" s="177"/>
      <c r="AW60" s="177"/>
      <c r="AX60" s="177"/>
      <c r="AY60" s="177"/>
      <c r="AZ60" s="177"/>
      <c r="BA60" s="177"/>
      <c r="BB60" s="177"/>
      <c r="BC60" s="177"/>
      <c r="BD60" s="177"/>
      <c r="BE60" s="177"/>
      <c r="BF60" s="177"/>
      <c r="BG60" s="177"/>
      <c r="BH60" s="177"/>
      <c r="BI60" s="177"/>
      <c r="BJ60" s="177"/>
      <c r="BK60" s="177"/>
      <c r="BL60" s="177"/>
      <c r="BM60" s="177"/>
      <c r="BN60" s="177"/>
      <c r="BO60" s="177"/>
      <c r="BP60" s="177"/>
      <c r="BQ60" s="177"/>
      <c r="BR60" s="177"/>
      <c r="BS60" s="177"/>
    </row>
    <row r="61" spans="1:71" x14ac:dyDescent="0.25">
      <c r="B61" s="139">
        <v>621</v>
      </c>
      <c r="C61" s="139">
        <v>662</v>
      </c>
      <c r="D61" s="139">
        <v>674</v>
      </c>
      <c r="E61" s="139">
        <v>720</v>
      </c>
      <c r="F61" s="139">
        <v>745</v>
      </c>
      <c r="G61" s="139">
        <v>769</v>
      </c>
      <c r="H61" s="139">
        <v>805</v>
      </c>
      <c r="K61" s="135"/>
      <c r="AG61" s="177"/>
      <c r="AH61" s="177"/>
      <c r="AI61" s="177"/>
      <c r="AJ61" s="177"/>
      <c r="AK61" s="177"/>
      <c r="AL61" s="177"/>
      <c r="AM61" s="177"/>
      <c r="AN61" s="177"/>
      <c r="AO61" s="177"/>
      <c r="AP61" s="177"/>
      <c r="AQ61" s="177"/>
      <c r="AR61" s="177"/>
      <c r="AS61" s="177"/>
      <c r="AT61" s="177"/>
      <c r="AU61" s="177"/>
      <c r="AV61" s="177"/>
      <c r="AW61" s="177"/>
      <c r="AX61" s="177"/>
      <c r="AY61" s="177"/>
      <c r="AZ61" s="177"/>
      <c r="BA61" s="177"/>
      <c r="BB61" s="177"/>
      <c r="BC61" s="177"/>
      <c r="BD61" s="177"/>
      <c r="BE61" s="177"/>
      <c r="BF61" s="177"/>
      <c r="BG61" s="177"/>
      <c r="BH61" s="177"/>
      <c r="BI61" s="177"/>
      <c r="BJ61" s="177"/>
      <c r="BK61" s="177"/>
      <c r="BL61" s="177"/>
      <c r="BM61" s="177"/>
      <c r="BN61" s="177"/>
      <c r="BO61" s="177"/>
      <c r="BP61" s="177"/>
      <c r="BQ61" s="177"/>
      <c r="BR61" s="177"/>
      <c r="BS61" s="177"/>
    </row>
    <row r="62" spans="1:71" x14ac:dyDescent="0.25">
      <c r="A62" s="135" t="s">
        <v>368</v>
      </c>
      <c r="B62" s="140">
        <v>610</v>
      </c>
      <c r="C62" s="140">
        <v>661</v>
      </c>
      <c r="D62" s="140">
        <v>675</v>
      </c>
      <c r="E62" s="140">
        <v>723</v>
      </c>
      <c r="F62" s="140">
        <v>746</v>
      </c>
      <c r="G62" s="140">
        <v>769</v>
      </c>
      <c r="H62" s="140">
        <v>804</v>
      </c>
      <c r="K62" s="135"/>
      <c r="AG62" s="177"/>
      <c r="AH62" s="177"/>
      <c r="AI62" s="177"/>
      <c r="AJ62" s="177"/>
      <c r="AK62" s="177"/>
      <c r="AL62" s="177"/>
      <c r="AM62" s="177"/>
      <c r="AN62" s="177"/>
      <c r="AO62" s="177"/>
      <c r="AP62" s="177"/>
      <c r="AQ62" s="177"/>
      <c r="AR62" s="177"/>
      <c r="AS62" s="177"/>
      <c r="AT62" s="177"/>
      <c r="AU62" s="177"/>
      <c r="AV62" s="177"/>
      <c r="AW62" s="177"/>
      <c r="AX62" s="177"/>
      <c r="AY62" s="177"/>
      <c r="AZ62" s="177"/>
      <c r="BA62" s="177"/>
      <c r="BB62" s="177"/>
      <c r="BC62" s="177"/>
      <c r="BD62" s="177"/>
      <c r="BE62" s="177"/>
      <c r="BF62" s="177"/>
      <c r="BG62" s="177"/>
      <c r="BH62" s="177"/>
      <c r="BI62" s="177"/>
      <c r="BJ62" s="177"/>
      <c r="BK62" s="177"/>
      <c r="BL62" s="177"/>
      <c r="BM62" s="177"/>
      <c r="BN62" s="177"/>
      <c r="BO62" s="177"/>
      <c r="BP62" s="177"/>
      <c r="BQ62" s="177"/>
      <c r="BR62" s="177"/>
      <c r="BS62" s="177"/>
    </row>
    <row r="63" spans="1:71" x14ac:dyDescent="0.25">
      <c r="B63" s="140">
        <v>610</v>
      </c>
      <c r="C63" s="140">
        <v>661</v>
      </c>
      <c r="D63" s="140">
        <v>678</v>
      </c>
      <c r="E63" s="140">
        <v>719</v>
      </c>
      <c r="F63" s="140">
        <v>747</v>
      </c>
      <c r="G63" s="140">
        <v>768</v>
      </c>
      <c r="H63" s="140">
        <v>807</v>
      </c>
      <c r="K63" s="135" t="s">
        <v>324</v>
      </c>
      <c r="L63">
        <f t="shared" ref="L63:R63" si="42">AVERAGE(B62:B66)</f>
        <v>610.79999999999995</v>
      </c>
      <c r="M63">
        <f t="shared" si="42"/>
        <v>662.2</v>
      </c>
      <c r="N63">
        <f t="shared" si="42"/>
        <v>677.8</v>
      </c>
      <c r="O63">
        <f t="shared" si="42"/>
        <v>722</v>
      </c>
      <c r="P63">
        <f t="shared" si="42"/>
        <v>753.2</v>
      </c>
      <c r="Q63">
        <f t="shared" si="42"/>
        <v>773.4</v>
      </c>
      <c r="R63">
        <f t="shared" si="42"/>
        <v>809.8</v>
      </c>
      <c r="AG63" s="177"/>
      <c r="AH63" s="177"/>
      <c r="AI63" s="177"/>
      <c r="AJ63" s="177"/>
      <c r="AK63" s="177"/>
      <c r="AL63" s="177"/>
      <c r="AM63" s="177"/>
      <c r="AN63" s="177"/>
      <c r="AO63" s="177"/>
      <c r="AP63" s="177"/>
      <c r="AQ63" s="177"/>
      <c r="AR63" s="177"/>
      <c r="AS63" s="177"/>
      <c r="AT63" s="177"/>
      <c r="AU63" s="177"/>
      <c r="AV63" s="177"/>
      <c r="AW63" s="177"/>
      <c r="AX63" s="177"/>
      <c r="AY63" s="177"/>
      <c r="AZ63" s="177"/>
      <c r="BA63" s="177"/>
      <c r="BB63" s="177"/>
      <c r="BC63" s="177"/>
      <c r="BD63" s="177"/>
      <c r="BE63" s="177"/>
      <c r="BF63" s="177"/>
      <c r="BG63" s="177"/>
      <c r="BH63" s="177"/>
      <c r="BI63" s="177"/>
      <c r="BJ63" s="177"/>
      <c r="BK63" s="177"/>
      <c r="BL63" s="177"/>
      <c r="BM63" s="177"/>
      <c r="BN63" s="177"/>
      <c r="BO63" s="177"/>
      <c r="BP63" s="177"/>
      <c r="BQ63" s="177"/>
      <c r="BR63" s="177"/>
      <c r="BS63" s="177"/>
    </row>
    <row r="64" spans="1:71" x14ac:dyDescent="0.25">
      <c r="B64" s="140">
        <v>613</v>
      </c>
      <c r="C64" s="140">
        <v>666</v>
      </c>
      <c r="D64" s="140">
        <v>669</v>
      </c>
      <c r="E64" s="140">
        <v>724</v>
      </c>
      <c r="F64" s="140">
        <v>755</v>
      </c>
      <c r="G64" s="140">
        <v>775</v>
      </c>
      <c r="H64" s="140">
        <v>809</v>
      </c>
      <c r="K64" s="135" t="s">
        <v>154</v>
      </c>
      <c r="L64">
        <f t="shared" ref="L64:R64" si="43">_xlfn.STDEV.S(B62:B66)</f>
        <v>1.3038404810405297</v>
      </c>
      <c r="M64">
        <f t="shared" si="43"/>
        <v>3.8340579025361627</v>
      </c>
      <c r="N64">
        <f t="shared" si="43"/>
        <v>9.0939540355117252</v>
      </c>
      <c r="O64">
        <f t="shared" si="43"/>
        <v>2.3452078799117149</v>
      </c>
      <c r="P64">
        <f t="shared" si="43"/>
        <v>6.3403469936589438</v>
      </c>
      <c r="Q64">
        <f t="shared" si="43"/>
        <v>4.7222875812470377</v>
      </c>
      <c r="R64">
        <f t="shared" si="43"/>
        <v>4.6583258795408469</v>
      </c>
      <c r="AG64" s="177"/>
      <c r="AH64" s="177"/>
      <c r="AI64" s="177"/>
      <c r="AJ64" s="177"/>
      <c r="AK64" s="177"/>
      <c r="AL64" s="177"/>
      <c r="AM64" s="177"/>
      <c r="AN64" s="177"/>
      <c r="AO64" s="177"/>
      <c r="AP64" s="177"/>
      <c r="AQ64" s="177"/>
      <c r="AR64" s="177"/>
      <c r="AS64" s="177"/>
      <c r="AT64" s="177"/>
      <c r="AU64" s="177"/>
      <c r="AV64" s="177"/>
      <c r="AW64" s="177"/>
      <c r="AX64" s="177"/>
      <c r="AY64" s="177"/>
      <c r="AZ64" s="177"/>
      <c r="BA64" s="177"/>
      <c r="BB64" s="177"/>
      <c r="BC64" s="177"/>
      <c r="BD64" s="177"/>
      <c r="BE64" s="177"/>
      <c r="BF64" s="177"/>
      <c r="BG64" s="177"/>
      <c r="BH64" s="177"/>
      <c r="BI64" s="177"/>
      <c r="BJ64" s="177"/>
      <c r="BK64" s="177"/>
      <c r="BL64" s="177"/>
      <c r="BM64" s="177"/>
      <c r="BN64" s="177"/>
      <c r="BO64" s="177"/>
      <c r="BP64" s="177"/>
      <c r="BQ64" s="177"/>
      <c r="BR64" s="177"/>
      <c r="BS64" s="177"/>
    </row>
    <row r="65" spans="1:71" x14ac:dyDescent="0.25">
      <c r="B65" s="140">
        <v>610</v>
      </c>
      <c r="C65" s="140">
        <v>657</v>
      </c>
      <c r="D65" s="140">
        <v>693</v>
      </c>
      <c r="E65" s="140">
        <v>724</v>
      </c>
      <c r="F65" s="140">
        <v>759</v>
      </c>
      <c r="G65" s="140">
        <v>776</v>
      </c>
      <c r="H65" s="140">
        <v>815</v>
      </c>
      <c r="K65" s="135" t="s">
        <v>155</v>
      </c>
      <c r="L65">
        <f t="shared" ref="L65:R65" si="44">VAR(B62:B66)</f>
        <v>1.7</v>
      </c>
      <c r="M65">
        <f t="shared" si="44"/>
        <v>14.7</v>
      </c>
      <c r="N65">
        <f t="shared" si="44"/>
        <v>82.7</v>
      </c>
      <c r="O65">
        <f t="shared" si="44"/>
        <v>5.5</v>
      </c>
      <c r="P65">
        <f t="shared" si="44"/>
        <v>40.200000000000003</v>
      </c>
      <c r="Q65">
        <f t="shared" si="44"/>
        <v>22.3</v>
      </c>
      <c r="R65">
        <f t="shared" si="44"/>
        <v>21.700000000000003</v>
      </c>
      <c r="AG65" s="177"/>
      <c r="AH65" s="177"/>
      <c r="AI65" s="177"/>
      <c r="AJ65" s="177"/>
      <c r="AK65" s="177"/>
      <c r="AL65" s="177"/>
      <c r="AM65" s="177"/>
      <c r="AN65" s="177"/>
      <c r="AO65" s="177"/>
      <c r="AP65" s="177"/>
      <c r="AQ65" s="177"/>
      <c r="AR65" s="177"/>
      <c r="AS65" s="177"/>
      <c r="AT65" s="177"/>
      <c r="AU65" s="177"/>
      <c r="AV65" s="177"/>
      <c r="AW65" s="177"/>
      <c r="AX65" s="177"/>
      <c r="AY65" s="177"/>
      <c r="AZ65" s="177"/>
      <c r="BA65" s="177"/>
      <c r="BB65" s="177"/>
      <c r="BC65" s="177"/>
      <c r="BD65" s="177"/>
      <c r="BE65" s="177"/>
      <c r="BF65" s="177"/>
      <c r="BG65" s="177"/>
      <c r="BH65" s="177"/>
      <c r="BI65" s="177"/>
      <c r="BJ65" s="177"/>
      <c r="BK65" s="177"/>
      <c r="BL65" s="177"/>
      <c r="BM65" s="177"/>
      <c r="BN65" s="177"/>
      <c r="BO65" s="177"/>
      <c r="BP65" s="177"/>
      <c r="BQ65" s="177"/>
      <c r="BR65" s="177"/>
      <c r="BS65" s="177"/>
    </row>
    <row r="66" spans="1:71" x14ac:dyDescent="0.25">
      <c r="B66" s="140">
        <v>611</v>
      </c>
      <c r="C66" s="140">
        <v>666</v>
      </c>
      <c r="D66" s="140">
        <v>674</v>
      </c>
      <c r="E66" s="140">
        <v>720</v>
      </c>
      <c r="F66" s="140">
        <v>759</v>
      </c>
      <c r="G66" s="140">
        <v>779</v>
      </c>
      <c r="H66" s="140">
        <v>814</v>
      </c>
      <c r="K66" s="135"/>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c r="BD66" s="177"/>
      <c r="BE66" s="177"/>
      <c r="BF66" s="177"/>
      <c r="BG66" s="177"/>
      <c r="BH66" s="177"/>
      <c r="BI66" s="177"/>
      <c r="BJ66" s="177"/>
      <c r="BK66" s="177"/>
      <c r="BL66" s="177"/>
      <c r="BM66" s="177"/>
      <c r="BN66" s="177"/>
      <c r="BO66" s="177"/>
      <c r="BP66" s="177"/>
      <c r="BQ66" s="177"/>
      <c r="BR66" s="177"/>
      <c r="BS66" s="177"/>
    </row>
    <row r="67" spans="1:71" x14ac:dyDescent="0.25">
      <c r="A67" s="135" t="s">
        <v>369</v>
      </c>
      <c r="B67" s="152">
        <v>613</v>
      </c>
      <c r="C67" s="152">
        <v>641</v>
      </c>
      <c r="D67" s="152">
        <v>656</v>
      </c>
      <c r="E67" s="152">
        <v>695</v>
      </c>
      <c r="F67" s="152">
        <v>719</v>
      </c>
      <c r="G67" s="152">
        <v>750</v>
      </c>
      <c r="H67" s="152">
        <v>801</v>
      </c>
      <c r="K67" s="135"/>
      <c r="AG67" s="177"/>
      <c r="AH67" s="177"/>
      <c r="AI67" s="177"/>
      <c r="AJ67" s="177"/>
      <c r="AK67" s="177"/>
      <c r="AL67" s="177"/>
      <c r="AM67" s="177"/>
      <c r="AN67" s="177"/>
      <c r="AO67" s="177"/>
      <c r="AP67" s="177"/>
      <c r="AQ67" s="177"/>
      <c r="AR67" s="177"/>
      <c r="AS67" s="177"/>
      <c r="AT67" s="177"/>
      <c r="AU67" s="177"/>
      <c r="AV67" s="177"/>
      <c r="AW67" s="177"/>
      <c r="AX67" s="177"/>
      <c r="AY67" s="177"/>
      <c r="AZ67" s="177"/>
      <c r="BA67" s="177"/>
      <c r="BB67" s="177"/>
      <c r="BC67" s="177"/>
      <c r="BD67" s="177"/>
      <c r="BE67" s="177"/>
      <c r="BF67" s="177"/>
      <c r="BG67" s="177"/>
      <c r="BH67" s="177"/>
      <c r="BI67" s="177"/>
      <c r="BJ67" s="177"/>
      <c r="BK67" s="177"/>
      <c r="BL67" s="177"/>
      <c r="BM67" s="177"/>
      <c r="BN67" s="177"/>
      <c r="BO67" s="177"/>
      <c r="BP67" s="177"/>
      <c r="BQ67" s="177"/>
      <c r="BR67" s="177"/>
      <c r="BS67" s="177"/>
    </row>
    <row r="68" spans="1:71" x14ac:dyDescent="0.25">
      <c r="B68" s="152">
        <v>610</v>
      </c>
      <c r="C68" s="152">
        <v>658</v>
      </c>
      <c r="D68" s="152">
        <v>651</v>
      </c>
      <c r="E68" s="152">
        <v>702</v>
      </c>
      <c r="F68" s="152">
        <v>715</v>
      </c>
      <c r="G68" s="152">
        <v>751</v>
      </c>
      <c r="H68" s="152">
        <v>802</v>
      </c>
      <c r="K68" s="135" t="s">
        <v>324</v>
      </c>
      <c r="L68">
        <f t="shared" ref="L68:R68" si="45">AVERAGE(B67:B71)</f>
        <v>602.4</v>
      </c>
      <c r="M68">
        <f t="shared" si="45"/>
        <v>655.6</v>
      </c>
      <c r="N68">
        <f t="shared" si="45"/>
        <v>672.8</v>
      </c>
      <c r="O68">
        <f t="shared" si="45"/>
        <v>698.8</v>
      </c>
      <c r="P68">
        <f t="shared" si="45"/>
        <v>715.8</v>
      </c>
      <c r="Q68">
        <f t="shared" si="45"/>
        <v>754.4</v>
      </c>
      <c r="R68">
        <f t="shared" si="45"/>
        <v>800.8</v>
      </c>
      <c r="AG68" s="177"/>
      <c r="AH68" s="177"/>
      <c r="AI68" s="177"/>
      <c r="AJ68" s="177"/>
      <c r="AK68" s="177"/>
      <c r="AL68" s="177"/>
      <c r="AM68" s="177"/>
      <c r="AN68" s="177"/>
      <c r="AO68" s="177"/>
      <c r="AP68" s="177"/>
      <c r="AQ68" s="177"/>
      <c r="AR68" s="177"/>
      <c r="AS68" s="177"/>
      <c r="AT68" s="177"/>
      <c r="AU68" s="177"/>
      <c r="AV68" s="177"/>
      <c r="AW68" s="177"/>
      <c r="AX68" s="177"/>
      <c r="AY68" s="177"/>
      <c r="AZ68" s="177"/>
      <c r="BA68" s="177"/>
      <c r="BB68" s="177"/>
      <c r="BC68" s="177"/>
      <c r="BD68" s="177"/>
      <c r="BE68" s="177"/>
      <c r="BF68" s="177"/>
      <c r="BG68" s="177"/>
      <c r="BH68" s="177"/>
      <c r="BI68" s="177"/>
      <c r="BJ68" s="177"/>
      <c r="BK68" s="177"/>
      <c r="BL68" s="177"/>
      <c r="BM68" s="177"/>
      <c r="BN68" s="177"/>
      <c r="BO68" s="177"/>
      <c r="BP68" s="177"/>
      <c r="BQ68" s="177"/>
      <c r="BR68" s="177"/>
      <c r="BS68" s="177"/>
    </row>
    <row r="69" spans="1:71" x14ac:dyDescent="0.25">
      <c r="B69" s="152">
        <v>599</v>
      </c>
      <c r="C69" s="152">
        <v>642</v>
      </c>
      <c r="D69" s="152">
        <v>651</v>
      </c>
      <c r="E69" s="152">
        <v>703</v>
      </c>
      <c r="F69" s="152">
        <v>714</v>
      </c>
      <c r="G69" s="152">
        <v>759</v>
      </c>
      <c r="H69" s="152">
        <v>803</v>
      </c>
      <c r="K69" s="135" t="s">
        <v>154</v>
      </c>
      <c r="L69">
        <f t="shared" ref="L69:R69" si="46">_xlfn.STDEV.S(B67:B71)</f>
        <v>11.081516141756055</v>
      </c>
      <c r="M69">
        <f t="shared" si="46"/>
        <v>17.444196742756599</v>
      </c>
      <c r="N69">
        <f t="shared" si="46"/>
        <v>27.653209578636616</v>
      </c>
      <c r="O69">
        <f t="shared" si="46"/>
        <v>4.9699094559156709</v>
      </c>
      <c r="P69">
        <f t="shared" si="46"/>
        <v>1.9235384061671346</v>
      </c>
      <c r="Q69">
        <f t="shared" si="46"/>
        <v>3.8470768123342691</v>
      </c>
      <c r="R69">
        <f t="shared" si="46"/>
        <v>1.7888543819998317</v>
      </c>
      <c r="AG69" s="177"/>
      <c r="AH69" s="177"/>
      <c r="AI69" s="177"/>
      <c r="AJ69" s="177"/>
      <c r="AK69" s="177"/>
      <c r="AL69" s="177"/>
      <c r="AM69" s="177"/>
      <c r="AN69" s="177"/>
      <c r="AO69" s="177"/>
      <c r="AP69" s="177"/>
      <c r="AQ69" s="177"/>
      <c r="AR69" s="177"/>
      <c r="AS69" s="177"/>
      <c r="AT69" s="177"/>
      <c r="AU69" s="177"/>
      <c r="AV69" s="177"/>
      <c r="AW69" s="177"/>
      <c r="AX69" s="177"/>
      <c r="AY69" s="177"/>
      <c r="AZ69" s="177"/>
      <c r="BA69" s="177"/>
      <c r="BB69" s="177"/>
      <c r="BC69" s="177"/>
      <c r="BD69" s="177"/>
      <c r="BE69" s="177"/>
      <c r="BF69" s="177"/>
      <c r="BG69" s="177"/>
      <c r="BH69" s="177"/>
      <c r="BI69" s="177"/>
      <c r="BJ69" s="177"/>
      <c r="BK69" s="177"/>
      <c r="BL69" s="177"/>
      <c r="BM69" s="177"/>
      <c r="BN69" s="177"/>
      <c r="BO69" s="177"/>
      <c r="BP69" s="177"/>
      <c r="BQ69" s="177"/>
      <c r="BR69" s="177"/>
      <c r="BS69" s="177"/>
    </row>
    <row r="70" spans="1:71" x14ac:dyDescent="0.25">
      <c r="B70" s="152">
        <v>585</v>
      </c>
      <c r="C70" s="152">
        <v>653</v>
      </c>
      <c r="D70" s="152">
        <v>704</v>
      </c>
      <c r="E70" s="152">
        <v>702</v>
      </c>
      <c r="F70" s="152">
        <v>716</v>
      </c>
      <c r="G70" s="152">
        <v>757</v>
      </c>
      <c r="H70" s="152">
        <v>799</v>
      </c>
      <c r="K70" s="135" t="s">
        <v>155</v>
      </c>
      <c r="L70">
        <f t="shared" ref="L70:R70" si="47">VAR(B67:B71)</f>
        <v>122.8</v>
      </c>
      <c r="M70">
        <f t="shared" si="47"/>
        <v>304.29999999999995</v>
      </c>
      <c r="N70">
        <f t="shared" si="47"/>
        <v>764.69999999999993</v>
      </c>
      <c r="O70">
        <f t="shared" si="47"/>
        <v>24.700000000000003</v>
      </c>
      <c r="P70">
        <f t="shared" si="47"/>
        <v>3.7000000000000006</v>
      </c>
      <c r="Q70">
        <f t="shared" si="47"/>
        <v>14.8</v>
      </c>
      <c r="R70">
        <f t="shared" si="47"/>
        <v>3.2</v>
      </c>
      <c r="AG70" s="177"/>
      <c r="AH70" s="177"/>
      <c r="AI70" s="177"/>
      <c r="AJ70" s="177"/>
      <c r="AK70" s="177"/>
      <c r="AL70" s="177"/>
      <c r="AM70" s="177"/>
      <c r="AN70" s="177"/>
      <c r="AO70" s="177"/>
      <c r="AP70" s="177"/>
      <c r="AQ70" s="177"/>
      <c r="AR70" s="177"/>
      <c r="AS70" s="177"/>
      <c r="AT70" s="177"/>
      <c r="AU70" s="177"/>
      <c r="AV70" s="177"/>
      <c r="AW70" s="177"/>
      <c r="AX70" s="177"/>
      <c r="AY70" s="177"/>
      <c r="AZ70" s="177"/>
      <c r="BA70" s="177"/>
      <c r="BB70" s="177"/>
      <c r="BC70" s="177"/>
      <c r="BD70" s="177"/>
      <c r="BE70" s="177"/>
      <c r="BF70" s="177"/>
      <c r="BG70" s="177"/>
      <c r="BH70" s="177"/>
      <c r="BI70" s="177"/>
      <c r="BJ70" s="177"/>
      <c r="BK70" s="177"/>
      <c r="BL70" s="177"/>
      <c r="BM70" s="177"/>
      <c r="BN70" s="177"/>
      <c r="BO70" s="177"/>
      <c r="BP70" s="177"/>
      <c r="BQ70" s="177"/>
      <c r="BR70" s="177"/>
      <c r="BS70" s="177"/>
    </row>
    <row r="71" spans="1:71" x14ac:dyDescent="0.25">
      <c r="B71" s="152">
        <v>605</v>
      </c>
      <c r="C71" s="152">
        <v>684</v>
      </c>
      <c r="D71" s="152">
        <v>702</v>
      </c>
      <c r="E71" s="152">
        <v>692</v>
      </c>
      <c r="F71" s="152">
        <v>715</v>
      </c>
      <c r="G71" s="152">
        <v>755</v>
      </c>
      <c r="H71" s="152">
        <v>799</v>
      </c>
      <c r="K71" s="135"/>
      <c r="AG71" s="177"/>
      <c r="AH71" s="177"/>
      <c r="AI71" s="177"/>
      <c r="AJ71" s="177"/>
      <c r="AK71" s="177"/>
      <c r="AL71" s="177"/>
      <c r="AM71" s="177"/>
      <c r="AN71" s="177"/>
      <c r="AO71" s="177"/>
      <c r="AP71" s="177"/>
      <c r="AQ71" s="177"/>
      <c r="AR71" s="177"/>
      <c r="AS71" s="177"/>
      <c r="AT71" s="177"/>
      <c r="AU71" s="177"/>
      <c r="AV71" s="177"/>
      <c r="AW71" s="177"/>
      <c r="AX71" s="177"/>
      <c r="AY71" s="177"/>
      <c r="AZ71" s="177"/>
      <c r="BA71" s="177"/>
      <c r="BB71" s="177"/>
      <c r="BC71" s="177"/>
      <c r="BD71" s="177"/>
      <c r="BE71" s="177"/>
      <c r="BF71" s="177"/>
      <c r="BG71" s="177"/>
      <c r="BH71" s="177"/>
      <c r="BI71" s="177"/>
      <c r="BJ71" s="177"/>
      <c r="BK71" s="177"/>
      <c r="BL71" s="177"/>
      <c r="BM71" s="177"/>
      <c r="BN71" s="177"/>
      <c r="BO71" s="177"/>
      <c r="BP71" s="177"/>
      <c r="BQ71" s="177"/>
      <c r="BR71" s="177"/>
      <c r="BS71" s="177"/>
    </row>
    <row r="72" spans="1:71" x14ac:dyDescent="0.25">
      <c r="A72" s="135" t="s">
        <v>370</v>
      </c>
      <c r="B72" s="151">
        <v>605</v>
      </c>
      <c r="C72" s="151">
        <v>652</v>
      </c>
      <c r="D72" s="151">
        <v>682</v>
      </c>
      <c r="E72" s="151">
        <v>705</v>
      </c>
      <c r="F72" s="151">
        <v>714</v>
      </c>
      <c r="G72" s="151">
        <v>754</v>
      </c>
      <c r="H72" s="151">
        <v>800</v>
      </c>
      <c r="K72" s="135"/>
      <c r="AG72" s="177"/>
      <c r="AH72" s="177"/>
      <c r="AI72" s="177"/>
      <c r="AJ72" s="177"/>
      <c r="AK72" s="177"/>
      <c r="AL72" s="177"/>
      <c r="AM72" s="177"/>
      <c r="AN72" s="177"/>
      <c r="AO72" s="177"/>
      <c r="AP72" s="177"/>
      <c r="AQ72" s="177"/>
      <c r="AR72" s="177"/>
      <c r="AS72" s="177"/>
      <c r="AT72" s="177"/>
      <c r="AU72" s="177"/>
      <c r="AV72" s="177"/>
      <c r="AW72" s="177"/>
      <c r="AX72" s="177"/>
      <c r="AY72" s="177"/>
      <c r="AZ72" s="177"/>
      <c r="BA72" s="177"/>
      <c r="BB72" s="177"/>
      <c r="BC72" s="177"/>
      <c r="BD72" s="177"/>
      <c r="BE72" s="177"/>
      <c r="BF72" s="177"/>
      <c r="BG72" s="177"/>
      <c r="BH72" s="177"/>
      <c r="BI72" s="177"/>
      <c r="BJ72" s="177"/>
      <c r="BK72" s="177"/>
      <c r="BL72" s="177"/>
      <c r="BM72" s="177"/>
      <c r="BN72" s="177"/>
      <c r="BO72" s="177"/>
      <c r="BP72" s="177"/>
      <c r="BQ72" s="177"/>
      <c r="BR72" s="177"/>
      <c r="BS72" s="177"/>
    </row>
    <row r="73" spans="1:71" x14ac:dyDescent="0.25">
      <c r="B73" s="151">
        <v>607</v>
      </c>
      <c r="C73" s="151">
        <v>648</v>
      </c>
      <c r="D73" s="151">
        <v>668</v>
      </c>
      <c r="E73" s="151">
        <v>685</v>
      </c>
      <c r="F73" s="151">
        <v>713</v>
      </c>
      <c r="G73" s="151">
        <v>754</v>
      </c>
      <c r="H73" s="151">
        <v>801</v>
      </c>
      <c r="K73" s="135" t="s">
        <v>324</v>
      </c>
      <c r="L73">
        <f t="shared" ref="L73:R73" si="48">AVERAGE(B72:B76)</f>
        <v>608.20000000000005</v>
      </c>
      <c r="M73">
        <f t="shared" si="48"/>
        <v>648.79999999999995</v>
      </c>
      <c r="N73">
        <f t="shared" si="48"/>
        <v>686</v>
      </c>
      <c r="O73">
        <f t="shared" si="48"/>
        <v>705.4</v>
      </c>
      <c r="P73">
        <f t="shared" si="48"/>
        <v>714.4</v>
      </c>
      <c r="Q73">
        <f t="shared" si="48"/>
        <v>753.6</v>
      </c>
      <c r="R73">
        <f t="shared" si="48"/>
        <v>802.6</v>
      </c>
      <c r="AG73" s="177"/>
      <c r="AH73" s="177"/>
      <c r="AI73" s="177"/>
      <c r="AJ73" s="177"/>
      <c r="AK73" s="177"/>
      <c r="AL73" s="177"/>
      <c r="AM73" s="177"/>
      <c r="AN73" s="177"/>
      <c r="AO73" s="177"/>
      <c r="AP73" s="177"/>
      <c r="AQ73" s="177"/>
      <c r="AR73" s="177"/>
      <c r="AS73" s="177"/>
      <c r="AT73" s="177"/>
      <c r="AU73" s="177"/>
      <c r="AV73" s="177"/>
      <c r="AW73" s="177"/>
      <c r="AX73" s="177"/>
      <c r="AY73" s="177"/>
      <c r="AZ73" s="177"/>
      <c r="BA73" s="177"/>
      <c r="BB73" s="177"/>
      <c r="BC73" s="177"/>
      <c r="BD73" s="177"/>
      <c r="BE73" s="177"/>
      <c r="BF73" s="177"/>
      <c r="BG73" s="177"/>
      <c r="BH73" s="177"/>
      <c r="BI73" s="177"/>
      <c r="BJ73" s="177"/>
      <c r="BK73" s="177"/>
      <c r="BL73" s="177"/>
      <c r="BM73" s="177"/>
      <c r="BN73" s="177"/>
      <c r="BO73" s="177"/>
      <c r="BP73" s="177"/>
      <c r="BQ73" s="177"/>
      <c r="BR73" s="177"/>
      <c r="BS73" s="177"/>
    </row>
    <row r="74" spans="1:71" x14ac:dyDescent="0.25">
      <c r="B74" s="151">
        <v>609</v>
      </c>
      <c r="C74" s="151">
        <v>653</v>
      </c>
      <c r="D74" s="151">
        <v>705</v>
      </c>
      <c r="E74" s="151">
        <v>694</v>
      </c>
      <c r="F74" s="151">
        <v>712</v>
      </c>
      <c r="G74" s="151">
        <v>753</v>
      </c>
      <c r="H74" s="151">
        <v>806</v>
      </c>
      <c r="K74" s="135" t="s">
        <v>154</v>
      </c>
      <c r="L74">
        <f t="shared" ref="L74:R74" si="49">_xlfn.STDEV.S(B72:B76)</f>
        <v>2.16794833886788</v>
      </c>
      <c r="M74">
        <f t="shared" si="49"/>
        <v>4.7644516998286379</v>
      </c>
      <c r="N74">
        <f t="shared" si="49"/>
        <v>16.777961735562517</v>
      </c>
      <c r="O74">
        <f t="shared" si="49"/>
        <v>16.349311912126453</v>
      </c>
      <c r="P74">
        <f t="shared" si="49"/>
        <v>2.7018512172212592</v>
      </c>
      <c r="Q74">
        <f t="shared" si="49"/>
        <v>0.54772255750516619</v>
      </c>
      <c r="R74">
        <f t="shared" si="49"/>
        <v>3.646916505762094</v>
      </c>
      <c r="AM74" s="177"/>
      <c r="AN74" s="177"/>
      <c r="AO74" s="177"/>
      <c r="AP74" s="177"/>
      <c r="AQ74" s="177"/>
      <c r="AR74" s="177"/>
      <c r="AS74" s="177"/>
      <c r="AT74" s="177"/>
      <c r="AU74" s="177"/>
      <c r="AV74" s="177"/>
      <c r="AW74" s="177"/>
      <c r="AX74" s="177"/>
      <c r="AY74" s="177"/>
      <c r="AZ74" s="177"/>
      <c r="BA74" s="177"/>
      <c r="BB74" s="177"/>
      <c r="BC74" s="177"/>
      <c r="BD74" s="177"/>
      <c r="BE74" s="177"/>
      <c r="BF74" s="177"/>
      <c r="BG74" s="177"/>
    </row>
    <row r="75" spans="1:71" x14ac:dyDescent="0.25">
      <c r="B75" s="151">
        <v>610</v>
      </c>
      <c r="C75" s="151">
        <v>650</v>
      </c>
      <c r="D75" s="151">
        <v>702</v>
      </c>
      <c r="E75" s="151">
        <v>723</v>
      </c>
      <c r="F75" s="151">
        <v>714</v>
      </c>
      <c r="G75" s="151">
        <v>754</v>
      </c>
      <c r="H75" s="151">
        <v>807</v>
      </c>
      <c r="K75" s="135" t="s">
        <v>155</v>
      </c>
      <c r="L75">
        <f t="shared" ref="L75:R75" si="50">VAR(B72:B76)</f>
        <v>4.7</v>
      </c>
      <c r="M75">
        <f t="shared" si="50"/>
        <v>22.7</v>
      </c>
      <c r="N75">
        <f t="shared" si="50"/>
        <v>281.5</v>
      </c>
      <c r="O75">
        <f t="shared" si="50"/>
        <v>267.29999999999995</v>
      </c>
      <c r="P75">
        <f t="shared" si="50"/>
        <v>7.3000000000000007</v>
      </c>
      <c r="Q75">
        <f t="shared" si="50"/>
        <v>0.30000000000000004</v>
      </c>
      <c r="R75">
        <f t="shared" si="50"/>
        <v>13.3</v>
      </c>
      <c r="AM75" s="177"/>
      <c r="AN75" s="177"/>
      <c r="AO75" s="177"/>
      <c r="AP75" s="177"/>
      <c r="AQ75" s="177"/>
      <c r="AR75" s="177"/>
      <c r="AS75" s="177"/>
      <c r="AT75" s="177"/>
      <c r="AU75" s="177"/>
      <c r="AV75" s="177"/>
      <c r="AW75" s="177"/>
      <c r="AX75" s="177"/>
      <c r="AY75" s="177"/>
      <c r="AZ75" s="177"/>
      <c r="BA75" s="177"/>
      <c r="BB75" s="177"/>
      <c r="BC75" s="177"/>
      <c r="BD75" s="177"/>
      <c r="BE75" s="177"/>
      <c r="BF75" s="177"/>
      <c r="BG75" s="177"/>
    </row>
    <row r="76" spans="1:71" x14ac:dyDescent="0.25">
      <c r="B76" s="151">
        <v>610</v>
      </c>
      <c r="C76" s="151">
        <v>641</v>
      </c>
      <c r="D76" s="151">
        <v>673</v>
      </c>
      <c r="E76" s="151">
        <v>720</v>
      </c>
      <c r="F76" s="151">
        <v>719</v>
      </c>
      <c r="G76" s="151">
        <v>753</v>
      </c>
      <c r="H76" s="151">
        <v>799</v>
      </c>
      <c r="K76" s="135"/>
      <c r="AM76" s="177"/>
      <c r="AN76" s="177"/>
      <c r="AO76" s="177"/>
      <c r="AP76" s="177"/>
      <c r="AQ76" s="177"/>
      <c r="AR76" s="220"/>
      <c r="AS76" s="220"/>
      <c r="AT76" s="220"/>
      <c r="AU76" s="220"/>
      <c r="AV76" s="220"/>
      <c r="AW76" s="220"/>
      <c r="AX76" s="220"/>
      <c r="AY76" s="177"/>
      <c r="AZ76" s="220"/>
      <c r="BA76" s="220"/>
      <c r="BB76" s="220"/>
      <c r="BC76" s="220"/>
      <c r="BD76" s="220"/>
      <c r="BE76" s="220"/>
      <c r="BF76" s="220"/>
      <c r="BG76" s="177"/>
    </row>
    <row r="77" spans="1:71" x14ac:dyDescent="0.25">
      <c r="A77" s="135" t="s">
        <v>371</v>
      </c>
      <c r="B77" s="139">
        <v>610</v>
      </c>
      <c r="C77" s="139">
        <v>686</v>
      </c>
      <c r="D77" s="139">
        <v>620</v>
      </c>
      <c r="E77" s="139">
        <v>678</v>
      </c>
      <c r="F77" s="139">
        <v>700</v>
      </c>
      <c r="G77" s="139">
        <v>755</v>
      </c>
      <c r="H77" s="139">
        <v>801</v>
      </c>
      <c r="K77" s="135"/>
      <c r="AM77" s="177"/>
      <c r="AN77" s="177"/>
      <c r="AO77" s="177"/>
      <c r="AP77" s="177"/>
      <c r="AQ77" s="177"/>
      <c r="AR77" s="4"/>
      <c r="AS77" s="4"/>
      <c r="AT77" s="4"/>
      <c r="AU77" s="4"/>
      <c r="AV77" s="4"/>
      <c r="AW77" s="4"/>
      <c r="AX77" s="4"/>
      <c r="AY77" s="177"/>
      <c r="AZ77" s="4"/>
      <c r="BA77" s="4"/>
      <c r="BB77" s="4"/>
      <c r="BC77" s="4"/>
      <c r="BD77" s="4"/>
      <c r="BE77" s="4"/>
      <c r="BF77" s="4"/>
      <c r="BG77" s="177"/>
    </row>
    <row r="78" spans="1:71" x14ac:dyDescent="0.25">
      <c r="B78" s="139">
        <v>600</v>
      </c>
      <c r="C78" s="139">
        <v>649</v>
      </c>
      <c r="D78" s="139">
        <v>617</v>
      </c>
      <c r="E78" s="139">
        <v>729</v>
      </c>
      <c r="F78" s="139">
        <v>701</v>
      </c>
      <c r="G78" s="139">
        <v>755</v>
      </c>
      <c r="H78" s="139">
        <v>802</v>
      </c>
      <c r="K78" s="135" t="s">
        <v>324</v>
      </c>
      <c r="L78">
        <f t="shared" ref="L78:R78" si="51">AVERAGE(B77:B81)</f>
        <v>607.4</v>
      </c>
      <c r="M78">
        <f t="shared" si="51"/>
        <v>654.20000000000005</v>
      </c>
      <c r="N78">
        <f t="shared" si="51"/>
        <v>648.4</v>
      </c>
      <c r="O78">
        <f t="shared" si="51"/>
        <v>717.6</v>
      </c>
      <c r="P78">
        <f t="shared" si="51"/>
        <v>706.4</v>
      </c>
      <c r="Q78">
        <f t="shared" si="51"/>
        <v>757.2</v>
      </c>
      <c r="R78">
        <f t="shared" si="51"/>
        <v>801.4</v>
      </c>
      <c r="AM78" s="177"/>
      <c r="AN78" s="177"/>
      <c r="AO78" s="177"/>
      <c r="AP78" s="177"/>
      <c r="AQ78" s="177"/>
      <c r="AR78" s="4"/>
      <c r="AS78" s="4"/>
      <c r="AT78" s="4"/>
      <c r="AU78" s="4"/>
      <c r="AV78" s="4"/>
      <c r="AW78" s="4"/>
      <c r="AX78" s="4"/>
      <c r="AY78" s="177"/>
      <c r="AZ78" s="4"/>
      <c r="BA78" s="4"/>
      <c r="BB78" s="4"/>
      <c r="BC78" s="4"/>
      <c r="BD78" s="4"/>
      <c r="BE78" s="4"/>
      <c r="BF78" s="4"/>
      <c r="BG78" s="177"/>
    </row>
    <row r="79" spans="1:71" x14ac:dyDescent="0.25">
      <c r="B79" s="139">
        <v>610</v>
      </c>
      <c r="C79" s="139">
        <v>650</v>
      </c>
      <c r="D79" s="139">
        <v>669</v>
      </c>
      <c r="E79" s="139">
        <v>738</v>
      </c>
      <c r="F79" s="139">
        <v>704</v>
      </c>
      <c r="G79" s="139">
        <v>756</v>
      </c>
      <c r="H79" s="139">
        <v>803</v>
      </c>
      <c r="K79" s="135" t="s">
        <v>154</v>
      </c>
      <c r="L79">
        <f t="shared" ref="L79:R79" si="52">_xlfn.STDEV.S(B77:B81)</f>
        <v>4.3358966777357599</v>
      </c>
      <c r="M79">
        <f t="shared" si="52"/>
        <v>18.939376969689366</v>
      </c>
      <c r="N79">
        <f t="shared" si="52"/>
        <v>29.846272799128538</v>
      </c>
      <c r="O79">
        <f t="shared" si="52"/>
        <v>36.280848942658444</v>
      </c>
      <c r="P79">
        <f t="shared" si="52"/>
        <v>6.730527468185536</v>
      </c>
      <c r="Q79">
        <f t="shared" si="52"/>
        <v>2.6832815729997477</v>
      </c>
      <c r="R79">
        <f t="shared" si="52"/>
        <v>1.51657508881031</v>
      </c>
      <c r="AM79" s="177"/>
      <c r="AN79" s="177"/>
      <c r="AO79" s="177"/>
      <c r="AP79" s="177"/>
      <c r="AQ79" s="177"/>
      <c r="AR79" s="4"/>
      <c r="AS79" s="4"/>
      <c r="AT79" s="4"/>
      <c r="AU79" s="4"/>
      <c r="AV79" s="4"/>
      <c r="AW79" s="4"/>
      <c r="AX79" s="4"/>
      <c r="AY79" s="177"/>
      <c r="AZ79" s="4"/>
      <c r="BA79" s="4"/>
      <c r="BB79" s="4"/>
      <c r="BC79" s="4"/>
      <c r="BD79" s="4"/>
      <c r="BE79" s="4"/>
      <c r="BF79" s="4"/>
      <c r="BG79" s="177"/>
    </row>
    <row r="80" spans="1:71" x14ac:dyDescent="0.25">
      <c r="B80" s="139">
        <v>610</v>
      </c>
      <c r="C80" s="139">
        <v>651</v>
      </c>
      <c r="D80" s="139">
        <v>651</v>
      </c>
      <c r="E80" s="139">
        <v>682</v>
      </c>
      <c r="F80" s="139">
        <v>712</v>
      </c>
      <c r="G80" s="139">
        <v>759</v>
      </c>
      <c r="H80" s="139">
        <v>802</v>
      </c>
      <c r="K80" s="135" t="s">
        <v>155</v>
      </c>
      <c r="L80">
        <f t="shared" ref="L80:R80" si="53">VAR(B77:B81)</f>
        <v>18.8</v>
      </c>
      <c r="M80">
        <f t="shared" si="53"/>
        <v>358.69999999999993</v>
      </c>
      <c r="N80">
        <f t="shared" si="53"/>
        <v>890.80000000000007</v>
      </c>
      <c r="O80">
        <f t="shared" si="53"/>
        <v>1316.3000000000002</v>
      </c>
      <c r="P80">
        <f t="shared" si="53"/>
        <v>45.3</v>
      </c>
      <c r="Q80">
        <f t="shared" si="53"/>
        <v>7.2</v>
      </c>
      <c r="R80">
        <f t="shared" si="53"/>
        <v>2.2999999999999998</v>
      </c>
      <c r="AM80" s="177"/>
      <c r="AN80" s="177"/>
      <c r="AO80" s="177"/>
      <c r="AP80" s="177"/>
      <c r="AQ80" s="177"/>
      <c r="AR80" s="4"/>
      <c r="AS80" s="4"/>
      <c r="AT80" s="4"/>
      <c r="AU80" s="4"/>
      <c r="AV80" s="4"/>
      <c r="AW80" s="4"/>
      <c r="AX80" s="4"/>
      <c r="AY80" s="177"/>
      <c r="AZ80" s="4"/>
      <c r="BA80" s="4"/>
      <c r="BB80" s="4"/>
      <c r="BC80" s="4"/>
      <c r="BD80" s="4"/>
      <c r="BE80" s="4"/>
      <c r="BF80" s="4"/>
      <c r="BG80" s="177"/>
    </row>
    <row r="81" spans="1:59" x14ac:dyDescent="0.25">
      <c r="B81" s="139">
        <v>607</v>
      </c>
      <c r="C81" s="139">
        <v>635</v>
      </c>
      <c r="D81" s="139">
        <v>685</v>
      </c>
      <c r="E81" s="139">
        <v>761</v>
      </c>
      <c r="F81" s="139">
        <v>715</v>
      </c>
      <c r="G81" s="139">
        <v>761</v>
      </c>
      <c r="H81" s="139">
        <v>799</v>
      </c>
      <c r="K81" s="135"/>
      <c r="AM81" s="177"/>
      <c r="AN81" s="177"/>
      <c r="AO81" s="177"/>
      <c r="AP81" s="177"/>
      <c r="AQ81" s="177"/>
      <c r="AR81" s="4"/>
      <c r="AS81" s="4"/>
      <c r="AT81" s="4"/>
      <c r="AU81" s="4"/>
      <c r="AV81" s="4"/>
      <c r="AW81" s="4"/>
      <c r="AX81" s="4"/>
      <c r="AY81" s="177"/>
      <c r="AZ81" s="4"/>
      <c r="BA81" s="4"/>
      <c r="BB81" s="4"/>
      <c r="BC81" s="4"/>
      <c r="BD81" s="4"/>
      <c r="BE81" s="4"/>
      <c r="BF81" s="4"/>
      <c r="BG81" s="177"/>
    </row>
    <row r="82" spans="1:59" x14ac:dyDescent="0.25">
      <c r="A82" s="135" t="s">
        <v>372</v>
      </c>
      <c r="B82" s="140">
        <v>605</v>
      </c>
      <c r="C82" s="140">
        <v>624</v>
      </c>
      <c r="D82" s="140">
        <v>684</v>
      </c>
      <c r="E82" s="140">
        <v>715</v>
      </c>
      <c r="F82" s="140">
        <v>750</v>
      </c>
      <c r="G82" s="140">
        <v>781</v>
      </c>
      <c r="H82" s="140">
        <v>815</v>
      </c>
      <c r="K82" s="135"/>
      <c r="AM82" s="177"/>
      <c r="AN82" s="177"/>
      <c r="AO82" s="177"/>
      <c r="AP82" s="177"/>
      <c r="AQ82" s="177"/>
      <c r="AR82" s="4"/>
      <c r="AS82" s="4"/>
      <c r="AT82" s="4"/>
      <c r="AU82" s="4"/>
      <c r="AV82" s="4"/>
      <c r="AW82" s="4"/>
      <c r="AX82" s="4"/>
      <c r="AY82" s="177"/>
      <c r="AZ82" s="4"/>
      <c r="BA82" s="4"/>
      <c r="BB82" s="4"/>
      <c r="BC82" s="4"/>
      <c r="BD82" s="4"/>
      <c r="BE82" s="4"/>
      <c r="BF82" s="4"/>
      <c r="BG82" s="177"/>
    </row>
    <row r="83" spans="1:59" x14ac:dyDescent="0.25">
      <c r="B83" s="140">
        <v>610</v>
      </c>
      <c r="C83" s="140">
        <v>654</v>
      </c>
      <c r="D83" s="140">
        <v>662</v>
      </c>
      <c r="E83" s="140">
        <v>720</v>
      </c>
      <c r="F83" s="140">
        <v>756</v>
      </c>
      <c r="G83" s="140">
        <v>780</v>
      </c>
      <c r="H83" s="140">
        <v>814</v>
      </c>
      <c r="K83" s="135" t="s">
        <v>324</v>
      </c>
      <c r="L83">
        <f t="shared" ref="L83:R83" si="54">AVERAGE(B82:B86)</f>
        <v>605.6</v>
      </c>
      <c r="M83">
        <f t="shared" si="54"/>
        <v>635.79999999999995</v>
      </c>
      <c r="N83">
        <f t="shared" si="54"/>
        <v>668.4</v>
      </c>
      <c r="O83">
        <f t="shared" si="54"/>
        <v>714</v>
      </c>
      <c r="P83">
        <f t="shared" si="54"/>
        <v>756.6</v>
      </c>
      <c r="Q83">
        <f t="shared" si="54"/>
        <v>779.4</v>
      </c>
      <c r="R83">
        <f t="shared" si="54"/>
        <v>814.4</v>
      </c>
      <c r="AM83" s="177"/>
      <c r="AN83" s="177"/>
      <c r="AO83" s="177"/>
      <c r="AP83" s="177"/>
      <c r="AQ83" s="177"/>
      <c r="AR83" s="4"/>
      <c r="AS83" s="4"/>
      <c r="AT83" s="4"/>
      <c r="AU83" s="4"/>
      <c r="AV83" s="4"/>
      <c r="AW83" s="4"/>
      <c r="AX83" s="4"/>
      <c r="AY83" s="177"/>
      <c r="AZ83" s="4"/>
      <c r="BA83" s="4"/>
      <c r="BB83" s="4"/>
      <c r="BC83" s="4"/>
      <c r="BD83" s="4"/>
      <c r="BE83" s="4"/>
      <c r="BF83" s="4"/>
      <c r="BG83" s="177"/>
    </row>
    <row r="84" spans="1:59" x14ac:dyDescent="0.25">
      <c r="B84" s="140">
        <v>609</v>
      </c>
      <c r="C84" s="140">
        <v>630</v>
      </c>
      <c r="D84" s="140">
        <v>666</v>
      </c>
      <c r="E84" s="140">
        <v>719</v>
      </c>
      <c r="F84" s="140">
        <v>761</v>
      </c>
      <c r="G84" s="140">
        <v>779</v>
      </c>
      <c r="H84" s="140">
        <v>813</v>
      </c>
      <c r="K84" s="135" t="s">
        <v>154</v>
      </c>
      <c r="L84">
        <f t="shared" ref="L84:R84" si="55">_xlfn.STDEV.S(B82:B86)</f>
        <v>4.7222875812470377</v>
      </c>
      <c r="M84">
        <f t="shared" si="55"/>
        <v>11.670475568716126</v>
      </c>
      <c r="N84">
        <f t="shared" si="55"/>
        <v>13.277801022759755</v>
      </c>
      <c r="O84">
        <f t="shared" si="55"/>
        <v>7.6157731058639087</v>
      </c>
      <c r="P84">
        <f t="shared" si="55"/>
        <v>4.0987803063838397</v>
      </c>
      <c r="Q84">
        <f t="shared" si="55"/>
        <v>1.1401754250991381</v>
      </c>
      <c r="R84">
        <f t="shared" si="55"/>
        <v>4.3358966777357599</v>
      </c>
      <c r="AM84" s="177"/>
      <c r="AN84" s="177"/>
      <c r="AO84" s="177"/>
      <c r="AP84" s="177"/>
      <c r="AQ84" s="177"/>
      <c r="AR84" s="4"/>
      <c r="AS84" s="4"/>
      <c r="AT84" s="4"/>
      <c r="AU84" s="4"/>
      <c r="AV84" s="4"/>
      <c r="AW84" s="4"/>
      <c r="AX84" s="4"/>
      <c r="AY84" s="177"/>
      <c r="AZ84" s="4"/>
      <c r="BA84" s="4"/>
      <c r="BB84" s="4"/>
      <c r="BC84" s="4"/>
      <c r="BD84" s="4"/>
      <c r="BE84" s="4"/>
      <c r="BF84" s="4"/>
      <c r="BG84" s="177"/>
    </row>
    <row r="85" spans="1:59" x14ac:dyDescent="0.25">
      <c r="B85" s="140">
        <v>598</v>
      </c>
      <c r="C85" s="140">
        <v>631</v>
      </c>
      <c r="D85" s="140">
        <v>679</v>
      </c>
      <c r="E85" s="140">
        <v>701</v>
      </c>
      <c r="F85" s="140">
        <v>758</v>
      </c>
      <c r="G85" s="140">
        <v>778</v>
      </c>
      <c r="H85" s="140">
        <v>809</v>
      </c>
      <c r="K85" s="135" t="s">
        <v>155</v>
      </c>
      <c r="L85">
        <f t="shared" ref="L85:R85" si="56">VAR(B82:B86)</f>
        <v>22.3</v>
      </c>
      <c r="M85">
        <f t="shared" si="56"/>
        <v>136.19999999999999</v>
      </c>
      <c r="N85">
        <f t="shared" si="56"/>
        <v>176.29999999999998</v>
      </c>
      <c r="O85">
        <f t="shared" si="56"/>
        <v>58</v>
      </c>
      <c r="P85">
        <f t="shared" si="56"/>
        <v>16.8</v>
      </c>
      <c r="Q85">
        <f t="shared" si="56"/>
        <v>1.3</v>
      </c>
      <c r="R85">
        <f t="shared" si="56"/>
        <v>18.8</v>
      </c>
      <c r="AM85" s="177"/>
      <c r="AN85" s="177"/>
      <c r="AO85" s="177"/>
      <c r="AP85" s="177"/>
      <c r="AQ85" s="177"/>
      <c r="AR85" s="4"/>
      <c r="AS85" s="4"/>
      <c r="AT85" s="4"/>
      <c r="AU85" s="4"/>
      <c r="AV85" s="4"/>
      <c r="AW85" s="4"/>
      <c r="AX85" s="4"/>
      <c r="AY85" s="177"/>
      <c r="AZ85" s="4"/>
      <c r="BA85" s="4"/>
      <c r="BB85" s="4"/>
      <c r="BC85" s="4"/>
      <c r="BD85" s="4"/>
      <c r="BE85" s="4"/>
      <c r="BF85" s="4"/>
      <c r="BG85" s="177"/>
    </row>
    <row r="86" spans="1:59" x14ac:dyDescent="0.25">
      <c r="B86" s="140">
        <v>606</v>
      </c>
      <c r="C86" s="140">
        <v>640</v>
      </c>
      <c r="D86" s="140">
        <v>651</v>
      </c>
      <c r="E86" s="140">
        <v>715</v>
      </c>
      <c r="F86" s="140">
        <v>758</v>
      </c>
      <c r="G86" s="140">
        <v>779</v>
      </c>
      <c r="H86" s="140">
        <v>821</v>
      </c>
      <c r="K86" s="135"/>
      <c r="AM86" s="177"/>
      <c r="AN86" s="177"/>
      <c r="AO86" s="177"/>
      <c r="AP86" s="177"/>
      <c r="AQ86" s="177"/>
      <c r="AR86" s="4"/>
      <c r="AS86" s="4"/>
      <c r="AT86" s="4"/>
      <c r="AU86" s="4"/>
      <c r="AV86" s="4"/>
      <c r="AW86" s="4"/>
      <c r="AX86" s="4"/>
      <c r="AY86" s="177"/>
      <c r="AZ86" s="4"/>
      <c r="BA86" s="4"/>
      <c r="BB86" s="4"/>
      <c r="BC86" s="4"/>
      <c r="BD86" s="4"/>
      <c r="BE86" s="4"/>
      <c r="BF86" s="4"/>
      <c r="BG86" s="177"/>
    </row>
    <row r="87" spans="1:59" x14ac:dyDescent="0.25">
      <c r="A87" s="135" t="s">
        <v>373</v>
      </c>
      <c r="B87" s="152">
        <v>613</v>
      </c>
      <c r="C87" s="152">
        <v>641</v>
      </c>
      <c r="D87" s="152">
        <v>656</v>
      </c>
      <c r="E87" s="152">
        <v>695</v>
      </c>
      <c r="F87" s="152">
        <v>719</v>
      </c>
      <c r="G87" s="152">
        <v>750</v>
      </c>
      <c r="H87" s="152">
        <v>801</v>
      </c>
      <c r="K87" s="135"/>
      <c r="AM87" s="177"/>
      <c r="AN87" s="177"/>
      <c r="AO87" s="177"/>
      <c r="AP87" s="177"/>
      <c r="AQ87" s="177"/>
      <c r="AR87" s="4"/>
      <c r="AS87" s="4"/>
      <c r="AT87" s="4"/>
      <c r="AU87" s="4"/>
      <c r="AV87" s="4"/>
      <c r="AW87" s="4"/>
      <c r="AX87" s="4"/>
      <c r="AY87" s="177"/>
      <c r="AZ87" s="4"/>
      <c r="BA87" s="4"/>
      <c r="BB87" s="4"/>
      <c r="BC87" s="4"/>
      <c r="BD87" s="4"/>
      <c r="BE87" s="4"/>
      <c r="BF87" s="4"/>
      <c r="BG87" s="177"/>
    </row>
    <row r="88" spans="1:59" x14ac:dyDescent="0.25">
      <c r="B88" s="152">
        <v>610</v>
      </c>
      <c r="C88" s="152">
        <v>658</v>
      </c>
      <c r="D88" s="152">
        <v>651</v>
      </c>
      <c r="E88" s="152">
        <v>702</v>
      </c>
      <c r="F88" s="152">
        <v>715</v>
      </c>
      <c r="G88" s="152">
        <v>751</v>
      </c>
      <c r="H88" s="152">
        <v>802</v>
      </c>
      <c r="K88" s="135" t="s">
        <v>324</v>
      </c>
      <c r="L88">
        <f t="shared" ref="L88:R88" si="57">AVERAGE(B87:B91)</f>
        <v>602.4</v>
      </c>
      <c r="M88">
        <f t="shared" si="57"/>
        <v>655.6</v>
      </c>
      <c r="N88">
        <f t="shared" si="57"/>
        <v>672.8</v>
      </c>
      <c r="O88">
        <f t="shared" si="57"/>
        <v>698.8</v>
      </c>
      <c r="P88">
        <f t="shared" si="57"/>
        <v>715.8</v>
      </c>
      <c r="Q88">
        <f t="shared" si="57"/>
        <v>754.4</v>
      </c>
      <c r="R88">
        <f t="shared" si="57"/>
        <v>800.8</v>
      </c>
      <c r="AM88" s="177"/>
      <c r="AN88" s="177"/>
      <c r="AO88" s="177"/>
      <c r="AP88" s="177"/>
      <c r="AQ88" s="177"/>
      <c r="AR88" s="4"/>
      <c r="AS88" s="4"/>
      <c r="AT88" s="4"/>
      <c r="AU88" s="4"/>
      <c r="AV88" s="4"/>
      <c r="AW88" s="4"/>
      <c r="AX88" s="4"/>
      <c r="AY88" s="177"/>
      <c r="AZ88" s="4"/>
      <c r="BA88" s="4"/>
      <c r="BB88" s="4"/>
      <c r="BC88" s="4"/>
      <c r="BD88" s="4"/>
      <c r="BE88" s="4"/>
      <c r="BF88" s="4"/>
      <c r="BG88" s="177"/>
    </row>
    <row r="89" spans="1:59" x14ac:dyDescent="0.25">
      <c r="B89" s="152">
        <v>599</v>
      </c>
      <c r="C89" s="152">
        <v>642</v>
      </c>
      <c r="D89" s="152">
        <v>651</v>
      </c>
      <c r="E89" s="152">
        <v>703</v>
      </c>
      <c r="F89" s="152">
        <v>714</v>
      </c>
      <c r="G89" s="152">
        <v>759</v>
      </c>
      <c r="H89" s="152">
        <v>803</v>
      </c>
      <c r="K89" s="135" t="s">
        <v>154</v>
      </c>
      <c r="L89">
        <f t="shared" ref="L89:R89" si="58">_xlfn.STDEV.S(B87:B91)</f>
        <v>11.081516141756055</v>
      </c>
      <c r="M89">
        <f t="shared" si="58"/>
        <v>17.444196742756599</v>
      </c>
      <c r="N89">
        <f t="shared" si="58"/>
        <v>27.653209578636616</v>
      </c>
      <c r="O89">
        <f t="shared" si="58"/>
        <v>4.9699094559156709</v>
      </c>
      <c r="P89">
        <f t="shared" si="58"/>
        <v>1.9235384061671346</v>
      </c>
      <c r="Q89">
        <f t="shared" si="58"/>
        <v>3.8470768123342691</v>
      </c>
      <c r="R89">
        <f t="shared" si="58"/>
        <v>1.7888543819998317</v>
      </c>
      <c r="AM89" s="177"/>
      <c r="AN89" s="177"/>
      <c r="AO89" s="177"/>
      <c r="AP89" s="177"/>
      <c r="AQ89" s="177"/>
      <c r="AR89" s="4"/>
      <c r="AS89" s="4"/>
      <c r="AT89" s="4"/>
      <c r="AU89" s="4"/>
      <c r="AV89" s="4"/>
      <c r="AW89" s="4"/>
      <c r="AX89" s="4"/>
      <c r="AY89" s="177"/>
      <c r="AZ89" s="4"/>
      <c r="BA89" s="4"/>
      <c r="BB89" s="4"/>
      <c r="BC89" s="4"/>
      <c r="BD89" s="4"/>
      <c r="BE89" s="4"/>
      <c r="BF89" s="4"/>
      <c r="BG89" s="177"/>
    </row>
    <row r="90" spans="1:59" x14ac:dyDescent="0.25">
      <c r="B90" s="152">
        <v>585</v>
      </c>
      <c r="C90" s="152">
        <v>653</v>
      </c>
      <c r="D90" s="152">
        <v>704</v>
      </c>
      <c r="E90" s="152">
        <v>702</v>
      </c>
      <c r="F90" s="152">
        <v>716</v>
      </c>
      <c r="G90" s="152">
        <v>757</v>
      </c>
      <c r="H90" s="152">
        <v>799</v>
      </c>
      <c r="K90" s="135" t="s">
        <v>155</v>
      </c>
      <c r="L90">
        <f t="shared" ref="L90:R90" si="59">VAR(B87:B91)</f>
        <v>122.8</v>
      </c>
      <c r="M90">
        <f t="shared" si="59"/>
        <v>304.29999999999995</v>
      </c>
      <c r="N90">
        <f t="shared" si="59"/>
        <v>764.69999999999993</v>
      </c>
      <c r="O90">
        <f t="shared" si="59"/>
        <v>24.700000000000003</v>
      </c>
      <c r="P90">
        <f t="shared" si="59"/>
        <v>3.7000000000000006</v>
      </c>
      <c r="Q90">
        <f t="shared" si="59"/>
        <v>14.8</v>
      </c>
      <c r="R90">
        <f t="shared" si="59"/>
        <v>3.2</v>
      </c>
      <c r="AM90" s="177"/>
      <c r="AN90" s="177"/>
      <c r="AO90" s="177"/>
      <c r="AP90" s="177"/>
      <c r="AQ90" s="177"/>
      <c r="AR90" s="4"/>
      <c r="AS90" s="4"/>
      <c r="AT90" s="4"/>
      <c r="AU90" s="4"/>
      <c r="AV90" s="4"/>
      <c r="AW90" s="4"/>
      <c r="AX90" s="4"/>
      <c r="AY90" s="177"/>
      <c r="AZ90" s="4"/>
      <c r="BA90" s="4"/>
      <c r="BB90" s="4"/>
      <c r="BC90" s="4"/>
      <c r="BD90" s="4"/>
      <c r="BE90" s="4"/>
      <c r="BF90" s="4"/>
      <c r="BG90" s="177"/>
    </row>
    <row r="91" spans="1:59" x14ac:dyDescent="0.25">
      <c r="B91" s="152">
        <v>605</v>
      </c>
      <c r="C91" s="152">
        <v>684</v>
      </c>
      <c r="D91" s="152">
        <v>702</v>
      </c>
      <c r="E91" s="152">
        <v>692</v>
      </c>
      <c r="F91" s="152">
        <v>715</v>
      </c>
      <c r="G91" s="152">
        <v>755</v>
      </c>
      <c r="H91" s="152">
        <v>799</v>
      </c>
      <c r="K91" s="135"/>
      <c r="AM91" s="177"/>
      <c r="AN91" s="177"/>
      <c r="AO91" s="177"/>
      <c r="AP91" s="177"/>
      <c r="AQ91" s="177"/>
      <c r="AR91" s="4"/>
      <c r="AS91" s="4"/>
      <c r="AT91" s="4"/>
      <c r="AU91" s="4"/>
      <c r="AV91" s="4"/>
      <c r="AW91" s="4"/>
      <c r="AX91" s="4"/>
      <c r="AY91" s="177"/>
      <c r="AZ91" s="4"/>
      <c r="BA91" s="4"/>
      <c r="BB91" s="4"/>
      <c r="BC91" s="4"/>
      <c r="BD91" s="4"/>
      <c r="BE91" s="4"/>
      <c r="BF91" s="4"/>
      <c r="BG91" s="177"/>
    </row>
    <row r="92" spans="1:59" x14ac:dyDescent="0.25">
      <c r="I92"/>
      <c r="J92"/>
      <c r="AM92" s="177"/>
      <c r="AN92" s="177"/>
      <c r="AO92" s="177"/>
      <c r="AP92" s="177"/>
      <c r="AQ92" s="177"/>
      <c r="AR92" s="4"/>
      <c r="AS92" s="4"/>
      <c r="AT92" s="4"/>
      <c r="AU92" s="4"/>
      <c r="AV92" s="4"/>
      <c r="AW92" s="4"/>
      <c r="AX92" s="4"/>
      <c r="AY92" s="177"/>
      <c r="AZ92" s="4"/>
      <c r="BA92" s="4"/>
      <c r="BB92" s="4"/>
      <c r="BC92" s="4"/>
      <c r="BD92" s="4"/>
      <c r="BE92" s="4"/>
      <c r="BF92" s="4"/>
      <c r="BG92" s="177"/>
    </row>
    <row r="93" spans="1:59" x14ac:dyDescent="0.25">
      <c r="I93"/>
      <c r="J93"/>
      <c r="AM93" s="177"/>
      <c r="AN93" s="177"/>
      <c r="AO93" s="177"/>
      <c r="AP93" s="177"/>
      <c r="AQ93" s="177"/>
      <c r="AR93" s="4"/>
      <c r="AS93" s="4"/>
      <c r="AT93" s="4"/>
      <c r="AU93" s="4"/>
      <c r="AV93" s="4"/>
      <c r="AW93" s="4"/>
      <c r="AX93" s="4"/>
      <c r="AY93" s="177"/>
      <c r="AZ93" s="4"/>
      <c r="BA93" s="4"/>
      <c r="BB93" s="4"/>
      <c r="BC93" s="4"/>
      <c r="BD93" s="4"/>
      <c r="BE93" s="4"/>
      <c r="BF93" s="4"/>
      <c r="BG93" s="177"/>
    </row>
    <row r="94" spans="1:59" x14ac:dyDescent="0.25">
      <c r="I94"/>
      <c r="J94"/>
      <c r="AM94" s="177"/>
      <c r="AN94" s="177"/>
      <c r="AO94" s="177"/>
      <c r="AP94" s="177"/>
      <c r="AQ94" s="177"/>
      <c r="AR94" s="4"/>
      <c r="AS94" s="4"/>
      <c r="AT94" s="4"/>
      <c r="AU94" s="4"/>
      <c r="AV94" s="4"/>
      <c r="AW94" s="4"/>
      <c r="AX94" s="4"/>
      <c r="AY94" s="177"/>
      <c r="AZ94" s="4"/>
      <c r="BA94" s="4"/>
      <c r="BB94" s="4"/>
      <c r="BC94" s="4"/>
      <c r="BD94" s="4"/>
      <c r="BE94" s="4"/>
      <c r="BF94" s="4"/>
      <c r="BG94" s="177"/>
    </row>
    <row r="95" spans="1:59" x14ac:dyDescent="0.25">
      <c r="I95"/>
      <c r="J95"/>
      <c r="AM95" s="177"/>
      <c r="AN95" s="177"/>
      <c r="AO95" s="177"/>
      <c r="AP95" s="177"/>
      <c r="AQ95" s="177"/>
      <c r="AR95" s="4"/>
      <c r="AS95" s="4"/>
      <c r="AT95" s="4"/>
      <c r="AU95" s="4"/>
      <c r="AV95" s="4"/>
      <c r="AW95" s="4"/>
      <c r="AX95" s="4"/>
      <c r="AY95" s="177"/>
      <c r="AZ95" s="4"/>
      <c r="BA95" s="4"/>
      <c r="BB95" s="4"/>
      <c r="BC95" s="4"/>
      <c r="BD95" s="4"/>
      <c r="BE95" s="4"/>
      <c r="BF95" s="4"/>
      <c r="BG95" s="177"/>
    </row>
    <row r="96" spans="1:59" x14ac:dyDescent="0.25">
      <c r="I96"/>
      <c r="J96"/>
      <c r="AM96" s="177"/>
      <c r="AN96" s="177"/>
      <c r="AO96" s="177"/>
      <c r="AP96" s="177"/>
      <c r="AQ96" s="177"/>
      <c r="AR96" s="4"/>
      <c r="AS96" s="4"/>
      <c r="AT96" s="4"/>
      <c r="AU96" s="4"/>
      <c r="AV96" s="4"/>
      <c r="AW96" s="4"/>
      <c r="AX96" s="4"/>
      <c r="AY96" s="177"/>
      <c r="AZ96" s="4"/>
      <c r="BA96" s="4"/>
      <c r="BB96" s="4"/>
      <c r="BC96" s="4"/>
      <c r="BD96" s="4"/>
      <c r="BE96" s="4"/>
      <c r="BF96" s="4"/>
      <c r="BG96" s="177"/>
    </row>
    <row r="97" spans="9:59" x14ac:dyDescent="0.25">
      <c r="I97"/>
      <c r="J97"/>
      <c r="AM97" s="177"/>
      <c r="AN97" s="177"/>
      <c r="AO97" s="177"/>
      <c r="AP97" s="177"/>
      <c r="AQ97" s="177"/>
      <c r="AR97" s="4"/>
      <c r="AS97" s="4"/>
      <c r="AT97" s="4"/>
      <c r="AU97" s="4"/>
      <c r="AV97" s="4"/>
      <c r="AW97" s="4"/>
      <c r="AX97" s="4"/>
      <c r="AY97" s="177"/>
      <c r="AZ97" s="4"/>
      <c r="BA97" s="4"/>
      <c r="BB97" s="4"/>
      <c r="BC97" s="4"/>
      <c r="BD97" s="4"/>
      <c r="BE97" s="4"/>
      <c r="BF97" s="4"/>
      <c r="BG97" s="177"/>
    </row>
    <row r="98" spans="9:59" x14ac:dyDescent="0.25">
      <c r="I98"/>
      <c r="J98"/>
      <c r="AM98" s="177"/>
      <c r="AN98" s="177"/>
      <c r="AO98" s="177"/>
      <c r="AP98" s="177"/>
      <c r="AQ98" s="177"/>
      <c r="AR98" s="4"/>
      <c r="AS98" s="4"/>
      <c r="AT98" s="4"/>
      <c r="AU98" s="4"/>
      <c r="AV98" s="4"/>
      <c r="AW98" s="4"/>
      <c r="AX98" s="4"/>
      <c r="AY98" s="177"/>
      <c r="AZ98" s="4"/>
      <c r="BA98" s="4"/>
      <c r="BB98" s="4"/>
      <c r="BC98" s="4"/>
      <c r="BD98" s="4"/>
      <c r="BE98" s="4"/>
      <c r="BF98" s="4"/>
      <c r="BG98" s="177"/>
    </row>
    <row r="99" spans="9:59" x14ac:dyDescent="0.25">
      <c r="I99"/>
      <c r="J99"/>
      <c r="AM99" s="177"/>
      <c r="AN99" s="177"/>
      <c r="AO99" s="177"/>
      <c r="AP99" s="177"/>
      <c r="AQ99" s="177"/>
      <c r="AR99" s="4"/>
      <c r="AS99" s="4"/>
      <c r="AT99" s="4"/>
      <c r="AU99" s="4"/>
      <c r="AV99" s="4"/>
      <c r="AW99" s="4"/>
      <c r="AX99" s="4"/>
      <c r="AY99" s="177"/>
      <c r="AZ99" s="4"/>
      <c r="BA99" s="4"/>
      <c r="BB99" s="4"/>
      <c r="BC99" s="4"/>
      <c r="BD99" s="4"/>
      <c r="BE99" s="4"/>
      <c r="BF99" s="4"/>
      <c r="BG99" s="177"/>
    </row>
    <row r="100" spans="9:59" x14ac:dyDescent="0.25">
      <c r="I100"/>
      <c r="J100"/>
      <c r="AM100" s="177"/>
      <c r="AN100" s="177"/>
      <c r="AO100" s="177"/>
      <c r="AP100" s="177"/>
      <c r="AQ100" s="177"/>
      <c r="AR100" s="4"/>
      <c r="AS100" s="4"/>
      <c r="AT100" s="4"/>
      <c r="AU100" s="4"/>
      <c r="AV100" s="4"/>
      <c r="AW100" s="4"/>
      <c r="AX100" s="4"/>
      <c r="AY100" s="177"/>
      <c r="AZ100" s="4"/>
      <c r="BA100" s="4"/>
      <c r="BB100" s="4"/>
      <c r="BC100" s="4"/>
      <c r="BD100" s="4"/>
      <c r="BE100" s="4"/>
      <c r="BF100" s="4"/>
      <c r="BG100" s="177"/>
    </row>
    <row r="101" spans="9:59" x14ac:dyDescent="0.25">
      <c r="I101"/>
      <c r="J101"/>
      <c r="AM101" s="177"/>
      <c r="AN101" s="177"/>
      <c r="AO101" s="177"/>
      <c r="AP101" s="177"/>
      <c r="AQ101" s="177"/>
      <c r="AR101" s="4"/>
      <c r="AS101" s="4"/>
      <c r="AT101" s="4"/>
      <c r="AU101" s="4"/>
      <c r="AV101" s="4"/>
      <c r="AW101" s="4"/>
      <c r="AX101" s="4"/>
      <c r="AY101" s="177"/>
      <c r="AZ101" s="4"/>
      <c r="BA101" s="4"/>
      <c r="BB101" s="4"/>
      <c r="BC101" s="4"/>
      <c r="BD101" s="4"/>
      <c r="BE101" s="4"/>
      <c r="BF101" s="4"/>
      <c r="BG101" s="177"/>
    </row>
    <row r="102" spans="9:59" x14ac:dyDescent="0.25">
      <c r="I102"/>
      <c r="J102"/>
      <c r="AM102" s="177"/>
      <c r="AN102" s="177"/>
      <c r="AO102" s="177"/>
      <c r="AP102" s="177"/>
      <c r="AQ102" s="177"/>
      <c r="AR102" s="4"/>
      <c r="AS102" s="4"/>
      <c r="AT102" s="4"/>
      <c r="AU102" s="4"/>
      <c r="AV102" s="4"/>
      <c r="AW102" s="4"/>
      <c r="AX102" s="4"/>
      <c r="AY102" s="177"/>
      <c r="AZ102" s="4"/>
      <c r="BA102" s="4"/>
      <c r="BB102" s="4"/>
      <c r="BC102" s="4"/>
      <c r="BD102" s="4"/>
      <c r="BE102" s="4"/>
      <c r="BF102" s="4"/>
      <c r="BG102" s="177"/>
    </row>
    <row r="103" spans="9:59" x14ac:dyDescent="0.25">
      <c r="I103"/>
      <c r="J103"/>
      <c r="AM103" s="177"/>
      <c r="AN103" s="177"/>
      <c r="AO103" s="177"/>
      <c r="AP103" s="177"/>
      <c r="AQ103" s="177"/>
      <c r="AR103" s="4"/>
      <c r="AS103" s="4"/>
      <c r="AT103" s="4"/>
      <c r="AU103" s="4"/>
      <c r="AV103" s="4"/>
      <c r="AW103" s="4"/>
      <c r="AX103" s="4"/>
      <c r="AY103" s="177"/>
      <c r="AZ103" s="4"/>
      <c r="BA103" s="4"/>
      <c r="BB103" s="4"/>
      <c r="BC103" s="4"/>
      <c r="BD103" s="4"/>
      <c r="BE103" s="4"/>
      <c r="BF103" s="4"/>
      <c r="BG103" s="177"/>
    </row>
    <row r="104" spans="9:59" x14ac:dyDescent="0.25">
      <c r="I104"/>
      <c r="J104"/>
      <c r="AM104" s="177"/>
      <c r="AN104" s="177"/>
      <c r="AO104" s="177"/>
      <c r="AP104" s="177"/>
      <c r="AQ104" s="177"/>
      <c r="AR104" s="4"/>
      <c r="AS104" s="4"/>
      <c r="AT104" s="4"/>
      <c r="AU104" s="4"/>
      <c r="AV104" s="4"/>
      <c r="AW104" s="4"/>
      <c r="AX104" s="4"/>
      <c r="AY104" s="177"/>
      <c r="AZ104" s="4"/>
      <c r="BA104" s="4"/>
      <c r="BB104" s="4"/>
      <c r="BC104" s="4"/>
      <c r="BD104" s="4"/>
      <c r="BE104" s="4"/>
      <c r="BF104" s="4"/>
      <c r="BG104" s="177"/>
    </row>
    <row r="105" spans="9:59" x14ac:dyDescent="0.25">
      <c r="I105"/>
      <c r="J105"/>
      <c r="AM105" s="177"/>
      <c r="AN105" s="177"/>
      <c r="AO105" s="177"/>
      <c r="AP105" s="177"/>
      <c r="AQ105" s="177"/>
      <c r="AR105" s="4"/>
      <c r="AS105" s="4"/>
      <c r="AT105" s="4"/>
      <c r="AU105" s="4"/>
      <c r="AV105" s="4"/>
      <c r="AW105" s="4"/>
      <c r="AX105" s="4"/>
      <c r="AY105" s="177"/>
      <c r="AZ105" s="4"/>
      <c r="BA105" s="4"/>
      <c r="BB105" s="4"/>
      <c r="BC105" s="4"/>
      <c r="BD105" s="4"/>
      <c r="BE105" s="4"/>
      <c r="BF105" s="4"/>
      <c r="BG105" s="177"/>
    </row>
    <row r="106" spans="9:59" x14ac:dyDescent="0.25">
      <c r="I106"/>
      <c r="J106"/>
      <c r="AM106" s="177"/>
      <c r="AN106" s="177"/>
      <c r="AO106" s="177"/>
      <c r="AP106" s="177"/>
      <c r="AQ106" s="177"/>
      <c r="AR106" s="4"/>
      <c r="AS106" s="4"/>
      <c r="AT106" s="4"/>
      <c r="AU106" s="4"/>
      <c r="AV106" s="4"/>
      <c r="AW106" s="4"/>
      <c r="AX106" s="4"/>
      <c r="AY106" s="177"/>
      <c r="AZ106" s="4"/>
      <c r="BA106" s="4"/>
      <c r="BB106" s="4"/>
      <c r="BC106" s="4"/>
      <c r="BD106" s="4"/>
      <c r="BE106" s="4"/>
      <c r="BF106" s="4"/>
      <c r="BG106" s="177"/>
    </row>
    <row r="107" spans="9:59" x14ac:dyDescent="0.25">
      <c r="I107"/>
      <c r="J107"/>
      <c r="AM107" s="177"/>
      <c r="AN107" s="177"/>
      <c r="AO107" s="177"/>
      <c r="AP107" s="177"/>
      <c r="AQ107" s="177"/>
      <c r="AR107" s="4"/>
      <c r="AS107" s="4"/>
      <c r="AT107" s="4"/>
      <c r="AU107" s="4"/>
      <c r="AV107" s="4"/>
      <c r="AW107" s="4"/>
      <c r="AX107" s="4"/>
      <c r="AY107" s="177"/>
      <c r="AZ107" s="4"/>
      <c r="BA107" s="4"/>
      <c r="BB107" s="4"/>
      <c r="BC107" s="4"/>
      <c r="BD107" s="4"/>
      <c r="BE107" s="4"/>
      <c r="BF107" s="4"/>
      <c r="BG107" s="177"/>
    </row>
    <row r="108" spans="9:59" x14ac:dyDescent="0.25">
      <c r="I108"/>
      <c r="J108"/>
      <c r="AM108" s="177"/>
      <c r="AN108" s="177"/>
      <c r="AO108" s="177"/>
      <c r="AP108" s="177"/>
      <c r="AQ108" s="177"/>
      <c r="AR108" s="4"/>
      <c r="AS108" s="4"/>
      <c r="AT108" s="4"/>
      <c r="AU108" s="4"/>
      <c r="AV108" s="4"/>
      <c r="AW108" s="4"/>
      <c r="AX108" s="4"/>
      <c r="AY108" s="177"/>
      <c r="AZ108" s="4"/>
      <c r="BA108" s="4"/>
      <c r="BB108" s="4"/>
      <c r="BC108" s="4"/>
      <c r="BD108" s="4"/>
      <c r="BE108" s="4"/>
      <c r="BF108" s="4"/>
      <c r="BG108" s="177"/>
    </row>
    <row r="109" spans="9:59" x14ac:dyDescent="0.25">
      <c r="AM109" s="177"/>
      <c r="AN109" s="177"/>
      <c r="AO109" s="177"/>
      <c r="AP109" s="177"/>
      <c r="AQ109" s="177"/>
      <c r="AR109" s="4"/>
      <c r="AS109" s="4"/>
      <c r="AT109" s="4"/>
      <c r="AU109" s="4"/>
      <c r="AV109" s="4"/>
      <c r="AW109" s="4"/>
      <c r="AX109" s="4"/>
      <c r="AY109" s="177"/>
      <c r="AZ109" s="4"/>
      <c r="BA109" s="4"/>
      <c r="BB109" s="4"/>
      <c r="BC109" s="4"/>
      <c r="BD109" s="4"/>
      <c r="BE109" s="4"/>
      <c r="BF109" s="4"/>
      <c r="BG109" s="177"/>
    </row>
    <row r="110" spans="9:59" x14ac:dyDescent="0.25">
      <c r="AM110" s="177"/>
      <c r="AN110" s="177"/>
      <c r="AO110" s="177"/>
      <c r="AP110" s="177"/>
      <c r="AQ110" s="177"/>
      <c r="AR110" s="4"/>
      <c r="AS110" s="4"/>
      <c r="AT110" s="4"/>
      <c r="AU110" s="4"/>
      <c r="AV110" s="4"/>
      <c r="AW110" s="4"/>
      <c r="AX110" s="4"/>
      <c r="AY110" s="177"/>
      <c r="AZ110" s="4"/>
      <c r="BA110" s="4"/>
      <c r="BB110" s="4"/>
      <c r="BC110" s="4"/>
      <c r="BD110" s="4"/>
      <c r="BE110" s="4"/>
      <c r="BF110" s="4"/>
      <c r="BG110" s="177"/>
    </row>
    <row r="111" spans="9:59" x14ac:dyDescent="0.25">
      <c r="AM111" s="177"/>
      <c r="AN111" s="177"/>
      <c r="AO111" s="177"/>
      <c r="AP111" s="177"/>
      <c r="AQ111" s="177"/>
      <c r="AR111" s="4"/>
      <c r="AS111" s="4"/>
      <c r="AT111" s="4"/>
      <c r="AU111" s="4"/>
      <c r="AV111" s="4"/>
      <c r="AW111" s="4"/>
      <c r="AX111" s="4"/>
      <c r="AY111" s="177"/>
      <c r="AZ111" s="4"/>
      <c r="BA111" s="4"/>
      <c r="BB111" s="4"/>
      <c r="BC111" s="4"/>
      <c r="BD111" s="4"/>
      <c r="BE111" s="4"/>
      <c r="BF111" s="4"/>
      <c r="BG111" s="177"/>
    </row>
    <row r="112" spans="9:59" x14ac:dyDescent="0.25">
      <c r="AM112" s="177"/>
      <c r="AN112" s="177"/>
      <c r="AO112" s="177"/>
      <c r="AP112" s="177"/>
      <c r="AQ112" s="177"/>
      <c r="AR112" s="4"/>
      <c r="AS112" s="4"/>
      <c r="AT112" s="4"/>
      <c r="AU112" s="4"/>
      <c r="AV112" s="4"/>
      <c r="AW112" s="4"/>
      <c r="AX112" s="4"/>
      <c r="AY112" s="177"/>
      <c r="AZ112" s="4"/>
      <c r="BA112" s="4"/>
      <c r="BB112" s="4"/>
      <c r="BC112" s="4"/>
      <c r="BD112" s="4"/>
      <c r="BE112" s="4"/>
      <c r="BF112" s="4"/>
      <c r="BG112" s="177"/>
    </row>
    <row r="113" spans="39:59" x14ac:dyDescent="0.25">
      <c r="AM113" s="177"/>
      <c r="AN113" s="177"/>
      <c r="AO113" s="177"/>
      <c r="AP113" s="177"/>
      <c r="AQ113" s="177"/>
      <c r="AR113" s="4"/>
      <c r="AS113" s="4"/>
      <c r="AT113" s="4"/>
      <c r="AU113" s="4"/>
      <c r="AV113" s="4"/>
      <c r="AW113" s="4"/>
      <c r="AX113" s="4"/>
      <c r="AY113" s="177"/>
      <c r="AZ113" s="4"/>
      <c r="BA113" s="4"/>
      <c r="BB113" s="4"/>
      <c r="BC113" s="4"/>
      <c r="BD113" s="4"/>
      <c r="BE113" s="4"/>
      <c r="BF113" s="4"/>
      <c r="BG113" s="177"/>
    </row>
    <row r="114" spans="39:59" x14ac:dyDescent="0.25">
      <c r="AM114" s="177"/>
      <c r="AN114" s="177"/>
      <c r="AO114" s="177"/>
      <c r="AP114" s="177"/>
      <c r="AQ114" s="177"/>
      <c r="AR114" s="4"/>
      <c r="AS114" s="4"/>
      <c r="AT114" s="4"/>
      <c r="AU114" s="4"/>
      <c r="AV114" s="4"/>
      <c r="AW114" s="4"/>
      <c r="AX114" s="4"/>
      <c r="AY114" s="177"/>
      <c r="AZ114" s="4"/>
      <c r="BA114" s="4"/>
      <c r="BB114" s="4"/>
      <c r="BC114" s="4"/>
      <c r="BD114" s="4"/>
      <c r="BE114" s="4"/>
      <c r="BF114" s="4"/>
      <c r="BG114" s="177"/>
    </row>
    <row r="115" spans="39:59" x14ac:dyDescent="0.25">
      <c r="AM115" s="177"/>
      <c r="AN115" s="177"/>
      <c r="AO115" s="177"/>
      <c r="AP115" s="177"/>
      <c r="AQ115" s="177"/>
      <c r="AR115" s="4"/>
      <c r="AS115" s="4"/>
      <c r="AT115" s="4"/>
      <c r="AU115" s="4"/>
      <c r="AV115" s="4"/>
      <c r="AW115" s="4"/>
      <c r="AX115" s="4"/>
      <c r="AY115" s="177"/>
      <c r="AZ115" s="4"/>
      <c r="BA115" s="4"/>
      <c r="BB115" s="4"/>
      <c r="BC115" s="4"/>
      <c r="BD115" s="4"/>
      <c r="BE115" s="4"/>
      <c r="BF115" s="4"/>
      <c r="BG115" s="177"/>
    </row>
    <row r="116" spans="39:59" x14ac:dyDescent="0.25">
      <c r="AM116" s="177"/>
      <c r="AN116" s="177"/>
      <c r="AO116" s="177"/>
      <c r="AP116" s="177"/>
      <c r="AQ116" s="177"/>
      <c r="AR116" s="4"/>
      <c r="AS116" s="4"/>
      <c r="AT116" s="4"/>
      <c r="AU116" s="4"/>
      <c r="AV116" s="4"/>
      <c r="AW116" s="4"/>
      <c r="AX116" s="4"/>
      <c r="AY116" s="177"/>
      <c r="AZ116" s="4"/>
      <c r="BA116" s="4"/>
      <c r="BB116" s="4"/>
      <c r="BC116" s="4"/>
      <c r="BD116" s="4"/>
      <c r="BE116" s="4"/>
      <c r="BF116" s="4"/>
      <c r="BG116" s="177"/>
    </row>
    <row r="117" spans="39:59" x14ac:dyDescent="0.25">
      <c r="AM117" s="177"/>
      <c r="AN117" s="177"/>
      <c r="AO117" s="177"/>
      <c r="AP117" s="177"/>
      <c r="AQ117" s="177"/>
      <c r="AR117" s="4"/>
      <c r="AS117" s="4"/>
      <c r="AT117" s="4"/>
      <c r="AU117" s="4"/>
      <c r="AV117" s="4"/>
      <c r="AW117" s="4"/>
      <c r="AX117" s="4"/>
      <c r="AY117" s="177"/>
      <c r="AZ117" s="4"/>
      <c r="BA117" s="4"/>
      <c r="BB117" s="4"/>
      <c r="BC117" s="4"/>
      <c r="BD117" s="4"/>
      <c r="BE117" s="4"/>
      <c r="BF117" s="4"/>
      <c r="BG117" s="177"/>
    </row>
    <row r="118" spans="39:59" x14ac:dyDescent="0.25">
      <c r="AM118" s="177"/>
      <c r="AN118" s="177"/>
      <c r="AO118" s="177"/>
      <c r="AP118" s="177"/>
      <c r="AQ118" s="177"/>
      <c r="AR118" s="4"/>
      <c r="AS118" s="4"/>
      <c r="AT118" s="4"/>
      <c r="AU118" s="4"/>
      <c r="AV118" s="4"/>
      <c r="AW118" s="4"/>
      <c r="AX118" s="4"/>
      <c r="AY118" s="177"/>
      <c r="AZ118" s="4"/>
      <c r="BA118" s="4"/>
      <c r="BB118" s="4"/>
      <c r="BC118" s="4"/>
      <c r="BD118" s="4"/>
      <c r="BE118" s="4"/>
      <c r="BF118" s="4"/>
      <c r="BG118" s="177"/>
    </row>
    <row r="119" spans="39:59" x14ac:dyDescent="0.25">
      <c r="AM119" s="177"/>
      <c r="AN119" s="177"/>
      <c r="AO119" s="177"/>
      <c r="AP119" s="177"/>
      <c r="AQ119" s="177"/>
      <c r="AR119" s="4"/>
      <c r="AS119" s="4"/>
      <c r="AT119" s="4"/>
      <c r="AU119" s="4"/>
      <c r="AV119" s="4"/>
      <c r="AW119" s="4"/>
      <c r="AX119" s="4"/>
      <c r="AY119" s="177"/>
      <c r="AZ119" s="4"/>
      <c r="BA119" s="4"/>
      <c r="BB119" s="4"/>
      <c r="BC119" s="4"/>
      <c r="BD119" s="4"/>
      <c r="BE119" s="4"/>
      <c r="BF119" s="4"/>
      <c r="BG119" s="177"/>
    </row>
    <row r="120" spans="39:59" x14ac:dyDescent="0.25">
      <c r="AM120" s="177"/>
      <c r="AN120" s="177"/>
      <c r="AO120" s="177"/>
      <c r="AP120" s="177"/>
      <c r="AQ120" s="177"/>
      <c r="AR120" s="4"/>
      <c r="AS120" s="4"/>
      <c r="AT120" s="4"/>
      <c r="AU120" s="4"/>
      <c r="AV120" s="4"/>
      <c r="AW120" s="4"/>
      <c r="AX120" s="4"/>
      <c r="AY120" s="177"/>
      <c r="AZ120" s="4"/>
      <c r="BA120" s="4"/>
      <c r="BB120" s="4"/>
      <c r="BC120" s="4"/>
      <c r="BD120" s="4"/>
      <c r="BE120" s="4"/>
      <c r="BF120" s="4"/>
      <c r="BG120" s="177"/>
    </row>
    <row r="121" spans="39:59" x14ac:dyDescent="0.25">
      <c r="AM121" s="177"/>
      <c r="AN121" s="177"/>
      <c r="AO121" s="177"/>
      <c r="AP121" s="177"/>
      <c r="AQ121" s="177"/>
      <c r="AR121" s="4"/>
      <c r="AS121" s="4"/>
      <c r="AT121" s="4"/>
      <c r="AU121" s="4"/>
      <c r="AV121" s="4"/>
      <c r="AW121" s="4"/>
      <c r="AX121" s="4"/>
      <c r="AY121" s="177"/>
      <c r="AZ121" s="4"/>
      <c r="BA121" s="4"/>
      <c r="BB121" s="4"/>
      <c r="BC121" s="4"/>
      <c r="BD121" s="4"/>
      <c r="BE121" s="4"/>
      <c r="BF121" s="4"/>
      <c r="BG121" s="177"/>
    </row>
    <row r="122" spans="39:59" x14ac:dyDescent="0.25">
      <c r="AM122" s="177"/>
      <c r="AN122" s="177"/>
      <c r="AO122" s="177"/>
      <c r="AP122" s="177"/>
      <c r="AQ122" s="177"/>
      <c r="AR122" s="4"/>
      <c r="AS122" s="4"/>
      <c r="AT122" s="4"/>
      <c r="AU122" s="4"/>
      <c r="AV122" s="4"/>
      <c r="AW122" s="4"/>
      <c r="AX122" s="4"/>
      <c r="AY122" s="177"/>
      <c r="AZ122" s="177"/>
      <c r="BA122" s="177"/>
      <c r="BB122" s="177"/>
      <c r="BC122" s="177"/>
      <c r="BD122" s="177"/>
      <c r="BE122" s="177"/>
      <c r="BF122" s="177"/>
      <c r="BG122" s="177"/>
    </row>
    <row r="123" spans="39:59" x14ac:dyDescent="0.25">
      <c r="AM123" s="177"/>
      <c r="AN123" s="177"/>
      <c r="AO123" s="177"/>
      <c r="AP123" s="177"/>
      <c r="AQ123" s="177"/>
      <c r="AR123" s="4"/>
      <c r="AS123" s="4"/>
      <c r="AT123" s="4"/>
      <c r="AU123" s="4"/>
      <c r="AV123" s="4"/>
      <c r="AW123" s="4"/>
      <c r="AX123" s="4"/>
      <c r="AY123" s="177"/>
      <c r="AZ123" s="177"/>
      <c r="BA123" s="177"/>
      <c r="BB123" s="177"/>
      <c r="BC123" s="177"/>
      <c r="BD123" s="177"/>
      <c r="BE123" s="177"/>
      <c r="BF123" s="177"/>
      <c r="BG123" s="177"/>
    </row>
    <row r="124" spans="39:59" x14ac:dyDescent="0.25">
      <c r="AM124" s="177"/>
      <c r="AN124" s="177"/>
      <c r="AO124" s="177"/>
      <c r="AP124" s="177"/>
      <c r="AQ124" s="177"/>
      <c r="AR124" s="4"/>
      <c r="AS124" s="4"/>
      <c r="AT124" s="4"/>
      <c r="AU124" s="4"/>
      <c r="AV124" s="4"/>
      <c r="AW124" s="4"/>
      <c r="AX124" s="4"/>
      <c r="AY124" s="177"/>
      <c r="AZ124" s="177"/>
      <c r="BA124" s="177"/>
      <c r="BB124" s="177"/>
      <c r="BC124" s="177"/>
      <c r="BD124" s="177"/>
      <c r="BE124" s="177"/>
      <c r="BF124" s="177"/>
      <c r="BG124" s="177"/>
    </row>
    <row r="125" spans="39:59" x14ac:dyDescent="0.25">
      <c r="AM125" s="177"/>
      <c r="AN125" s="177"/>
      <c r="AO125" s="177"/>
      <c r="AP125" s="177"/>
      <c r="AQ125" s="177"/>
      <c r="AR125" s="4"/>
      <c r="AS125" s="4"/>
      <c r="AT125" s="4"/>
      <c r="AU125" s="4"/>
      <c r="AV125" s="4"/>
      <c r="AW125" s="4"/>
      <c r="AX125" s="4"/>
      <c r="AY125" s="177"/>
      <c r="AZ125" s="177"/>
      <c r="BA125" s="177"/>
      <c r="BB125" s="177"/>
      <c r="BC125" s="177"/>
      <c r="BD125" s="177"/>
      <c r="BE125" s="177"/>
      <c r="BF125" s="177"/>
      <c r="BG125" s="177"/>
    </row>
    <row r="126" spans="39:59" x14ac:dyDescent="0.25">
      <c r="AM126" s="177"/>
      <c r="AN126" s="177"/>
      <c r="AO126" s="177"/>
      <c r="AP126" s="177"/>
      <c r="AQ126" s="177"/>
      <c r="AR126" s="4"/>
      <c r="AS126" s="4"/>
      <c r="AT126" s="4"/>
      <c r="AU126" s="4"/>
      <c r="AV126" s="4"/>
      <c r="AW126" s="4"/>
      <c r="AX126" s="4"/>
      <c r="AY126" s="177"/>
      <c r="AZ126" s="177"/>
      <c r="BA126" s="177"/>
      <c r="BB126" s="177"/>
      <c r="BC126" s="177"/>
      <c r="BD126" s="177"/>
      <c r="BE126" s="177"/>
      <c r="BF126" s="177"/>
      <c r="BG126" s="177"/>
    </row>
    <row r="127" spans="39:59" x14ac:dyDescent="0.25">
      <c r="AM127" s="177"/>
      <c r="AN127" s="177"/>
      <c r="AO127" s="177"/>
      <c r="AP127" s="177"/>
      <c r="AQ127" s="177"/>
      <c r="AR127" s="4"/>
      <c r="AS127" s="4"/>
      <c r="AT127" s="4"/>
      <c r="AU127" s="4"/>
      <c r="AV127" s="4"/>
      <c r="AW127" s="4"/>
      <c r="AX127" s="4"/>
      <c r="AY127" s="177"/>
      <c r="AZ127" s="177"/>
      <c r="BA127" s="177"/>
      <c r="BB127" s="177"/>
      <c r="BC127" s="177"/>
      <c r="BD127" s="177"/>
      <c r="BE127" s="177"/>
      <c r="BF127" s="177"/>
      <c r="BG127" s="177"/>
    </row>
    <row r="128" spans="39:59" x14ac:dyDescent="0.25">
      <c r="AM128" s="177"/>
      <c r="AN128" s="177"/>
      <c r="AO128" s="177"/>
      <c r="AP128" s="177"/>
      <c r="AQ128" s="177"/>
      <c r="AR128" s="4"/>
      <c r="AS128" s="4"/>
      <c r="AT128" s="4"/>
      <c r="AU128" s="4"/>
      <c r="AV128" s="4"/>
      <c r="AW128" s="4"/>
      <c r="AX128" s="4"/>
      <c r="AY128" s="177"/>
      <c r="AZ128" s="177"/>
      <c r="BA128" s="177"/>
      <c r="BB128" s="177"/>
      <c r="BC128" s="177"/>
      <c r="BD128" s="177"/>
      <c r="BE128" s="177"/>
      <c r="BF128" s="177"/>
      <c r="BG128" s="177"/>
    </row>
    <row r="129" spans="39:59" x14ac:dyDescent="0.25">
      <c r="AM129" s="177"/>
      <c r="AN129" s="177"/>
      <c r="AO129" s="177"/>
      <c r="AP129" s="177"/>
      <c r="AQ129" s="177"/>
      <c r="AR129" s="4"/>
      <c r="AS129" s="4"/>
      <c r="AT129" s="4"/>
      <c r="AU129" s="4"/>
      <c r="AV129" s="4"/>
      <c r="AW129" s="4"/>
      <c r="AX129" s="4"/>
      <c r="AY129" s="177"/>
      <c r="AZ129" s="177"/>
      <c r="BA129" s="177"/>
      <c r="BB129" s="177"/>
      <c r="BC129" s="177"/>
      <c r="BD129" s="177"/>
      <c r="BE129" s="177"/>
      <c r="BF129" s="177"/>
      <c r="BG129" s="177"/>
    </row>
    <row r="130" spans="39:59" x14ac:dyDescent="0.25">
      <c r="AM130" s="177"/>
      <c r="AN130" s="177"/>
      <c r="AO130" s="177"/>
      <c r="AP130" s="177"/>
      <c r="AQ130" s="177"/>
      <c r="AR130" s="4"/>
      <c r="AS130" s="4"/>
      <c r="AT130" s="4"/>
      <c r="AU130" s="4"/>
      <c r="AV130" s="4"/>
      <c r="AW130" s="4"/>
      <c r="AX130" s="4"/>
      <c r="AY130" s="177"/>
      <c r="AZ130" s="177"/>
      <c r="BA130" s="177"/>
      <c r="BB130" s="177"/>
      <c r="BC130" s="177"/>
      <c r="BD130" s="177"/>
      <c r="BE130" s="177"/>
      <c r="BF130" s="177"/>
      <c r="BG130" s="177"/>
    </row>
    <row r="131" spans="39:59" x14ac:dyDescent="0.25">
      <c r="AM131" s="177"/>
      <c r="AN131" s="177"/>
      <c r="AO131" s="177"/>
      <c r="AP131" s="177"/>
      <c r="AQ131" s="177"/>
      <c r="AR131" s="4"/>
      <c r="AS131" s="4"/>
      <c r="AT131" s="4"/>
      <c r="AU131" s="4"/>
      <c r="AV131" s="4"/>
      <c r="AW131" s="4"/>
      <c r="AX131" s="4"/>
      <c r="AY131" s="177"/>
      <c r="AZ131" s="177"/>
      <c r="BA131" s="177"/>
      <c r="BB131" s="177"/>
      <c r="BC131" s="177"/>
      <c r="BD131" s="177"/>
      <c r="BE131" s="177"/>
      <c r="BF131" s="177"/>
      <c r="BG131" s="177"/>
    </row>
    <row r="132" spans="39:59" x14ac:dyDescent="0.25">
      <c r="AM132" s="177"/>
      <c r="AN132" s="177"/>
      <c r="AO132" s="177"/>
      <c r="AP132" s="177"/>
      <c r="AQ132" s="177"/>
      <c r="AR132" s="4"/>
      <c r="AS132" s="4"/>
      <c r="AT132" s="4"/>
      <c r="AU132" s="4"/>
      <c r="AV132" s="4"/>
      <c r="AW132" s="4"/>
      <c r="AX132" s="4"/>
      <c r="AY132" s="177"/>
      <c r="AZ132" s="177"/>
      <c r="BA132" s="177"/>
      <c r="BB132" s="177"/>
      <c r="BC132" s="177"/>
      <c r="BD132" s="177"/>
      <c r="BE132" s="177"/>
      <c r="BF132" s="177"/>
      <c r="BG132" s="177"/>
    </row>
    <row r="133" spans="39:59" x14ac:dyDescent="0.25">
      <c r="AM133" s="177"/>
      <c r="AN133" s="177"/>
      <c r="AO133" s="177"/>
      <c r="AP133" s="177"/>
      <c r="AQ133" s="177"/>
      <c r="AR133" s="4"/>
      <c r="AS133" s="4"/>
      <c r="AT133" s="4"/>
      <c r="AU133" s="4"/>
      <c r="AV133" s="4"/>
      <c r="AW133" s="4"/>
      <c r="AX133" s="4"/>
      <c r="AY133" s="177"/>
      <c r="AZ133" s="177"/>
      <c r="BA133" s="177"/>
      <c r="BB133" s="177"/>
      <c r="BC133" s="177"/>
      <c r="BD133" s="177"/>
      <c r="BE133" s="177"/>
      <c r="BF133" s="177"/>
      <c r="BG133" s="177"/>
    </row>
    <row r="134" spans="39:59" x14ac:dyDescent="0.25">
      <c r="AM134" s="177"/>
      <c r="AN134" s="177"/>
      <c r="AO134" s="177"/>
      <c r="AP134" s="177"/>
      <c r="AQ134" s="177"/>
      <c r="AR134" s="4"/>
      <c r="AS134" s="4"/>
      <c r="AT134" s="4"/>
      <c r="AU134" s="4"/>
      <c r="AV134" s="4"/>
      <c r="AW134" s="4"/>
      <c r="AX134" s="4"/>
      <c r="AY134" s="177"/>
      <c r="AZ134" s="177"/>
      <c r="BA134" s="177"/>
      <c r="BB134" s="177"/>
      <c r="BC134" s="177"/>
      <c r="BD134" s="177"/>
      <c r="BE134" s="177"/>
      <c r="BF134" s="177"/>
      <c r="BG134" s="177"/>
    </row>
    <row r="135" spans="39:59" x14ac:dyDescent="0.25">
      <c r="AM135" s="177"/>
      <c r="AN135" s="177"/>
      <c r="AO135" s="177"/>
      <c r="AP135" s="177"/>
      <c r="AQ135" s="177"/>
      <c r="AR135" s="4"/>
      <c r="AS135" s="4"/>
      <c r="AT135" s="4"/>
      <c r="AU135" s="4"/>
      <c r="AV135" s="4"/>
      <c r="AW135" s="4"/>
      <c r="AX135" s="4"/>
      <c r="AY135" s="177"/>
      <c r="AZ135" s="177"/>
      <c r="BA135" s="177"/>
      <c r="BB135" s="177"/>
      <c r="BC135" s="177"/>
      <c r="BD135" s="177"/>
      <c r="BE135" s="177"/>
      <c r="BF135" s="177"/>
      <c r="BG135" s="177"/>
    </row>
    <row r="136" spans="39:59" x14ac:dyDescent="0.25">
      <c r="AM136" s="177"/>
      <c r="AN136" s="177"/>
      <c r="AO136" s="177"/>
      <c r="AP136" s="177"/>
      <c r="AQ136" s="177"/>
      <c r="AR136" s="4"/>
      <c r="AS136" s="4"/>
      <c r="AT136" s="4"/>
      <c r="AU136" s="4"/>
      <c r="AV136" s="4"/>
      <c r="AW136" s="4"/>
      <c r="AX136" s="4"/>
      <c r="AY136" s="177"/>
      <c r="AZ136" s="177"/>
      <c r="BA136" s="177"/>
      <c r="BB136" s="177"/>
      <c r="BC136" s="177"/>
      <c r="BD136" s="177"/>
      <c r="BE136" s="177"/>
      <c r="BF136" s="177"/>
      <c r="BG136" s="177"/>
    </row>
    <row r="137" spans="39:59" x14ac:dyDescent="0.25">
      <c r="AM137" s="177"/>
      <c r="AN137" s="177"/>
      <c r="AO137" s="177"/>
      <c r="AP137" s="177"/>
      <c r="AQ137" s="177"/>
      <c r="AR137" s="4"/>
      <c r="AS137" s="4"/>
      <c r="AT137" s="4"/>
      <c r="AU137" s="4"/>
      <c r="AV137" s="4"/>
      <c r="AW137" s="4"/>
      <c r="AX137" s="4"/>
      <c r="AY137" s="177"/>
      <c r="AZ137" s="177"/>
      <c r="BA137" s="177"/>
      <c r="BB137" s="177"/>
      <c r="BC137" s="177"/>
      <c r="BD137" s="177"/>
      <c r="BE137" s="177"/>
      <c r="BF137" s="177"/>
      <c r="BG137" s="177"/>
    </row>
    <row r="138" spans="39:59" x14ac:dyDescent="0.25">
      <c r="AM138" s="177"/>
      <c r="AN138" s="177"/>
      <c r="AO138" s="177"/>
      <c r="AP138" s="177"/>
      <c r="AQ138" s="177"/>
      <c r="AR138" s="4"/>
      <c r="AS138" s="4"/>
      <c r="AT138" s="4"/>
      <c r="AU138" s="4"/>
      <c r="AV138" s="4"/>
      <c r="AW138" s="4"/>
      <c r="AX138" s="4"/>
      <c r="AY138" s="177"/>
      <c r="AZ138" s="177"/>
      <c r="BA138" s="177"/>
      <c r="BB138" s="177"/>
      <c r="BC138" s="177"/>
      <c r="BD138" s="177"/>
      <c r="BE138" s="177"/>
      <c r="BF138" s="177"/>
      <c r="BG138" s="177"/>
    </row>
    <row r="139" spans="39:59" x14ac:dyDescent="0.25">
      <c r="AM139" s="177"/>
      <c r="AN139" s="177"/>
      <c r="AO139" s="177"/>
      <c r="AP139" s="177"/>
      <c r="AQ139" s="177"/>
      <c r="AR139" s="4"/>
      <c r="AS139" s="4"/>
      <c r="AT139" s="4"/>
      <c r="AU139" s="4"/>
      <c r="AV139" s="4"/>
      <c r="AW139" s="4"/>
      <c r="AX139" s="4"/>
      <c r="AY139" s="177"/>
      <c r="AZ139" s="177"/>
      <c r="BA139" s="177"/>
      <c r="BB139" s="177"/>
      <c r="BC139" s="177"/>
      <c r="BD139" s="177"/>
      <c r="BE139" s="177"/>
      <c r="BF139" s="177"/>
      <c r="BG139" s="177"/>
    </row>
    <row r="140" spans="39:59" x14ac:dyDescent="0.25">
      <c r="AM140" s="177"/>
      <c r="AN140" s="177"/>
      <c r="AO140" s="177"/>
      <c r="AP140" s="177"/>
      <c r="AQ140" s="177"/>
      <c r="AR140" s="4"/>
      <c r="AS140" s="4"/>
      <c r="AT140" s="4"/>
      <c r="AU140" s="4"/>
      <c r="AV140" s="4"/>
      <c r="AW140" s="4"/>
      <c r="AX140" s="4"/>
      <c r="AY140" s="177"/>
      <c r="AZ140" s="177"/>
      <c r="BA140" s="177"/>
      <c r="BB140" s="177"/>
      <c r="BC140" s="177"/>
      <c r="BD140" s="177"/>
      <c r="BE140" s="177"/>
      <c r="BF140" s="177"/>
      <c r="BG140" s="177"/>
    </row>
    <row r="141" spans="39:59" x14ac:dyDescent="0.25">
      <c r="AM141" s="177"/>
      <c r="AN141" s="177"/>
      <c r="AO141" s="177"/>
      <c r="AP141" s="177"/>
      <c r="AQ141" s="177"/>
      <c r="AR141" s="4"/>
      <c r="AS141" s="4"/>
      <c r="AT141" s="4"/>
      <c r="AU141" s="4"/>
      <c r="AV141" s="4"/>
      <c r="AW141" s="4"/>
      <c r="AX141" s="4"/>
      <c r="AY141" s="177"/>
      <c r="AZ141" s="177"/>
      <c r="BA141" s="177"/>
      <c r="BB141" s="177"/>
      <c r="BC141" s="177"/>
      <c r="BD141" s="177"/>
      <c r="BE141" s="177"/>
      <c r="BF141" s="177"/>
      <c r="BG141" s="177"/>
    </row>
    <row r="142" spans="39:59" x14ac:dyDescent="0.25">
      <c r="AM142" s="177"/>
      <c r="AN142" s="177"/>
      <c r="AO142" s="177"/>
      <c r="AP142" s="177"/>
      <c r="AQ142" s="177"/>
      <c r="AR142" s="4"/>
      <c r="AS142" s="4"/>
      <c r="AT142" s="4"/>
      <c r="AU142" s="4"/>
      <c r="AV142" s="4"/>
      <c r="AW142" s="4"/>
      <c r="AX142" s="4"/>
      <c r="AY142" s="177"/>
      <c r="AZ142" s="177"/>
      <c r="BA142" s="177"/>
      <c r="BB142" s="177"/>
      <c r="BC142" s="177"/>
      <c r="BD142" s="177"/>
      <c r="BE142" s="177"/>
      <c r="BF142" s="177"/>
      <c r="BG142" s="177"/>
    </row>
    <row r="143" spans="39:59" x14ac:dyDescent="0.25">
      <c r="AM143" s="177"/>
      <c r="AN143" s="177"/>
      <c r="AO143" s="177"/>
      <c r="AP143" s="177"/>
      <c r="AQ143" s="177"/>
      <c r="AR143" s="4"/>
      <c r="AS143" s="4"/>
      <c r="AT143" s="4"/>
      <c r="AU143" s="4"/>
      <c r="AV143" s="4"/>
      <c r="AW143" s="4"/>
      <c r="AX143" s="4"/>
      <c r="AY143" s="177"/>
      <c r="AZ143" s="177"/>
      <c r="BA143" s="177"/>
      <c r="BB143" s="177"/>
      <c r="BC143" s="177"/>
      <c r="BD143" s="177"/>
      <c r="BE143" s="177"/>
      <c r="BF143" s="177"/>
      <c r="BG143" s="177"/>
    </row>
    <row r="144" spans="39:59" x14ac:dyDescent="0.25">
      <c r="AM144" s="177"/>
      <c r="AN144" s="177"/>
      <c r="AO144" s="177"/>
      <c r="AP144" s="177"/>
      <c r="AQ144" s="177"/>
      <c r="AR144" s="4"/>
      <c r="AS144" s="4"/>
      <c r="AT144" s="4"/>
      <c r="AU144" s="4"/>
      <c r="AV144" s="4"/>
      <c r="AW144" s="4"/>
      <c r="AX144" s="4"/>
      <c r="AY144" s="177"/>
      <c r="AZ144" s="177"/>
      <c r="BA144" s="177"/>
      <c r="BB144" s="177"/>
      <c r="BC144" s="177"/>
      <c r="BD144" s="177"/>
      <c r="BE144" s="177"/>
      <c r="BF144" s="177"/>
      <c r="BG144" s="177"/>
    </row>
    <row r="145" spans="39:59" x14ac:dyDescent="0.25">
      <c r="AM145" s="177"/>
      <c r="AN145" s="177"/>
      <c r="AO145" s="177"/>
      <c r="AP145" s="177"/>
      <c r="AQ145" s="177"/>
      <c r="AR145" s="4"/>
      <c r="AS145" s="4"/>
      <c r="AT145" s="4"/>
      <c r="AU145" s="4"/>
      <c r="AV145" s="4"/>
      <c r="AW145" s="4"/>
      <c r="AX145" s="4"/>
      <c r="AY145" s="177"/>
      <c r="AZ145" s="177"/>
      <c r="BA145" s="177"/>
      <c r="BB145" s="177"/>
      <c r="BC145" s="177"/>
      <c r="BD145" s="177"/>
      <c r="BE145" s="177"/>
      <c r="BF145" s="177"/>
      <c r="BG145" s="177"/>
    </row>
    <row r="146" spans="39:59" x14ac:dyDescent="0.25">
      <c r="AM146" s="177"/>
      <c r="AN146" s="177"/>
      <c r="AO146" s="177"/>
      <c r="AP146" s="177"/>
      <c r="AQ146" s="177"/>
      <c r="AR146" s="4"/>
      <c r="AS146" s="4"/>
      <c r="AT146" s="4"/>
      <c r="AU146" s="4"/>
      <c r="AV146" s="4"/>
      <c r="AW146" s="4"/>
      <c r="AX146" s="4"/>
      <c r="AY146" s="177"/>
      <c r="AZ146" s="177"/>
      <c r="BA146" s="177"/>
      <c r="BB146" s="177"/>
      <c r="BC146" s="177"/>
      <c r="BD146" s="177"/>
      <c r="BE146" s="177"/>
      <c r="BF146" s="177"/>
      <c r="BG146" s="177"/>
    </row>
    <row r="147" spans="39:59" x14ac:dyDescent="0.25">
      <c r="AM147" s="177"/>
      <c r="AN147" s="177"/>
      <c r="AO147" s="177"/>
      <c r="AP147" s="177"/>
      <c r="AQ147" s="177"/>
      <c r="AR147" s="4"/>
      <c r="AS147" s="4"/>
      <c r="AT147" s="4"/>
      <c r="AU147" s="4"/>
      <c r="AV147" s="4"/>
      <c r="AW147" s="4"/>
      <c r="AX147" s="4"/>
      <c r="AY147" s="177"/>
      <c r="AZ147" s="177"/>
      <c r="BA147" s="177"/>
      <c r="BB147" s="177"/>
      <c r="BC147" s="177"/>
      <c r="BD147" s="177"/>
      <c r="BE147" s="177"/>
      <c r="BF147" s="177"/>
      <c r="BG147" s="177"/>
    </row>
    <row r="148" spans="39:59" x14ac:dyDescent="0.25">
      <c r="AM148" s="177"/>
      <c r="AN148" s="177"/>
      <c r="AO148" s="177"/>
      <c r="AP148" s="177"/>
      <c r="AQ148" s="177"/>
      <c r="AR148" s="4"/>
      <c r="AS148" s="4"/>
      <c r="AT148" s="4"/>
      <c r="AU148" s="4"/>
      <c r="AV148" s="4"/>
      <c r="AW148" s="4"/>
      <c r="AX148" s="4"/>
      <c r="AY148" s="177"/>
      <c r="AZ148" s="177"/>
      <c r="BA148" s="177"/>
      <c r="BB148" s="177"/>
      <c r="BC148" s="177"/>
      <c r="BD148" s="177"/>
      <c r="BE148" s="177"/>
      <c r="BF148" s="177"/>
      <c r="BG148" s="177"/>
    </row>
    <row r="149" spans="39:59" x14ac:dyDescent="0.25">
      <c r="AM149" s="177"/>
      <c r="AN149" s="177"/>
      <c r="AO149" s="177"/>
      <c r="AP149" s="177"/>
      <c r="AQ149" s="177"/>
      <c r="AR149" s="4"/>
      <c r="AS149" s="4"/>
      <c r="AT149" s="4"/>
      <c r="AU149" s="4"/>
      <c r="AV149" s="4"/>
      <c r="AW149" s="4"/>
      <c r="AX149" s="4"/>
      <c r="AY149" s="177"/>
      <c r="AZ149" s="177"/>
      <c r="BA149" s="177"/>
      <c r="BB149" s="177"/>
      <c r="BC149" s="177"/>
      <c r="BD149" s="177"/>
      <c r="BE149" s="177"/>
      <c r="BF149" s="177"/>
      <c r="BG149" s="177"/>
    </row>
    <row r="150" spans="39:59" x14ac:dyDescent="0.25">
      <c r="AM150" s="177"/>
      <c r="AN150" s="177"/>
      <c r="AO150" s="177"/>
      <c r="AP150" s="177"/>
      <c r="AQ150" s="177"/>
      <c r="AR150" s="4"/>
      <c r="AS150" s="4"/>
      <c r="AT150" s="4"/>
      <c r="AU150" s="4"/>
      <c r="AV150" s="4"/>
      <c r="AW150" s="4"/>
      <c r="AX150" s="4"/>
      <c r="AY150" s="177"/>
      <c r="AZ150" s="177"/>
      <c r="BA150" s="177"/>
      <c r="BB150" s="177"/>
      <c r="BC150" s="177"/>
      <c r="BD150" s="177"/>
      <c r="BE150" s="177"/>
      <c r="BF150" s="177"/>
      <c r="BG150" s="177"/>
    </row>
    <row r="151" spans="39:59" x14ac:dyDescent="0.25">
      <c r="AM151" s="177"/>
      <c r="AN151" s="177"/>
      <c r="AO151" s="177"/>
      <c r="AP151" s="177"/>
      <c r="AQ151" s="177"/>
      <c r="AR151" s="4"/>
      <c r="AS151" s="4"/>
      <c r="AT151" s="4"/>
      <c r="AU151" s="4"/>
      <c r="AV151" s="4"/>
      <c r="AW151" s="4"/>
      <c r="AX151" s="4"/>
      <c r="AY151" s="177"/>
      <c r="AZ151" s="177"/>
      <c r="BA151" s="177"/>
      <c r="BB151" s="177"/>
      <c r="BC151" s="177"/>
      <c r="BD151" s="177"/>
      <c r="BE151" s="177"/>
      <c r="BF151" s="177"/>
      <c r="BG151" s="177"/>
    </row>
    <row r="152" spans="39:59" x14ac:dyDescent="0.25">
      <c r="AM152" s="177"/>
      <c r="AN152" s="177"/>
      <c r="AO152" s="177"/>
      <c r="AP152" s="177"/>
      <c r="AQ152" s="177"/>
      <c r="AR152" s="4"/>
      <c r="AS152" s="4"/>
      <c r="AT152" s="4"/>
      <c r="AU152" s="4"/>
      <c r="AV152" s="4"/>
      <c r="AW152" s="4"/>
      <c r="AX152" s="4"/>
      <c r="AY152" s="177"/>
      <c r="AZ152" s="177"/>
      <c r="BA152" s="177"/>
      <c r="BB152" s="177"/>
      <c r="BC152" s="177"/>
      <c r="BD152" s="177"/>
      <c r="BE152" s="177"/>
      <c r="BF152" s="177"/>
      <c r="BG152" s="177"/>
    </row>
    <row r="153" spans="39:59" x14ac:dyDescent="0.25">
      <c r="AM153" s="177"/>
      <c r="AN153" s="177"/>
      <c r="AO153" s="177"/>
      <c r="AP153" s="177"/>
      <c r="AQ153" s="177"/>
      <c r="AR153" s="4"/>
      <c r="AS153" s="4"/>
      <c r="AT153" s="4"/>
      <c r="AU153" s="4"/>
      <c r="AV153" s="4"/>
      <c r="AW153" s="4"/>
      <c r="AX153" s="4"/>
      <c r="AY153" s="177"/>
      <c r="AZ153" s="177"/>
      <c r="BA153" s="177"/>
      <c r="BB153" s="177"/>
      <c r="BC153" s="177"/>
      <c r="BD153" s="177"/>
      <c r="BE153" s="177"/>
      <c r="BF153" s="177"/>
      <c r="BG153" s="177"/>
    </row>
    <row r="154" spans="39:59" x14ac:dyDescent="0.25">
      <c r="AM154" s="177"/>
      <c r="AN154" s="177"/>
      <c r="AO154" s="177"/>
      <c r="AP154" s="177"/>
      <c r="AQ154" s="177"/>
      <c r="AR154" s="4"/>
      <c r="AS154" s="4"/>
      <c r="AT154" s="4"/>
      <c r="AU154" s="4"/>
      <c r="AV154" s="4"/>
      <c r="AW154" s="4"/>
      <c r="AX154" s="4"/>
      <c r="AY154" s="177"/>
      <c r="AZ154" s="177"/>
      <c r="BA154" s="177"/>
      <c r="BB154" s="177"/>
      <c r="BC154" s="177"/>
      <c r="BD154" s="177"/>
      <c r="BE154" s="177"/>
      <c r="BF154" s="177"/>
      <c r="BG154" s="177"/>
    </row>
    <row r="155" spans="39:59" x14ac:dyDescent="0.25">
      <c r="AM155" s="177"/>
      <c r="AN155" s="177"/>
      <c r="AO155" s="177"/>
      <c r="AP155" s="177"/>
      <c r="AQ155" s="177"/>
      <c r="AR155" s="4"/>
      <c r="AS155" s="4"/>
      <c r="AT155" s="4"/>
      <c r="AU155" s="4"/>
      <c r="AV155" s="4"/>
      <c r="AW155" s="4"/>
      <c r="AX155" s="4"/>
      <c r="AY155" s="177"/>
      <c r="AZ155" s="177"/>
      <c r="BA155" s="177"/>
      <c r="BB155" s="177"/>
      <c r="BC155" s="177"/>
      <c r="BD155" s="177"/>
      <c r="BE155" s="177"/>
      <c r="BF155" s="177"/>
      <c r="BG155" s="177"/>
    </row>
    <row r="156" spans="39:59" x14ac:dyDescent="0.25">
      <c r="AM156" s="177"/>
      <c r="AN156" s="177"/>
      <c r="AO156" s="177"/>
      <c r="AP156" s="177"/>
      <c r="AQ156" s="177"/>
      <c r="AR156" s="4"/>
      <c r="AS156" s="4"/>
      <c r="AT156" s="4"/>
      <c r="AU156" s="4"/>
      <c r="AV156" s="4"/>
      <c r="AW156" s="4"/>
      <c r="AX156" s="4"/>
      <c r="AY156" s="177"/>
      <c r="AZ156" s="177"/>
      <c r="BA156" s="177"/>
      <c r="BB156" s="177"/>
      <c r="BC156" s="177"/>
      <c r="BD156" s="177"/>
      <c r="BE156" s="177"/>
      <c r="BF156" s="177"/>
      <c r="BG156" s="177"/>
    </row>
    <row r="157" spans="39:59" x14ac:dyDescent="0.25">
      <c r="AM157" s="177"/>
      <c r="AN157" s="177"/>
      <c r="AO157" s="177"/>
      <c r="AP157" s="177"/>
      <c r="AQ157" s="177"/>
      <c r="AR157" s="4"/>
      <c r="AS157" s="4"/>
      <c r="AT157" s="4"/>
      <c r="AU157" s="4"/>
      <c r="AV157" s="4"/>
      <c r="AW157" s="4"/>
      <c r="AX157" s="4"/>
      <c r="AY157" s="177"/>
      <c r="AZ157" s="177"/>
      <c r="BA157" s="177"/>
      <c r="BB157" s="177"/>
      <c r="BC157" s="177"/>
      <c r="BD157" s="177"/>
      <c r="BE157" s="177"/>
      <c r="BF157" s="177"/>
      <c r="BG157" s="177"/>
    </row>
    <row r="158" spans="39:59" x14ac:dyDescent="0.25">
      <c r="AM158" s="177"/>
      <c r="AN158" s="177"/>
      <c r="AO158" s="177"/>
      <c r="AP158" s="177"/>
      <c r="AQ158" s="177"/>
      <c r="AR158" s="4"/>
      <c r="AS158" s="4"/>
      <c r="AT158" s="4"/>
      <c r="AU158" s="4"/>
      <c r="AV158" s="4"/>
      <c r="AW158" s="4"/>
      <c r="AX158" s="4"/>
      <c r="AY158" s="177"/>
      <c r="AZ158" s="177"/>
      <c r="BA158" s="177"/>
      <c r="BB158" s="177"/>
      <c r="BC158" s="177"/>
      <c r="BD158" s="177"/>
      <c r="BE158" s="177"/>
      <c r="BF158" s="177"/>
      <c r="BG158" s="177"/>
    </row>
    <row r="159" spans="39:59" x14ac:dyDescent="0.25">
      <c r="AM159" s="177"/>
      <c r="AN159" s="177"/>
      <c r="AO159" s="177"/>
      <c r="AP159" s="177"/>
      <c r="AQ159" s="177"/>
      <c r="AR159" s="4"/>
      <c r="AS159" s="4"/>
      <c r="AT159" s="4"/>
      <c r="AU159" s="4"/>
      <c r="AV159" s="4"/>
      <c r="AW159" s="4"/>
      <c r="AX159" s="4"/>
      <c r="AY159" s="177"/>
      <c r="AZ159" s="177"/>
      <c r="BA159" s="177"/>
      <c r="BB159" s="177"/>
      <c r="BC159" s="177"/>
      <c r="BD159" s="177"/>
      <c r="BE159" s="177"/>
      <c r="BF159" s="177"/>
      <c r="BG159" s="177"/>
    </row>
    <row r="160" spans="39:59" x14ac:dyDescent="0.25">
      <c r="AM160" s="177"/>
      <c r="AN160" s="177"/>
      <c r="AO160" s="177"/>
      <c r="AP160" s="177"/>
      <c r="AQ160" s="177"/>
      <c r="AR160" s="4"/>
      <c r="AS160" s="4"/>
      <c r="AT160" s="4"/>
      <c r="AU160" s="4"/>
      <c r="AV160" s="4"/>
      <c r="AW160" s="4"/>
      <c r="AX160" s="4"/>
      <c r="AY160" s="177"/>
      <c r="AZ160" s="177"/>
      <c r="BA160" s="177"/>
      <c r="BB160" s="177"/>
      <c r="BC160" s="177"/>
      <c r="BD160" s="177"/>
      <c r="BE160" s="177"/>
      <c r="BF160" s="177"/>
      <c r="BG160" s="177"/>
    </row>
    <row r="161" spans="39:59" x14ac:dyDescent="0.25">
      <c r="AM161" s="177"/>
      <c r="AN161" s="177"/>
      <c r="AO161" s="177"/>
      <c r="AP161" s="177"/>
      <c r="AQ161" s="177"/>
      <c r="AR161" s="4"/>
      <c r="AS161" s="4"/>
      <c r="AT161" s="4"/>
      <c r="AU161" s="4"/>
      <c r="AV161" s="4"/>
      <c r="AW161" s="4"/>
      <c r="AX161" s="4"/>
      <c r="AY161" s="177"/>
      <c r="AZ161" s="177"/>
      <c r="BA161" s="177"/>
      <c r="BB161" s="177"/>
      <c r="BC161" s="177"/>
      <c r="BD161" s="177"/>
      <c r="BE161" s="177"/>
      <c r="BF161" s="177"/>
      <c r="BG161" s="177"/>
    </row>
    <row r="162" spans="39:59" x14ac:dyDescent="0.25">
      <c r="AM162" s="177"/>
      <c r="AN162" s="177"/>
      <c r="AO162" s="177"/>
      <c r="AP162" s="177"/>
      <c r="AQ162" s="177"/>
      <c r="AR162" s="177"/>
      <c r="AS162" s="177"/>
      <c r="AT162" s="177"/>
      <c r="AU162" s="177"/>
      <c r="AV162" s="177"/>
      <c r="AW162" s="177"/>
      <c r="AX162" s="177"/>
      <c r="AY162" s="177"/>
      <c r="AZ162" s="177"/>
      <c r="BA162" s="177"/>
      <c r="BB162" s="177"/>
      <c r="BC162" s="177"/>
      <c r="BD162" s="177"/>
      <c r="BE162" s="177"/>
      <c r="BF162" s="177"/>
      <c r="BG162" s="177"/>
    </row>
  </sheetData>
  <mergeCells count="17">
    <mergeCell ref="AF57:AF58"/>
    <mergeCell ref="U57:U58"/>
    <mergeCell ref="V57:V58"/>
    <mergeCell ref="W57:W58"/>
    <mergeCell ref="X57:X58"/>
    <mergeCell ref="Y57:Y58"/>
    <mergeCell ref="Z57:Z58"/>
    <mergeCell ref="AA57:AA58"/>
    <mergeCell ref="AB57:AB58"/>
    <mergeCell ref="AC57:AC58"/>
    <mergeCell ref="AD57:AD58"/>
    <mergeCell ref="AE57:AE58"/>
    <mergeCell ref="U50:AF50"/>
    <mergeCell ref="AH50:AP50"/>
    <mergeCell ref="AR50:BA50"/>
    <mergeCell ref="BC50:BI50"/>
    <mergeCell ref="BK50:BR50"/>
  </mergeCells>
  <pageMargins left="0.7" right="0.7" top="0.78740157499999996" bottom="0.78740157499999996"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38"/>
  <sheetViews>
    <sheetView tabSelected="1" zoomScale="70" zoomScaleNormal="70" workbookViewId="0">
      <selection activeCell="L50" sqref="L50"/>
    </sheetView>
  </sheetViews>
  <sheetFormatPr baseColWidth="10" defaultRowHeight="15" x14ac:dyDescent="0.25"/>
  <cols>
    <col min="1" max="1" width="21.85546875" bestFit="1" customWidth="1"/>
    <col min="3" max="3" width="20.7109375" customWidth="1"/>
    <col min="6" max="6" width="11.42578125" style="183"/>
  </cols>
  <sheetData>
    <row r="1" spans="1:10" x14ac:dyDescent="0.25">
      <c r="A1" s="180" t="s">
        <v>376</v>
      </c>
      <c r="F1" s="181" t="s">
        <v>378</v>
      </c>
      <c r="G1" s="133"/>
    </row>
    <row r="2" spans="1:10" x14ac:dyDescent="0.25">
      <c r="A2" s="135" t="s">
        <v>324</v>
      </c>
      <c r="B2">
        <f>AVERAGE(B7:B106)</f>
        <v>724.32</v>
      </c>
      <c r="F2" s="182" t="s">
        <v>324</v>
      </c>
      <c r="G2">
        <f>AVERAGE(G7,G17,G27,G37,G47,G57,G67,G77,G87,G97,G107,G117)</f>
        <v>725.53333333333342</v>
      </c>
    </row>
    <row r="3" spans="1:10" x14ac:dyDescent="0.25">
      <c r="A3" s="135" t="s">
        <v>154</v>
      </c>
      <c r="B3">
        <f>_xlfn.STDEV.S(B7:B106)</f>
        <v>7.7809401940273482</v>
      </c>
      <c r="F3" s="182" t="s">
        <v>154</v>
      </c>
      <c r="G3">
        <f t="shared" ref="G3:G4" si="0">AVERAGE(G8,G18,G28,G38,G48,G58,G68,G78,G88,G98,G108,G118)</f>
        <v>2.7809637380248571</v>
      </c>
    </row>
    <row r="4" spans="1:10" x14ac:dyDescent="0.25">
      <c r="A4" s="135" t="s">
        <v>155</v>
      </c>
      <c r="B4">
        <f>VAR(B7:B106)</f>
        <v>60.543030303030342</v>
      </c>
      <c r="F4" s="182" t="s">
        <v>155</v>
      </c>
      <c r="G4">
        <f t="shared" si="0"/>
        <v>11.77222222222222</v>
      </c>
    </row>
    <row r="5" spans="1:10" x14ac:dyDescent="0.25">
      <c r="A5" s="135"/>
      <c r="F5" s="182"/>
      <c r="G5" s="133"/>
    </row>
    <row r="6" spans="1:10" s="184" customFormat="1" x14ac:dyDescent="0.25">
      <c r="A6" s="135"/>
      <c r="B6" s="184" t="s">
        <v>332</v>
      </c>
      <c r="F6" s="181" t="s">
        <v>377</v>
      </c>
    </row>
    <row r="7" spans="1:10" x14ac:dyDescent="0.25">
      <c r="A7" s="135" t="s">
        <v>322</v>
      </c>
      <c r="B7" s="6">
        <v>729</v>
      </c>
      <c r="E7" s="4"/>
      <c r="F7" s="183" t="s">
        <v>324</v>
      </c>
      <c r="G7">
        <f>AVERAGE(B7:B16)</f>
        <v>724.5</v>
      </c>
      <c r="H7" s="4"/>
      <c r="I7" s="4"/>
      <c r="J7" s="4"/>
    </row>
    <row r="8" spans="1:10" x14ac:dyDescent="0.25">
      <c r="A8" s="135"/>
      <c r="B8" s="6">
        <v>726</v>
      </c>
      <c r="E8" s="4"/>
      <c r="F8" s="183" t="s">
        <v>154</v>
      </c>
      <c r="G8">
        <f>_xlfn.STDEV.P(B7:B16)</f>
        <v>3.7483329627982624</v>
      </c>
      <c r="H8" s="4"/>
      <c r="I8" s="4"/>
      <c r="J8" s="4"/>
    </row>
    <row r="9" spans="1:10" x14ac:dyDescent="0.25">
      <c r="A9" s="135"/>
      <c r="B9" s="6">
        <v>728</v>
      </c>
      <c r="E9" s="4"/>
      <c r="F9" s="183" t="s">
        <v>155</v>
      </c>
      <c r="G9">
        <f>VAR(B7:B16)</f>
        <v>15.611111111111111</v>
      </c>
      <c r="H9" s="4"/>
      <c r="I9" s="4"/>
      <c r="J9" s="4"/>
    </row>
    <row r="10" spans="1:10" x14ac:dyDescent="0.25">
      <c r="A10" s="135"/>
      <c r="B10" s="6">
        <v>724</v>
      </c>
      <c r="E10" s="4"/>
      <c r="H10" s="4"/>
      <c r="I10" s="4"/>
      <c r="J10" s="4"/>
    </row>
    <row r="11" spans="1:10" x14ac:dyDescent="0.25">
      <c r="A11" s="135"/>
      <c r="B11" s="6">
        <v>724</v>
      </c>
      <c r="E11" s="4"/>
      <c r="H11" s="4"/>
      <c r="I11" s="4"/>
      <c r="J11" s="4"/>
    </row>
    <row r="12" spans="1:10" x14ac:dyDescent="0.25">
      <c r="A12" s="135"/>
      <c r="B12" s="6">
        <v>720</v>
      </c>
      <c r="E12" s="4"/>
      <c r="H12" s="4"/>
      <c r="I12" s="4"/>
      <c r="J12" s="4"/>
    </row>
    <row r="13" spans="1:10" x14ac:dyDescent="0.25">
      <c r="A13" s="135"/>
      <c r="B13" s="6">
        <v>722</v>
      </c>
      <c r="E13" s="4"/>
      <c r="H13" s="4"/>
      <c r="I13" s="4"/>
      <c r="J13" s="4"/>
    </row>
    <row r="14" spans="1:10" x14ac:dyDescent="0.25">
      <c r="A14" s="135"/>
      <c r="B14" s="6">
        <v>719</v>
      </c>
      <c r="E14" s="4"/>
      <c r="H14" s="4"/>
      <c r="I14" s="4"/>
      <c r="J14" s="4"/>
    </row>
    <row r="15" spans="1:10" x14ac:dyDescent="0.25">
      <c r="A15" s="135"/>
      <c r="B15" s="6">
        <v>722</v>
      </c>
      <c r="E15" s="4"/>
      <c r="H15" s="4"/>
      <c r="I15" s="4"/>
      <c r="J15" s="4"/>
    </row>
    <row r="16" spans="1:10" x14ac:dyDescent="0.25">
      <c r="A16" s="135"/>
      <c r="B16" s="6">
        <v>731</v>
      </c>
      <c r="E16" s="4"/>
      <c r="H16" s="4"/>
      <c r="I16" s="4"/>
      <c r="J16" s="4"/>
    </row>
    <row r="17" spans="1:10" x14ac:dyDescent="0.25">
      <c r="A17" s="135" t="s">
        <v>323</v>
      </c>
      <c r="B17" s="134">
        <v>733</v>
      </c>
      <c r="E17" s="4"/>
      <c r="F17" s="183" t="s">
        <v>324</v>
      </c>
      <c r="G17">
        <f>AVERAGE(B17:B26)</f>
        <v>731.7</v>
      </c>
      <c r="H17" s="4"/>
      <c r="I17" s="4"/>
      <c r="J17" s="4"/>
    </row>
    <row r="18" spans="1:10" x14ac:dyDescent="0.25">
      <c r="A18" s="135"/>
      <c r="B18" s="134">
        <v>739</v>
      </c>
      <c r="E18" s="4"/>
      <c r="F18" s="183" t="s">
        <v>154</v>
      </c>
      <c r="G18">
        <f>_xlfn.STDEV.P(B17:B26)</f>
        <v>3.4073450074801648</v>
      </c>
      <c r="H18" s="4"/>
      <c r="I18" s="4"/>
      <c r="J18" s="4"/>
    </row>
    <row r="19" spans="1:10" x14ac:dyDescent="0.25">
      <c r="A19" s="135"/>
      <c r="B19" s="134">
        <v>729</v>
      </c>
      <c r="E19" s="4"/>
      <c r="F19" s="183" t="s">
        <v>155</v>
      </c>
      <c r="G19">
        <f>VAR(B17:B26)</f>
        <v>12.900000000000002</v>
      </c>
      <c r="H19" s="4"/>
      <c r="I19" s="4"/>
      <c r="J19" s="4"/>
    </row>
    <row r="20" spans="1:10" x14ac:dyDescent="0.25">
      <c r="A20" s="135"/>
      <c r="B20" s="134">
        <v>729</v>
      </c>
      <c r="E20" s="4"/>
      <c r="H20" s="4"/>
      <c r="I20" s="4"/>
      <c r="J20" s="4"/>
    </row>
    <row r="21" spans="1:10" x14ac:dyDescent="0.25">
      <c r="A21" s="135"/>
      <c r="B21" s="134">
        <v>729</v>
      </c>
      <c r="E21" s="4"/>
      <c r="H21" s="4"/>
      <c r="I21" s="4"/>
      <c r="J21" s="4"/>
    </row>
    <row r="22" spans="1:10" x14ac:dyDescent="0.25">
      <c r="A22" s="135"/>
      <c r="B22" s="134">
        <v>729</v>
      </c>
      <c r="E22" s="4"/>
      <c r="H22" s="4"/>
      <c r="I22" s="4"/>
      <c r="J22" s="4"/>
    </row>
    <row r="23" spans="1:10" x14ac:dyDescent="0.25">
      <c r="A23" s="135"/>
      <c r="B23" s="134">
        <v>729</v>
      </c>
      <c r="E23" s="4"/>
      <c r="H23" s="4"/>
      <c r="I23" s="4"/>
      <c r="J23" s="4"/>
    </row>
    <row r="24" spans="1:10" x14ac:dyDescent="0.25">
      <c r="A24" s="135"/>
      <c r="B24" s="134">
        <v>730</v>
      </c>
      <c r="E24" s="4"/>
      <c r="H24" s="4"/>
      <c r="I24" s="4"/>
      <c r="J24" s="4"/>
    </row>
    <row r="25" spans="1:10" x14ac:dyDescent="0.25">
      <c r="A25" s="135"/>
      <c r="B25" s="134">
        <v>735</v>
      </c>
      <c r="E25" s="4"/>
      <c r="H25" s="4"/>
      <c r="I25" s="4"/>
      <c r="J25" s="4"/>
    </row>
    <row r="26" spans="1:10" x14ac:dyDescent="0.25">
      <c r="A26" s="135"/>
      <c r="B26" s="134">
        <v>735</v>
      </c>
      <c r="E26" s="4"/>
      <c r="H26" s="4"/>
      <c r="I26" s="4"/>
      <c r="J26" s="4"/>
    </row>
    <row r="27" spans="1:10" x14ac:dyDescent="0.25">
      <c r="A27" s="135" t="s">
        <v>325</v>
      </c>
      <c r="B27" s="6">
        <v>731</v>
      </c>
      <c r="E27" s="4"/>
      <c r="F27" s="183" t="s">
        <v>324</v>
      </c>
      <c r="G27">
        <f>AVERAGE(B27:B36)</f>
        <v>735.1</v>
      </c>
      <c r="H27" s="4"/>
      <c r="I27" s="4"/>
      <c r="J27" s="4"/>
    </row>
    <row r="28" spans="1:10" x14ac:dyDescent="0.25">
      <c r="A28" s="135"/>
      <c r="B28" s="6">
        <v>735</v>
      </c>
      <c r="E28" s="4"/>
      <c r="F28" s="183" t="s">
        <v>154</v>
      </c>
      <c r="G28">
        <f>_xlfn.STDEV.P(B27:B36)</f>
        <v>3.2388269481403293</v>
      </c>
      <c r="H28" s="4"/>
      <c r="I28" s="4"/>
      <c r="J28" s="4"/>
    </row>
    <row r="29" spans="1:10" x14ac:dyDescent="0.25">
      <c r="A29" s="135"/>
      <c r="B29" s="6">
        <v>729</v>
      </c>
      <c r="E29" s="4"/>
      <c r="F29" s="183" t="s">
        <v>155</v>
      </c>
      <c r="G29">
        <f>VAR(B27:B36)</f>
        <v>11.655555555555557</v>
      </c>
      <c r="H29" s="4"/>
      <c r="I29" s="4"/>
      <c r="J29" s="4"/>
    </row>
    <row r="30" spans="1:10" x14ac:dyDescent="0.25">
      <c r="A30" s="135"/>
      <c r="B30" s="6">
        <v>741</v>
      </c>
      <c r="E30" s="4"/>
      <c r="H30" s="4"/>
      <c r="I30" s="4"/>
      <c r="J30" s="4"/>
    </row>
    <row r="31" spans="1:10" x14ac:dyDescent="0.25">
      <c r="A31" s="135"/>
      <c r="B31" s="6">
        <v>735</v>
      </c>
      <c r="E31" s="4"/>
      <c r="H31" s="4"/>
      <c r="I31" s="4"/>
      <c r="J31" s="4"/>
    </row>
    <row r="32" spans="1:10" x14ac:dyDescent="0.25">
      <c r="A32" s="135"/>
      <c r="B32" s="6">
        <v>735</v>
      </c>
    </row>
    <row r="33" spans="1:7" x14ac:dyDescent="0.25">
      <c r="A33" s="135"/>
      <c r="B33" s="6">
        <v>735</v>
      </c>
    </row>
    <row r="34" spans="1:7" x14ac:dyDescent="0.25">
      <c r="A34" s="135"/>
      <c r="B34" s="6">
        <v>735</v>
      </c>
    </row>
    <row r="35" spans="1:7" x14ac:dyDescent="0.25">
      <c r="A35" s="135"/>
      <c r="B35" s="6">
        <v>736</v>
      </c>
    </row>
    <row r="36" spans="1:7" x14ac:dyDescent="0.25">
      <c r="A36" s="135"/>
      <c r="B36" s="6">
        <v>739</v>
      </c>
    </row>
    <row r="37" spans="1:7" x14ac:dyDescent="0.25">
      <c r="A37" s="135" t="s">
        <v>327</v>
      </c>
      <c r="B37" s="134">
        <v>720</v>
      </c>
      <c r="F37" s="183" t="s">
        <v>324</v>
      </c>
      <c r="G37">
        <f>AVERAGE(B37:B46)</f>
        <v>727.2</v>
      </c>
    </row>
    <row r="38" spans="1:7" x14ac:dyDescent="0.25">
      <c r="A38" s="135"/>
      <c r="B38" s="134">
        <v>726</v>
      </c>
      <c r="F38" s="183" t="s">
        <v>154</v>
      </c>
      <c r="G38">
        <f>_xlfn.STDEV.P(B37:B46)</f>
        <v>4.5563142999578075</v>
      </c>
    </row>
    <row r="39" spans="1:7" x14ac:dyDescent="0.25">
      <c r="A39" s="135"/>
      <c r="B39" s="134">
        <v>726</v>
      </c>
      <c r="F39" s="183" t="s">
        <v>155</v>
      </c>
      <c r="G39">
        <f>VAR(B37:B46)</f>
        <v>23.06666666666667</v>
      </c>
    </row>
    <row r="40" spans="1:7" x14ac:dyDescent="0.25">
      <c r="A40" s="135"/>
      <c r="B40" s="134">
        <v>728</v>
      </c>
    </row>
    <row r="41" spans="1:7" x14ac:dyDescent="0.25">
      <c r="A41" s="135"/>
      <c r="B41" s="134">
        <v>732</v>
      </c>
    </row>
    <row r="42" spans="1:7" x14ac:dyDescent="0.25">
      <c r="A42" s="135"/>
      <c r="B42" s="134">
        <v>726</v>
      </c>
    </row>
    <row r="43" spans="1:7" x14ac:dyDescent="0.25">
      <c r="A43" s="135"/>
      <c r="B43" s="134">
        <v>737</v>
      </c>
    </row>
    <row r="44" spans="1:7" x14ac:dyDescent="0.25">
      <c r="A44" s="135"/>
      <c r="B44" s="134">
        <v>722</v>
      </c>
    </row>
    <row r="45" spans="1:7" x14ac:dyDescent="0.25">
      <c r="A45" s="135"/>
      <c r="B45" s="134">
        <v>729</v>
      </c>
    </row>
    <row r="46" spans="1:7" x14ac:dyDescent="0.25">
      <c r="A46" s="135"/>
      <c r="B46" s="134">
        <v>726</v>
      </c>
    </row>
    <row r="47" spans="1:7" x14ac:dyDescent="0.25">
      <c r="A47" s="135" t="s">
        <v>328</v>
      </c>
      <c r="B47" s="6">
        <v>717</v>
      </c>
      <c r="F47" s="183" t="s">
        <v>324</v>
      </c>
      <c r="G47">
        <f>AVERAGE(B47:B56)</f>
        <v>718.9</v>
      </c>
    </row>
    <row r="48" spans="1:7" x14ac:dyDescent="0.25">
      <c r="A48" s="135"/>
      <c r="B48" s="6">
        <v>719</v>
      </c>
      <c r="F48" s="183" t="s">
        <v>154</v>
      </c>
      <c r="G48">
        <f>_xlfn.STDEV.P(B47:B56)</f>
        <v>0.69999999999999984</v>
      </c>
    </row>
    <row r="49" spans="1:7" x14ac:dyDescent="0.25">
      <c r="A49" s="135"/>
      <c r="B49" s="6">
        <v>720</v>
      </c>
      <c r="F49" s="183" t="s">
        <v>155</v>
      </c>
      <c r="G49">
        <f>VAR(B47:B56)</f>
        <v>0.54444444444444418</v>
      </c>
    </row>
    <row r="50" spans="1:7" x14ac:dyDescent="0.25">
      <c r="A50" s="135"/>
      <c r="B50" s="6">
        <v>719</v>
      </c>
    </row>
    <row r="51" spans="1:7" x14ac:dyDescent="0.25">
      <c r="A51" s="135"/>
      <c r="B51" s="6">
        <v>719</v>
      </c>
    </row>
    <row r="52" spans="1:7" x14ac:dyDescent="0.25">
      <c r="A52" s="135"/>
      <c r="B52" s="6">
        <v>719</v>
      </c>
    </row>
    <row r="53" spans="1:7" x14ac:dyDescent="0.25">
      <c r="A53" s="135"/>
      <c r="B53" s="6">
        <v>719</v>
      </c>
    </row>
    <row r="54" spans="1:7" x14ac:dyDescent="0.25">
      <c r="A54" s="135"/>
      <c r="B54" s="6">
        <v>719</v>
      </c>
    </row>
    <row r="55" spans="1:7" x14ac:dyDescent="0.25">
      <c r="A55" s="135"/>
      <c r="B55" s="6">
        <v>719</v>
      </c>
    </row>
    <row r="56" spans="1:7" x14ac:dyDescent="0.25">
      <c r="A56" s="135"/>
      <c r="B56" s="6">
        <v>719</v>
      </c>
    </row>
    <row r="57" spans="1:7" x14ac:dyDescent="0.25">
      <c r="A57" s="135" t="s">
        <v>329</v>
      </c>
      <c r="B57" s="134">
        <v>723</v>
      </c>
      <c r="F57" s="183" t="s">
        <v>324</v>
      </c>
      <c r="G57">
        <f>AVERAGE(B57:B66)</f>
        <v>720.4</v>
      </c>
    </row>
    <row r="58" spans="1:7" x14ac:dyDescent="0.25">
      <c r="A58" s="135"/>
      <c r="B58" s="134">
        <v>721</v>
      </c>
      <c r="F58" s="183" t="s">
        <v>154</v>
      </c>
      <c r="G58">
        <f>_xlfn.STDEV.P(B57:B66)</f>
        <v>1.2000000000000002</v>
      </c>
    </row>
    <row r="59" spans="1:7" x14ac:dyDescent="0.25">
      <c r="A59" s="135"/>
      <c r="B59" s="134">
        <v>720</v>
      </c>
      <c r="F59" s="183" t="s">
        <v>155</v>
      </c>
      <c r="G59">
        <f>VAR(B57:B66)</f>
        <v>1.6000000000000003</v>
      </c>
    </row>
    <row r="60" spans="1:7" x14ac:dyDescent="0.25">
      <c r="A60" s="135"/>
      <c r="B60" s="134">
        <v>722</v>
      </c>
    </row>
    <row r="61" spans="1:7" x14ac:dyDescent="0.25">
      <c r="A61" s="135"/>
      <c r="B61" s="134">
        <v>720</v>
      </c>
    </row>
    <row r="62" spans="1:7" x14ac:dyDescent="0.25">
      <c r="A62" s="135"/>
      <c r="B62" s="134">
        <v>719</v>
      </c>
    </row>
    <row r="63" spans="1:7" x14ac:dyDescent="0.25">
      <c r="A63" s="135"/>
      <c r="B63" s="134">
        <v>720</v>
      </c>
    </row>
    <row r="64" spans="1:7" x14ac:dyDescent="0.25">
      <c r="A64" s="135"/>
      <c r="B64" s="134">
        <v>720</v>
      </c>
    </row>
    <row r="65" spans="1:7" x14ac:dyDescent="0.25">
      <c r="A65" s="135"/>
      <c r="B65" s="134">
        <v>720</v>
      </c>
    </row>
    <row r="66" spans="1:7" x14ac:dyDescent="0.25">
      <c r="A66" s="135"/>
      <c r="B66" s="134">
        <v>719</v>
      </c>
    </row>
    <row r="67" spans="1:7" x14ac:dyDescent="0.25">
      <c r="A67" s="135" t="s">
        <v>330</v>
      </c>
      <c r="B67" s="6">
        <v>718</v>
      </c>
      <c r="F67" s="183" t="s">
        <v>324</v>
      </c>
      <c r="G67">
        <f>AVERAGE(B67:B76)</f>
        <v>708.7</v>
      </c>
    </row>
    <row r="68" spans="1:7" x14ac:dyDescent="0.25">
      <c r="A68" s="135"/>
      <c r="B68" s="6">
        <v>705</v>
      </c>
      <c r="F68" s="183" t="s">
        <v>154</v>
      </c>
      <c r="G68">
        <f>_xlfn.STDEV.P(B67:B76)</f>
        <v>3.5510561809129411</v>
      </c>
    </row>
    <row r="69" spans="1:7" x14ac:dyDescent="0.25">
      <c r="A69" s="135"/>
      <c r="B69" s="6">
        <v>707</v>
      </c>
      <c r="F69" s="183" t="s">
        <v>155</v>
      </c>
      <c r="G69">
        <f>VAR(B67:B76)</f>
        <v>14.011111111111113</v>
      </c>
    </row>
    <row r="70" spans="1:7" x14ac:dyDescent="0.25">
      <c r="A70" s="135"/>
      <c r="B70" s="6">
        <v>708</v>
      </c>
    </row>
    <row r="71" spans="1:7" x14ac:dyDescent="0.25">
      <c r="A71" s="135"/>
      <c r="B71" s="6">
        <v>706</v>
      </c>
    </row>
    <row r="72" spans="1:7" x14ac:dyDescent="0.25">
      <c r="A72" s="135"/>
      <c r="B72" s="6">
        <v>706</v>
      </c>
    </row>
    <row r="73" spans="1:7" x14ac:dyDescent="0.25">
      <c r="A73" s="135"/>
      <c r="B73" s="6">
        <v>711</v>
      </c>
    </row>
    <row r="74" spans="1:7" x14ac:dyDescent="0.25">
      <c r="A74" s="135"/>
      <c r="B74" s="6">
        <v>708</v>
      </c>
    </row>
    <row r="75" spans="1:7" x14ac:dyDescent="0.25">
      <c r="A75" s="135"/>
      <c r="B75" s="6">
        <v>710</v>
      </c>
    </row>
    <row r="76" spans="1:7" x14ac:dyDescent="0.25">
      <c r="A76" s="135"/>
      <c r="B76" s="6">
        <v>708</v>
      </c>
    </row>
    <row r="77" spans="1:7" x14ac:dyDescent="0.25">
      <c r="A77" s="135" t="s">
        <v>364</v>
      </c>
      <c r="B77" s="134">
        <v>729</v>
      </c>
      <c r="F77" s="183" t="s">
        <v>324</v>
      </c>
      <c r="G77">
        <f>AVERAGE(B77:B86)</f>
        <v>724.6</v>
      </c>
    </row>
    <row r="78" spans="1:7" x14ac:dyDescent="0.25">
      <c r="A78" s="135"/>
      <c r="B78" s="134">
        <v>723</v>
      </c>
      <c r="F78" s="183" t="s">
        <v>154</v>
      </c>
      <c r="G78">
        <f>_xlfn.STDEV.P(B77:B86)</f>
        <v>3.0397368307141326</v>
      </c>
    </row>
    <row r="79" spans="1:7" x14ac:dyDescent="0.25">
      <c r="A79" s="135"/>
      <c r="B79" s="134">
        <v>722</v>
      </c>
      <c r="F79" s="183" t="s">
        <v>155</v>
      </c>
      <c r="G79">
        <f>VAR(B77:B86)</f>
        <v>10.266666666666667</v>
      </c>
    </row>
    <row r="80" spans="1:7" x14ac:dyDescent="0.25">
      <c r="A80" s="135"/>
      <c r="B80" s="134">
        <v>726</v>
      </c>
    </row>
    <row r="81" spans="1:7" x14ac:dyDescent="0.25">
      <c r="A81" s="135"/>
      <c r="B81" s="134">
        <v>724</v>
      </c>
    </row>
    <row r="82" spans="1:7" x14ac:dyDescent="0.25">
      <c r="A82" s="135"/>
      <c r="B82" s="134">
        <v>731</v>
      </c>
    </row>
    <row r="83" spans="1:7" x14ac:dyDescent="0.25">
      <c r="A83" s="135"/>
      <c r="B83" s="134">
        <v>724</v>
      </c>
    </row>
    <row r="84" spans="1:7" x14ac:dyDescent="0.25">
      <c r="A84" s="135"/>
      <c r="B84" s="134">
        <v>724</v>
      </c>
    </row>
    <row r="85" spans="1:7" x14ac:dyDescent="0.25">
      <c r="A85" s="135"/>
      <c r="B85" s="134">
        <v>722</v>
      </c>
    </row>
    <row r="86" spans="1:7" x14ac:dyDescent="0.25">
      <c r="A86" s="135"/>
      <c r="B86" s="134">
        <v>721</v>
      </c>
    </row>
    <row r="87" spans="1:7" x14ac:dyDescent="0.25">
      <c r="A87" s="135" t="s">
        <v>365</v>
      </c>
      <c r="B87" s="6">
        <v>734</v>
      </c>
      <c r="F87" s="183" t="s">
        <v>324</v>
      </c>
      <c r="G87">
        <f>AVERAGE(B87:B96)</f>
        <v>726.3</v>
      </c>
    </row>
    <row r="88" spans="1:7" x14ac:dyDescent="0.25">
      <c r="A88" s="135"/>
      <c r="B88" s="6">
        <v>724</v>
      </c>
      <c r="F88" s="183" t="s">
        <v>154</v>
      </c>
      <c r="G88">
        <f>_xlfn.STDEV.P(B87:B96)</f>
        <v>6.4969223483123146</v>
      </c>
    </row>
    <row r="89" spans="1:7" x14ac:dyDescent="0.25">
      <c r="A89" s="135"/>
      <c r="B89" s="6">
        <v>710</v>
      </c>
      <c r="F89" s="183" t="s">
        <v>155</v>
      </c>
      <c r="G89">
        <f>VAR(B87:B96)</f>
        <v>46.900000000000006</v>
      </c>
    </row>
    <row r="90" spans="1:7" x14ac:dyDescent="0.25">
      <c r="A90" s="135"/>
      <c r="B90" s="6">
        <v>728</v>
      </c>
    </row>
    <row r="91" spans="1:7" x14ac:dyDescent="0.25">
      <c r="A91" s="135"/>
      <c r="B91" s="6">
        <v>735</v>
      </c>
    </row>
    <row r="92" spans="1:7" x14ac:dyDescent="0.25">
      <c r="A92" s="135"/>
      <c r="B92" s="6">
        <v>726</v>
      </c>
    </row>
    <row r="93" spans="1:7" x14ac:dyDescent="0.25">
      <c r="A93" s="135"/>
      <c r="B93" s="6">
        <v>724</v>
      </c>
    </row>
    <row r="94" spans="1:7" x14ac:dyDescent="0.25">
      <c r="A94" s="135"/>
      <c r="B94" s="6">
        <v>726</v>
      </c>
    </row>
    <row r="95" spans="1:7" x14ac:dyDescent="0.25">
      <c r="A95" s="135"/>
      <c r="B95" s="6">
        <v>729</v>
      </c>
    </row>
    <row r="96" spans="1:7" x14ac:dyDescent="0.25">
      <c r="A96" s="135"/>
      <c r="B96" s="6">
        <v>727</v>
      </c>
    </row>
    <row r="97" spans="1:7" x14ac:dyDescent="0.25">
      <c r="A97" s="135" t="s">
        <v>366</v>
      </c>
      <c r="B97" s="134">
        <v>723</v>
      </c>
      <c r="F97" s="183" t="s">
        <v>324</v>
      </c>
      <c r="G97">
        <f>AVERAGE(B97:B106)</f>
        <v>725.8</v>
      </c>
    </row>
    <row r="98" spans="1:7" x14ac:dyDescent="0.25">
      <c r="A98" s="135"/>
      <c r="B98" s="134">
        <v>725</v>
      </c>
      <c r="F98" s="183" t="s">
        <v>154</v>
      </c>
      <c r="G98">
        <f>_xlfn.STDEV.P(B97:B106)</f>
        <v>1.5999999999999996</v>
      </c>
    </row>
    <row r="99" spans="1:7" x14ac:dyDescent="0.25">
      <c r="A99" s="135"/>
      <c r="B99" s="134">
        <v>729</v>
      </c>
      <c r="F99" s="183" t="s">
        <v>155</v>
      </c>
      <c r="G99">
        <f>VAR(B97:B106)</f>
        <v>2.8444444444444432</v>
      </c>
    </row>
    <row r="100" spans="1:7" x14ac:dyDescent="0.25">
      <c r="A100" s="135"/>
      <c r="B100" s="134">
        <v>726</v>
      </c>
    </row>
    <row r="101" spans="1:7" x14ac:dyDescent="0.25">
      <c r="A101" s="135"/>
      <c r="B101" s="134">
        <v>725</v>
      </c>
    </row>
    <row r="102" spans="1:7" x14ac:dyDescent="0.25">
      <c r="A102" s="135"/>
      <c r="B102" s="134">
        <v>727</v>
      </c>
    </row>
    <row r="103" spans="1:7" x14ac:dyDescent="0.25">
      <c r="A103" s="135"/>
      <c r="B103" s="134">
        <v>726</v>
      </c>
    </row>
    <row r="104" spans="1:7" x14ac:dyDescent="0.25">
      <c r="A104" s="135"/>
      <c r="B104" s="134">
        <v>727</v>
      </c>
    </row>
    <row r="105" spans="1:7" x14ac:dyDescent="0.25">
      <c r="A105" s="135"/>
      <c r="B105" s="134">
        <v>724</v>
      </c>
    </row>
    <row r="106" spans="1:7" x14ac:dyDescent="0.25">
      <c r="A106" s="135"/>
      <c r="B106" s="134">
        <v>726</v>
      </c>
    </row>
    <row r="107" spans="1:7" x14ac:dyDescent="0.25">
      <c r="A107" s="135" t="s">
        <v>367</v>
      </c>
      <c r="B107" s="6">
        <v>732</v>
      </c>
      <c r="F107" s="183" t="s">
        <v>324</v>
      </c>
      <c r="G107">
        <f>AVERAGE(B107:B116)</f>
        <v>731.6</v>
      </c>
    </row>
    <row r="108" spans="1:7" x14ac:dyDescent="0.25">
      <c r="A108" s="135"/>
      <c r="B108" s="6">
        <v>732</v>
      </c>
      <c r="F108" s="183" t="s">
        <v>154</v>
      </c>
      <c r="G108">
        <f>_xlfn.STDEV.P(B107:B116)</f>
        <v>0.9165151389911681</v>
      </c>
    </row>
    <row r="109" spans="1:7" x14ac:dyDescent="0.25">
      <c r="A109" s="135"/>
      <c r="B109" s="6">
        <v>732</v>
      </c>
      <c r="F109" s="183" t="s">
        <v>155</v>
      </c>
      <c r="G109">
        <f>VAR(B107:B116)</f>
        <v>0.93333333333333335</v>
      </c>
    </row>
    <row r="110" spans="1:7" x14ac:dyDescent="0.25">
      <c r="A110" s="135"/>
      <c r="B110" s="6">
        <v>730</v>
      </c>
    </row>
    <row r="111" spans="1:7" x14ac:dyDescent="0.25">
      <c r="A111" s="135"/>
      <c r="B111" s="6">
        <v>731</v>
      </c>
    </row>
    <row r="112" spans="1:7" x14ac:dyDescent="0.25">
      <c r="A112" s="135"/>
      <c r="B112" s="6">
        <v>732</v>
      </c>
    </row>
    <row r="113" spans="1:7" x14ac:dyDescent="0.25">
      <c r="A113" s="135"/>
      <c r="B113" s="6">
        <v>732</v>
      </c>
    </row>
    <row r="114" spans="1:7" x14ac:dyDescent="0.25">
      <c r="A114" s="135"/>
      <c r="B114" s="6">
        <v>730</v>
      </c>
    </row>
    <row r="115" spans="1:7" x14ac:dyDescent="0.25">
      <c r="A115" s="135"/>
      <c r="B115" s="6">
        <v>732</v>
      </c>
    </row>
    <row r="116" spans="1:7" x14ac:dyDescent="0.25">
      <c r="A116" s="135"/>
      <c r="B116" s="6">
        <v>733</v>
      </c>
    </row>
    <row r="117" spans="1:7" x14ac:dyDescent="0.25">
      <c r="A117" s="135" t="s">
        <v>368</v>
      </c>
      <c r="B117" s="134">
        <v>732</v>
      </c>
      <c r="F117" s="183" t="s">
        <v>324</v>
      </c>
      <c r="G117">
        <f>AVERAGE(B117:B126)</f>
        <v>731.6</v>
      </c>
    </row>
    <row r="118" spans="1:7" x14ac:dyDescent="0.25">
      <c r="A118" s="135"/>
      <c r="B118" s="134">
        <v>732</v>
      </c>
      <c r="F118" s="183" t="s">
        <v>154</v>
      </c>
      <c r="G118">
        <f>_xlfn.STDEV.P(B117:B126)</f>
        <v>0.9165151389911681</v>
      </c>
    </row>
    <row r="119" spans="1:7" x14ac:dyDescent="0.25">
      <c r="A119" s="135"/>
      <c r="B119" s="134">
        <v>732</v>
      </c>
      <c r="F119" s="183" t="s">
        <v>155</v>
      </c>
      <c r="G119">
        <f>VAR(B117:B126)</f>
        <v>0.93333333333333335</v>
      </c>
    </row>
    <row r="120" spans="1:7" x14ac:dyDescent="0.25">
      <c r="A120" s="135"/>
      <c r="B120" s="134">
        <v>730</v>
      </c>
    </row>
    <row r="121" spans="1:7" x14ac:dyDescent="0.25">
      <c r="A121" s="135"/>
      <c r="B121" s="134">
        <v>731</v>
      </c>
    </row>
    <row r="122" spans="1:7" x14ac:dyDescent="0.25">
      <c r="A122" s="135"/>
      <c r="B122" s="134">
        <v>732</v>
      </c>
    </row>
    <row r="123" spans="1:7" x14ac:dyDescent="0.25">
      <c r="A123" s="135"/>
      <c r="B123" s="134">
        <v>732</v>
      </c>
    </row>
    <row r="124" spans="1:7" x14ac:dyDescent="0.25">
      <c r="A124" s="135"/>
      <c r="B124" s="134">
        <v>730</v>
      </c>
    </row>
    <row r="125" spans="1:7" x14ac:dyDescent="0.25">
      <c r="A125" s="135"/>
      <c r="B125" s="134">
        <v>732</v>
      </c>
    </row>
    <row r="126" spans="1:7" x14ac:dyDescent="0.25">
      <c r="A126" s="135"/>
      <c r="B126" s="134">
        <v>733</v>
      </c>
    </row>
    <row r="137" spans="1:2" x14ac:dyDescent="0.25">
      <c r="A137" t="s">
        <v>333</v>
      </c>
      <c r="B137">
        <f>AVERAGE(B7:B126)</f>
        <v>725.5333333333333</v>
      </c>
    </row>
    <row r="138" spans="1:2" x14ac:dyDescent="0.25">
      <c r="A138" t="s">
        <v>154</v>
      </c>
      <c r="B138">
        <f>_xlfn.STDEV.P(B7:B126)</f>
        <v>7.5795045279285205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I14:AB14"/>
  <sheetViews>
    <sheetView zoomScale="40" zoomScaleNormal="40" workbookViewId="0">
      <selection activeCell="S58" sqref="S58"/>
    </sheetView>
  </sheetViews>
  <sheetFormatPr baseColWidth="10" defaultRowHeight="15" x14ac:dyDescent="0.25"/>
  <cols>
    <col min="9" max="9" width="11.42578125" customWidth="1"/>
  </cols>
  <sheetData>
    <row r="14" spans="9:28" x14ac:dyDescent="0.25">
      <c r="I14" s="333">
        <v>42992</v>
      </c>
      <c r="AB14" s="333">
        <v>43012</v>
      </c>
    </row>
  </sheetData>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zoomScale="10" zoomScaleNormal="10" workbookViewId="0">
      <selection activeCell="BZ182" sqref="BZ182"/>
    </sheetView>
  </sheetViews>
  <sheetFormatPr baseColWidth="10" defaultRowHeight="15" x14ac:dyDescent="0.25"/>
  <sheetData/>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BP132"/>
  <sheetViews>
    <sheetView topLeftCell="A10" zoomScale="25" zoomScaleNormal="25" workbookViewId="0">
      <selection activeCell="H29" sqref="H28:H29"/>
    </sheetView>
  </sheetViews>
  <sheetFormatPr baseColWidth="10" defaultRowHeight="15" x14ac:dyDescent="0.25"/>
  <cols>
    <col min="1" max="1" width="22.42578125" bestFit="1" customWidth="1"/>
    <col min="2" max="3" width="16" bestFit="1" customWidth="1"/>
    <col min="4" max="15" width="14.7109375" bestFit="1" customWidth="1"/>
    <col min="17" max="17" width="22.42578125" bestFit="1" customWidth="1"/>
    <col min="18" max="18" width="16.140625" customWidth="1"/>
    <col min="33" max="33" width="22.42578125" bestFit="1" customWidth="1"/>
    <col min="49" max="50" width="24" style="40" customWidth="1"/>
    <col min="66" max="66" width="13.28515625" customWidth="1"/>
    <col min="68" max="68" width="13.140625" customWidth="1"/>
  </cols>
  <sheetData>
    <row r="1" spans="1:50" ht="18.75" x14ac:dyDescent="0.3">
      <c r="A1" s="256" t="s">
        <v>490</v>
      </c>
      <c r="B1" s="253" t="s">
        <v>491</v>
      </c>
      <c r="C1" s="253">
        <v>99994000</v>
      </c>
      <c r="D1" s="253">
        <v>199997000</v>
      </c>
      <c r="E1" s="253">
        <v>299991000</v>
      </c>
      <c r="F1" s="253">
        <v>399995000</v>
      </c>
      <c r="G1" s="253">
        <v>499999000</v>
      </c>
      <c r="H1" s="253">
        <v>599993000</v>
      </c>
      <c r="I1" s="253">
        <v>699996000</v>
      </c>
      <c r="J1" s="253">
        <v>800000000</v>
      </c>
      <c r="K1" s="253">
        <v>899994000</v>
      </c>
      <c r="L1" s="253">
        <v>999998000</v>
      </c>
      <c r="M1" s="253">
        <v>1099991000</v>
      </c>
      <c r="N1" s="253">
        <v>1199995000</v>
      </c>
      <c r="O1" s="253">
        <v>1299999000</v>
      </c>
      <c r="Q1" s="256" t="s">
        <v>490</v>
      </c>
      <c r="R1" s="253" t="s">
        <v>491</v>
      </c>
      <c r="S1" s="253">
        <v>100003000</v>
      </c>
      <c r="T1" s="253">
        <v>199997000</v>
      </c>
      <c r="U1" s="253">
        <v>300001000</v>
      </c>
      <c r="V1" s="253">
        <v>399995000</v>
      </c>
      <c r="W1" s="253">
        <v>499998000</v>
      </c>
      <c r="X1" s="253">
        <v>600002000</v>
      </c>
      <c r="Y1" s="253">
        <v>699996000</v>
      </c>
      <c r="Z1" s="253">
        <v>800000000</v>
      </c>
      <c r="AA1" s="253">
        <v>899994000</v>
      </c>
      <c r="AB1" s="253">
        <v>999997000</v>
      </c>
      <c r="AC1" s="253">
        <v>1100001000</v>
      </c>
      <c r="AD1" s="253">
        <v>1199995000</v>
      </c>
      <c r="AE1" s="253">
        <v>1299999000</v>
      </c>
      <c r="AG1" s="256" t="s">
        <v>490</v>
      </c>
      <c r="AH1" s="253" t="s">
        <v>491</v>
      </c>
      <c r="AI1" s="253">
        <v>60006000</v>
      </c>
      <c r="AJ1" s="253">
        <v>120002000</v>
      </c>
      <c r="AK1" s="253">
        <v>180009000</v>
      </c>
      <c r="AL1" s="253">
        <v>240005000</v>
      </c>
      <c r="AM1" s="253">
        <v>300001000</v>
      </c>
      <c r="AN1" s="253">
        <v>360007000</v>
      </c>
      <c r="AO1" s="253">
        <v>420004000</v>
      </c>
      <c r="AP1" s="253">
        <v>480000000</v>
      </c>
      <c r="AQ1" s="253">
        <v>540006000</v>
      </c>
      <c r="AR1" s="253">
        <v>600002000</v>
      </c>
      <c r="AS1" s="253">
        <v>659999000</v>
      </c>
      <c r="AT1" s="253">
        <v>720005000</v>
      </c>
      <c r="AU1" s="253">
        <v>780001000</v>
      </c>
      <c r="AW1" s="245" t="s">
        <v>150</v>
      </c>
      <c r="AX1" s="247" t="s">
        <v>158</v>
      </c>
    </row>
    <row r="2" spans="1:50" x14ac:dyDescent="0.25">
      <c r="A2" s="256" t="s">
        <v>489</v>
      </c>
      <c r="B2" s="253">
        <v>526258387</v>
      </c>
      <c r="C2" s="253">
        <v>508456670</v>
      </c>
      <c r="D2" s="253">
        <v>492449159</v>
      </c>
      <c r="E2" s="253">
        <v>478733278</v>
      </c>
      <c r="F2" s="253">
        <v>466420771</v>
      </c>
      <c r="G2" s="253">
        <v>453474257</v>
      </c>
      <c r="H2" s="253">
        <v>441915674</v>
      </c>
      <c r="I2" s="253">
        <v>429252622</v>
      </c>
      <c r="J2" s="253">
        <v>417937975</v>
      </c>
      <c r="K2" s="253">
        <v>404961852</v>
      </c>
      <c r="L2" s="253">
        <v>390194495</v>
      </c>
      <c r="M2" s="253">
        <v>372997202</v>
      </c>
      <c r="N2" s="253">
        <v>353847660</v>
      </c>
      <c r="O2" s="253">
        <v>328646594</v>
      </c>
      <c r="Q2" s="256" t="s">
        <v>489</v>
      </c>
      <c r="R2" s="253">
        <v>480649614</v>
      </c>
      <c r="S2" s="253">
        <v>477893262</v>
      </c>
      <c r="T2" s="253">
        <v>475095530</v>
      </c>
      <c r="U2" s="253">
        <v>471831844</v>
      </c>
      <c r="V2" s="253">
        <v>467525184</v>
      </c>
      <c r="W2" s="253">
        <v>464915213</v>
      </c>
      <c r="X2" s="253">
        <v>461271701</v>
      </c>
      <c r="Y2" s="253">
        <v>458820102</v>
      </c>
      <c r="Z2" s="253">
        <v>455474363</v>
      </c>
      <c r="AA2" s="253">
        <v>454616163</v>
      </c>
      <c r="AB2" s="253">
        <v>451392855</v>
      </c>
      <c r="AC2" s="253">
        <v>449593083</v>
      </c>
      <c r="AD2" s="253">
        <v>444621000</v>
      </c>
      <c r="AE2" s="253">
        <v>442605334</v>
      </c>
      <c r="AG2" s="256" t="s">
        <v>489</v>
      </c>
      <c r="AH2" s="253">
        <v>510200106</v>
      </c>
      <c r="AI2" s="253">
        <v>506800045</v>
      </c>
      <c r="AJ2" s="253">
        <v>503439535</v>
      </c>
      <c r="AK2" s="253">
        <v>499844554</v>
      </c>
      <c r="AL2" s="253">
        <v>497027450</v>
      </c>
      <c r="AM2" s="253">
        <v>495299080</v>
      </c>
      <c r="AN2" s="253">
        <v>493442263</v>
      </c>
      <c r="AO2" s="253">
        <v>491334196</v>
      </c>
      <c r="AP2" s="253">
        <v>490281520</v>
      </c>
      <c r="AQ2" s="253">
        <v>489324366</v>
      </c>
      <c r="AR2" s="253">
        <v>488298152</v>
      </c>
      <c r="AS2" s="253">
        <v>486442367</v>
      </c>
      <c r="AT2" s="253">
        <v>486271746</v>
      </c>
      <c r="AU2" s="253">
        <v>484889609</v>
      </c>
      <c r="AW2" s="246">
        <v>43006</v>
      </c>
      <c r="AX2" s="246">
        <v>43006</v>
      </c>
    </row>
    <row r="3" spans="1:50" x14ac:dyDescent="0.25">
      <c r="A3" s="256" t="s">
        <v>488</v>
      </c>
      <c r="B3" s="253">
        <v>400000000</v>
      </c>
      <c r="C3" s="253">
        <v>380000000</v>
      </c>
      <c r="D3" s="253">
        <v>360000000</v>
      </c>
      <c r="E3" s="253">
        <v>340000000</v>
      </c>
      <c r="F3" s="253">
        <v>320000000</v>
      </c>
      <c r="G3" s="253">
        <v>300000000</v>
      </c>
      <c r="H3" s="253">
        <v>280000000</v>
      </c>
      <c r="I3" s="253">
        <v>260000000</v>
      </c>
      <c r="J3" s="253">
        <v>240000000</v>
      </c>
      <c r="K3" s="253">
        <v>220000000</v>
      </c>
      <c r="L3" s="253">
        <v>200000000</v>
      </c>
      <c r="M3" s="253">
        <v>180000000</v>
      </c>
      <c r="N3" s="253">
        <v>160000000</v>
      </c>
      <c r="O3" s="253">
        <v>140000000</v>
      </c>
      <c r="Q3" s="256" t="s">
        <v>488</v>
      </c>
      <c r="R3" s="253">
        <v>400000000</v>
      </c>
      <c r="S3" s="253">
        <v>380000000</v>
      </c>
      <c r="T3" s="253">
        <v>360000000</v>
      </c>
      <c r="U3" s="253">
        <v>340000000</v>
      </c>
      <c r="V3" s="253">
        <v>320000000</v>
      </c>
      <c r="W3" s="253">
        <v>300000000</v>
      </c>
      <c r="X3" s="253">
        <v>280000000</v>
      </c>
      <c r="Y3" s="253">
        <v>260000000</v>
      </c>
      <c r="Z3" s="253">
        <v>240000000</v>
      </c>
      <c r="AA3" s="253">
        <v>220000000</v>
      </c>
      <c r="AB3" s="253">
        <v>200000000</v>
      </c>
      <c r="AC3" s="253">
        <v>180000000</v>
      </c>
      <c r="AD3" s="253">
        <v>160000000</v>
      </c>
      <c r="AE3" s="253">
        <v>140000000</v>
      </c>
      <c r="AG3" s="256" t="s">
        <v>488</v>
      </c>
      <c r="AH3" s="253">
        <v>400000000</v>
      </c>
      <c r="AI3" s="253">
        <v>380000000</v>
      </c>
      <c r="AJ3" s="253">
        <v>360000000</v>
      </c>
      <c r="AK3" s="253">
        <v>340000000</v>
      </c>
      <c r="AL3" s="253">
        <v>320000000</v>
      </c>
      <c r="AM3" s="253">
        <v>300000000</v>
      </c>
      <c r="AN3" s="253">
        <v>280000000</v>
      </c>
      <c r="AO3" s="253">
        <v>260000000</v>
      </c>
      <c r="AP3" s="253">
        <v>240000000</v>
      </c>
      <c r="AQ3" s="253">
        <v>220000000</v>
      </c>
      <c r="AR3" s="253">
        <v>200000000</v>
      </c>
      <c r="AS3" s="253">
        <v>180000000</v>
      </c>
      <c r="AT3" s="253">
        <v>160000000</v>
      </c>
      <c r="AU3" s="253">
        <v>140000000</v>
      </c>
      <c r="AW3" s="28" t="s">
        <v>113</v>
      </c>
      <c r="AX3" s="28" t="s">
        <v>113</v>
      </c>
    </row>
    <row r="4" spans="1:50" x14ac:dyDescent="0.25">
      <c r="A4" s="256" t="s">
        <v>492</v>
      </c>
      <c r="B4" s="253">
        <v>10525167749</v>
      </c>
      <c r="C4" s="253">
        <v>10169133398</v>
      </c>
      <c r="D4" s="253">
        <v>9848983181</v>
      </c>
      <c r="E4" s="253">
        <v>9574665564</v>
      </c>
      <c r="F4" s="253">
        <v>9328415429</v>
      </c>
      <c r="G4" s="253">
        <v>9069485143</v>
      </c>
      <c r="H4" s="253">
        <v>8838313490</v>
      </c>
      <c r="I4" s="253">
        <v>8585052442</v>
      </c>
      <c r="J4" s="253">
        <v>8358759505</v>
      </c>
      <c r="K4" s="253">
        <v>8099237036</v>
      </c>
      <c r="L4" s="253">
        <v>7803889909</v>
      </c>
      <c r="M4" s="253">
        <v>7459944033</v>
      </c>
      <c r="N4" s="253">
        <v>7076953200</v>
      </c>
      <c r="O4" s="253">
        <v>6572931890</v>
      </c>
      <c r="Q4" s="256" t="s">
        <v>492</v>
      </c>
      <c r="R4" s="253">
        <v>9612992289</v>
      </c>
      <c r="S4" s="253">
        <v>9557865241</v>
      </c>
      <c r="T4" s="253">
        <v>9501910594</v>
      </c>
      <c r="U4" s="253">
        <v>9436636890</v>
      </c>
      <c r="V4" s="253">
        <v>9350503677</v>
      </c>
      <c r="W4" s="253">
        <v>9298304254</v>
      </c>
      <c r="X4" s="253">
        <v>9225434030</v>
      </c>
      <c r="Y4" s="253">
        <v>9176402043</v>
      </c>
      <c r="Z4" s="253">
        <v>9109487269</v>
      </c>
      <c r="AA4" s="253">
        <v>9092323251</v>
      </c>
      <c r="AB4" s="253">
        <v>9027857091</v>
      </c>
      <c r="AC4" s="253">
        <v>8991861666</v>
      </c>
      <c r="AD4" s="253">
        <v>8892419990</v>
      </c>
      <c r="AE4" s="253">
        <v>8852106685</v>
      </c>
      <c r="AG4" s="256" t="s">
        <v>492</v>
      </c>
      <c r="AH4" s="253">
        <v>10204002128</v>
      </c>
      <c r="AI4" s="253">
        <v>10136000906</v>
      </c>
      <c r="AJ4" s="253">
        <v>10068790696</v>
      </c>
      <c r="AK4" s="253">
        <v>9996891076</v>
      </c>
      <c r="AL4" s="253">
        <v>9940549009</v>
      </c>
      <c r="AM4" s="253">
        <v>9905981600</v>
      </c>
      <c r="AN4" s="253">
        <v>9868845267</v>
      </c>
      <c r="AO4" s="253">
        <v>9826683913</v>
      </c>
      <c r="AP4" s="253">
        <v>9805630403</v>
      </c>
      <c r="AQ4" s="253">
        <v>9786487319</v>
      </c>
      <c r="AR4" s="253">
        <v>9765963031</v>
      </c>
      <c r="AS4" s="253">
        <v>9728847342</v>
      </c>
      <c r="AT4" s="253">
        <v>9725434921</v>
      </c>
      <c r="AU4" s="253">
        <v>9697792186</v>
      </c>
      <c r="AW4" s="13" t="s">
        <v>5</v>
      </c>
      <c r="AX4" s="13" t="s">
        <v>5</v>
      </c>
    </row>
    <row r="5" spans="1:50" x14ac:dyDescent="0.25">
      <c r="A5" s="256" t="s">
        <v>493</v>
      </c>
      <c r="B5" s="253">
        <v>50000000</v>
      </c>
      <c r="C5" s="253">
        <v>50000000</v>
      </c>
      <c r="D5" s="253">
        <v>50000000</v>
      </c>
      <c r="E5" s="253">
        <v>50000000</v>
      </c>
      <c r="F5" s="253">
        <v>50000000</v>
      </c>
      <c r="G5" s="253">
        <v>50000000</v>
      </c>
      <c r="H5" s="253">
        <v>50000000</v>
      </c>
      <c r="I5" s="253">
        <v>50000000</v>
      </c>
      <c r="J5" s="253">
        <v>50000000</v>
      </c>
      <c r="K5" s="253">
        <v>50000000</v>
      </c>
      <c r="L5" s="253">
        <v>50000000</v>
      </c>
      <c r="M5" s="253">
        <v>50000000</v>
      </c>
      <c r="N5" s="253">
        <v>50000000</v>
      </c>
      <c r="O5" s="253">
        <v>50000000</v>
      </c>
      <c r="Q5" s="256" t="s">
        <v>493</v>
      </c>
      <c r="R5" s="253">
        <v>50000000</v>
      </c>
      <c r="S5" s="253">
        <v>50000000</v>
      </c>
      <c r="T5" s="253">
        <v>50000000</v>
      </c>
      <c r="U5" s="253">
        <v>50000000</v>
      </c>
      <c r="V5" s="253">
        <v>50000000</v>
      </c>
      <c r="W5" s="253">
        <v>50000000</v>
      </c>
      <c r="X5" s="253">
        <v>50000000</v>
      </c>
      <c r="Y5" s="253">
        <v>50000000</v>
      </c>
      <c r="Z5" s="253">
        <v>50000000</v>
      </c>
      <c r="AA5" s="253">
        <v>50000000</v>
      </c>
      <c r="AB5" s="253">
        <v>50000000</v>
      </c>
      <c r="AC5" s="253">
        <v>50000000</v>
      </c>
      <c r="AD5" s="253">
        <v>50000000</v>
      </c>
      <c r="AE5" s="253">
        <v>50000000</v>
      </c>
      <c r="AG5" s="256" t="s">
        <v>493</v>
      </c>
      <c r="AH5" s="253">
        <v>50000000</v>
      </c>
      <c r="AI5" s="253">
        <v>50000000</v>
      </c>
      <c r="AJ5" s="253">
        <v>50000000</v>
      </c>
      <c r="AK5" s="253">
        <v>50000000</v>
      </c>
      <c r="AL5" s="253">
        <v>50000000</v>
      </c>
      <c r="AM5" s="253">
        <v>50000000</v>
      </c>
      <c r="AN5" s="253">
        <v>50000000</v>
      </c>
      <c r="AO5" s="253">
        <v>50000000</v>
      </c>
      <c r="AP5" s="253">
        <v>50000000</v>
      </c>
      <c r="AQ5" s="253">
        <v>50000000</v>
      </c>
      <c r="AR5" s="253">
        <v>50000000</v>
      </c>
      <c r="AS5" s="253">
        <v>50000000</v>
      </c>
      <c r="AT5" s="253">
        <v>50000000</v>
      </c>
      <c r="AU5" s="253">
        <v>50000000</v>
      </c>
      <c r="AW5" s="90">
        <v>2</v>
      </c>
      <c r="AX5" s="248">
        <v>4</v>
      </c>
    </row>
    <row r="6" spans="1:50" x14ac:dyDescent="0.25">
      <c r="A6" s="256" t="s">
        <v>8</v>
      </c>
      <c r="B6" s="253" t="s">
        <v>494</v>
      </c>
      <c r="C6" s="253" t="s">
        <v>494</v>
      </c>
      <c r="D6" s="253" t="s">
        <v>494</v>
      </c>
      <c r="E6" s="253" t="s">
        <v>494</v>
      </c>
      <c r="F6" s="253" t="s">
        <v>494</v>
      </c>
      <c r="G6" s="253" t="s">
        <v>494</v>
      </c>
      <c r="H6" s="253" t="s">
        <v>494</v>
      </c>
      <c r="I6" s="253" t="s">
        <v>494</v>
      </c>
      <c r="J6" s="253" t="s">
        <v>494</v>
      </c>
      <c r="K6" s="253" t="s">
        <v>494</v>
      </c>
      <c r="L6" s="253" t="s">
        <v>494</v>
      </c>
      <c r="M6" s="253" t="s">
        <v>494</v>
      </c>
      <c r="N6" s="253" t="s">
        <v>494</v>
      </c>
      <c r="O6" s="253" t="s">
        <v>494</v>
      </c>
      <c r="Q6" s="256" t="s">
        <v>8</v>
      </c>
      <c r="R6" s="253" t="s">
        <v>507</v>
      </c>
      <c r="S6" s="253" t="s">
        <v>507</v>
      </c>
      <c r="T6" s="253" t="s">
        <v>507</v>
      </c>
      <c r="U6" s="253" t="s">
        <v>507</v>
      </c>
      <c r="V6" s="253" t="s">
        <v>507</v>
      </c>
      <c r="W6" s="253" t="s">
        <v>507</v>
      </c>
      <c r="X6" s="253" t="s">
        <v>507</v>
      </c>
      <c r="Y6" s="253" t="s">
        <v>507</v>
      </c>
      <c r="Z6" s="253" t="s">
        <v>507</v>
      </c>
      <c r="AA6" s="253" t="s">
        <v>507</v>
      </c>
      <c r="AB6" s="253" t="s">
        <v>507</v>
      </c>
      <c r="AC6" s="253" t="s">
        <v>507</v>
      </c>
      <c r="AD6" s="253" t="s">
        <v>507</v>
      </c>
      <c r="AE6" s="253" t="s">
        <v>507</v>
      </c>
      <c r="AG6" s="256" t="s">
        <v>8</v>
      </c>
      <c r="AH6" s="253" t="s">
        <v>508</v>
      </c>
      <c r="AI6" s="253" t="s">
        <v>508</v>
      </c>
      <c r="AJ6" s="253" t="s">
        <v>508</v>
      </c>
      <c r="AK6" s="253" t="s">
        <v>508</v>
      </c>
      <c r="AL6" s="253" t="s">
        <v>508</v>
      </c>
      <c r="AM6" s="253" t="s">
        <v>508</v>
      </c>
      <c r="AN6" s="253" t="s">
        <v>508</v>
      </c>
      <c r="AO6" s="253" t="s">
        <v>508</v>
      </c>
      <c r="AP6" s="253" t="s">
        <v>508</v>
      </c>
      <c r="AQ6" s="253" t="s">
        <v>508</v>
      </c>
      <c r="AR6" s="253" t="s">
        <v>508</v>
      </c>
      <c r="AS6" s="253" t="s">
        <v>508</v>
      </c>
      <c r="AT6" s="253" t="s">
        <v>508</v>
      </c>
      <c r="AU6" s="253" t="s">
        <v>508</v>
      </c>
      <c r="AW6" s="244">
        <v>0.1</v>
      </c>
      <c r="AX6" s="244">
        <v>0.125</v>
      </c>
    </row>
    <row r="7" spans="1:50" x14ac:dyDescent="0.25">
      <c r="A7" s="256" t="s">
        <v>495</v>
      </c>
      <c r="B7" s="253">
        <v>44000000</v>
      </c>
      <c r="C7" s="253">
        <v>44000000</v>
      </c>
      <c r="D7" s="253">
        <v>44000000</v>
      </c>
      <c r="E7" s="253">
        <v>44000000</v>
      </c>
      <c r="F7" s="253">
        <v>44000000</v>
      </c>
      <c r="G7" s="253">
        <v>44000000</v>
      </c>
      <c r="H7" s="253">
        <v>44000000</v>
      </c>
      <c r="I7" s="253">
        <v>44000000</v>
      </c>
      <c r="J7" s="253">
        <v>44000000</v>
      </c>
      <c r="K7" s="253">
        <v>44000000</v>
      </c>
      <c r="L7" s="253">
        <v>44000000</v>
      </c>
      <c r="M7" s="253">
        <v>44000000</v>
      </c>
      <c r="N7" s="253">
        <v>44000000</v>
      </c>
      <c r="O7" s="253">
        <v>44000000</v>
      </c>
      <c r="Q7" s="256" t="s">
        <v>495</v>
      </c>
      <c r="R7" s="253">
        <v>44000000</v>
      </c>
      <c r="S7" s="253">
        <v>44000000</v>
      </c>
      <c r="T7" s="253">
        <v>44000000</v>
      </c>
      <c r="U7" s="253">
        <v>44000000</v>
      </c>
      <c r="V7" s="253">
        <v>44000000</v>
      </c>
      <c r="W7" s="253">
        <v>44000000</v>
      </c>
      <c r="X7" s="253">
        <v>44000000</v>
      </c>
      <c r="Y7" s="253">
        <v>44000000</v>
      </c>
      <c r="Z7" s="253">
        <v>44000000</v>
      </c>
      <c r="AA7" s="253">
        <v>44000000</v>
      </c>
      <c r="AB7" s="253">
        <v>44000000</v>
      </c>
      <c r="AC7" s="253">
        <v>44000000</v>
      </c>
      <c r="AD7" s="253">
        <v>44000000</v>
      </c>
      <c r="AE7" s="253">
        <v>44000000</v>
      </c>
      <c r="AG7" s="256" t="s">
        <v>495</v>
      </c>
      <c r="AH7" s="253">
        <v>44000000</v>
      </c>
      <c r="AI7" s="253">
        <v>44000000</v>
      </c>
      <c r="AJ7" s="253">
        <v>44000000</v>
      </c>
      <c r="AK7" s="253">
        <v>44000000</v>
      </c>
      <c r="AL7" s="253">
        <v>44000000</v>
      </c>
      <c r="AM7" s="253">
        <v>44000000</v>
      </c>
      <c r="AN7" s="253">
        <v>44000000</v>
      </c>
      <c r="AO7" s="253">
        <v>44000000</v>
      </c>
      <c r="AP7" s="253">
        <v>44000000</v>
      </c>
      <c r="AQ7" s="253">
        <v>44000000</v>
      </c>
      <c r="AR7" s="253">
        <v>44000000</v>
      </c>
      <c r="AS7" s="253">
        <v>44000000</v>
      </c>
      <c r="AT7" s="253">
        <v>44000000</v>
      </c>
      <c r="AU7" s="253">
        <v>44000000</v>
      </c>
      <c r="AW7" s="243">
        <v>7.8539816339744835E-3</v>
      </c>
      <c r="AX7" s="243">
        <v>1.2271846303085129E-2</v>
      </c>
    </row>
    <row r="8" spans="1:50" x14ac:dyDescent="0.25">
      <c r="A8" s="256" t="s">
        <v>1</v>
      </c>
      <c r="B8" s="253">
        <v>1000000</v>
      </c>
      <c r="C8" s="253">
        <v>1000000</v>
      </c>
      <c r="D8" s="253">
        <v>1000000</v>
      </c>
      <c r="E8" s="253">
        <v>1000000</v>
      </c>
      <c r="F8" s="253">
        <v>1000000</v>
      </c>
      <c r="G8" s="253">
        <v>1000000</v>
      </c>
      <c r="H8" s="253">
        <v>1000000</v>
      </c>
      <c r="I8" s="253">
        <v>1000000</v>
      </c>
      <c r="J8" s="253">
        <v>1000000</v>
      </c>
      <c r="K8" s="253">
        <v>1000000</v>
      </c>
      <c r="L8" s="253">
        <v>1000000</v>
      </c>
      <c r="M8" s="253">
        <v>1000000</v>
      </c>
      <c r="N8" s="253">
        <v>1000000</v>
      </c>
      <c r="O8" s="253">
        <v>1000000</v>
      </c>
      <c r="Q8" s="256" t="s">
        <v>1</v>
      </c>
      <c r="R8" s="253">
        <v>2000000</v>
      </c>
      <c r="S8" s="253">
        <v>2000000</v>
      </c>
      <c r="T8" s="253">
        <v>2000000</v>
      </c>
      <c r="U8" s="253">
        <v>2000000</v>
      </c>
      <c r="V8" s="253">
        <v>2000000</v>
      </c>
      <c r="W8" s="253">
        <v>2000000</v>
      </c>
      <c r="X8" s="253">
        <v>2000000</v>
      </c>
      <c r="Y8" s="253">
        <v>2000000</v>
      </c>
      <c r="Z8" s="253">
        <v>2000000</v>
      </c>
      <c r="AA8" s="253">
        <v>2000000</v>
      </c>
      <c r="AB8" s="253">
        <v>2000000</v>
      </c>
      <c r="AC8" s="253">
        <v>2000000</v>
      </c>
      <c r="AD8" s="253">
        <v>2000000</v>
      </c>
      <c r="AE8" s="253">
        <v>2000000</v>
      </c>
      <c r="AG8" s="256" t="s">
        <v>1</v>
      </c>
      <c r="AH8" s="253">
        <v>3000000</v>
      </c>
      <c r="AI8" s="253">
        <v>3000000</v>
      </c>
      <c r="AJ8" s="253">
        <v>3000000</v>
      </c>
      <c r="AK8" s="253">
        <v>3000000</v>
      </c>
      <c r="AL8" s="253">
        <v>3000000</v>
      </c>
      <c r="AM8" s="253">
        <v>3000000</v>
      </c>
      <c r="AN8" s="253">
        <v>3000000</v>
      </c>
      <c r="AO8" s="253">
        <v>3000000</v>
      </c>
      <c r="AP8" s="253">
        <v>3000000</v>
      </c>
      <c r="AQ8" s="253">
        <v>3000000</v>
      </c>
      <c r="AR8" s="253">
        <v>3000000</v>
      </c>
      <c r="AS8" s="253">
        <v>3000000</v>
      </c>
      <c r="AT8" s="253">
        <v>3000000</v>
      </c>
      <c r="AU8" s="253">
        <v>3000000</v>
      </c>
      <c r="AW8" s="244">
        <v>0.05</v>
      </c>
      <c r="AX8" s="244">
        <v>0.05</v>
      </c>
    </row>
    <row r="9" spans="1:50" x14ac:dyDescent="0.25">
      <c r="A9" s="256" t="s">
        <v>496</v>
      </c>
      <c r="B9" s="254" t="s">
        <v>113</v>
      </c>
      <c r="C9" s="254" t="s">
        <v>113</v>
      </c>
      <c r="D9" s="254" t="s">
        <v>113</v>
      </c>
      <c r="E9" s="254" t="s">
        <v>113</v>
      </c>
      <c r="F9" s="254" t="s">
        <v>113</v>
      </c>
      <c r="G9" s="254" t="s">
        <v>113</v>
      </c>
      <c r="H9" s="254" t="s">
        <v>113</v>
      </c>
      <c r="I9" s="254" t="s">
        <v>113</v>
      </c>
      <c r="J9" s="254" t="s">
        <v>113</v>
      </c>
      <c r="K9" s="254" t="s">
        <v>113</v>
      </c>
      <c r="L9" s="254" t="s">
        <v>113</v>
      </c>
      <c r="M9" s="254" t="s">
        <v>113</v>
      </c>
      <c r="N9" s="254" t="s">
        <v>113</v>
      </c>
      <c r="O9" s="254" t="s">
        <v>113</v>
      </c>
      <c r="Q9" s="256" t="s">
        <v>496</v>
      </c>
      <c r="R9" s="254" t="s">
        <v>113</v>
      </c>
      <c r="S9" s="254" t="s">
        <v>113</v>
      </c>
      <c r="T9" s="254" t="s">
        <v>113</v>
      </c>
      <c r="U9" s="254" t="s">
        <v>113</v>
      </c>
      <c r="V9" s="254" t="s">
        <v>113</v>
      </c>
      <c r="W9" s="254" t="s">
        <v>113</v>
      </c>
      <c r="X9" s="254" t="s">
        <v>113</v>
      </c>
      <c r="Y9" s="254" t="s">
        <v>113</v>
      </c>
      <c r="Z9" s="254" t="s">
        <v>113</v>
      </c>
      <c r="AA9" s="254" t="s">
        <v>113</v>
      </c>
      <c r="AB9" s="254" t="s">
        <v>113</v>
      </c>
      <c r="AC9" s="254" t="s">
        <v>113</v>
      </c>
      <c r="AD9" s="254" t="s">
        <v>113</v>
      </c>
      <c r="AE9" s="254" t="s">
        <v>113</v>
      </c>
      <c r="AG9" s="256" t="s">
        <v>496</v>
      </c>
      <c r="AH9" s="254" t="s">
        <v>113</v>
      </c>
      <c r="AI9" s="254" t="s">
        <v>113</v>
      </c>
      <c r="AJ9" s="254" t="s">
        <v>113</v>
      </c>
      <c r="AK9" s="254" t="s">
        <v>113</v>
      </c>
      <c r="AL9" s="254" t="s">
        <v>113</v>
      </c>
      <c r="AM9" s="254" t="s">
        <v>113</v>
      </c>
      <c r="AN9" s="254" t="s">
        <v>113</v>
      </c>
      <c r="AO9" s="254" t="s">
        <v>113</v>
      </c>
      <c r="AP9" s="254" t="s">
        <v>113</v>
      </c>
      <c r="AQ9" s="254" t="s">
        <v>113</v>
      </c>
      <c r="AR9" s="254" t="s">
        <v>113</v>
      </c>
      <c r="AS9" s="254" t="s">
        <v>113</v>
      </c>
      <c r="AT9" s="254" t="s">
        <v>113</v>
      </c>
      <c r="AU9" s="254" t="s">
        <v>113</v>
      </c>
      <c r="AW9" s="243"/>
      <c r="AX9" s="243"/>
    </row>
    <row r="10" spans="1:50" x14ac:dyDescent="0.25">
      <c r="A10" s="256"/>
      <c r="B10" s="253"/>
      <c r="C10" s="253"/>
      <c r="D10" s="253"/>
      <c r="E10" s="253"/>
      <c r="F10" s="253"/>
      <c r="G10" s="253"/>
      <c r="H10" s="253"/>
      <c r="I10" s="253"/>
      <c r="J10" s="253"/>
      <c r="K10" s="253"/>
      <c r="L10" s="253"/>
      <c r="M10" s="253"/>
      <c r="N10" s="253"/>
      <c r="O10" s="253"/>
      <c r="Q10" s="256"/>
      <c r="R10" s="253"/>
      <c r="S10" s="253"/>
      <c r="T10" s="253"/>
      <c r="U10" s="253"/>
      <c r="V10" s="253"/>
      <c r="W10" s="253"/>
      <c r="X10" s="253"/>
      <c r="Y10" s="253"/>
      <c r="Z10" s="253"/>
      <c r="AA10" s="253"/>
      <c r="AB10" s="253"/>
      <c r="AC10" s="253"/>
      <c r="AD10" s="253"/>
      <c r="AE10" s="253"/>
      <c r="AG10" s="256"/>
      <c r="AH10" s="253"/>
      <c r="AI10" s="253"/>
      <c r="AJ10" s="253"/>
      <c r="AK10" s="253"/>
      <c r="AL10" s="253"/>
      <c r="AM10" s="253"/>
      <c r="AN10" s="253"/>
      <c r="AO10" s="253"/>
      <c r="AP10" s="253"/>
      <c r="AQ10" s="253"/>
      <c r="AR10" s="253"/>
      <c r="AS10" s="253"/>
      <c r="AT10" s="253"/>
      <c r="AU10" s="253"/>
      <c r="AW10" s="244">
        <v>3.9269908169872422E-4</v>
      </c>
      <c r="AX10" s="244">
        <v>6.1359231515425647E-4</v>
      </c>
    </row>
    <row r="11" spans="1:50" x14ac:dyDescent="0.25">
      <c r="A11" s="256" t="s">
        <v>520</v>
      </c>
      <c r="B11" s="253">
        <v>0</v>
      </c>
      <c r="C11" s="253">
        <f>C1/1000000</f>
        <v>99.994</v>
      </c>
      <c r="D11" s="253">
        <f t="shared" ref="D11:O11" si="0">D1/1000000</f>
        <v>199.99700000000001</v>
      </c>
      <c r="E11" s="253">
        <f t="shared" si="0"/>
        <v>299.99099999999999</v>
      </c>
      <c r="F11" s="253">
        <f t="shared" si="0"/>
        <v>399.995</v>
      </c>
      <c r="G11" s="253">
        <f t="shared" si="0"/>
        <v>499.99900000000002</v>
      </c>
      <c r="H11" s="253">
        <f t="shared" si="0"/>
        <v>599.99300000000005</v>
      </c>
      <c r="I11" s="253">
        <f t="shared" si="0"/>
        <v>699.99599999999998</v>
      </c>
      <c r="J11" s="253">
        <f t="shared" si="0"/>
        <v>800</v>
      </c>
      <c r="K11" s="253">
        <f t="shared" si="0"/>
        <v>899.99400000000003</v>
      </c>
      <c r="L11" s="253">
        <f t="shared" si="0"/>
        <v>999.99800000000005</v>
      </c>
      <c r="M11" s="253">
        <f t="shared" si="0"/>
        <v>1099.991</v>
      </c>
      <c r="N11" s="253">
        <f t="shared" si="0"/>
        <v>1199.9949999999999</v>
      </c>
      <c r="O11" s="253">
        <f t="shared" si="0"/>
        <v>1299.999</v>
      </c>
      <c r="Q11" s="256" t="s">
        <v>490</v>
      </c>
      <c r="R11" s="253">
        <v>0</v>
      </c>
      <c r="S11" s="253">
        <f>S1/1000000</f>
        <v>100.003</v>
      </c>
      <c r="T11" s="253">
        <f t="shared" ref="T11:AE11" si="1">T1/1000000</f>
        <v>199.99700000000001</v>
      </c>
      <c r="U11" s="253">
        <f t="shared" si="1"/>
        <v>300.00099999999998</v>
      </c>
      <c r="V11" s="253">
        <f t="shared" si="1"/>
        <v>399.995</v>
      </c>
      <c r="W11" s="253">
        <f t="shared" si="1"/>
        <v>499.99799999999999</v>
      </c>
      <c r="X11" s="253">
        <f t="shared" si="1"/>
        <v>600.00199999999995</v>
      </c>
      <c r="Y11" s="253">
        <f t="shared" si="1"/>
        <v>699.99599999999998</v>
      </c>
      <c r="Z11" s="253">
        <f t="shared" si="1"/>
        <v>800</v>
      </c>
      <c r="AA11" s="253">
        <f t="shared" si="1"/>
        <v>899.99400000000003</v>
      </c>
      <c r="AB11" s="253">
        <f t="shared" si="1"/>
        <v>999.99699999999996</v>
      </c>
      <c r="AC11" s="253">
        <f t="shared" si="1"/>
        <v>1100.001</v>
      </c>
      <c r="AD11" s="253">
        <f t="shared" si="1"/>
        <v>1199.9949999999999</v>
      </c>
      <c r="AE11" s="253">
        <f t="shared" si="1"/>
        <v>1299.999</v>
      </c>
      <c r="AG11" s="256" t="s">
        <v>490</v>
      </c>
      <c r="AH11" s="253">
        <v>0</v>
      </c>
      <c r="AI11" s="253">
        <f>AI1/1000000</f>
        <v>60.006</v>
      </c>
      <c r="AJ11" s="253">
        <f t="shared" ref="AJ11:AU11" si="2">AJ1/1000000</f>
        <v>120.002</v>
      </c>
      <c r="AK11" s="253">
        <f t="shared" si="2"/>
        <v>180.00899999999999</v>
      </c>
      <c r="AL11" s="253">
        <f t="shared" si="2"/>
        <v>240.005</v>
      </c>
      <c r="AM11" s="253">
        <f t="shared" si="2"/>
        <v>300.00099999999998</v>
      </c>
      <c r="AN11" s="253">
        <f t="shared" si="2"/>
        <v>360.00700000000001</v>
      </c>
      <c r="AO11" s="253">
        <f t="shared" si="2"/>
        <v>420.00400000000002</v>
      </c>
      <c r="AP11" s="253">
        <f t="shared" si="2"/>
        <v>480</v>
      </c>
      <c r="AQ11" s="253">
        <f t="shared" si="2"/>
        <v>540.00599999999997</v>
      </c>
      <c r="AR11" s="253">
        <f t="shared" si="2"/>
        <v>600.00199999999995</v>
      </c>
      <c r="AS11" s="253">
        <f t="shared" si="2"/>
        <v>659.99900000000002</v>
      </c>
      <c r="AT11" s="253">
        <f t="shared" si="2"/>
        <v>720.005</v>
      </c>
      <c r="AU11" s="253">
        <f t="shared" si="2"/>
        <v>780.00099999999998</v>
      </c>
      <c r="AW11" s="243">
        <v>0</v>
      </c>
      <c r="AX11" s="243">
        <v>0</v>
      </c>
    </row>
    <row r="12" spans="1:50" x14ac:dyDescent="0.25">
      <c r="A12" s="256" t="s">
        <v>489</v>
      </c>
      <c r="B12" s="253">
        <f>B2/1000000</f>
        <v>526.25838699999997</v>
      </c>
      <c r="C12" s="253">
        <f>C2/1000000</f>
        <v>508.45666999999997</v>
      </c>
      <c r="D12" s="253">
        <f t="shared" ref="D12:O12" si="3">D2/1000000</f>
        <v>492.44915900000001</v>
      </c>
      <c r="E12" s="253">
        <f t="shared" si="3"/>
        <v>478.73327799999998</v>
      </c>
      <c r="F12" s="253">
        <f t="shared" si="3"/>
        <v>466.420771</v>
      </c>
      <c r="G12" s="253">
        <f t="shared" si="3"/>
        <v>453.47425700000002</v>
      </c>
      <c r="H12" s="253">
        <f t="shared" si="3"/>
        <v>441.91567400000002</v>
      </c>
      <c r="I12" s="253">
        <f t="shared" si="3"/>
        <v>429.25262199999997</v>
      </c>
      <c r="J12" s="253">
        <f t="shared" si="3"/>
        <v>417.93797499999999</v>
      </c>
      <c r="K12" s="253">
        <f t="shared" si="3"/>
        <v>404.96185200000002</v>
      </c>
      <c r="L12" s="253">
        <f t="shared" si="3"/>
        <v>390.19449500000002</v>
      </c>
      <c r="M12" s="253">
        <f t="shared" si="3"/>
        <v>372.99720200000002</v>
      </c>
      <c r="N12" s="253">
        <f t="shared" si="3"/>
        <v>353.84766000000002</v>
      </c>
      <c r="O12" s="253">
        <f t="shared" si="3"/>
        <v>328.64659399999999</v>
      </c>
      <c r="Q12" s="256" t="s">
        <v>489</v>
      </c>
      <c r="R12" s="253">
        <f>R2/1000000</f>
        <v>480.64961399999999</v>
      </c>
      <c r="S12" s="253">
        <f>S2/1000000</f>
        <v>477.89326199999999</v>
      </c>
      <c r="T12" s="253">
        <f t="shared" ref="T12:AE12" si="4">T2/1000000</f>
        <v>475.09553</v>
      </c>
      <c r="U12" s="253">
        <f t="shared" si="4"/>
        <v>471.83184399999999</v>
      </c>
      <c r="V12" s="253">
        <f t="shared" si="4"/>
        <v>467.52518400000002</v>
      </c>
      <c r="W12" s="253">
        <f t="shared" si="4"/>
        <v>464.91521299999999</v>
      </c>
      <c r="X12" s="253">
        <f t="shared" si="4"/>
        <v>461.27170100000001</v>
      </c>
      <c r="Y12" s="253">
        <f t="shared" si="4"/>
        <v>458.82010200000002</v>
      </c>
      <c r="Z12" s="253">
        <f t="shared" si="4"/>
        <v>455.47436299999998</v>
      </c>
      <c r="AA12" s="253">
        <f t="shared" si="4"/>
        <v>454.61616299999997</v>
      </c>
      <c r="AB12" s="253">
        <f t="shared" si="4"/>
        <v>451.392855</v>
      </c>
      <c r="AC12" s="253">
        <f t="shared" si="4"/>
        <v>449.59308299999998</v>
      </c>
      <c r="AD12" s="253">
        <f t="shared" si="4"/>
        <v>444.62099999999998</v>
      </c>
      <c r="AE12" s="253">
        <f t="shared" si="4"/>
        <v>442.60533400000003</v>
      </c>
      <c r="AG12" s="256" t="s">
        <v>489</v>
      </c>
      <c r="AH12" s="253">
        <f>AH2/1000000</f>
        <v>510.20010600000001</v>
      </c>
      <c r="AI12" s="253">
        <f>AI2/1000000</f>
        <v>506.80004500000001</v>
      </c>
      <c r="AJ12" s="253">
        <f t="shared" ref="AJ12:AU12" si="5">AJ2/1000000</f>
        <v>503.43953499999998</v>
      </c>
      <c r="AK12" s="253">
        <f t="shared" si="5"/>
        <v>499.84455400000002</v>
      </c>
      <c r="AL12" s="253">
        <f t="shared" si="5"/>
        <v>497.02744999999999</v>
      </c>
      <c r="AM12" s="253">
        <f t="shared" si="5"/>
        <v>495.29908</v>
      </c>
      <c r="AN12" s="253">
        <f t="shared" si="5"/>
        <v>493.44226300000003</v>
      </c>
      <c r="AO12" s="253">
        <f t="shared" si="5"/>
        <v>491.33419600000002</v>
      </c>
      <c r="AP12" s="253">
        <f t="shared" si="5"/>
        <v>490.28152</v>
      </c>
      <c r="AQ12" s="253">
        <f t="shared" si="5"/>
        <v>489.324366</v>
      </c>
      <c r="AR12" s="253">
        <f t="shared" si="5"/>
        <v>488.29815200000002</v>
      </c>
      <c r="AS12" s="253">
        <f t="shared" si="5"/>
        <v>486.44236699999999</v>
      </c>
      <c r="AT12" s="253">
        <f t="shared" si="5"/>
        <v>486.27174600000001</v>
      </c>
      <c r="AU12" s="253">
        <f t="shared" si="5"/>
        <v>484.88960900000001</v>
      </c>
      <c r="AW12" s="244">
        <v>18</v>
      </c>
      <c r="AX12" s="244">
        <v>18</v>
      </c>
    </row>
    <row r="13" spans="1:50" x14ac:dyDescent="0.25">
      <c r="A13" s="256" t="s">
        <v>488</v>
      </c>
      <c r="B13" s="256">
        <f t="shared" ref="B13:C15" si="6">B3/1000000</f>
        <v>400</v>
      </c>
      <c r="C13" s="256">
        <f t="shared" si="6"/>
        <v>380</v>
      </c>
      <c r="D13" s="256">
        <f t="shared" ref="D13:O13" si="7">D3/1000000</f>
        <v>360</v>
      </c>
      <c r="E13" s="256">
        <f t="shared" si="7"/>
        <v>340</v>
      </c>
      <c r="F13" s="256">
        <f t="shared" si="7"/>
        <v>320</v>
      </c>
      <c r="G13" s="256">
        <f t="shared" si="7"/>
        <v>300</v>
      </c>
      <c r="H13" s="256">
        <f t="shared" si="7"/>
        <v>280</v>
      </c>
      <c r="I13" s="256">
        <f t="shared" si="7"/>
        <v>260</v>
      </c>
      <c r="J13" s="256">
        <f t="shared" si="7"/>
        <v>240</v>
      </c>
      <c r="K13" s="256">
        <f t="shared" si="7"/>
        <v>220</v>
      </c>
      <c r="L13" s="256">
        <f t="shared" si="7"/>
        <v>200</v>
      </c>
      <c r="M13" s="256">
        <f t="shared" si="7"/>
        <v>180</v>
      </c>
      <c r="N13" s="256">
        <f t="shared" si="7"/>
        <v>160</v>
      </c>
      <c r="O13" s="256">
        <f t="shared" si="7"/>
        <v>140</v>
      </c>
      <c r="Q13" s="256" t="s">
        <v>488</v>
      </c>
      <c r="R13" s="256">
        <f t="shared" ref="R13:AE13" si="8">R3/1000000</f>
        <v>400</v>
      </c>
      <c r="S13" s="256">
        <f t="shared" si="8"/>
        <v>380</v>
      </c>
      <c r="T13" s="256">
        <f t="shared" si="8"/>
        <v>360</v>
      </c>
      <c r="U13" s="256">
        <f t="shared" si="8"/>
        <v>340</v>
      </c>
      <c r="V13" s="256">
        <f t="shared" si="8"/>
        <v>320</v>
      </c>
      <c r="W13" s="256">
        <f t="shared" si="8"/>
        <v>300</v>
      </c>
      <c r="X13" s="256">
        <f t="shared" si="8"/>
        <v>280</v>
      </c>
      <c r="Y13" s="256">
        <f t="shared" si="8"/>
        <v>260</v>
      </c>
      <c r="Z13" s="256">
        <f t="shared" si="8"/>
        <v>240</v>
      </c>
      <c r="AA13" s="256">
        <f t="shared" si="8"/>
        <v>220</v>
      </c>
      <c r="AB13" s="256">
        <f t="shared" si="8"/>
        <v>200</v>
      </c>
      <c r="AC13" s="256">
        <f t="shared" si="8"/>
        <v>180</v>
      </c>
      <c r="AD13" s="256">
        <f t="shared" si="8"/>
        <v>160</v>
      </c>
      <c r="AE13" s="256">
        <f t="shared" si="8"/>
        <v>140</v>
      </c>
      <c r="AG13" s="256" t="s">
        <v>488</v>
      </c>
      <c r="AH13" s="256">
        <f t="shared" ref="AH13:AU13" si="9">AH3/1000000</f>
        <v>400</v>
      </c>
      <c r="AI13" s="256">
        <f t="shared" si="9"/>
        <v>380</v>
      </c>
      <c r="AJ13" s="256">
        <f t="shared" si="9"/>
        <v>360</v>
      </c>
      <c r="AK13" s="256">
        <f t="shared" si="9"/>
        <v>340</v>
      </c>
      <c r="AL13" s="256">
        <f t="shared" si="9"/>
        <v>320</v>
      </c>
      <c r="AM13" s="256">
        <f t="shared" si="9"/>
        <v>300</v>
      </c>
      <c r="AN13" s="256">
        <f t="shared" si="9"/>
        <v>280</v>
      </c>
      <c r="AO13" s="256">
        <f t="shared" si="9"/>
        <v>260</v>
      </c>
      <c r="AP13" s="256">
        <f t="shared" si="9"/>
        <v>240</v>
      </c>
      <c r="AQ13" s="256">
        <f t="shared" si="9"/>
        <v>220</v>
      </c>
      <c r="AR13" s="256">
        <f t="shared" si="9"/>
        <v>200</v>
      </c>
      <c r="AS13" s="256">
        <f t="shared" si="9"/>
        <v>180</v>
      </c>
      <c r="AT13" s="256">
        <f t="shared" si="9"/>
        <v>160</v>
      </c>
      <c r="AU13" s="256">
        <f t="shared" si="9"/>
        <v>140</v>
      </c>
      <c r="AW13" s="243">
        <v>1024</v>
      </c>
      <c r="AX13" s="243">
        <v>1024</v>
      </c>
    </row>
    <row r="14" spans="1:50" x14ac:dyDescent="0.25">
      <c r="A14" s="256" t="s">
        <v>492</v>
      </c>
      <c r="B14" s="253">
        <f t="shared" si="6"/>
        <v>10525.167749</v>
      </c>
      <c r="C14" s="253">
        <f t="shared" si="6"/>
        <v>10169.133398</v>
      </c>
      <c r="D14" s="253">
        <f t="shared" ref="D14:O14" si="10">D4/1000000</f>
        <v>9848.9831809999996</v>
      </c>
      <c r="E14" s="253">
        <f t="shared" si="10"/>
        <v>9574.6655640000008</v>
      </c>
      <c r="F14" s="253">
        <f t="shared" si="10"/>
        <v>9328.4154290000006</v>
      </c>
      <c r="G14" s="253">
        <f t="shared" si="10"/>
        <v>9069.4851429999999</v>
      </c>
      <c r="H14" s="253">
        <f t="shared" si="10"/>
        <v>8838.3134900000005</v>
      </c>
      <c r="I14" s="253">
        <f t="shared" si="10"/>
        <v>8585.0524420000002</v>
      </c>
      <c r="J14" s="253">
        <f t="shared" si="10"/>
        <v>8358.759505</v>
      </c>
      <c r="K14" s="253">
        <f t="shared" si="10"/>
        <v>8099.2370360000004</v>
      </c>
      <c r="L14" s="253">
        <f t="shared" si="10"/>
        <v>7803.8899090000004</v>
      </c>
      <c r="M14" s="253">
        <f t="shared" si="10"/>
        <v>7459.9440329999998</v>
      </c>
      <c r="N14" s="253">
        <f t="shared" si="10"/>
        <v>7076.9531999999999</v>
      </c>
      <c r="O14" s="253">
        <f t="shared" si="10"/>
        <v>6572.9318899999998</v>
      </c>
      <c r="Q14" s="256" t="s">
        <v>492</v>
      </c>
      <c r="R14" s="253">
        <f t="shared" ref="R14:AE14" si="11">R4/1000000</f>
        <v>9612.9922889999998</v>
      </c>
      <c r="S14" s="253">
        <f t="shared" si="11"/>
        <v>9557.8652409999995</v>
      </c>
      <c r="T14" s="253">
        <f t="shared" si="11"/>
        <v>9501.9105940000009</v>
      </c>
      <c r="U14" s="253">
        <f t="shared" si="11"/>
        <v>9436.6368899999998</v>
      </c>
      <c r="V14" s="253">
        <f t="shared" si="11"/>
        <v>9350.5036770000006</v>
      </c>
      <c r="W14" s="253">
        <f t="shared" si="11"/>
        <v>9298.3042540000006</v>
      </c>
      <c r="X14" s="253">
        <f t="shared" si="11"/>
        <v>9225.4340300000003</v>
      </c>
      <c r="Y14" s="253">
        <f t="shared" si="11"/>
        <v>9176.402043</v>
      </c>
      <c r="Z14" s="253">
        <f t="shared" si="11"/>
        <v>9109.4872689999993</v>
      </c>
      <c r="AA14" s="253">
        <f t="shared" si="11"/>
        <v>9092.3232509999998</v>
      </c>
      <c r="AB14" s="253">
        <f t="shared" si="11"/>
        <v>9027.8570909999999</v>
      </c>
      <c r="AC14" s="253">
        <f t="shared" si="11"/>
        <v>8991.8616660000007</v>
      </c>
      <c r="AD14" s="253">
        <f t="shared" si="11"/>
        <v>8892.4199900000003</v>
      </c>
      <c r="AE14" s="253">
        <f t="shared" si="11"/>
        <v>8852.1066850000007</v>
      </c>
      <c r="AG14" s="256" t="s">
        <v>492</v>
      </c>
      <c r="AH14" s="253">
        <f t="shared" ref="AH14:AU14" si="12">AH4/1000000</f>
        <v>10204.002128</v>
      </c>
      <c r="AI14" s="253">
        <f t="shared" si="12"/>
        <v>10136.000905999999</v>
      </c>
      <c r="AJ14" s="253">
        <f t="shared" si="12"/>
        <v>10068.790696</v>
      </c>
      <c r="AK14" s="253">
        <f t="shared" si="12"/>
        <v>9996.8910759999999</v>
      </c>
      <c r="AL14" s="253">
        <f t="shared" si="12"/>
        <v>9940.5490090000003</v>
      </c>
      <c r="AM14" s="253">
        <f t="shared" si="12"/>
        <v>9905.9815999999992</v>
      </c>
      <c r="AN14" s="253">
        <f t="shared" si="12"/>
        <v>9868.8452670000006</v>
      </c>
      <c r="AO14" s="253">
        <f t="shared" si="12"/>
        <v>9826.6839130000008</v>
      </c>
      <c r="AP14" s="253">
        <f t="shared" si="12"/>
        <v>9805.6304029999992</v>
      </c>
      <c r="AQ14" s="253">
        <f t="shared" si="12"/>
        <v>9786.4873189999998</v>
      </c>
      <c r="AR14" s="253">
        <f t="shared" si="12"/>
        <v>9765.9630309999993</v>
      </c>
      <c r="AS14" s="253">
        <f t="shared" si="12"/>
        <v>9728.8473419999991</v>
      </c>
      <c r="AT14" s="253">
        <f t="shared" si="12"/>
        <v>9725.434921</v>
      </c>
      <c r="AU14" s="253">
        <f t="shared" si="12"/>
        <v>9697.7921860000006</v>
      </c>
      <c r="AW14" s="244">
        <v>1015</v>
      </c>
      <c r="AX14" s="244">
        <v>1015</v>
      </c>
    </row>
    <row r="15" spans="1:50" x14ac:dyDescent="0.25">
      <c r="A15" s="256" t="s">
        <v>493</v>
      </c>
      <c r="B15" s="253">
        <f t="shared" si="6"/>
        <v>50</v>
      </c>
      <c r="C15" s="253">
        <f t="shared" si="6"/>
        <v>50</v>
      </c>
      <c r="D15" s="253">
        <f t="shared" ref="D15:O15" si="13">D5/1000000</f>
        <v>50</v>
      </c>
      <c r="E15" s="253">
        <f t="shared" si="13"/>
        <v>50</v>
      </c>
      <c r="F15" s="253">
        <f t="shared" si="13"/>
        <v>50</v>
      </c>
      <c r="G15" s="253">
        <f t="shared" si="13"/>
        <v>50</v>
      </c>
      <c r="H15" s="253">
        <f t="shared" si="13"/>
        <v>50</v>
      </c>
      <c r="I15" s="253">
        <f t="shared" si="13"/>
        <v>50</v>
      </c>
      <c r="J15" s="253">
        <f t="shared" si="13"/>
        <v>50</v>
      </c>
      <c r="K15" s="253">
        <f t="shared" si="13"/>
        <v>50</v>
      </c>
      <c r="L15" s="253">
        <f t="shared" si="13"/>
        <v>50</v>
      </c>
      <c r="M15" s="253">
        <f t="shared" si="13"/>
        <v>50</v>
      </c>
      <c r="N15" s="253">
        <f t="shared" si="13"/>
        <v>50</v>
      </c>
      <c r="O15" s="253">
        <f t="shared" si="13"/>
        <v>50</v>
      </c>
      <c r="Q15" s="256" t="s">
        <v>493</v>
      </c>
      <c r="R15" s="253">
        <f t="shared" ref="R15:AE15" si="14">R5/1000000</f>
        <v>50</v>
      </c>
      <c r="S15" s="253">
        <f t="shared" si="14"/>
        <v>50</v>
      </c>
      <c r="T15" s="253">
        <f t="shared" si="14"/>
        <v>50</v>
      </c>
      <c r="U15" s="253">
        <f t="shared" si="14"/>
        <v>50</v>
      </c>
      <c r="V15" s="253">
        <f t="shared" si="14"/>
        <v>50</v>
      </c>
      <c r="W15" s="253">
        <f t="shared" si="14"/>
        <v>50</v>
      </c>
      <c r="X15" s="253">
        <f t="shared" si="14"/>
        <v>50</v>
      </c>
      <c r="Y15" s="253">
        <f t="shared" si="14"/>
        <v>50</v>
      </c>
      <c r="Z15" s="253">
        <f t="shared" si="14"/>
        <v>50</v>
      </c>
      <c r="AA15" s="253">
        <f t="shared" si="14"/>
        <v>50</v>
      </c>
      <c r="AB15" s="253">
        <f t="shared" si="14"/>
        <v>50</v>
      </c>
      <c r="AC15" s="253">
        <f t="shared" si="14"/>
        <v>50</v>
      </c>
      <c r="AD15" s="253">
        <f t="shared" si="14"/>
        <v>50</v>
      </c>
      <c r="AE15" s="253">
        <f t="shared" si="14"/>
        <v>50</v>
      </c>
      <c r="AG15" s="256" t="s">
        <v>493</v>
      </c>
      <c r="AH15" s="253">
        <f t="shared" ref="AH15:AU15" si="15">AH5/1000000</f>
        <v>50</v>
      </c>
      <c r="AI15" s="253">
        <f t="shared" si="15"/>
        <v>50</v>
      </c>
      <c r="AJ15" s="253">
        <f t="shared" si="15"/>
        <v>50</v>
      </c>
      <c r="AK15" s="253">
        <f t="shared" si="15"/>
        <v>50</v>
      </c>
      <c r="AL15" s="253">
        <f t="shared" si="15"/>
        <v>50</v>
      </c>
      <c r="AM15" s="253">
        <f t="shared" si="15"/>
        <v>50</v>
      </c>
      <c r="AN15" s="253">
        <f t="shared" si="15"/>
        <v>50</v>
      </c>
      <c r="AO15" s="253">
        <f t="shared" si="15"/>
        <v>50</v>
      </c>
      <c r="AP15" s="253">
        <f t="shared" si="15"/>
        <v>50</v>
      </c>
      <c r="AQ15" s="253">
        <f t="shared" si="15"/>
        <v>50</v>
      </c>
      <c r="AR15" s="253">
        <f t="shared" si="15"/>
        <v>50</v>
      </c>
      <c r="AS15" s="253">
        <f t="shared" si="15"/>
        <v>50</v>
      </c>
      <c r="AT15" s="253">
        <f t="shared" si="15"/>
        <v>50</v>
      </c>
      <c r="AU15" s="253">
        <f t="shared" si="15"/>
        <v>50</v>
      </c>
      <c r="AW15" s="243">
        <v>67</v>
      </c>
      <c r="AX15" s="243">
        <v>67</v>
      </c>
    </row>
    <row r="16" spans="1:50" x14ac:dyDescent="0.25">
      <c r="A16" s="256" t="s">
        <v>8</v>
      </c>
      <c r="B16" s="254" t="str">
        <f>B6</f>
        <v>0.620000</v>
      </c>
      <c r="C16" s="254" t="str">
        <f>C6</f>
        <v>0.620000</v>
      </c>
      <c r="D16" s="254" t="str">
        <f t="shared" ref="D16:O16" si="16">D6</f>
        <v>0.620000</v>
      </c>
      <c r="E16" s="254" t="str">
        <f t="shared" si="16"/>
        <v>0.620000</v>
      </c>
      <c r="F16" s="254" t="str">
        <f t="shared" si="16"/>
        <v>0.620000</v>
      </c>
      <c r="G16" s="254" t="str">
        <f t="shared" si="16"/>
        <v>0.620000</v>
      </c>
      <c r="H16" s="254" t="str">
        <f t="shared" si="16"/>
        <v>0.620000</v>
      </c>
      <c r="I16" s="254" t="str">
        <f t="shared" si="16"/>
        <v>0.620000</v>
      </c>
      <c r="J16" s="254" t="str">
        <f t="shared" si="16"/>
        <v>0.620000</v>
      </c>
      <c r="K16" s="254" t="str">
        <f t="shared" si="16"/>
        <v>0.620000</v>
      </c>
      <c r="L16" s="254" t="str">
        <f t="shared" si="16"/>
        <v>0.620000</v>
      </c>
      <c r="M16" s="254" t="str">
        <f t="shared" si="16"/>
        <v>0.620000</v>
      </c>
      <c r="N16" s="254" t="str">
        <f t="shared" si="16"/>
        <v>0.620000</v>
      </c>
      <c r="O16" s="254" t="str">
        <f t="shared" si="16"/>
        <v>0.620000</v>
      </c>
      <c r="Q16" s="256" t="s">
        <v>8</v>
      </c>
      <c r="R16" s="254" t="str">
        <f>R6</f>
        <v>0.640000</v>
      </c>
      <c r="S16" s="254" t="str">
        <f>S6</f>
        <v>0.640000</v>
      </c>
      <c r="T16" s="254" t="str">
        <f t="shared" ref="T16:AE16" si="17">T6</f>
        <v>0.640000</v>
      </c>
      <c r="U16" s="254" t="str">
        <f t="shared" si="17"/>
        <v>0.640000</v>
      </c>
      <c r="V16" s="254" t="str">
        <f t="shared" si="17"/>
        <v>0.640000</v>
      </c>
      <c r="W16" s="254" t="str">
        <f t="shared" si="17"/>
        <v>0.640000</v>
      </c>
      <c r="X16" s="254" t="str">
        <f t="shared" si="17"/>
        <v>0.640000</v>
      </c>
      <c r="Y16" s="254" t="str">
        <f t="shared" si="17"/>
        <v>0.640000</v>
      </c>
      <c r="Z16" s="254" t="str">
        <f t="shared" si="17"/>
        <v>0.640000</v>
      </c>
      <c r="AA16" s="254" t="str">
        <f t="shared" si="17"/>
        <v>0.640000</v>
      </c>
      <c r="AB16" s="254" t="str">
        <f t="shared" si="17"/>
        <v>0.640000</v>
      </c>
      <c r="AC16" s="254" t="str">
        <f t="shared" si="17"/>
        <v>0.640000</v>
      </c>
      <c r="AD16" s="254" t="str">
        <f t="shared" si="17"/>
        <v>0.640000</v>
      </c>
      <c r="AE16" s="254" t="str">
        <f t="shared" si="17"/>
        <v>0.640000</v>
      </c>
      <c r="AG16" s="256" t="s">
        <v>8</v>
      </c>
      <c r="AH16" s="254" t="str">
        <f>AH6</f>
        <v>0.630000</v>
      </c>
      <c r="AI16" s="254" t="str">
        <f>AI6</f>
        <v>0.630000</v>
      </c>
      <c r="AJ16" s="254" t="str">
        <f t="shared" ref="AJ16:AU16" si="18">AJ6</f>
        <v>0.630000</v>
      </c>
      <c r="AK16" s="254" t="str">
        <f t="shared" si="18"/>
        <v>0.630000</v>
      </c>
      <c r="AL16" s="254" t="str">
        <f t="shared" si="18"/>
        <v>0.630000</v>
      </c>
      <c r="AM16" s="254" t="str">
        <f t="shared" si="18"/>
        <v>0.630000</v>
      </c>
      <c r="AN16" s="254" t="str">
        <f t="shared" si="18"/>
        <v>0.630000</v>
      </c>
      <c r="AO16" s="254" t="str">
        <f t="shared" si="18"/>
        <v>0.630000</v>
      </c>
      <c r="AP16" s="254" t="str">
        <f t="shared" si="18"/>
        <v>0.630000</v>
      </c>
      <c r="AQ16" s="254" t="str">
        <f t="shared" si="18"/>
        <v>0.630000</v>
      </c>
      <c r="AR16" s="254" t="str">
        <f t="shared" si="18"/>
        <v>0.630000</v>
      </c>
      <c r="AS16" s="254" t="str">
        <f t="shared" si="18"/>
        <v>0.630000</v>
      </c>
      <c r="AT16" s="254" t="str">
        <f t="shared" si="18"/>
        <v>0.630000</v>
      </c>
      <c r="AU16" s="254" t="str">
        <f t="shared" si="18"/>
        <v>0.630000</v>
      </c>
      <c r="AW16" s="244">
        <v>174.4</v>
      </c>
      <c r="AX16" s="244">
        <v>174.4</v>
      </c>
    </row>
    <row r="17" spans="1:50" x14ac:dyDescent="0.25">
      <c r="A17" s="256" t="s">
        <v>495</v>
      </c>
      <c r="B17" s="253">
        <f>B7/1000000</f>
        <v>44</v>
      </c>
      <c r="C17" s="253">
        <f>C7/1000000</f>
        <v>44</v>
      </c>
      <c r="D17" s="253">
        <f t="shared" ref="D17:O17" si="19">D7/1000000</f>
        <v>44</v>
      </c>
      <c r="E17" s="253">
        <f t="shared" si="19"/>
        <v>44</v>
      </c>
      <c r="F17" s="253">
        <f t="shared" si="19"/>
        <v>44</v>
      </c>
      <c r="G17" s="253">
        <f t="shared" si="19"/>
        <v>44</v>
      </c>
      <c r="H17" s="253">
        <f t="shared" si="19"/>
        <v>44</v>
      </c>
      <c r="I17" s="253">
        <f t="shared" si="19"/>
        <v>44</v>
      </c>
      <c r="J17" s="253">
        <f t="shared" si="19"/>
        <v>44</v>
      </c>
      <c r="K17" s="253">
        <f t="shared" si="19"/>
        <v>44</v>
      </c>
      <c r="L17" s="253">
        <f t="shared" si="19"/>
        <v>44</v>
      </c>
      <c r="M17" s="253">
        <f t="shared" si="19"/>
        <v>44</v>
      </c>
      <c r="N17" s="253">
        <f t="shared" si="19"/>
        <v>44</v>
      </c>
      <c r="O17" s="253">
        <f t="shared" si="19"/>
        <v>44</v>
      </c>
      <c r="Q17" s="256" t="s">
        <v>495</v>
      </c>
      <c r="R17" s="253">
        <f>R7/1000000</f>
        <v>44</v>
      </c>
      <c r="S17" s="253">
        <f>S7/1000000</f>
        <v>44</v>
      </c>
      <c r="T17" s="253">
        <f t="shared" ref="T17:AE17" si="20">T7/1000000</f>
        <v>44</v>
      </c>
      <c r="U17" s="253">
        <f t="shared" si="20"/>
        <v>44</v>
      </c>
      <c r="V17" s="253">
        <f t="shared" si="20"/>
        <v>44</v>
      </c>
      <c r="W17" s="253">
        <f t="shared" si="20"/>
        <v>44</v>
      </c>
      <c r="X17" s="253">
        <f t="shared" si="20"/>
        <v>44</v>
      </c>
      <c r="Y17" s="253">
        <f t="shared" si="20"/>
        <v>44</v>
      </c>
      <c r="Z17" s="253">
        <f t="shared" si="20"/>
        <v>44</v>
      </c>
      <c r="AA17" s="253">
        <f t="shared" si="20"/>
        <v>44</v>
      </c>
      <c r="AB17" s="253">
        <f t="shared" si="20"/>
        <v>44</v>
      </c>
      <c r="AC17" s="253">
        <f t="shared" si="20"/>
        <v>44</v>
      </c>
      <c r="AD17" s="253">
        <f t="shared" si="20"/>
        <v>44</v>
      </c>
      <c r="AE17" s="253">
        <f t="shared" si="20"/>
        <v>44</v>
      </c>
      <c r="AG17" s="256" t="s">
        <v>495</v>
      </c>
      <c r="AH17" s="253">
        <f>AH7/1000000</f>
        <v>44</v>
      </c>
      <c r="AI17" s="253">
        <f>AI7/1000000</f>
        <v>44</v>
      </c>
      <c r="AJ17" s="253">
        <f t="shared" ref="AJ17:AU17" si="21">AJ7/1000000</f>
        <v>44</v>
      </c>
      <c r="AK17" s="253">
        <f t="shared" si="21"/>
        <v>44</v>
      </c>
      <c r="AL17" s="253">
        <f t="shared" si="21"/>
        <v>44</v>
      </c>
      <c r="AM17" s="253">
        <f t="shared" si="21"/>
        <v>44</v>
      </c>
      <c r="AN17" s="253">
        <f t="shared" si="21"/>
        <v>44</v>
      </c>
      <c r="AO17" s="253">
        <f t="shared" si="21"/>
        <v>44</v>
      </c>
      <c r="AP17" s="253">
        <f t="shared" si="21"/>
        <v>44</v>
      </c>
      <c r="AQ17" s="253">
        <f t="shared" si="21"/>
        <v>44</v>
      </c>
      <c r="AR17" s="253">
        <f t="shared" si="21"/>
        <v>44</v>
      </c>
      <c r="AS17" s="253">
        <f t="shared" si="21"/>
        <v>44</v>
      </c>
      <c r="AT17" s="253">
        <f t="shared" si="21"/>
        <v>44</v>
      </c>
      <c r="AU17" s="253">
        <f t="shared" si="21"/>
        <v>44</v>
      </c>
      <c r="AW17" s="243">
        <v>15</v>
      </c>
      <c r="AX17" s="243">
        <v>15</v>
      </c>
    </row>
    <row r="18" spans="1:50" x14ac:dyDescent="0.25">
      <c r="A18" s="256" t="s">
        <v>1</v>
      </c>
      <c r="B18" s="253">
        <f>B8/1000000</f>
        <v>1</v>
      </c>
      <c r="C18" s="253">
        <f>C8/1000000</f>
        <v>1</v>
      </c>
      <c r="D18" s="253">
        <f t="shared" ref="D18:O18" si="22">D8/1000000</f>
        <v>1</v>
      </c>
      <c r="E18" s="253">
        <f t="shared" si="22"/>
        <v>1</v>
      </c>
      <c r="F18" s="253">
        <f t="shared" si="22"/>
        <v>1</v>
      </c>
      <c r="G18" s="253">
        <f t="shared" si="22"/>
        <v>1</v>
      </c>
      <c r="H18" s="253">
        <f t="shared" si="22"/>
        <v>1</v>
      </c>
      <c r="I18" s="253">
        <f t="shared" si="22"/>
        <v>1</v>
      </c>
      <c r="J18" s="253">
        <f t="shared" si="22"/>
        <v>1</v>
      </c>
      <c r="K18" s="253">
        <f t="shared" si="22"/>
        <v>1</v>
      </c>
      <c r="L18" s="253">
        <f t="shared" si="22"/>
        <v>1</v>
      </c>
      <c r="M18" s="253">
        <f t="shared" si="22"/>
        <v>1</v>
      </c>
      <c r="N18" s="253">
        <f t="shared" si="22"/>
        <v>1</v>
      </c>
      <c r="O18" s="253">
        <f t="shared" si="22"/>
        <v>1</v>
      </c>
      <c r="Q18" s="256" t="s">
        <v>1</v>
      </c>
      <c r="R18" s="253">
        <f>R8/1000000</f>
        <v>2</v>
      </c>
      <c r="S18" s="253">
        <f>S8/1000000</f>
        <v>2</v>
      </c>
      <c r="T18" s="253">
        <f t="shared" ref="T18:AE18" si="23">T8/1000000</f>
        <v>2</v>
      </c>
      <c r="U18" s="253">
        <f t="shared" si="23"/>
        <v>2</v>
      </c>
      <c r="V18" s="253">
        <f t="shared" si="23"/>
        <v>2</v>
      </c>
      <c r="W18" s="253">
        <f t="shared" si="23"/>
        <v>2</v>
      </c>
      <c r="X18" s="253">
        <f t="shared" si="23"/>
        <v>2</v>
      </c>
      <c r="Y18" s="253">
        <f t="shared" si="23"/>
        <v>2</v>
      </c>
      <c r="Z18" s="253">
        <f t="shared" si="23"/>
        <v>2</v>
      </c>
      <c r="AA18" s="253">
        <f t="shared" si="23"/>
        <v>2</v>
      </c>
      <c r="AB18" s="253">
        <f t="shared" si="23"/>
        <v>2</v>
      </c>
      <c r="AC18" s="253">
        <f t="shared" si="23"/>
        <v>2</v>
      </c>
      <c r="AD18" s="253">
        <f t="shared" si="23"/>
        <v>2</v>
      </c>
      <c r="AE18" s="253">
        <f t="shared" si="23"/>
        <v>2</v>
      </c>
      <c r="AG18" s="256" t="s">
        <v>1</v>
      </c>
      <c r="AH18" s="253">
        <f>AH8/1000000</f>
        <v>3</v>
      </c>
      <c r="AI18" s="253">
        <f>AI8/1000000</f>
        <v>3</v>
      </c>
      <c r="AJ18" s="253">
        <f t="shared" ref="AJ18:AU18" si="24">AJ8/1000000</f>
        <v>3</v>
      </c>
      <c r="AK18" s="253">
        <f t="shared" si="24"/>
        <v>3</v>
      </c>
      <c r="AL18" s="253">
        <f t="shared" si="24"/>
        <v>3</v>
      </c>
      <c r="AM18" s="253">
        <f t="shared" si="24"/>
        <v>3</v>
      </c>
      <c r="AN18" s="253">
        <f t="shared" si="24"/>
        <v>3</v>
      </c>
      <c r="AO18" s="253">
        <f t="shared" si="24"/>
        <v>3</v>
      </c>
      <c r="AP18" s="253">
        <f t="shared" si="24"/>
        <v>3</v>
      </c>
      <c r="AQ18" s="253">
        <f t="shared" si="24"/>
        <v>3</v>
      </c>
      <c r="AR18" s="253">
        <f t="shared" si="24"/>
        <v>3</v>
      </c>
      <c r="AS18" s="253">
        <f t="shared" si="24"/>
        <v>3</v>
      </c>
      <c r="AT18" s="253">
        <f t="shared" si="24"/>
        <v>3</v>
      </c>
      <c r="AU18" s="253">
        <f t="shared" si="24"/>
        <v>3</v>
      </c>
      <c r="AW18" s="249">
        <v>515.5</v>
      </c>
      <c r="AX18" s="249">
        <v>508.7</v>
      </c>
    </row>
    <row r="19" spans="1:50" x14ac:dyDescent="0.25">
      <c r="A19" s="256" t="s">
        <v>496</v>
      </c>
      <c r="B19" s="254" t="s">
        <v>113</v>
      </c>
      <c r="C19" s="254" t="s">
        <v>113</v>
      </c>
      <c r="D19" s="254" t="s">
        <v>113</v>
      </c>
      <c r="E19" s="254" t="s">
        <v>113</v>
      </c>
      <c r="F19" s="254" t="s">
        <v>113</v>
      </c>
      <c r="G19" s="254" t="s">
        <v>113</v>
      </c>
      <c r="H19" s="254" t="s">
        <v>113</v>
      </c>
      <c r="I19" s="254" t="s">
        <v>113</v>
      </c>
      <c r="J19" s="254" t="s">
        <v>113</v>
      </c>
      <c r="K19" s="254" t="s">
        <v>113</v>
      </c>
      <c r="L19" s="254" t="s">
        <v>113</v>
      </c>
      <c r="M19" s="254" t="s">
        <v>113</v>
      </c>
      <c r="N19" s="254" t="s">
        <v>113</v>
      </c>
      <c r="O19" s="254" t="s">
        <v>113</v>
      </c>
      <c r="Q19" s="256" t="s">
        <v>496</v>
      </c>
      <c r="R19" s="254" t="str">
        <f>R9</f>
        <v>Basotect</v>
      </c>
      <c r="S19" s="254" t="str">
        <f>S9</f>
        <v>Basotect</v>
      </c>
      <c r="T19" s="254" t="str">
        <f t="shared" ref="T19:AE19" si="25">T9</f>
        <v>Basotect</v>
      </c>
      <c r="U19" s="254" t="str">
        <f t="shared" si="25"/>
        <v>Basotect</v>
      </c>
      <c r="V19" s="254" t="str">
        <f t="shared" si="25"/>
        <v>Basotect</v>
      </c>
      <c r="W19" s="254" t="str">
        <f t="shared" si="25"/>
        <v>Basotect</v>
      </c>
      <c r="X19" s="254" t="str">
        <f t="shared" si="25"/>
        <v>Basotect</v>
      </c>
      <c r="Y19" s="254" t="str">
        <f t="shared" si="25"/>
        <v>Basotect</v>
      </c>
      <c r="Z19" s="254" t="str">
        <f t="shared" si="25"/>
        <v>Basotect</v>
      </c>
      <c r="AA19" s="254" t="str">
        <f t="shared" si="25"/>
        <v>Basotect</v>
      </c>
      <c r="AB19" s="254" t="str">
        <f t="shared" si="25"/>
        <v>Basotect</v>
      </c>
      <c r="AC19" s="254" t="str">
        <f t="shared" si="25"/>
        <v>Basotect</v>
      </c>
      <c r="AD19" s="254" t="str">
        <f t="shared" si="25"/>
        <v>Basotect</v>
      </c>
      <c r="AE19" s="254" t="str">
        <f t="shared" si="25"/>
        <v>Basotect</v>
      </c>
      <c r="AG19" s="256" t="s">
        <v>496</v>
      </c>
      <c r="AH19" s="254" t="str">
        <f>AH9</f>
        <v>Basotect</v>
      </c>
      <c r="AI19" s="254" t="str">
        <f>AI9</f>
        <v>Basotect</v>
      </c>
      <c r="AJ19" s="254" t="str">
        <f t="shared" ref="AJ19:AU19" si="26">AJ9</f>
        <v>Basotect</v>
      </c>
      <c r="AK19" s="254" t="str">
        <f t="shared" si="26"/>
        <v>Basotect</v>
      </c>
      <c r="AL19" s="254" t="str">
        <f t="shared" si="26"/>
        <v>Basotect</v>
      </c>
      <c r="AM19" s="254" t="str">
        <f t="shared" si="26"/>
        <v>Basotect</v>
      </c>
      <c r="AN19" s="254" t="str">
        <f t="shared" si="26"/>
        <v>Basotect</v>
      </c>
      <c r="AO19" s="254" t="str">
        <f t="shared" si="26"/>
        <v>Basotect</v>
      </c>
      <c r="AP19" s="254" t="str">
        <f t="shared" si="26"/>
        <v>Basotect</v>
      </c>
      <c r="AQ19" s="254" t="str">
        <f t="shared" si="26"/>
        <v>Basotect</v>
      </c>
      <c r="AR19" s="254" t="str">
        <f t="shared" si="26"/>
        <v>Basotect</v>
      </c>
      <c r="AS19" s="254" t="str">
        <f t="shared" si="26"/>
        <v>Basotect</v>
      </c>
      <c r="AT19" s="254" t="str">
        <f t="shared" si="26"/>
        <v>Basotect</v>
      </c>
      <c r="AU19" s="254" t="str">
        <f t="shared" si="26"/>
        <v>Basotect</v>
      </c>
      <c r="AW19" s="243">
        <v>65635.498531097634</v>
      </c>
      <c r="AX19" s="243">
        <v>41452.605210033747</v>
      </c>
    </row>
    <row r="20" spans="1:50" x14ac:dyDescent="0.25">
      <c r="A20" s="256" t="s">
        <v>509</v>
      </c>
      <c r="B20" s="253">
        <f>0.62/(B17*B17*PI()/4*B15)</f>
        <v>8.1550466708243883E-6</v>
      </c>
      <c r="C20" s="253">
        <f t="shared" ref="C20:O20" si="27">0.62/(C17*C17*PI()/4*C15)</f>
        <v>8.1550466708243883E-6</v>
      </c>
      <c r="D20" s="253">
        <f t="shared" si="27"/>
        <v>8.1550466708243883E-6</v>
      </c>
      <c r="E20" s="253">
        <f t="shared" si="27"/>
        <v>8.1550466708243883E-6</v>
      </c>
      <c r="F20" s="253">
        <f t="shared" si="27"/>
        <v>8.1550466708243883E-6</v>
      </c>
      <c r="G20" s="253">
        <f t="shared" si="27"/>
        <v>8.1550466708243883E-6</v>
      </c>
      <c r="H20" s="253">
        <f t="shared" si="27"/>
        <v>8.1550466708243883E-6</v>
      </c>
      <c r="I20" s="253">
        <f t="shared" si="27"/>
        <v>8.1550466708243883E-6</v>
      </c>
      <c r="J20" s="253">
        <f t="shared" si="27"/>
        <v>8.1550466708243883E-6</v>
      </c>
      <c r="K20" s="253">
        <f t="shared" si="27"/>
        <v>8.1550466708243883E-6</v>
      </c>
      <c r="L20" s="253">
        <f t="shared" si="27"/>
        <v>8.1550466708243883E-6</v>
      </c>
      <c r="M20" s="253">
        <f t="shared" si="27"/>
        <v>8.1550466708243883E-6</v>
      </c>
      <c r="N20" s="253">
        <f t="shared" si="27"/>
        <v>8.1550466708243883E-6</v>
      </c>
      <c r="O20" s="253">
        <f t="shared" si="27"/>
        <v>8.1550466708243883E-6</v>
      </c>
      <c r="Q20" s="256"/>
      <c r="R20" s="253">
        <f>0.62/(R17*R17*PI()/4*R15)</f>
        <v>8.1550466708243883E-6</v>
      </c>
      <c r="S20" s="253">
        <f t="shared" ref="S20:AE20" si="28">0.62/(S17*S17*PI()/4*S15)</f>
        <v>8.1550466708243883E-6</v>
      </c>
      <c r="T20" s="253">
        <f t="shared" si="28"/>
        <v>8.1550466708243883E-6</v>
      </c>
      <c r="U20" s="253">
        <f t="shared" si="28"/>
        <v>8.1550466708243883E-6</v>
      </c>
      <c r="V20" s="253">
        <f t="shared" si="28"/>
        <v>8.1550466708243883E-6</v>
      </c>
      <c r="W20" s="253">
        <f t="shared" si="28"/>
        <v>8.1550466708243883E-6</v>
      </c>
      <c r="X20" s="253">
        <f t="shared" si="28"/>
        <v>8.1550466708243883E-6</v>
      </c>
      <c r="Y20" s="253">
        <f t="shared" si="28"/>
        <v>8.1550466708243883E-6</v>
      </c>
      <c r="Z20" s="253">
        <f t="shared" si="28"/>
        <v>8.1550466708243883E-6</v>
      </c>
      <c r="AA20" s="253">
        <f t="shared" si="28"/>
        <v>8.1550466708243883E-6</v>
      </c>
      <c r="AB20" s="253">
        <f t="shared" si="28"/>
        <v>8.1550466708243883E-6</v>
      </c>
      <c r="AC20" s="253">
        <f t="shared" si="28"/>
        <v>8.1550466708243883E-6</v>
      </c>
      <c r="AD20" s="253">
        <f t="shared" si="28"/>
        <v>8.1550466708243883E-6</v>
      </c>
      <c r="AE20" s="253">
        <f t="shared" si="28"/>
        <v>8.1550466708243883E-6</v>
      </c>
      <c r="AG20" s="256"/>
      <c r="AH20" s="253"/>
      <c r="AI20" s="253"/>
      <c r="AJ20" s="253"/>
      <c r="AK20" s="253"/>
      <c r="AL20" s="253"/>
      <c r="AM20" s="253"/>
      <c r="AN20" s="253"/>
      <c r="AO20" s="253"/>
      <c r="AP20" s="253"/>
      <c r="AQ20" s="253"/>
      <c r="AR20" s="253"/>
      <c r="AS20" s="253"/>
      <c r="AT20" s="253"/>
      <c r="AU20" s="253"/>
      <c r="AW20" s="244">
        <v>2.3558437978779492</v>
      </c>
      <c r="AX20" s="244">
        <v>1.1874342087037917</v>
      </c>
    </row>
    <row r="21" spans="1:50" x14ac:dyDescent="0.25">
      <c r="A21" s="257" t="s">
        <v>497</v>
      </c>
      <c r="B21" s="253"/>
      <c r="C21" s="253"/>
      <c r="D21" s="253"/>
      <c r="E21" s="253"/>
      <c r="F21" s="253"/>
      <c r="G21" s="253"/>
      <c r="H21" s="253"/>
      <c r="I21" s="253"/>
      <c r="J21" s="253"/>
      <c r="K21" s="253"/>
      <c r="L21" s="253"/>
      <c r="M21" s="253"/>
      <c r="N21" s="253"/>
      <c r="O21" s="253"/>
      <c r="Q21" s="257" t="s">
        <v>497</v>
      </c>
      <c r="R21" s="253"/>
      <c r="S21" s="253"/>
      <c r="T21" s="253"/>
      <c r="U21" s="253"/>
      <c r="V21" s="253"/>
      <c r="W21" s="253"/>
      <c r="X21" s="253"/>
      <c r="Y21" s="253"/>
      <c r="Z21" s="253"/>
      <c r="AA21" s="253"/>
      <c r="AB21" s="253"/>
      <c r="AC21" s="253"/>
      <c r="AD21" s="253"/>
      <c r="AE21" s="253"/>
      <c r="AG21" s="257" t="s">
        <v>497</v>
      </c>
      <c r="AH21" s="253"/>
      <c r="AI21" s="253"/>
      <c r="AJ21" s="253"/>
      <c r="AK21" s="253"/>
      <c r="AL21" s="253"/>
      <c r="AM21" s="253"/>
      <c r="AN21" s="253"/>
      <c r="AO21" s="253"/>
      <c r="AP21" s="253"/>
      <c r="AQ21" s="253"/>
      <c r="AR21" s="253"/>
      <c r="AS21" s="253"/>
      <c r="AT21" s="253"/>
      <c r="AU21" s="253"/>
      <c r="AW21" s="243">
        <v>5.8421052631578947</v>
      </c>
      <c r="AX21" s="243">
        <v>1.4842105263157896</v>
      </c>
    </row>
    <row r="22" spans="1:50" x14ac:dyDescent="0.25">
      <c r="A22" s="256" t="s">
        <v>322</v>
      </c>
      <c r="B22" s="253">
        <v>462596272</v>
      </c>
      <c r="C22" s="253">
        <v>461460089</v>
      </c>
      <c r="D22" s="253">
        <v>460004519</v>
      </c>
      <c r="E22" s="253">
        <v>458722208</v>
      </c>
      <c r="F22" s="253">
        <v>458275011</v>
      </c>
      <c r="G22" s="253">
        <v>457463754</v>
      </c>
      <c r="H22" s="253">
        <v>455924254</v>
      </c>
      <c r="I22" s="253">
        <v>454192911</v>
      </c>
      <c r="J22" s="253">
        <v>453362824</v>
      </c>
      <c r="K22" s="253">
        <v>453144934</v>
      </c>
      <c r="L22" s="253">
        <v>452811890</v>
      </c>
      <c r="M22" s="253">
        <v>451999286</v>
      </c>
      <c r="N22" s="253">
        <v>452395036</v>
      </c>
      <c r="O22" s="253">
        <v>453855451</v>
      </c>
      <c r="Q22" s="256" t="s">
        <v>322</v>
      </c>
      <c r="R22" s="253">
        <v>480649614</v>
      </c>
      <c r="S22" s="253">
        <v>477893262</v>
      </c>
      <c r="T22" s="253">
        <v>475095530</v>
      </c>
      <c r="U22" s="253">
        <v>471831844</v>
      </c>
      <c r="V22" s="253">
        <v>467525184</v>
      </c>
      <c r="W22" s="253">
        <v>464915213</v>
      </c>
      <c r="X22" s="253">
        <v>461271701</v>
      </c>
      <c r="Y22" s="253">
        <v>458820102</v>
      </c>
      <c r="Z22" s="253">
        <v>455474363</v>
      </c>
      <c r="AA22" s="253">
        <v>454616163</v>
      </c>
      <c r="AB22" s="253">
        <v>451392855</v>
      </c>
      <c r="AC22" s="253">
        <v>449593083</v>
      </c>
      <c r="AD22" s="253">
        <v>444621000</v>
      </c>
      <c r="AE22" s="253">
        <v>442605334</v>
      </c>
      <c r="AG22" s="256" t="s">
        <v>322</v>
      </c>
      <c r="AH22" s="253">
        <v>510200106</v>
      </c>
      <c r="AI22" s="253">
        <v>506800045</v>
      </c>
      <c r="AJ22" s="253">
        <v>503439535</v>
      </c>
      <c r="AK22" s="253">
        <v>499844554</v>
      </c>
      <c r="AL22" s="253">
        <v>497027450</v>
      </c>
      <c r="AM22" s="253">
        <v>495299080</v>
      </c>
      <c r="AN22" s="253">
        <v>493442263</v>
      </c>
      <c r="AO22" s="253">
        <v>491334196</v>
      </c>
      <c r="AP22" s="253">
        <v>490281520</v>
      </c>
      <c r="AQ22" s="253">
        <v>489324366</v>
      </c>
      <c r="AR22" s="253">
        <v>488298152</v>
      </c>
      <c r="AS22" s="253">
        <v>486442367</v>
      </c>
      <c r="AT22" s="253">
        <v>486271746</v>
      </c>
      <c r="AU22" s="253">
        <v>484889609</v>
      </c>
      <c r="AW22" s="243"/>
      <c r="AX22" s="243"/>
    </row>
    <row r="23" spans="1:50" x14ac:dyDescent="0.25">
      <c r="A23" s="256" t="s">
        <v>323</v>
      </c>
      <c r="B23" s="253">
        <v>470144478</v>
      </c>
      <c r="C23" s="253">
        <v>468998059</v>
      </c>
      <c r="D23" s="253">
        <v>466370517</v>
      </c>
      <c r="E23" s="253">
        <v>464802250</v>
      </c>
      <c r="F23" s="253">
        <v>462728515</v>
      </c>
      <c r="G23" s="253">
        <v>461283327</v>
      </c>
      <c r="H23" s="253">
        <v>460378357</v>
      </c>
      <c r="I23" s="253">
        <v>458745042</v>
      </c>
      <c r="J23" s="253">
        <v>456554713</v>
      </c>
      <c r="K23" s="253">
        <v>454883778</v>
      </c>
      <c r="L23" s="253">
        <v>453535405</v>
      </c>
      <c r="M23" s="253">
        <v>451671382</v>
      </c>
      <c r="N23" s="253">
        <v>449752692</v>
      </c>
      <c r="O23" s="253">
        <v>447768572</v>
      </c>
      <c r="Q23" s="256" t="s">
        <v>323</v>
      </c>
      <c r="R23" s="253">
        <v>472827930</v>
      </c>
      <c r="S23" s="253">
        <v>468452357</v>
      </c>
      <c r="T23" s="253">
        <v>464806950</v>
      </c>
      <c r="U23" s="253">
        <v>461783167</v>
      </c>
      <c r="V23" s="253">
        <v>458829484</v>
      </c>
      <c r="W23" s="253">
        <v>456970532</v>
      </c>
      <c r="X23" s="253">
        <v>455210537</v>
      </c>
      <c r="Y23" s="253">
        <v>454002513</v>
      </c>
      <c r="Z23" s="253">
        <v>451850845</v>
      </c>
      <c r="AA23" s="253">
        <v>449804502</v>
      </c>
      <c r="AB23" s="253">
        <v>448806626</v>
      </c>
      <c r="AC23" s="253">
        <v>445116202</v>
      </c>
      <c r="AD23" s="253">
        <v>441674136</v>
      </c>
      <c r="AE23" s="253">
        <v>439224762</v>
      </c>
      <c r="AG23" s="256" t="s">
        <v>323</v>
      </c>
      <c r="AH23" s="253">
        <v>501182168</v>
      </c>
      <c r="AI23" s="253">
        <v>499720407</v>
      </c>
      <c r="AJ23" s="253">
        <v>498722740</v>
      </c>
      <c r="AK23" s="253">
        <v>498303089</v>
      </c>
      <c r="AL23" s="253">
        <v>496128050</v>
      </c>
      <c r="AM23" s="253">
        <v>493512887</v>
      </c>
      <c r="AN23" s="253">
        <v>491483781</v>
      </c>
      <c r="AO23" s="253">
        <v>490463797</v>
      </c>
      <c r="AP23" s="253">
        <v>489182597</v>
      </c>
      <c r="AQ23" s="253">
        <v>488701226</v>
      </c>
      <c r="AR23" s="253">
        <v>488317927</v>
      </c>
      <c r="AS23" s="253">
        <v>487247811</v>
      </c>
      <c r="AT23" s="253">
        <v>486646510</v>
      </c>
      <c r="AU23" s="253">
        <v>484603938</v>
      </c>
    </row>
    <row r="24" spans="1:50" ht="30.75" thickBot="1" x14ac:dyDescent="0.3">
      <c r="A24" s="256" t="s">
        <v>325</v>
      </c>
      <c r="B24" s="253">
        <v>466939813</v>
      </c>
      <c r="C24" s="253">
        <v>462821926</v>
      </c>
      <c r="D24" s="253">
        <v>459831722</v>
      </c>
      <c r="E24" s="253">
        <v>455157038</v>
      </c>
      <c r="F24" s="253">
        <v>452277823</v>
      </c>
      <c r="G24" s="253">
        <v>447902341</v>
      </c>
      <c r="H24" s="253">
        <v>444934537</v>
      </c>
      <c r="I24" s="253">
        <v>441430839</v>
      </c>
      <c r="J24" s="253">
        <v>438683063</v>
      </c>
      <c r="K24" s="253">
        <v>435814628</v>
      </c>
      <c r="L24" s="253">
        <v>431057022</v>
      </c>
      <c r="M24" s="253">
        <v>428177582</v>
      </c>
      <c r="N24" s="253">
        <v>421235384</v>
      </c>
      <c r="O24" s="253">
        <v>415589824</v>
      </c>
      <c r="Q24" s="256" t="s">
        <v>325</v>
      </c>
      <c r="R24" s="253">
        <v>450272148</v>
      </c>
      <c r="S24" s="253">
        <v>448611314</v>
      </c>
      <c r="T24" s="253">
        <v>446923109</v>
      </c>
      <c r="U24" s="253">
        <v>444618589</v>
      </c>
      <c r="V24" s="253">
        <v>443003001</v>
      </c>
      <c r="W24" s="253">
        <v>442548301</v>
      </c>
      <c r="X24" s="253">
        <v>440227405</v>
      </c>
      <c r="Y24" s="253">
        <v>439192745</v>
      </c>
      <c r="Z24" s="253">
        <v>437161745</v>
      </c>
      <c r="AA24" s="253">
        <v>436665729</v>
      </c>
      <c r="AB24" s="253">
        <v>435509377</v>
      </c>
      <c r="AC24" s="253">
        <v>434293003</v>
      </c>
      <c r="AD24" s="253">
        <v>430976629</v>
      </c>
      <c r="AE24" s="253">
        <v>429139893</v>
      </c>
      <c r="AG24" s="256" t="s">
        <v>325</v>
      </c>
      <c r="AH24" s="253">
        <v>491936067</v>
      </c>
      <c r="AI24" s="253">
        <v>489372321</v>
      </c>
      <c r="AJ24" s="253">
        <v>487285409</v>
      </c>
      <c r="AK24" s="253">
        <v>484516738</v>
      </c>
      <c r="AL24" s="253">
        <v>483627415</v>
      </c>
      <c r="AM24" s="253">
        <v>480615780</v>
      </c>
      <c r="AN24" s="253">
        <v>479911954</v>
      </c>
      <c r="AO24" s="253">
        <v>478171461</v>
      </c>
      <c r="AP24" s="253">
        <v>479424003</v>
      </c>
      <c r="AQ24" s="253">
        <v>476976025</v>
      </c>
      <c r="AR24" s="253">
        <v>475514191</v>
      </c>
      <c r="AS24" s="253">
        <v>473826438</v>
      </c>
      <c r="AT24" s="253">
        <v>474202339</v>
      </c>
      <c r="AU24" s="253">
        <v>474055536</v>
      </c>
      <c r="AW24" s="42" t="s">
        <v>23</v>
      </c>
      <c r="AX24" s="42" t="s">
        <v>23</v>
      </c>
    </row>
    <row r="25" spans="1:50" x14ac:dyDescent="0.25">
      <c r="A25" s="256" t="s">
        <v>327</v>
      </c>
      <c r="B25" s="253">
        <v>449200271</v>
      </c>
      <c r="C25" s="253">
        <v>448565921</v>
      </c>
      <c r="D25" s="253">
        <v>446741854</v>
      </c>
      <c r="E25" s="253">
        <v>445889393</v>
      </c>
      <c r="F25" s="253">
        <v>443582814</v>
      </c>
      <c r="G25" s="253">
        <v>444486618</v>
      </c>
      <c r="H25" s="253">
        <v>441355651</v>
      </c>
      <c r="I25" s="253">
        <v>440095318</v>
      </c>
      <c r="J25" s="253">
        <v>438803920</v>
      </c>
      <c r="K25" s="253">
        <v>437658665</v>
      </c>
      <c r="L25" s="253">
        <v>436908650</v>
      </c>
      <c r="M25" s="253">
        <v>436799709</v>
      </c>
      <c r="N25" s="253">
        <v>435029527</v>
      </c>
      <c r="O25" s="253">
        <v>431879087</v>
      </c>
      <c r="Q25" s="256" t="s">
        <v>327</v>
      </c>
      <c r="R25" s="253">
        <v>462767848</v>
      </c>
      <c r="S25" s="253">
        <v>460681390</v>
      </c>
      <c r="T25" s="253">
        <v>458342852</v>
      </c>
      <c r="U25" s="253">
        <v>456247320</v>
      </c>
      <c r="V25" s="253">
        <v>453050111</v>
      </c>
      <c r="W25" s="253">
        <v>451836616</v>
      </c>
      <c r="X25" s="253">
        <v>450932632</v>
      </c>
      <c r="Y25" s="253">
        <v>448200616</v>
      </c>
      <c r="Z25" s="253">
        <v>446291888</v>
      </c>
      <c r="AA25" s="253">
        <v>443532423</v>
      </c>
      <c r="AB25" s="253">
        <v>443965327</v>
      </c>
      <c r="AC25" s="253">
        <v>441915887</v>
      </c>
      <c r="AD25" s="253">
        <v>441693058</v>
      </c>
      <c r="AE25" s="253">
        <v>436354419</v>
      </c>
      <c r="AG25" s="256" t="s">
        <v>327</v>
      </c>
      <c r="AH25" s="253">
        <v>490742299</v>
      </c>
      <c r="AI25" s="253">
        <v>488387407</v>
      </c>
      <c r="AJ25" s="253">
        <v>486622034</v>
      </c>
      <c r="AK25" s="253">
        <v>485704002</v>
      </c>
      <c r="AL25" s="253">
        <v>484696488</v>
      </c>
      <c r="AM25" s="253">
        <v>484205835</v>
      </c>
      <c r="AN25" s="253">
        <v>481445801</v>
      </c>
      <c r="AO25" s="253">
        <v>479704787</v>
      </c>
      <c r="AP25" s="253">
        <v>478357801</v>
      </c>
      <c r="AQ25" s="253">
        <v>476943993</v>
      </c>
      <c r="AR25" s="253">
        <v>475910553</v>
      </c>
      <c r="AS25" s="253">
        <v>475383018</v>
      </c>
      <c r="AT25" s="253">
        <v>474100357</v>
      </c>
      <c r="AU25" s="253">
        <v>471789888</v>
      </c>
      <c r="AW25" s="36">
        <v>516</v>
      </c>
      <c r="AX25" s="36">
        <v>516</v>
      </c>
    </row>
    <row r="26" spans="1:50" x14ac:dyDescent="0.25">
      <c r="A26" s="256" t="s">
        <v>328</v>
      </c>
      <c r="B26" s="253">
        <v>490300068</v>
      </c>
      <c r="C26" s="253">
        <v>483523819</v>
      </c>
      <c r="D26" s="253">
        <v>477809571</v>
      </c>
      <c r="E26" s="253">
        <v>472372496</v>
      </c>
      <c r="F26" s="253">
        <v>467197951</v>
      </c>
      <c r="G26" s="253">
        <v>462353484</v>
      </c>
      <c r="H26" s="253">
        <v>457897619</v>
      </c>
      <c r="I26" s="253">
        <v>453804964</v>
      </c>
      <c r="J26" s="253">
        <v>449643603</v>
      </c>
      <c r="K26" s="253">
        <v>445769194</v>
      </c>
      <c r="L26" s="253">
        <v>441980502</v>
      </c>
      <c r="M26" s="253">
        <v>436783215</v>
      </c>
      <c r="N26" s="253">
        <v>431245318</v>
      </c>
      <c r="O26" s="253">
        <v>426428311</v>
      </c>
      <c r="Q26" s="256" t="s">
        <v>328</v>
      </c>
      <c r="R26" s="253">
        <v>475436640</v>
      </c>
      <c r="S26" s="253">
        <v>468047909</v>
      </c>
      <c r="T26" s="253">
        <v>463642049</v>
      </c>
      <c r="U26" s="253">
        <v>459767041</v>
      </c>
      <c r="V26" s="253">
        <v>456895054</v>
      </c>
      <c r="W26" s="253">
        <v>455014106</v>
      </c>
      <c r="X26" s="253">
        <v>453268726</v>
      </c>
      <c r="Y26" s="253">
        <v>451861342</v>
      </c>
      <c r="Z26" s="253">
        <v>450518135</v>
      </c>
      <c r="AA26" s="253">
        <v>449676769</v>
      </c>
      <c r="AB26" s="253">
        <v>448646885</v>
      </c>
      <c r="AC26" s="253">
        <v>449022192</v>
      </c>
      <c r="AD26" s="253">
        <v>446663728</v>
      </c>
      <c r="AE26" s="253">
        <v>446712998</v>
      </c>
      <c r="AG26" s="256" t="s">
        <v>328</v>
      </c>
      <c r="AH26" s="253">
        <v>504239626</v>
      </c>
      <c r="AI26" s="253">
        <v>499793337</v>
      </c>
      <c r="AJ26" s="253">
        <v>496540336</v>
      </c>
      <c r="AK26" s="253">
        <v>491891123</v>
      </c>
      <c r="AL26" s="253">
        <v>490247178</v>
      </c>
      <c r="AM26" s="253">
        <v>488148206</v>
      </c>
      <c r="AN26" s="253">
        <v>485505675</v>
      </c>
      <c r="AO26" s="253">
        <v>482548771</v>
      </c>
      <c r="AP26" s="253">
        <v>480918537</v>
      </c>
      <c r="AQ26" s="253">
        <v>479560672</v>
      </c>
      <c r="AR26" s="253">
        <v>477503649</v>
      </c>
      <c r="AS26" s="253">
        <v>476547059</v>
      </c>
      <c r="AT26" s="253">
        <v>475013095</v>
      </c>
      <c r="AU26" s="253">
        <v>472493791</v>
      </c>
      <c r="AW26" s="39">
        <v>516</v>
      </c>
      <c r="AX26" s="39">
        <v>516</v>
      </c>
    </row>
    <row r="27" spans="1:50" x14ac:dyDescent="0.25">
      <c r="A27" s="256" t="s">
        <v>329</v>
      </c>
      <c r="B27" s="253">
        <v>462596272</v>
      </c>
      <c r="C27" s="253">
        <v>461460089</v>
      </c>
      <c r="D27" s="253">
        <v>460004519</v>
      </c>
      <c r="E27" s="253">
        <v>458722208</v>
      </c>
      <c r="F27" s="253">
        <v>458275011</v>
      </c>
      <c r="G27" s="253">
        <v>457463754</v>
      </c>
      <c r="H27" s="253">
        <v>455924254</v>
      </c>
      <c r="I27" s="253">
        <v>454192911</v>
      </c>
      <c r="J27" s="253">
        <v>453362824</v>
      </c>
      <c r="K27" s="253">
        <v>453144934</v>
      </c>
      <c r="L27" s="253">
        <v>452811890</v>
      </c>
      <c r="M27" s="253">
        <v>451999286</v>
      </c>
      <c r="N27" s="253">
        <v>452395036</v>
      </c>
      <c r="O27" s="253">
        <v>453855451</v>
      </c>
      <c r="Q27" s="256" t="s">
        <v>329</v>
      </c>
      <c r="R27" s="253">
        <v>474039217</v>
      </c>
      <c r="S27" s="253">
        <v>474001492</v>
      </c>
      <c r="T27" s="253">
        <v>472685704</v>
      </c>
      <c r="U27" s="253">
        <v>471398426</v>
      </c>
      <c r="V27" s="253">
        <v>469437986</v>
      </c>
      <c r="W27" s="253">
        <v>467193235</v>
      </c>
      <c r="X27" s="253">
        <v>466779629</v>
      </c>
      <c r="Y27" s="253">
        <v>464090503</v>
      </c>
      <c r="Z27" s="253">
        <v>463935633</v>
      </c>
      <c r="AA27" s="253">
        <v>463546214</v>
      </c>
      <c r="AB27" s="253">
        <v>460484525</v>
      </c>
      <c r="AC27" s="253">
        <v>460803409</v>
      </c>
      <c r="AD27" s="253">
        <v>458013559</v>
      </c>
      <c r="AE27" s="253">
        <v>459462840</v>
      </c>
      <c r="AG27" s="256" t="s">
        <v>329</v>
      </c>
      <c r="AH27" s="253">
        <v>473865972</v>
      </c>
      <c r="AI27" s="253">
        <v>471626071</v>
      </c>
      <c r="AJ27" s="253">
        <v>470104966</v>
      </c>
      <c r="AK27" s="253">
        <v>467932338</v>
      </c>
      <c r="AL27" s="253">
        <v>466964889</v>
      </c>
      <c r="AM27" s="253">
        <v>467091040</v>
      </c>
      <c r="AN27" s="253">
        <v>465773541</v>
      </c>
      <c r="AO27" s="253">
        <v>464640116</v>
      </c>
      <c r="AP27" s="253">
        <v>464284277</v>
      </c>
      <c r="AQ27" s="253">
        <v>463649912</v>
      </c>
      <c r="AR27" s="253">
        <v>461972832</v>
      </c>
      <c r="AS27" s="253">
        <v>462652623</v>
      </c>
      <c r="AT27" s="253">
        <v>463176429</v>
      </c>
      <c r="AU27" s="253">
        <v>462629852</v>
      </c>
      <c r="AW27" s="36">
        <v>512</v>
      </c>
      <c r="AX27" s="36">
        <v>512</v>
      </c>
    </row>
    <row r="28" spans="1:50" x14ac:dyDescent="0.25">
      <c r="A28" s="256" t="s">
        <v>330</v>
      </c>
      <c r="B28" s="253">
        <v>466939813</v>
      </c>
      <c r="C28" s="253">
        <v>462821926</v>
      </c>
      <c r="D28" s="253">
        <v>459831722</v>
      </c>
      <c r="E28" s="253">
        <v>455157038</v>
      </c>
      <c r="F28" s="253">
        <v>452277823</v>
      </c>
      <c r="G28" s="253">
        <v>447902341</v>
      </c>
      <c r="H28" s="253">
        <v>444934537</v>
      </c>
      <c r="I28" s="253">
        <v>441430839</v>
      </c>
      <c r="J28" s="253">
        <v>438683063</v>
      </c>
      <c r="K28" s="253">
        <v>435814628</v>
      </c>
      <c r="L28" s="253">
        <v>431057022</v>
      </c>
      <c r="M28" s="253">
        <v>428177582</v>
      </c>
      <c r="N28" s="253">
        <v>421235384</v>
      </c>
      <c r="O28" s="253">
        <v>415589824</v>
      </c>
      <c r="Q28" s="256" t="s">
        <v>330</v>
      </c>
      <c r="R28" s="253">
        <v>475557967</v>
      </c>
      <c r="S28" s="253">
        <v>470924229</v>
      </c>
      <c r="T28" s="253">
        <v>466306512</v>
      </c>
      <c r="U28" s="253">
        <v>463410447</v>
      </c>
      <c r="V28" s="253">
        <v>461153556</v>
      </c>
      <c r="W28" s="253">
        <v>459579001</v>
      </c>
      <c r="X28" s="253">
        <v>458369428</v>
      </c>
      <c r="Y28" s="253">
        <v>456746312</v>
      </c>
      <c r="Z28" s="253">
        <v>454547863</v>
      </c>
      <c r="AA28" s="253">
        <v>454320246</v>
      </c>
      <c r="AB28" s="253">
        <v>453028218</v>
      </c>
      <c r="AC28" s="253">
        <v>452522049</v>
      </c>
      <c r="AD28" s="253">
        <v>451270721</v>
      </c>
      <c r="AE28" s="253">
        <v>450124425</v>
      </c>
      <c r="AG28" s="256" t="s">
        <v>330</v>
      </c>
      <c r="AH28" s="253">
        <v>474634470</v>
      </c>
      <c r="AI28" s="253">
        <v>471815330</v>
      </c>
      <c r="AJ28" s="253">
        <v>470801464</v>
      </c>
      <c r="AK28" s="253">
        <v>470447324</v>
      </c>
      <c r="AL28" s="253">
        <v>469055447</v>
      </c>
      <c r="AM28" s="253">
        <v>467662007</v>
      </c>
      <c r="AN28" s="253">
        <v>465072136</v>
      </c>
      <c r="AO28" s="253">
        <v>465073035</v>
      </c>
      <c r="AP28" s="253">
        <v>462101891</v>
      </c>
      <c r="AQ28" s="253">
        <v>460849848</v>
      </c>
      <c r="AR28" s="253">
        <v>459351101</v>
      </c>
      <c r="AS28" s="253">
        <v>456912731</v>
      </c>
      <c r="AT28" s="253">
        <v>455449321</v>
      </c>
      <c r="AU28" s="253">
        <v>454067738</v>
      </c>
      <c r="AW28" s="39">
        <v>519</v>
      </c>
      <c r="AX28" s="39">
        <v>519</v>
      </c>
    </row>
    <row r="29" spans="1:50" x14ac:dyDescent="0.25">
      <c r="A29" s="256" t="s">
        <v>364</v>
      </c>
      <c r="B29" s="253">
        <v>440495430</v>
      </c>
      <c r="C29" s="253">
        <v>438321432</v>
      </c>
      <c r="D29" s="253">
        <v>437378500</v>
      </c>
      <c r="E29" s="253">
        <v>434540181</v>
      </c>
      <c r="F29" s="253">
        <v>433307760</v>
      </c>
      <c r="G29" s="253">
        <v>431842196</v>
      </c>
      <c r="H29" s="253">
        <v>430143872</v>
      </c>
      <c r="I29" s="253">
        <v>428080583</v>
      </c>
      <c r="J29" s="253">
        <v>425501666</v>
      </c>
      <c r="K29" s="253">
        <v>423089841</v>
      </c>
      <c r="L29" s="253">
        <v>420099415</v>
      </c>
      <c r="M29" s="253">
        <v>416750353</v>
      </c>
      <c r="N29" s="253">
        <v>415043423</v>
      </c>
      <c r="O29" s="253">
        <v>410974780</v>
      </c>
      <c r="Q29" s="256" t="s">
        <v>364</v>
      </c>
      <c r="R29" s="253">
        <v>467483647</v>
      </c>
      <c r="S29" s="253">
        <v>465508713</v>
      </c>
      <c r="T29" s="253">
        <v>463862950</v>
      </c>
      <c r="U29" s="253">
        <v>462834549</v>
      </c>
      <c r="V29" s="253">
        <v>461514475</v>
      </c>
      <c r="W29" s="253">
        <v>460726770</v>
      </c>
      <c r="X29" s="253">
        <v>458703456</v>
      </c>
      <c r="Y29" s="253">
        <v>457641530</v>
      </c>
      <c r="Z29" s="253">
        <v>456899221</v>
      </c>
      <c r="AA29" s="253">
        <v>454430392</v>
      </c>
      <c r="AB29" s="253">
        <v>452708309</v>
      </c>
      <c r="AC29" s="253">
        <v>451083627</v>
      </c>
      <c r="AD29" s="253">
        <v>449588942</v>
      </c>
      <c r="AE29" s="253">
        <v>449596452</v>
      </c>
      <c r="AG29" s="256" t="s">
        <v>364</v>
      </c>
      <c r="AH29" s="253">
        <v>473124490</v>
      </c>
      <c r="AI29" s="253">
        <v>472436189</v>
      </c>
      <c r="AJ29" s="253">
        <v>471156298</v>
      </c>
      <c r="AK29" s="253">
        <v>470096852</v>
      </c>
      <c r="AL29" s="253">
        <v>469194938</v>
      </c>
      <c r="AM29" s="253">
        <v>468305755</v>
      </c>
      <c r="AN29" s="253">
        <v>468312949</v>
      </c>
      <c r="AO29" s="253">
        <v>468589241</v>
      </c>
      <c r="AP29" s="253">
        <v>466882286</v>
      </c>
      <c r="AQ29" s="253">
        <v>467745068</v>
      </c>
      <c r="AR29" s="253">
        <v>467118313</v>
      </c>
      <c r="AS29" s="253">
        <v>465969207</v>
      </c>
      <c r="AT29" s="253">
        <v>467564372</v>
      </c>
      <c r="AU29" s="253">
        <v>465926672</v>
      </c>
      <c r="AW29" s="36">
        <v>516</v>
      </c>
      <c r="AX29" s="36">
        <v>516</v>
      </c>
    </row>
    <row r="30" spans="1:50" x14ac:dyDescent="0.25">
      <c r="A30" s="256"/>
      <c r="B30" s="253"/>
      <c r="C30" s="253"/>
      <c r="D30" s="253"/>
      <c r="E30" s="253"/>
      <c r="F30" s="253"/>
      <c r="G30" s="253"/>
      <c r="H30" s="253"/>
      <c r="I30" s="253"/>
      <c r="J30" s="253"/>
      <c r="K30" s="253"/>
      <c r="L30" s="253"/>
      <c r="M30" s="253"/>
      <c r="N30" s="253"/>
      <c r="O30" s="253"/>
      <c r="Q30" s="256"/>
      <c r="R30" s="253"/>
      <c r="S30" s="253"/>
      <c r="T30" s="253"/>
      <c r="U30" s="253"/>
      <c r="V30" s="253"/>
      <c r="W30" s="253"/>
      <c r="X30" s="253"/>
      <c r="Y30" s="253"/>
      <c r="Z30" s="253"/>
      <c r="AA30" s="253"/>
      <c r="AB30" s="253"/>
      <c r="AC30" s="253"/>
      <c r="AD30" s="253"/>
      <c r="AE30" s="253"/>
      <c r="AG30" s="256"/>
      <c r="AH30" s="253"/>
      <c r="AI30" s="253"/>
      <c r="AJ30" s="253"/>
      <c r="AK30" s="253"/>
      <c r="AL30" s="253"/>
      <c r="AM30" s="253"/>
      <c r="AN30" s="253"/>
      <c r="AO30" s="253"/>
      <c r="AP30" s="253"/>
      <c r="AQ30" s="253"/>
      <c r="AR30" s="253"/>
      <c r="AS30" s="253"/>
      <c r="AT30" s="253"/>
      <c r="AU30" s="253"/>
      <c r="AW30" s="39">
        <v>518</v>
      </c>
      <c r="AX30" s="39">
        <v>518</v>
      </c>
    </row>
    <row r="31" spans="1:50" x14ac:dyDescent="0.25">
      <c r="A31" s="257" t="s">
        <v>498</v>
      </c>
      <c r="B31" s="253"/>
      <c r="C31" s="253"/>
      <c r="D31" s="253"/>
      <c r="E31" s="253"/>
      <c r="F31" s="253"/>
      <c r="G31" s="253"/>
      <c r="H31" s="253"/>
      <c r="I31" s="253"/>
      <c r="J31" s="253"/>
      <c r="K31" s="253"/>
      <c r="L31" s="253"/>
      <c r="M31" s="253"/>
      <c r="N31" s="253"/>
      <c r="O31" s="253"/>
      <c r="Q31" s="257" t="s">
        <v>498</v>
      </c>
      <c r="R31" s="253"/>
      <c r="S31" s="253"/>
      <c r="T31" s="253"/>
      <c r="U31" s="253"/>
      <c r="V31" s="253"/>
      <c r="W31" s="253"/>
      <c r="X31" s="253"/>
      <c r="Y31" s="253"/>
      <c r="Z31" s="253"/>
      <c r="AA31" s="253"/>
      <c r="AB31" s="253"/>
      <c r="AC31" s="253"/>
      <c r="AD31" s="253"/>
      <c r="AE31" s="253"/>
      <c r="AG31" s="257" t="s">
        <v>498</v>
      </c>
      <c r="AH31" s="253"/>
      <c r="AI31" s="253"/>
      <c r="AJ31" s="253"/>
      <c r="AK31" s="253"/>
      <c r="AL31" s="253"/>
      <c r="AM31" s="253"/>
      <c r="AN31" s="253"/>
      <c r="AO31" s="253"/>
      <c r="AP31" s="253"/>
      <c r="AQ31" s="253"/>
      <c r="AR31" s="253"/>
      <c r="AS31" s="253"/>
      <c r="AT31" s="253"/>
      <c r="AU31" s="253"/>
      <c r="AW31" s="36">
        <v>512</v>
      </c>
      <c r="AX31" s="36">
        <v>512</v>
      </c>
    </row>
    <row r="32" spans="1:50" x14ac:dyDescent="0.25">
      <c r="A32" s="258" t="s">
        <v>322</v>
      </c>
      <c r="B32" s="253">
        <f t="shared" ref="B32:O32" si="29">B22/1000000</f>
        <v>462.596272</v>
      </c>
      <c r="C32" s="253">
        <f t="shared" si="29"/>
        <v>461.46008899999998</v>
      </c>
      <c r="D32" s="253">
        <f t="shared" si="29"/>
        <v>460.00451900000002</v>
      </c>
      <c r="E32" s="253">
        <f t="shared" si="29"/>
        <v>458.72220800000002</v>
      </c>
      <c r="F32" s="253">
        <f t="shared" si="29"/>
        <v>458.27501100000001</v>
      </c>
      <c r="G32" s="253">
        <f t="shared" si="29"/>
        <v>457.46375399999999</v>
      </c>
      <c r="H32" s="253">
        <f t="shared" si="29"/>
        <v>455.92425400000002</v>
      </c>
      <c r="I32" s="253">
        <f t="shared" si="29"/>
        <v>454.19291099999998</v>
      </c>
      <c r="J32" s="253">
        <f t="shared" si="29"/>
        <v>453.36282399999999</v>
      </c>
      <c r="K32" s="253">
        <f t="shared" si="29"/>
        <v>453.14493399999998</v>
      </c>
      <c r="L32" s="253">
        <f t="shared" si="29"/>
        <v>452.81189000000001</v>
      </c>
      <c r="M32" s="253">
        <f t="shared" si="29"/>
        <v>451.99928599999998</v>
      </c>
      <c r="N32" s="253">
        <f t="shared" si="29"/>
        <v>452.395036</v>
      </c>
      <c r="O32" s="253">
        <f t="shared" si="29"/>
        <v>453.85545100000002</v>
      </c>
      <c r="Q32" s="258" t="s">
        <v>322</v>
      </c>
      <c r="R32" s="253">
        <f>R22/1000000</f>
        <v>480.64961399999999</v>
      </c>
      <c r="S32" s="253">
        <f t="shared" ref="S32:AE32" si="30">S22/1000000</f>
        <v>477.89326199999999</v>
      </c>
      <c r="T32" s="253">
        <f t="shared" si="30"/>
        <v>475.09553</v>
      </c>
      <c r="U32" s="253">
        <f t="shared" si="30"/>
        <v>471.83184399999999</v>
      </c>
      <c r="V32" s="253">
        <f t="shared" si="30"/>
        <v>467.52518400000002</v>
      </c>
      <c r="W32" s="253">
        <f t="shared" si="30"/>
        <v>464.91521299999999</v>
      </c>
      <c r="X32" s="253">
        <f t="shared" si="30"/>
        <v>461.27170100000001</v>
      </c>
      <c r="Y32" s="253">
        <f t="shared" si="30"/>
        <v>458.82010200000002</v>
      </c>
      <c r="Z32" s="253">
        <f t="shared" si="30"/>
        <v>455.47436299999998</v>
      </c>
      <c r="AA32" s="253">
        <f t="shared" si="30"/>
        <v>454.61616299999997</v>
      </c>
      <c r="AB32" s="253">
        <f t="shared" si="30"/>
        <v>451.392855</v>
      </c>
      <c r="AC32" s="253">
        <f t="shared" si="30"/>
        <v>449.59308299999998</v>
      </c>
      <c r="AD32" s="253">
        <f t="shared" si="30"/>
        <v>444.62099999999998</v>
      </c>
      <c r="AE32" s="253">
        <f t="shared" si="30"/>
        <v>442.60533400000003</v>
      </c>
      <c r="AG32" s="258" t="s">
        <v>322</v>
      </c>
      <c r="AH32" s="253">
        <f>AH22/1000000</f>
        <v>510.20010600000001</v>
      </c>
      <c r="AI32" s="253">
        <f t="shared" ref="AI32:AU32" si="31">AI22/1000000</f>
        <v>506.80004500000001</v>
      </c>
      <c r="AJ32" s="253">
        <f t="shared" si="31"/>
        <v>503.43953499999998</v>
      </c>
      <c r="AK32" s="253">
        <f t="shared" si="31"/>
        <v>499.84455400000002</v>
      </c>
      <c r="AL32" s="253">
        <f t="shared" si="31"/>
        <v>497.02744999999999</v>
      </c>
      <c r="AM32" s="253">
        <f t="shared" si="31"/>
        <v>495.29908</v>
      </c>
      <c r="AN32" s="253">
        <f t="shared" si="31"/>
        <v>493.44226300000003</v>
      </c>
      <c r="AO32" s="253">
        <f t="shared" si="31"/>
        <v>491.33419600000002</v>
      </c>
      <c r="AP32" s="253">
        <f t="shared" si="31"/>
        <v>490.28152</v>
      </c>
      <c r="AQ32" s="253">
        <f t="shared" si="31"/>
        <v>489.324366</v>
      </c>
      <c r="AR32" s="253">
        <f t="shared" si="31"/>
        <v>488.29815200000002</v>
      </c>
      <c r="AS32" s="253">
        <f t="shared" si="31"/>
        <v>486.44236699999999</v>
      </c>
      <c r="AT32" s="253">
        <f t="shared" si="31"/>
        <v>486.27174600000001</v>
      </c>
      <c r="AU32" s="253">
        <f t="shared" si="31"/>
        <v>484.88960900000001</v>
      </c>
      <c r="AW32" s="39">
        <v>511</v>
      </c>
      <c r="AX32" s="39">
        <v>511</v>
      </c>
    </row>
    <row r="33" spans="1:50" x14ac:dyDescent="0.25">
      <c r="A33" s="256" t="s">
        <v>323</v>
      </c>
      <c r="B33" s="253">
        <f t="shared" ref="B33:O33" si="32">B23/1000000</f>
        <v>470.14447799999999</v>
      </c>
      <c r="C33" s="253">
        <f t="shared" si="32"/>
        <v>468.99805900000001</v>
      </c>
      <c r="D33" s="253">
        <f t="shared" si="32"/>
        <v>466.37051700000001</v>
      </c>
      <c r="E33" s="253">
        <f t="shared" si="32"/>
        <v>464.80225000000002</v>
      </c>
      <c r="F33" s="253">
        <f t="shared" si="32"/>
        <v>462.72851500000002</v>
      </c>
      <c r="G33" s="253">
        <f t="shared" si="32"/>
        <v>461.28332699999999</v>
      </c>
      <c r="H33" s="253">
        <f t="shared" si="32"/>
        <v>460.37835699999999</v>
      </c>
      <c r="I33" s="253">
        <f t="shared" si="32"/>
        <v>458.74504200000001</v>
      </c>
      <c r="J33" s="253">
        <f t="shared" si="32"/>
        <v>456.55471299999999</v>
      </c>
      <c r="K33" s="253">
        <f t="shared" si="32"/>
        <v>454.88377800000001</v>
      </c>
      <c r="L33" s="253">
        <f t="shared" si="32"/>
        <v>453.53540500000003</v>
      </c>
      <c r="M33" s="253">
        <f t="shared" si="32"/>
        <v>451.67138199999999</v>
      </c>
      <c r="N33" s="253">
        <f t="shared" si="32"/>
        <v>449.75269200000002</v>
      </c>
      <c r="O33" s="253">
        <f t="shared" si="32"/>
        <v>447.76857200000001</v>
      </c>
      <c r="Q33" s="256" t="s">
        <v>323</v>
      </c>
      <c r="R33" s="253">
        <f t="shared" ref="R33:AE33" si="33">R23/1000000</f>
        <v>472.82792999999998</v>
      </c>
      <c r="S33" s="253">
        <f t="shared" si="33"/>
        <v>468.45235700000001</v>
      </c>
      <c r="T33" s="253">
        <f t="shared" si="33"/>
        <v>464.80694999999997</v>
      </c>
      <c r="U33" s="253">
        <f t="shared" si="33"/>
        <v>461.78316699999999</v>
      </c>
      <c r="V33" s="253">
        <f t="shared" si="33"/>
        <v>458.82948399999998</v>
      </c>
      <c r="W33" s="253">
        <f t="shared" si="33"/>
        <v>456.97053199999999</v>
      </c>
      <c r="X33" s="253">
        <f t="shared" si="33"/>
        <v>455.21053699999999</v>
      </c>
      <c r="Y33" s="253">
        <f t="shared" si="33"/>
        <v>454.00251300000002</v>
      </c>
      <c r="Z33" s="253">
        <f t="shared" si="33"/>
        <v>451.85084499999999</v>
      </c>
      <c r="AA33" s="253">
        <f t="shared" si="33"/>
        <v>449.80450200000001</v>
      </c>
      <c r="AB33" s="253">
        <f t="shared" si="33"/>
        <v>448.80662599999999</v>
      </c>
      <c r="AC33" s="253">
        <f t="shared" si="33"/>
        <v>445.11620199999999</v>
      </c>
      <c r="AD33" s="253">
        <f t="shared" si="33"/>
        <v>441.67413599999998</v>
      </c>
      <c r="AE33" s="253">
        <f t="shared" si="33"/>
        <v>439.224762</v>
      </c>
      <c r="AG33" s="256" t="s">
        <v>323</v>
      </c>
      <c r="AH33" s="253">
        <f t="shared" ref="AH33:AU33" si="34">AH23/1000000</f>
        <v>501.18216799999999</v>
      </c>
      <c r="AI33" s="253">
        <f t="shared" si="34"/>
        <v>499.72040700000002</v>
      </c>
      <c r="AJ33" s="253">
        <f t="shared" si="34"/>
        <v>498.72273999999999</v>
      </c>
      <c r="AK33" s="253">
        <f t="shared" si="34"/>
        <v>498.303089</v>
      </c>
      <c r="AL33" s="253">
        <f t="shared" si="34"/>
        <v>496.12804999999997</v>
      </c>
      <c r="AM33" s="253">
        <f t="shared" si="34"/>
        <v>493.51288699999998</v>
      </c>
      <c r="AN33" s="253">
        <f t="shared" si="34"/>
        <v>491.48378100000002</v>
      </c>
      <c r="AO33" s="253">
        <f t="shared" si="34"/>
        <v>490.463797</v>
      </c>
      <c r="AP33" s="253">
        <f t="shared" si="34"/>
        <v>489.18259699999999</v>
      </c>
      <c r="AQ33" s="253">
        <f t="shared" si="34"/>
        <v>488.70122600000002</v>
      </c>
      <c r="AR33" s="253">
        <f t="shared" si="34"/>
        <v>488.317927</v>
      </c>
      <c r="AS33" s="253">
        <f t="shared" si="34"/>
        <v>487.24781100000001</v>
      </c>
      <c r="AT33" s="253">
        <f t="shared" si="34"/>
        <v>486.64650999999998</v>
      </c>
      <c r="AU33" s="253">
        <f t="shared" si="34"/>
        <v>484.60393800000003</v>
      </c>
      <c r="AW33" s="36">
        <v>516</v>
      </c>
      <c r="AX33" s="36">
        <v>516</v>
      </c>
    </row>
    <row r="34" spans="1:50" x14ac:dyDescent="0.25">
      <c r="A34" s="256" t="s">
        <v>325</v>
      </c>
      <c r="B34" s="253">
        <f t="shared" ref="B34:O34" si="35">B24/1000000</f>
        <v>466.93981300000002</v>
      </c>
      <c r="C34" s="253">
        <f t="shared" si="35"/>
        <v>462.82192600000002</v>
      </c>
      <c r="D34" s="253">
        <f t="shared" si="35"/>
        <v>459.83172200000001</v>
      </c>
      <c r="E34" s="253">
        <f t="shared" si="35"/>
        <v>455.157038</v>
      </c>
      <c r="F34" s="253">
        <f t="shared" si="35"/>
        <v>452.27782300000001</v>
      </c>
      <c r="G34" s="253">
        <f t="shared" si="35"/>
        <v>447.90234099999998</v>
      </c>
      <c r="H34" s="253">
        <f t="shared" si="35"/>
        <v>444.93453699999998</v>
      </c>
      <c r="I34" s="253">
        <f t="shared" si="35"/>
        <v>441.43083899999999</v>
      </c>
      <c r="J34" s="253">
        <f t="shared" si="35"/>
        <v>438.683063</v>
      </c>
      <c r="K34" s="253">
        <f t="shared" si="35"/>
        <v>435.81462800000003</v>
      </c>
      <c r="L34" s="253">
        <f t="shared" si="35"/>
        <v>431.05702200000002</v>
      </c>
      <c r="M34" s="253">
        <f t="shared" si="35"/>
        <v>428.17758199999997</v>
      </c>
      <c r="N34" s="253">
        <f t="shared" si="35"/>
        <v>421.23538400000001</v>
      </c>
      <c r="O34" s="253">
        <f t="shared" si="35"/>
        <v>415.58982400000002</v>
      </c>
      <c r="Q34" s="256" t="s">
        <v>325</v>
      </c>
      <c r="R34" s="253">
        <f t="shared" ref="R34:AE34" si="36">R24/1000000</f>
        <v>450.27214800000002</v>
      </c>
      <c r="S34" s="253">
        <f t="shared" si="36"/>
        <v>448.61131399999999</v>
      </c>
      <c r="T34" s="253">
        <f t="shared" si="36"/>
        <v>446.92310900000001</v>
      </c>
      <c r="U34" s="253">
        <f t="shared" si="36"/>
        <v>444.61858899999999</v>
      </c>
      <c r="V34" s="253">
        <f t="shared" si="36"/>
        <v>443.00300099999998</v>
      </c>
      <c r="W34" s="253">
        <f t="shared" si="36"/>
        <v>442.54830099999998</v>
      </c>
      <c r="X34" s="253">
        <f t="shared" si="36"/>
        <v>440.22740499999998</v>
      </c>
      <c r="Y34" s="253">
        <f t="shared" si="36"/>
        <v>439.192745</v>
      </c>
      <c r="Z34" s="253">
        <f t="shared" si="36"/>
        <v>437.161745</v>
      </c>
      <c r="AA34" s="253">
        <f t="shared" si="36"/>
        <v>436.665729</v>
      </c>
      <c r="AB34" s="253">
        <f t="shared" si="36"/>
        <v>435.50937699999997</v>
      </c>
      <c r="AC34" s="253">
        <f t="shared" si="36"/>
        <v>434.293003</v>
      </c>
      <c r="AD34" s="253">
        <f t="shared" si="36"/>
        <v>430.976629</v>
      </c>
      <c r="AE34" s="253">
        <f t="shared" si="36"/>
        <v>429.13989299999997</v>
      </c>
      <c r="AG34" s="256" t="s">
        <v>325</v>
      </c>
      <c r="AH34" s="253">
        <f t="shared" ref="AH34:AU34" si="37">AH24/1000000</f>
        <v>491.93606699999998</v>
      </c>
      <c r="AI34" s="253">
        <f t="shared" si="37"/>
        <v>489.372321</v>
      </c>
      <c r="AJ34" s="253">
        <f t="shared" si="37"/>
        <v>487.28540900000002</v>
      </c>
      <c r="AK34" s="253">
        <f t="shared" si="37"/>
        <v>484.51673799999998</v>
      </c>
      <c r="AL34" s="253">
        <f t="shared" si="37"/>
        <v>483.62741499999998</v>
      </c>
      <c r="AM34" s="253">
        <f t="shared" si="37"/>
        <v>480.61577999999997</v>
      </c>
      <c r="AN34" s="253">
        <f t="shared" si="37"/>
        <v>479.91195399999998</v>
      </c>
      <c r="AO34" s="253">
        <f t="shared" si="37"/>
        <v>478.17146100000002</v>
      </c>
      <c r="AP34" s="253">
        <f t="shared" si="37"/>
        <v>479.42400300000003</v>
      </c>
      <c r="AQ34" s="253">
        <f t="shared" si="37"/>
        <v>476.97602499999999</v>
      </c>
      <c r="AR34" s="253">
        <f t="shared" si="37"/>
        <v>475.51419099999998</v>
      </c>
      <c r="AS34" s="253">
        <f t="shared" si="37"/>
        <v>473.826438</v>
      </c>
      <c r="AT34" s="253">
        <f t="shared" si="37"/>
        <v>474.20233899999999</v>
      </c>
      <c r="AU34" s="253">
        <f t="shared" si="37"/>
        <v>474.05553600000002</v>
      </c>
      <c r="AW34" s="39">
        <v>516</v>
      </c>
      <c r="AX34" s="39">
        <v>516</v>
      </c>
    </row>
    <row r="35" spans="1:50" x14ac:dyDescent="0.25">
      <c r="A35" s="256" t="s">
        <v>327</v>
      </c>
      <c r="B35" s="253">
        <f t="shared" ref="B35:O35" si="38">B25/1000000</f>
        <v>449.20027099999999</v>
      </c>
      <c r="C35" s="253">
        <f t="shared" si="38"/>
        <v>448.565921</v>
      </c>
      <c r="D35" s="253">
        <f t="shared" si="38"/>
        <v>446.74185399999999</v>
      </c>
      <c r="E35" s="253">
        <f t="shared" si="38"/>
        <v>445.88939299999998</v>
      </c>
      <c r="F35" s="253">
        <f t="shared" si="38"/>
        <v>443.58281399999998</v>
      </c>
      <c r="G35" s="253">
        <f t="shared" si="38"/>
        <v>444.48661800000002</v>
      </c>
      <c r="H35" s="253">
        <f t="shared" si="38"/>
        <v>441.35565100000002</v>
      </c>
      <c r="I35" s="253">
        <f t="shared" si="38"/>
        <v>440.09531800000002</v>
      </c>
      <c r="J35" s="253">
        <f t="shared" si="38"/>
        <v>438.80392000000001</v>
      </c>
      <c r="K35" s="253">
        <f t="shared" si="38"/>
        <v>437.65866499999998</v>
      </c>
      <c r="L35" s="253">
        <f t="shared" si="38"/>
        <v>436.90865000000002</v>
      </c>
      <c r="M35" s="253">
        <f t="shared" si="38"/>
        <v>436.79970900000001</v>
      </c>
      <c r="N35" s="253">
        <f t="shared" si="38"/>
        <v>435.02952699999997</v>
      </c>
      <c r="O35" s="253">
        <f t="shared" si="38"/>
        <v>431.87908700000003</v>
      </c>
      <c r="Q35" s="256" t="s">
        <v>327</v>
      </c>
      <c r="R35" s="253">
        <f t="shared" ref="R35:AE35" si="39">R25/1000000</f>
        <v>462.76784800000001</v>
      </c>
      <c r="S35" s="253">
        <f t="shared" si="39"/>
        <v>460.68139000000002</v>
      </c>
      <c r="T35" s="253">
        <f t="shared" si="39"/>
        <v>458.34285199999999</v>
      </c>
      <c r="U35" s="253">
        <f t="shared" si="39"/>
        <v>456.24732</v>
      </c>
      <c r="V35" s="253">
        <f t="shared" si="39"/>
        <v>453.05011100000002</v>
      </c>
      <c r="W35" s="253">
        <f t="shared" si="39"/>
        <v>451.83661599999999</v>
      </c>
      <c r="X35" s="253">
        <f t="shared" si="39"/>
        <v>450.93263200000001</v>
      </c>
      <c r="Y35" s="253">
        <f t="shared" si="39"/>
        <v>448.20061600000002</v>
      </c>
      <c r="Z35" s="253">
        <f t="shared" si="39"/>
        <v>446.29188799999997</v>
      </c>
      <c r="AA35" s="253">
        <f t="shared" si="39"/>
        <v>443.53242299999999</v>
      </c>
      <c r="AB35" s="253">
        <f t="shared" si="39"/>
        <v>443.965327</v>
      </c>
      <c r="AC35" s="253">
        <f t="shared" si="39"/>
        <v>441.915887</v>
      </c>
      <c r="AD35" s="253">
        <f t="shared" si="39"/>
        <v>441.69305800000001</v>
      </c>
      <c r="AE35" s="253">
        <f t="shared" si="39"/>
        <v>436.35441900000001</v>
      </c>
      <c r="AG35" s="256" t="s">
        <v>327</v>
      </c>
      <c r="AH35" s="253">
        <f t="shared" ref="AH35:AU35" si="40">AH25/1000000</f>
        <v>490.742299</v>
      </c>
      <c r="AI35" s="253">
        <f t="shared" si="40"/>
        <v>488.387407</v>
      </c>
      <c r="AJ35" s="253">
        <f t="shared" si="40"/>
        <v>486.62203399999999</v>
      </c>
      <c r="AK35" s="253">
        <f t="shared" si="40"/>
        <v>485.704002</v>
      </c>
      <c r="AL35" s="253">
        <f t="shared" si="40"/>
        <v>484.69648799999999</v>
      </c>
      <c r="AM35" s="253">
        <f t="shared" si="40"/>
        <v>484.20583499999998</v>
      </c>
      <c r="AN35" s="253">
        <f t="shared" si="40"/>
        <v>481.44580100000002</v>
      </c>
      <c r="AO35" s="253">
        <f t="shared" si="40"/>
        <v>479.70478700000001</v>
      </c>
      <c r="AP35" s="253">
        <f t="shared" si="40"/>
        <v>478.35780099999999</v>
      </c>
      <c r="AQ35" s="253">
        <f t="shared" si="40"/>
        <v>476.94399299999998</v>
      </c>
      <c r="AR35" s="253">
        <f t="shared" si="40"/>
        <v>475.91055299999999</v>
      </c>
      <c r="AS35" s="253">
        <f t="shared" si="40"/>
        <v>475.38301799999999</v>
      </c>
      <c r="AT35" s="253">
        <f t="shared" si="40"/>
        <v>474.10035699999997</v>
      </c>
      <c r="AU35" s="253">
        <f t="shared" si="40"/>
        <v>471.78988800000002</v>
      </c>
      <c r="AW35" s="36">
        <v>518</v>
      </c>
      <c r="AX35" s="36">
        <v>518</v>
      </c>
    </row>
    <row r="36" spans="1:50" x14ac:dyDescent="0.25">
      <c r="A36" s="256" t="s">
        <v>328</v>
      </c>
      <c r="B36" s="253">
        <f t="shared" ref="B36:O36" si="41">B26/1000000</f>
        <v>490.30006800000001</v>
      </c>
      <c r="C36" s="253">
        <f t="shared" si="41"/>
        <v>483.523819</v>
      </c>
      <c r="D36" s="253">
        <f t="shared" si="41"/>
        <v>477.80957100000001</v>
      </c>
      <c r="E36" s="253">
        <f t="shared" si="41"/>
        <v>472.37249600000001</v>
      </c>
      <c r="F36" s="253">
        <f t="shared" si="41"/>
        <v>467.19795099999999</v>
      </c>
      <c r="G36" s="253">
        <f t="shared" si="41"/>
        <v>462.35348399999998</v>
      </c>
      <c r="H36" s="253">
        <f t="shared" si="41"/>
        <v>457.89761900000002</v>
      </c>
      <c r="I36" s="253">
        <f t="shared" si="41"/>
        <v>453.80496399999998</v>
      </c>
      <c r="J36" s="253">
        <f t="shared" si="41"/>
        <v>449.64360299999998</v>
      </c>
      <c r="K36" s="253">
        <f t="shared" si="41"/>
        <v>445.76919400000003</v>
      </c>
      <c r="L36" s="253">
        <f t="shared" si="41"/>
        <v>441.980502</v>
      </c>
      <c r="M36" s="253">
        <f t="shared" si="41"/>
        <v>436.78321499999998</v>
      </c>
      <c r="N36" s="253">
        <f t="shared" si="41"/>
        <v>431.245318</v>
      </c>
      <c r="O36" s="253">
        <f t="shared" si="41"/>
        <v>426.42831100000001</v>
      </c>
      <c r="Q36" s="256" t="s">
        <v>328</v>
      </c>
      <c r="R36" s="253">
        <f t="shared" ref="R36:AE36" si="42">R26/1000000</f>
        <v>475.43664000000001</v>
      </c>
      <c r="S36" s="253">
        <f t="shared" si="42"/>
        <v>468.047909</v>
      </c>
      <c r="T36" s="253">
        <f t="shared" si="42"/>
        <v>463.64204899999999</v>
      </c>
      <c r="U36" s="253">
        <f t="shared" si="42"/>
        <v>459.76704100000001</v>
      </c>
      <c r="V36" s="253">
        <f t="shared" si="42"/>
        <v>456.89505400000002</v>
      </c>
      <c r="W36" s="253">
        <f t="shared" si="42"/>
        <v>455.01410600000003</v>
      </c>
      <c r="X36" s="253">
        <f t="shared" si="42"/>
        <v>453.26872600000002</v>
      </c>
      <c r="Y36" s="253">
        <f t="shared" si="42"/>
        <v>451.86134199999998</v>
      </c>
      <c r="Z36" s="253">
        <f t="shared" si="42"/>
        <v>450.51813499999997</v>
      </c>
      <c r="AA36" s="253">
        <f t="shared" si="42"/>
        <v>449.67676899999998</v>
      </c>
      <c r="AB36" s="253">
        <f t="shared" si="42"/>
        <v>448.646885</v>
      </c>
      <c r="AC36" s="253">
        <f t="shared" si="42"/>
        <v>449.02219200000002</v>
      </c>
      <c r="AD36" s="253">
        <f t="shared" si="42"/>
        <v>446.66372799999999</v>
      </c>
      <c r="AE36" s="253">
        <f t="shared" si="42"/>
        <v>446.71299800000003</v>
      </c>
      <c r="AG36" s="256" t="s">
        <v>328</v>
      </c>
      <c r="AH36" s="253">
        <f t="shared" ref="AH36:AU36" si="43">AH26/1000000</f>
        <v>504.23962599999999</v>
      </c>
      <c r="AI36" s="253">
        <f t="shared" si="43"/>
        <v>499.79333700000001</v>
      </c>
      <c r="AJ36" s="253">
        <f t="shared" si="43"/>
        <v>496.54033600000002</v>
      </c>
      <c r="AK36" s="253">
        <f t="shared" si="43"/>
        <v>491.89112299999999</v>
      </c>
      <c r="AL36" s="253">
        <f t="shared" si="43"/>
        <v>490.24717800000002</v>
      </c>
      <c r="AM36" s="253">
        <f t="shared" si="43"/>
        <v>488.14820600000002</v>
      </c>
      <c r="AN36" s="253">
        <f t="shared" si="43"/>
        <v>485.505675</v>
      </c>
      <c r="AO36" s="253">
        <f t="shared" si="43"/>
        <v>482.54877099999999</v>
      </c>
      <c r="AP36" s="253">
        <f t="shared" si="43"/>
        <v>480.91853700000001</v>
      </c>
      <c r="AQ36" s="253">
        <f t="shared" si="43"/>
        <v>479.56067200000001</v>
      </c>
      <c r="AR36" s="253">
        <f t="shared" si="43"/>
        <v>477.503649</v>
      </c>
      <c r="AS36" s="253">
        <f t="shared" si="43"/>
        <v>476.54705899999999</v>
      </c>
      <c r="AT36" s="253">
        <f t="shared" si="43"/>
        <v>475.01309500000002</v>
      </c>
      <c r="AU36" s="253">
        <f t="shared" si="43"/>
        <v>472.49379099999999</v>
      </c>
      <c r="AW36" s="39">
        <v>517</v>
      </c>
      <c r="AX36" s="39">
        <v>517</v>
      </c>
    </row>
    <row r="37" spans="1:50" x14ac:dyDescent="0.25">
      <c r="A37" s="256" t="s">
        <v>329</v>
      </c>
      <c r="B37" s="253">
        <f t="shared" ref="B37:O37" si="44">B27/1000000</f>
        <v>462.596272</v>
      </c>
      <c r="C37" s="253">
        <f t="shared" si="44"/>
        <v>461.46008899999998</v>
      </c>
      <c r="D37" s="253">
        <f t="shared" si="44"/>
        <v>460.00451900000002</v>
      </c>
      <c r="E37" s="253">
        <f t="shared" si="44"/>
        <v>458.72220800000002</v>
      </c>
      <c r="F37" s="253">
        <f t="shared" si="44"/>
        <v>458.27501100000001</v>
      </c>
      <c r="G37" s="253">
        <f t="shared" si="44"/>
        <v>457.46375399999999</v>
      </c>
      <c r="H37" s="253">
        <f t="shared" si="44"/>
        <v>455.92425400000002</v>
      </c>
      <c r="I37" s="253">
        <f t="shared" si="44"/>
        <v>454.19291099999998</v>
      </c>
      <c r="J37" s="253">
        <f t="shared" si="44"/>
        <v>453.36282399999999</v>
      </c>
      <c r="K37" s="253">
        <f t="shared" si="44"/>
        <v>453.14493399999998</v>
      </c>
      <c r="L37" s="253">
        <f t="shared" si="44"/>
        <v>452.81189000000001</v>
      </c>
      <c r="M37" s="253">
        <f t="shared" si="44"/>
        <v>451.99928599999998</v>
      </c>
      <c r="N37" s="253">
        <f t="shared" si="44"/>
        <v>452.395036</v>
      </c>
      <c r="O37" s="253">
        <f t="shared" si="44"/>
        <v>453.85545100000002</v>
      </c>
      <c r="Q37" s="256" t="s">
        <v>329</v>
      </c>
      <c r="R37" s="253">
        <f t="shared" ref="R37:AE37" si="45">R27/1000000</f>
        <v>474.03921700000001</v>
      </c>
      <c r="S37" s="253">
        <f t="shared" si="45"/>
        <v>474.00149199999998</v>
      </c>
      <c r="T37" s="253">
        <f t="shared" si="45"/>
        <v>472.68570399999999</v>
      </c>
      <c r="U37" s="253">
        <f t="shared" si="45"/>
        <v>471.39842599999997</v>
      </c>
      <c r="V37" s="253">
        <f t="shared" si="45"/>
        <v>469.43798600000002</v>
      </c>
      <c r="W37" s="253">
        <f t="shared" si="45"/>
        <v>467.19323500000002</v>
      </c>
      <c r="X37" s="253">
        <f t="shared" si="45"/>
        <v>466.779629</v>
      </c>
      <c r="Y37" s="253">
        <f t="shared" si="45"/>
        <v>464.09050300000001</v>
      </c>
      <c r="Z37" s="253">
        <f t="shared" si="45"/>
        <v>463.935633</v>
      </c>
      <c r="AA37" s="253">
        <f t="shared" si="45"/>
        <v>463.54621400000002</v>
      </c>
      <c r="AB37" s="253">
        <f t="shared" si="45"/>
        <v>460.48452500000002</v>
      </c>
      <c r="AC37" s="253">
        <f t="shared" si="45"/>
        <v>460.80340899999999</v>
      </c>
      <c r="AD37" s="253">
        <f t="shared" si="45"/>
        <v>458.01355899999999</v>
      </c>
      <c r="AE37" s="253">
        <f t="shared" si="45"/>
        <v>459.46284000000003</v>
      </c>
      <c r="AG37" s="256" t="s">
        <v>329</v>
      </c>
      <c r="AH37" s="253">
        <f t="shared" ref="AH37:AU37" si="46">AH27/1000000</f>
        <v>473.865972</v>
      </c>
      <c r="AI37" s="253">
        <f t="shared" si="46"/>
        <v>471.62607100000002</v>
      </c>
      <c r="AJ37" s="253">
        <f t="shared" si="46"/>
        <v>470.10496599999999</v>
      </c>
      <c r="AK37" s="253">
        <f t="shared" si="46"/>
        <v>467.93233800000002</v>
      </c>
      <c r="AL37" s="253">
        <f t="shared" si="46"/>
        <v>466.96488900000003</v>
      </c>
      <c r="AM37" s="253">
        <f t="shared" si="46"/>
        <v>467.09104000000002</v>
      </c>
      <c r="AN37" s="253">
        <f t="shared" si="46"/>
        <v>465.77354100000002</v>
      </c>
      <c r="AO37" s="253">
        <f t="shared" si="46"/>
        <v>464.64011599999998</v>
      </c>
      <c r="AP37" s="253">
        <f t="shared" si="46"/>
        <v>464.28427699999997</v>
      </c>
      <c r="AQ37" s="253">
        <f t="shared" si="46"/>
        <v>463.64991199999997</v>
      </c>
      <c r="AR37" s="253">
        <f t="shared" si="46"/>
        <v>461.97283199999998</v>
      </c>
      <c r="AS37" s="253">
        <f t="shared" si="46"/>
        <v>462.65262300000001</v>
      </c>
      <c r="AT37" s="253">
        <f t="shared" si="46"/>
        <v>463.17642899999998</v>
      </c>
      <c r="AU37" s="253">
        <f t="shared" si="46"/>
        <v>462.62985200000003</v>
      </c>
      <c r="AW37" s="36">
        <v>515</v>
      </c>
      <c r="AX37" s="36">
        <v>515</v>
      </c>
    </row>
    <row r="38" spans="1:50" x14ac:dyDescent="0.25">
      <c r="A38" s="256" t="s">
        <v>330</v>
      </c>
      <c r="B38" s="253">
        <f t="shared" ref="B38:O38" si="47">B28/1000000</f>
        <v>466.93981300000002</v>
      </c>
      <c r="C38" s="253">
        <f t="shared" si="47"/>
        <v>462.82192600000002</v>
      </c>
      <c r="D38" s="253">
        <f t="shared" si="47"/>
        <v>459.83172200000001</v>
      </c>
      <c r="E38" s="253">
        <f t="shared" si="47"/>
        <v>455.157038</v>
      </c>
      <c r="F38" s="253">
        <f t="shared" si="47"/>
        <v>452.27782300000001</v>
      </c>
      <c r="G38" s="253">
        <f t="shared" si="47"/>
        <v>447.90234099999998</v>
      </c>
      <c r="H38" s="253">
        <f t="shared" si="47"/>
        <v>444.93453699999998</v>
      </c>
      <c r="I38" s="253">
        <f t="shared" si="47"/>
        <v>441.43083899999999</v>
      </c>
      <c r="J38" s="253">
        <f t="shared" si="47"/>
        <v>438.683063</v>
      </c>
      <c r="K38" s="253">
        <f>K28/1000000</f>
        <v>435.81462800000003</v>
      </c>
      <c r="L38" s="253">
        <f t="shared" si="47"/>
        <v>431.05702200000002</v>
      </c>
      <c r="M38" s="253">
        <f t="shared" si="47"/>
        <v>428.17758199999997</v>
      </c>
      <c r="N38" s="253">
        <f t="shared" si="47"/>
        <v>421.23538400000001</v>
      </c>
      <c r="O38" s="253">
        <f t="shared" si="47"/>
        <v>415.58982400000002</v>
      </c>
      <c r="Q38" s="256" t="s">
        <v>330</v>
      </c>
      <c r="R38" s="253">
        <f t="shared" ref="R38:AE38" si="48">R28/1000000</f>
        <v>475.55796700000002</v>
      </c>
      <c r="S38" s="253">
        <f t="shared" si="48"/>
        <v>470.92422900000003</v>
      </c>
      <c r="T38" s="253">
        <f t="shared" si="48"/>
        <v>466.306512</v>
      </c>
      <c r="U38" s="253">
        <f t="shared" si="48"/>
        <v>463.41044699999998</v>
      </c>
      <c r="V38" s="253">
        <f t="shared" si="48"/>
        <v>461.15355599999998</v>
      </c>
      <c r="W38" s="253">
        <f t="shared" si="48"/>
        <v>459.57900100000001</v>
      </c>
      <c r="X38" s="253">
        <f t="shared" si="48"/>
        <v>458.36942800000003</v>
      </c>
      <c r="Y38" s="253">
        <f t="shared" si="48"/>
        <v>456.74631199999999</v>
      </c>
      <c r="Z38" s="253">
        <f t="shared" si="48"/>
        <v>454.54786300000001</v>
      </c>
      <c r="AA38" s="253">
        <f t="shared" si="48"/>
        <v>454.320246</v>
      </c>
      <c r="AB38" s="253">
        <f t="shared" si="48"/>
        <v>453.02821799999998</v>
      </c>
      <c r="AC38" s="253">
        <f t="shared" si="48"/>
        <v>452.52204899999998</v>
      </c>
      <c r="AD38" s="253">
        <f t="shared" si="48"/>
        <v>451.27072099999998</v>
      </c>
      <c r="AE38" s="253">
        <f t="shared" si="48"/>
        <v>450.12442499999997</v>
      </c>
      <c r="AG38" s="256" t="s">
        <v>330</v>
      </c>
      <c r="AH38" s="253">
        <f t="shared" ref="AH38:AU38" si="49">AH28/1000000</f>
        <v>474.63447000000002</v>
      </c>
      <c r="AI38" s="253">
        <f t="shared" si="49"/>
        <v>471.81533000000002</v>
      </c>
      <c r="AJ38" s="253">
        <f t="shared" si="49"/>
        <v>470.80146400000001</v>
      </c>
      <c r="AK38" s="253">
        <f t="shared" si="49"/>
        <v>470.44732399999998</v>
      </c>
      <c r="AL38" s="253">
        <f t="shared" si="49"/>
        <v>469.05544700000002</v>
      </c>
      <c r="AM38" s="253">
        <f t="shared" si="49"/>
        <v>467.66200700000002</v>
      </c>
      <c r="AN38" s="253">
        <f t="shared" si="49"/>
        <v>465.072136</v>
      </c>
      <c r="AO38" s="253">
        <f t="shared" si="49"/>
        <v>465.073035</v>
      </c>
      <c r="AP38" s="253">
        <f t="shared" si="49"/>
        <v>462.10189100000002</v>
      </c>
      <c r="AQ38" s="253">
        <f t="shared" si="49"/>
        <v>460.84984800000001</v>
      </c>
      <c r="AR38" s="253">
        <f t="shared" si="49"/>
        <v>459.35110100000003</v>
      </c>
      <c r="AS38" s="253">
        <f t="shared" si="49"/>
        <v>456.91273100000001</v>
      </c>
      <c r="AT38" s="253">
        <f t="shared" si="49"/>
        <v>455.449321</v>
      </c>
      <c r="AU38" s="253">
        <f t="shared" si="49"/>
        <v>454.06773800000002</v>
      </c>
      <c r="AW38" s="39">
        <v>516</v>
      </c>
      <c r="AX38" s="39">
        <v>516</v>
      </c>
    </row>
    <row r="39" spans="1:50" x14ac:dyDescent="0.25">
      <c r="A39" s="256" t="s">
        <v>364</v>
      </c>
      <c r="B39" s="253">
        <f t="shared" ref="B39:O39" si="50">B29/1000000</f>
        <v>440.49543</v>
      </c>
      <c r="C39" s="253">
        <f t="shared" si="50"/>
        <v>438.32143200000002</v>
      </c>
      <c r="D39" s="253">
        <f t="shared" si="50"/>
        <v>437.37849999999997</v>
      </c>
      <c r="E39" s="253">
        <f t="shared" si="50"/>
        <v>434.54018100000002</v>
      </c>
      <c r="F39" s="253">
        <f t="shared" si="50"/>
        <v>433.30775999999997</v>
      </c>
      <c r="G39" s="253">
        <f t="shared" si="50"/>
        <v>431.842196</v>
      </c>
      <c r="H39" s="253">
        <f t="shared" si="50"/>
        <v>430.14387199999999</v>
      </c>
      <c r="I39" s="253">
        <f t="shared" si="50"/>
        <v>428.08058299999999</v>
      </c>
      <c r="J39" s="253">
        <f t="shared" si="50"/>
        <v>425.501666</v>
      </c>
      <c r="K39" s="253">
        <f t="shared" si="50"/>
        <v>423.08984099999998</v>
      </c>
      <c r="L39" s="253">
        <f t="shared" si="50"/>
        <v>420.09941500000002</v>
      </c>
      <c r="M39" s="253">
        <f t="shared" si="50"/>
        <v>416.75035300000002</v>
      </c>
      <c r="N39" s="253">
        <f t="shared" si="50"/>
        <v>415.04342300000002</v>
      </c>
      <c r="O39" s="253">
        <f t="shared" si="50"/>
        <v>410.97478000000001</v>
      </c>
      <c r="Q39" s="256" t="s">
        <v>364</v>
      </c>
      <c r="R39" s="253">
        <f t="shared" ref="R39:AE39" si="51">R29/1000000</f>
        <v>467.48364700000002</v>
      </c>
      <c r="S39" s="253">
        <f t="shared" si="51"/>
        <v>465.508713</v>
      </c>
      <c r="T39" s="253">
        <f t="shared" si="51"/>
        <v>463.86295000000001</v>
      </c>
      <c r="U39" s="253">
        <f t="shared" si="51"/>
        <v>462.83454899999998</v>
      </c>
      <c r="V39" s="253">
        <f t="shared" si="51"/>
        <v>461.514475</v>
      </c>
      <c r="W39" s="253">
        <f t="shared" si="51"/>
        <v>460.72676999999999</v>
      </c>
      <c r="X39" s="253">
        <f t="shared" si="51"/>
        <v>458.70345600000002</v>
      </c>
      <c r="Y39" s="253">
        <f t="shared" si="51"/>
        <v>457.64152999999999</v>
      </c>
      <c r="Z39" s="253">
        <f t="shared" si="51"/>
        <v>456.89922100000001</v>
      </c>
      <c r="AA39" s="253">
        <f t="shared" si="51"/>
        <v>454.43039199999998</v>
      </c>
      <c r="AB39" s="253">
        <f t="shared" si="51"/>
        <v>452.70830899999999</v>
      </c>
      <c r="AC39" s="253">
        <f t="shared" si="51"/>
        <v>451.08362699999998</v>
      </c>
      <c r="AD39" s="253">
        <f t="shared" si="51"/>
        <v>449.58894199999997</v>
      </c>
      <c r="AE39" s="253">
        <f t="shared" si="51"/>
        <v>449.596452</v>
      </c>
      <c r="AG39" s="256" t="s">
        <v>364</v>
      </c>
      <c r="AH39" s="253">
        <f t="shared" ref="AH39:AU39" si="52">AH29/1000000</f>
        <v>473.12448999999998</v>
      </c>
      <c r="AI39" s="253">
        <f t="shared" si="52"/>
        <v>472.43618900000001</v>
      </c>
      <c r="AJ39" s="253">
        <f t="shared" si="52"/>
        <v>471.15629799999999</v>
      </c>
      <c r="AK39" s="253">
        <f t="shared" si="52"/>
        <v>470.09685200000001</v>
      </c>
      <c r="AL39" s="253">
        <f t="shared" si="52"/>
        <v>469.19493799999998</v>
      </c>
      <c r="AM39" s="253">
        <f t="shared" si="52"/>
        <v>468.30575499999998</v>
      </c>
      <c r="AN39" s="253">
        <f t="shared" si="52"/>
        <v>468.312949</v>
      </c>
      <c r="AO39" s="253">
        <f t="shared" si="52"/>
        <v>468.58924100000002</v>
      </c>
      <c r="AP39" s="253">
        <f t="shared" si="52"/>
        <v>466.88228600000002</v>
      </c>
      <c r="AQ39" s="253">
        <f t="shared" si="52"/>
        <v>467.745068</v>
      </c>
      <c r="AR39" s="253">
        <f t="shared" si="52"/>
        <v>467.118313</v>
      </c>
      <c r="AS39" s="253">
        <f t="shared" si="52"/>
        <v>465.96920699999998</v>
      </c>
      <c r="AT39" s="253">
        <f t="shared" si="52"/>
        <v>467.56437199999999</v>
      </c>
      <c r="AU39" s="253">
        <f t="shared" si="52"/>
        <v>465.926672</v>
      </c>
      <c r="AW39" s="36">
        <v>518</v>
      </c>
      <c r="AX39" s="36">
        <v>518</v>
      </c>
    </row>
    <row r="40" spans="1:50" x14ac:dyDescent="0.25">
      <c r="A40" s="256"/>
      <c r="B40" s="253"/>
      <c r="C40" s="253"/>
      <c r="D40" s="253"/>
      <c r="E40" s="253"/>
      <c r="F40" s="253"/>
      <c r="G40" s="253"/>
      <c r="H40" s="253"/>
      <c r="I40" s="253"/>
      <c r="J40" s="253"/>
      <c r="K40" s="253"/>
      <c r="L40" s="253"/>
      <c r="M40" s="253"/>
      <c r="N40" s="253"/>
      <c r="O40" s="253"/>
      <c r="Q40" s="256"/>
      <c r="R40" s="253"/>
      <c r="S40" s="253"/>
      <c r="T40" s="253"/>
      <c r="U40" s="253"/>
      <c r="V40" s="253"/>
      <c r="W40" s="253"/>
      <c r="X40" s="253"/>
      <c r="Y40" s="253"/>
      <c r="Z40" s="253"/>
      <c r="AA40" s="253"/>
      <c r="AB40" s="253"/>
      <c r="AC40" s="253"/>
      <c r="AD40" s="253"/>
      <c r="AE40" s="253"/>
      <c r="AG40" s="256"/>
      <c r="AH40" s="253"/>
      <c r="AI40" s="253"/>
      <c r="AJ40" s="253"/>
      <c r="AK40" s="253"/>
      <c r="AL40" s="253"/>
      <c r="AM40" s="253"/>
      <c r="AN40" s="253"/>
      <c r="AO40" s="253"/>
      <c r="AP40" s="253"/>
      <c r="AQ40" s="253"/>
      <c r="AR40" s="253"/>
      <c r="AS40" s="253"/>
      <c r="AT40" s="253"/>
      <c r="AU40" s="253"/>
      <c r="AW40" s="39">
        <v>518</v>
      </c>
      <c r="AX40" s="39">
        <v>518</v>
      </c>
    </row>
    <row r="41" spans="1:50" x14ac:dyDescent="0.25">
      <c r="A41" s="257" t="s">
        <v>521</v>
      </c>
      <c r="B41" s="253">
        <f>AVERAGE(B32:B39)</f>
        <v>463.65155212499997</v>
      </c>
      <c r="C41" s="253">
        <f t="shared" ref="C41:O41" si="53">AVERAGE(C32:C39)</f>
        <v>460.99665762500007</v>
      </c>
      <c r="D41" s="253">
        <f t="shared" si="53"/>
        <v>458.49661549999996</v>
      </c>
      <c r="E41" s="253">
        <f t="shared" si="53"/>
        <v>455.67035149999998</v>
      </c>
      <c r="F41" s="253">
        <f t="shared" si="53"/>
        <v>453.49033850000001</v>
      </c>
      <c r="G41" s="253">
        <f t="shared" si="53"/>
        <v>451.33722687499994</v>
      </c>
      <c r="H41" s="253">
        <f t="shared" si="53"/>
        <v>448.93663512500007</v>
      </c>
      <c r="I41" s="253">
        <f t="shared" si="53"/>
        <v>446.49667587499999</v>
      </c>
      <c r="J41" s="253">
        <f t="shared" si="53"/>
        <v>444.32445949999999</v>
      </c>
      <c r="K41" s="253">
        <f t="shared" si="53"/>
        <v>442.41507525000003</v>
      </c>
      <c r="L41" s="253">
        <f t="shared" si="53"/>
        <v>440.03272450000003</v>
      </c>
      <c r="M41" s="253">
        <f t="shared" si="53"/>
        <v>437.79479937499991</v>
      </c>
      <c r="N41" s="253">
        <f t="shared" si="53"/>
        <v>434.79147499999999</v>
      </c>
      <c r="O41" s="253">
        <f t="shared" si="53"/>
        <v>431.99266249999999</v>
      </c>
      <c r="Q41" s="257" t="s">
        <v>521</v>
      </c>
      <c r="R41" s="253">
        <f>AVERAGE(R32:R39)</f>
        <v>469.87937637499999</v>
      </c>
      <c r="S41" s="253">
        <f t="shared" ref="S41:AE41" si="54">AVERAGE(S32:S39)</f>
        <v>466.76508325000003</v>
      </c>
      <c r="T41" s="253">
        <f t="shared" si="54"/>
        <v>463.95820700000002</v>
      </c>
      <c r="U41" s="253">
        <f t="shared" si="54"/>
        <v>461.48642287500002</v>
      </c>
      <c r="V41" s="253">
        <f t="shared" si="54"/>
        <v>458.92610637500002</v>
      </c>
      <c r="W41" s="253">
        <f t="shared" si="54"/>
        <v>457.34797175000006</v>
      </c>
      <c r="X41" s="253">
        <f t="shared" si="54"/>
        <v>455.59543925000008</v>
      </c>
      <c r="Y41" s="253">
        <f t="shared" si="54"/>
        <v>453.81945787500001</v>
      </c>
      <c r="Z41" s="253">
        <f t="shared" si="54"/>
        <v>452.08496162500006</v>
      </c>
      <c r="AA41" s="253">
        <f t="shared" si="54"/>
        <v>450.82405475000007</v>
      </c>
      <c r="AB41" s="253">
        <f t="shared" si="54"/>
        <v>449.31776524999998</v>
      </c>
      <c r="AC41" s="253">
        <f t="shared" si="54"/>
        <v>448.04368149999999</v>
      </c>
      <c r="AD41" s="253">
        <f t="shared" si="54"/>
        <v>445.56272162499994</v>
      </c>
      <c r="AE41" s="253">
        <f t="shared" si="54"/>
        <v>444.15264037500003</v>
      </c>
      <c r="AG41" s="256" t="s">
        <v>521</v>
      </c>
      <c r="AH41" s="253">
        <f>AVERAGE(AH32:AH39)</f>
        <v>489.99064975000005</v>
      </c>
      <c r="AI41" s="253">
        <f t="shared" ref="AI41:AU41" si="55">AVERAGE(AI32:AI39)</f>
        <v>487.49388837499998</v>
      </c>
      <c r="AJ41" s="253">
        <f t="shared" si="55"/>
        <v>485.58409774999996</v>
      </c>
      <c r="AK41" s="253">
        <f t="shared" si="55"/>
        <v>483.59200249999998</v>
      </c>
      <c r="AL41" s="253">
        <f t="shared" si="55"/>
        <v>482.117731875</v>
      </c>
      <c r="AM41" s="253">
        <f t="shared" si="55"/>
        <v>480.60507374999992</v>
      </c>
      <c r="AN41" s="253">
        <f t="shared" si="55"/>
        <v>478.86851250000007</v>
      </c>
      <c r="AO41" s="253">
        <f t="shared" si="55"/>
        <v>477.56567550000005</v>
      </c>
      <c r="AP41" s="253">
        <f t="shared" si="55"/>
        <v>476.42911400000003</v>
      </c>
      <c r="AQ41" s="253">
        <f t="shared" si="55"/>
        <v>475.46888874999996</v>
      </c>
      <c r="AR41" s="253">
        <f t="shared" si="55"/>
        <v>474.24833975000001</v>
      </c>
      <c r="AS41" s="253">
        <f t="shared" si="55"/>
        <v>473.12265674999998</v>
      </c>
      <c r="AT41" s="253">
        <f t="shared" si="55"/>
        <v>472.80302112499999</v>
      </c>
      <c r="AU41" s="253">
        <f t="shared" si="55"/>
        <v>471.30712800000003</v>
      </c>
      <c r="AW41" s="36">
        <v>516</v>
      </c>
      <c r="AX41" s="36">
        <v>516</v>
      </c>
    </row>
    <row r="42" spans="1:50" x14ac:dyDescent="0.25">
      <c r="A42" s="257" t="s">
        <v>154</v>
      </c>
      <c r="B42" s="253">
        <f>_xlfn.STDEV.P(B32:B39)</f>
        <v>13.78948673006278</v>
      </c>
      <c r="C42" s="253">
        <f t="shared" ref="C42:O42" si="56">_xlfn.STDEV.P(C32:C39)</f>
        <v>12.486378780115432</v>
      </c>
      <c r="D42" s="253">
        <f t="shared" si="56"/>
        <v>11.331650143697166</v>
      </c>
      <c r="E42" s="253">
        <f t="shared" si="56"/>
        <v>10.745109895568335</v>
      </c>
      <c r="F42" s="253">
        <f t="shared" si="56"/>
        <v>10.170205453075084</v>
      </c>
      <c r="G42" s="253">
        <f t="shared" si="56"/>
        <v>9.6561861693122673</v>
      </c>
      <c r="H42" s="253">
        <f t="shared" si="56"/>
        <v>9.6923856166677052</v>
      </c>
      <c r="I42" s="253">
        <f t="shared" si="56"/>
        <v>9.7040770050614586</v>
      </c>
      <c r="J42" s="253">
        <f t="shared" si="56"/>
        <v>9.9352973934647579</v>
      </c>
      <c r="K42" s="253">
        <f t="shared" si="56"/>
        <v>10.489270253040754</v>
      </c>
      <c r="L42" s="253">
        <f t="shared" si="56"/>
        <v>11.624077917563607</v>
      </c>
      <c r="M42" s="253">
        <f t="shared" si="56"/>
        <v>12.37920836027326</v>
      </c>
      <c r="N42" s="253">
        <f t="shared" si="56"/>
        <v>14.202822766536364</v>
      </c>
      <c r="O42" s="253">
        <f t="shared" si="56"/>
        <v>16.642096007006515</v>
      </c>
      <c r="Q42" s="257" t="s">
        <v>154</v>
      </c>
      <c r="R42" s="253">
        <f>_xlfn.STDEV.P(R32:R39)</f>
        <v>8.9852837399830126</v>
      </c>
      <c r="S42" s="253">
        <f t="shared" ref="S42:AE42" si="57">_xlfn.STDEV.P(S32:S39)</f>
        <v>8.4123579454462369</v>
      </c>
      <c r="T42" s="253">
        <f t="shared" si="57"/>
        <v>8.1261912508801863</v>
      </c>
      <c r="U42" s="253">
        <f t="shared" si="57"/>
        <v>8.1071820533040828</v>
      </c>
      <c r="V42" s="253">
        <f t="shared" si="57"/>
        <v>7.812746390400938</v>
      </c>
      <c r="W42" s="253">
        <f t="shared" si="57"/>
        <v>7.2936685243215242</v>
      </c>
      <c r="X42" s="253">
        <f t="shared" si="57"/>
        <v>7.4005136812549415</v>
      </c>
      <c r="Y42" s="253">
        <f t="shared" si="57"/>
        <v>7.0980222643800124</v>
      </c>
      <c r="Z42" s="253">
        <f t="shared" si="57"/>
        <v>7.4157036328330497</v>
      </c>
      <c r="AA42" s="253">
        <f t="shared" si="57"/>
        <v>7.5617811774268819</v>
      </c>
      <c r="AB42" s="253">
        <f t="shared" si="57"/>
        <v>6.840114145986111</v>
      </c>
      <c r="AC42" s="253">
        <f t="shared" si="57"/>
        <v>7.337122891984019</v>
      </c>
      <c r="AD42" s="253">
        <f t="shared" si="57"/>
        <v>7.4896896311465166</v>
      </c>
      <c r="AE42" s="253">
        <f t="shared" si="57"/>
        <v>8.7972149214758808</v>
      </c>
      <c r="AG42" s="256" t="s">
        <v>154</v>
      </c>
      <c r="AH42" s="253">
        <f>_xlfn.STDEV.P(AH32:AH39)</f>
        <v>13.790123211349531</v>
      </c>
      <c r="AI42" s="253">
        <f t="shared" ref="AI42:AU42" si="58">_xlfn.STDEV.P(AI32:AI39)</f>
        <v>13.238947720116927</v>
      </c>
      <c r="AJ42" s="253">
        <f t="shared" si="58"/>
        <v>12.657718365329378</v>
      </c>
      <c r="AK42" s="253">
        <f t="shared" si="58"/>
        <v>12.014987136466731</v>
      </c>
      <c r="AL42" s="253">
        <f t="shared" si="58"/>
        <v>11.515404161415141</v>
      </c>
      <c r="AM42" s="253">
        <f t="shared" si="58"/>
        <v>10.919107276475209</v>
      </c>
      <c r="AN42" s="253">
        <f t="shared" si="58"/>
        <v>10.586314981551658</v>
      </c>
      <c r="AO42" s="253">
        <f t="shared" si="58"/>
        <v>9.9336564341530149</v>
      </c>
      <c r="AP42" s="253">
        <f t="shared" si="58"/>
        <v>10.193704568686165</v>
      </c>
      <c r="AQ42" s="253">
        <f t="shared" si="58"/>
        <v>10.008253170244984</v>
      </c>
      <c r="AR42" s="253">
        <f t="shared" si="58"/>
        <v>10.208856293586939</v>
      </c>
      <c r="AS42" s="253">
        <f t="shared" si="58"/>
        <v>10.110767023332313</v>
      </c>
      <c r="AT42" s="253">
        <f t="shared" si="58"/>
        <v>10.0177340254415</v>
      </c>
      <c r="AU42" s="253">
        <f t="shared" si="58"/>
        <v>9.8229636072782647</v>
      </c>
      <c r="AW42" s="39">
        <v>516</v>
      </c>
      <c r="AX42" s="39">
        <v>516</v>
      </c>
    </row>
    <row r="43" spans="1:50" x14ac:dyDescent="0.25">
      <c r="A43" s="257" t="s">
        <v>155</v>
      </c>
      <c r="B43" s="253">
        <f>VAR(B32:B39)</f>
        <v>217.31422203265998</v>
      </c>
      <c r="C43" s="253">
        <f t="shared" ref="C43:O43" si="59">VAR(C32:C39)</f>
        <v>178.18246290344794</v>
      </c>
      <c r="D43" s="253">
        <f t="shared" si="59"/>
        <v>146.75005140474514</v>
      </c>
      <c r="E43" s="253">
        <f t="shared" si="59"/>
        <v>131.95129904896064</v>
      </c>
      <c r="F43" s="253">
        <f t="shared" si="59"/>
        <v>118.20923309458077</v>
      </c>
      <c r="G43" s="253">
        <f t="shared" si="59"/>
        <v>106.56220724162002</v>
      </c>
      <c r="H43" s="253">
        <f t="shared" si="59"/>
        <v>107.36267307678516</v>
      </c>
      <c r="I43" s="253">
        <f t="shared" si="59"/>
        <v>107.62184059447152</v>
      </c>
      <c r="J43" s="253">
        <f t="shared" si="59"/>
        <v>112.811582053243</v>
      </c>
      <c r="K43" s="253">
        <f t="shared" si="59"/>
        <v>125.74261764722931</v>
      </c>
      <c r="L43" s="253">
        <f t="shared" si="59"/>
        <v>154.42192849553132</v>
      </c>
      <c r="M43" s="253">
        <f t="shared" si="59"/>
        <v>175.13691385949642</v>
      </c>
      <c r="N43" s="253">
        <f t="shared" si="59"/>
        <v>230.53734232873563</v>
      </c>
      <c r="O43" s="253">
        <f t="shared" si="59"/>
        <v>316.52498229305394</v>
      </c>
      <c r="Q43" s="257" t="s">
        <v>155</v>
      </c>
      <c r="R43" s="253">
        <f>VAR(R32:R39)</f>
        <v>92.268941586289287</v>
      </c>
      <c r="S43" s="253">
        <f t="shared" ref="S43:AE43" si="60">VAR(S32:S39)</f>
        <v>80.877447088357059</v>
      </c>
      <c r="T43" s="253">
        <f t="shared" si="60"/>
        <v>75.468553423864776</v>
      </c>
      <c r="U43" s="253">
        <f t="shared" si="60"/>
        <v>75.115886680475214</v>
      </c>
      <c r="V43" s="253">
        <f t="shared" si="60"/>
        <v>69.758864183683301</v>
      </c>
      <c r="W43" s="253">
        <f t="shared" si="60"/>
        <v>60.797257763061168</v>
      </c>
      <c r="X43" s="253">
        <f t="shared" si="60"/>
        <v>62.59154599593321</v>
      </c>
      <c r="Y43" s="253">
        <f t="shared" si="60"/>
        <v>57.579337217867831</v>
      </c>
      <c r="Z43" s="253">
        <f t="shared" si="60"/>
        <v>62.848754708586618</v>
      </c>
      <c r="AA43" s="253">
        <f t="shared" si="60"/>
        <v>65.349182371757124</v>
      </c>
      <c r="AB43" s="253">
        <f t="shared" si="60"/>
        <v>53.471041748707776</v>
      </c>
      <c r="AC43" s="253">
        <f t="shared" si="60"/>
        <v>61.52385409380107</v>
      </c>
      <c r="AD43" s="253">
        <f t="shared" si="60"/>
        <v>64.109086595318445</v>
      </c>
      <c r="AE43" s="253">
        <f t="shared" si="60"/>
        <v>88.446846142443306</v>
      </c>
      <c r="AG43" s="256" t="s">
        <v>155</v>
      </c>
      <c r="AH43" s="253">
        <f>VAR(AH32:AH39)</f>
        <v>217.334283639087</v>
      </c>
      <c r="AI43" s="253">
        <f t="shared" ref="AI43:AU43" si="61">VAR(AI32:AI39)</f>
        <v>200.30827055541619</v>
      </c>
      <c r="AJ43" s="253">
        <f t="shared" si="61"/>
        <v>183.1060962468533</v>
      </c>
      <c r="AK43" s="253">
        <f t="shared" si="61"/>
        <v>164.98276101652687</v>
      </c>
      <c r="AL43" s="253">
        <f t="shared" si="61"/>
        <v>151.54803771512817</v>
      </c>
      <c r="AM43" s="253">
        <f t="shared" si="61"/>
        <v>136.25931853162726</v>
      </c>
      <c r="AN43" s="253">
        <f t="shared" si="61"/>
        <v>128.08007415842866</v>
      </c>
      <c r="AO43" s="253">
        <f t="shared" si="61"/>
        <v>112.77432017347381</v>
      </c>
      <c r="AP43" s="253">
        <f t="shared" si="61"/>
        <v>118.75612895274651</v>
      </c>
      <c r="AQ43" s="253">
        <f t="shared" si="61"/>
        <v>114.47443602253576</v>
      </c>
      <c r="AR43" s="253">
        <f t="shared" si="61"/>
        <v>119.10942494069675</v>
      </c>
      <c r="AS43" s="253">
        <f t="shared" si="61"/>
        <v>116.83155405726191</v>
      </c>
      <c r="AT43" s="253">
        <f t="shared" si="61"/>
        <v>114.69142286227243</v>
      </c>
      <c r="AU43" s="253">
        <f t="shared" si="61"/>
        <v>110.27498746275798</v>
      </c>
      <c r="AW43" s="36">
        <v>512</v>
      </c>
      <c r="AX43" s="36">
        <v>512</v>
      </c>
    </row>
    <row r="44" spans="1:50" x14ac:dyDescent="0.25">
      <c r="A44" s="257" t="s">
        <v>519</v>
      </c>
      <c r="B44" s="253">
        <f>B42/B41*100</f>
        <v>2.9741055900412792</v>
      </c>
      <c r="C44" s="253">
        <f t="shared" ref="C44:O44" si="62">C42/C41*100</f>
        <v>2.7085616725387491</v>
      </c>
      <c r="D44" s="253">
        <f t="shared" si="62"/>
        <v>2.4714795618152534</v>
      </c>
      <c r="E44" s="253">
        <f t="shared" si="62"/>
        <v>2.3580884427079818</v>
      </c>
      <c r="F44" s="253">
        <f t="shared" si="62"/>
        <v>2.2426509651153426</v>
      </c>
      <c r="G44" s="253">
        <f t="shared" si="62"/>
        <v>2.1394614922793851</v>
      </c>
      <c r="H44" s="253">
        <f t="shared" si="62"/>
        <v>2.1589651764483415</v>
      </c>
      <c r="I44" s="253">
        <f t="shared" si="62"/>
        <v>2.1733816911501904</v>
      </c>
      <c r="J44" s="253">
        <f t="shared" si="62"/>
        <v>2.2360455700874504</v>
      </c>
      <c r="K44" s="253">
        <f t="shared" si="62"/>
        <v>2.3709115805137233</v>
      </c>
      <c r="L44" s="253">
        <f t="shared" si="62"/>
        <v>2.6416394214252592</v>
      </c>
      <c r="M44" s="253">
        <f t="shared" si="62"/>
        <v>2.8276280069900186</v>
      </c>
      <c r="N44" s="253">
        <f t="shared" si="62"/>
        <v>3.2665826225172343</v>
      </c>
      <c r="O44" s="253">
        <f t="shared" si="62"/>
        <v>3.8524024715365424</v>
      </c>
      <c r="Q44" s="257" t="s">
        <v>517</v>
      </c>
      <c r="R44" s="253">
        <f>R42/R41*100</f>
        <v>1.9122532700418124</v>
      </c>
      <c r="S44" s="253">
        <f t="shared" ref="S44:AE44" si="63">S42/S41*100</f>
        <v>1.8022680460313194</v>
      </c>
      <c r="T44" s="253">
        <f t="shared" si="63"/>
        <v>1.7514920801649243</v>
      </c>
      <c r="U44" s="253">
        <f t="shared" si="63"/>
        <v>1.7567541863523093</v>
      </c>
      <c r="V44" s="253">
        <f t="shared" si="63"/>
        <v>1.7023974626575171</v>
      </c>
      <c r="W44" s="253">
        <f t="shared" si="63"/>
        <v>1.5947744332205016</v>
      </c>
      <c r="X44" s="253">
        <f t="shared" si="63"/>
        <v>1.6243607911083671</v>
      </c>
      <c r="Y44" s="253">
        <f t="shared" si="63"/>
        <v>1.5640630081434479</v>
      </c>
      <c r="Z44" s="253">
        <f t="shared" si="63"/>
        <v>1.6403340660077741</v>
      </c>
      <c r="AA44" s="253">
        <f t="shared" si="63"/>
        <v>1.677324246067613</v>
      </c>
      <c r="AB44" s="253">
        <f t="shared" si="63"/>
        <v>1.5223333406771213</v>
      </c>
      <c r="AC44" s="253">
        <f t="shared" si="63"/>
        <v>1.637590974929086</v>
      </c>
      <c r="AD44" s="253">
        <f t="shared" si="63"/>
        <v>1.6809506872188653</v>
      </c>
      <c r="AE44" s="253">
        <f t="shared" si="63"/>
        <v>1.9806737868423689</v>
      </c>
      <c r="AG44" s="256" t="s">
        <v>517</v>
      </c>
      <c r="AH44" s="253">
        <f>AH42/AH41*100</f>
        <v>2.8143645635657419</v>
      </c>
      <c r="AI44" s="253">
        <f t="shared" ref="AI44:AU44" si="64">AI42/AI41*100</f>
        <v>2.7157156296353393</v>
      </c>
      <c r="AJ44" s="253">
        <f t="shared" si="64"/>
        <v>2.6066995241360083</v>
      </c>
      <c r="AK44" s="253">
        <f t="shared" si="64"/>
        <v>2.4845297429141691</v>
      </c>
      <c r="AL44" s="253">
        <f t="shared" si="64"/>
        <v>2.3885045913226799</v>
      </c>
      <c r="AM44" s="253">
        <f t="shared" si="64"/>
        <v>2.2719500631312699</v>
      </c>
      <c r="AN44" s="253">
        <f t="shared" si="64"/>
        <v>2.2106934795700637</v>
      </c>
      <c r="AO44" s="253">
        <f t="shared" si="64"/>
        <v>2.0800608049882796</v>
      </c>
      <c r="AP44" s="253">
        <f t="shared" si="64"/>
        <v>2.1396057186979895</v>
      </c>
      <c r="AQ44" s="253">
        <f t="shared" si="64"/>
        <v>2.1049228260878476</v>
      </c>
      <c r="AR44" s="253">
        <f t="shared" si="64"/>
        <v>2.1526393321626673</v>
      </c>
      <c r="AS44" s="253">
        <f t="shared" si="64"/>
        <v>2.1370287131852335</v>
      </c>
      <c r="AT44" s="253">
        <f t="shared" si="64"/>
        <v>2.1187965342533217</v>
      </c>
      <c r="AU44" s="253">
        <f t="shared" si="64"/>
        <v>2.084195851007427</v>
      </c>
      <c r="AW44" s="39">
        <v>512</v>
      </c>
      <c r="AX44" s="39">
        <v>512</v>
      </c>
    </row>
    <row r="45" spans="1:50" x14ac:dyDescent="0.25">
      <c r="AW45" s="41"/>
      <c r="AX45" s="41"/>
    </row>
    <row r="47" spans="1:50" x14ac:dyDescent="0.25">
      <c r="AW47" s="41"/>
      <c r="AX47" s="41"/>
    </row>
    <row r="49" spans="39:68" x14ac:dyDescent="0.25">
      <c r="AW49" s="41"/>
      <c r="AX49" s="41"/>
    </row>
    <row r="50" spans="39:68" x14ac:dyDescent="0.25">
      <c r="AO50" s="478"/>
      <c r="AP50" s="478"/>
      <c r="AQ50" s="478"/>
      <c r="AR50" s="478"/>
    </row>
    <row r="51" spans="39:68" x14ac:dyDescent="0.25">
      <c r="AO51" s="214" t="s">
        <v>113</v>
      </c>
      <c r="AP51" s="214"/>
      <c r="AQ51" s="185" t="s">
        <v>532</v>
      </c>
      <c r="AW51" s="41"/>
      <c r="AX51" s="41"/>
    </row>
    <row r="52" spans="39:68" ht="15.75" thickBot="1" x14ac:dyDescent="0.3">
      <c r="AM52" s="478" t="s">
        <v>531</v>
      </c>
      <c r="AN52" s="479"/>
      <c r="AO52" s="283">
        <v>516</v>
      </c>
    </row>
    <row r="53" spans="39:68" x14ac:dyDescent="0.25">
      <c r="AO53" s="284">
        <v>516</v>
      </c>
      <c r="AQ53" s="288" t="s">
        <v>533</v>
      </c>
      <c r="AR53" s="289" t="s">
        <v>113</v>
      </c>
      <c r="AW53" s="41"/>
      <c r="AX53" s="41"/>
    </row>
    <row r="54" spans="39:68" x14ac:dyDescent="0.25">
      <c r="AO54" s="283">
        <v>512</v>
      </c>
      <c r="AQ54" s="290" t="s">
        <v>534</v>
      </c>
      <c r="AR54" s="292">
        <v>80</v>
      </c>
    </row>
    <row r="55" spans="39:68" x14ac:dyDescent="0.25">
      <c r="AO55" s="284">
        <v>519</v>
      </c>
      <c r="AQ55" s="287" t="s">
        <v>535</v>
      </c>
      <c r="AR55" s="293">
        <v>425.501666</v>
      </c>
      <c r="AW55" s="41"/>
      <c r="AX55" s="41"/>
    </row>
    <row r="56" spans="39:68" x14ac:dyDescent="0.25">
      <c r="AO56" s="283">
        <v>516</v>
      </c>
      <c r="AQ56" s="287" t="s">
        <v>536</v>
      </c>
      <c r="AR56" s="293">
        <v>519</v>
      </c>
    </row>
    <row r="57" spans="39:68" x14ac:dyDescent="0.25">
      <c r="AO57" s="284">
        <v>518</v>
      </c>
      <c r="AQ57" s="287" t="s">
        <v>537</v>
      </c>
      <c r="AR57" s="293">
        <v>456.2846255</v>
      </c>
      <c r="AW57" s="41"/>
      <c r="AX57" s="41"/>
    </row>
    <row r="58" spans="39:68" x14ac:dyDescent="0.25">
      <c r="AO58" s="283">
        <v>512</v>
      </c>
      <c r="AQ58" s="287" t="s">
        <v>538</v>
      </c>
      <c r="AR58" s="293">
        <v>501.16709800000001</v>
      </c>
    </row>
    <row r="59" spans="39:68" x14ac:dyDescent="0.25">
      <c r="AO59" s="284">
        <v>511</v>
      </c>
      <c r="AQ59" s="287" t="s">
        <v>539</v>
      </c>
      <c r="AR59" s="293">
        <v>516</v>
      </c>
      <c r="AW59" s="41"/>
      <c r="AX59" s="41"/>
      <c r="BM59" s="473" t="s">
        <v>544</v>
      </c>
      <c r="BN59" s="473"/>
      <c r="BO59" s="473"/>
      <c r="BP59" s="473"/>
    </row>
    <row r="60" spans="39:68" x14ac:dyDescent="0.25">
      <c r="AO60" s="283">
        <v>516</v>
      </c>
      <c r="AQ60" s="287" t="s">
        <v>540</v>
      </c>
      <c r="AR60" s="293">
        <v>487.44008864999995</v>
      </c>
      <c r="BM60" s="472" t="s">
        <v>531</v>
      </c>
      <c r="BN60" s="472"/>
      <c r="BO60" s="472" t="s">
        <v>530</v>
      </c>
      <c r="BP60" s="472"/>
    </row>
    <row r="61" spans="39:68" x14ac:dyDescent="0.25">
      <c r="AO61" s="284">
        <v>516</v>
      </c>
      <c r="AQ61" s="287" t="s">
        <v>541</v>
      </c>
      <c r="AR61" s="293">
        <v>953.82838525970226</v>
      </c>
      <c r="AW61" s="41"/>
      <c r="AX61" s="41"/>
      <c r="BM61" s="474">
        <v>511</v>
      </c>
      <c r="BN61" s="475"/>
      <c r="BO61" s="468">
        <v>425.501666</v>
      </c>
      <c r="BP61" s="469"/>
    </row>
    <row r="62" spans="39:68" ht="15.75" thickBot="1" x14ac:dyDescent="0.3">
      <c r="AO62" s="283">
        <v>518</v>
      </c>
      <c r="AQ62" s="291" t="s">
        <v>542</v>
      </c>
      <c r="AR62" s="294">
        <v>30.884112181827444</v>
      </c>
      <c r="BM62" s="474">
        <v>511</v>
      </c>
      <c r="BN62" s="475"/>
      <c r="BO62" s="468">
        <v>428.08058299999999</v>
      </c>
      <c r="BP62" s="469"/>
    </row>
    <row r="63" spans="39:68" x14ac:dyDescent="0.25">
      <c r="AO63" s="284">
        <v>517</v>
      </c>
      <c r="AW63" s="41"/>
      <c r="AX63" s="41"/>
      <c r="BM63" s="474">
        <v>512</v>
      </c>
      <c r="BN63" s="475"/>
      <c r="BO63" s="468">
        <v>437.161745</v>
      </c>
      <c r="BP63" s="469"/>
    </row>
    <row r="64" spans="39:68" x14ac:dyDescent="0.25">
      <c r="AO64" s="283">
        <v>515</v>
      </c>
      <c r="BM64" s="474">
        <v>512</v>
      </c>
      <c r="BN64" s="475"/>
      <c r="BO64" s="468">
        <v>438.683063</v>
      </c>
      <c r="BP64" s="469"/>
    </row>
    <row r="65" spans="41:68" x14ac:dyDescent="0.25">
      <c r="AO65" s="284">
        <v>516</v>
      </c>
      <c r="AW65" s="41"/>
      <c r="AX65" s="41"/>
      <c r="BM65" s="474">
        <v>512</v>
      </c>
      <c r="BN65" s="475"/>
      <c r="BO65" s="468">
        <v>438.683063</v>
      </c>
      <c r="BP65" s="469"/>
    </row>
    <row r="66" spans="41:68" x14ac:dyDescent="0.25">
      <c r="AO66" s="283">
        <v>518</v>
      </c>
      <c r="BM66" s="474">
        <v>512</v>
      </c>
      <c r="BN66" s="475"/>
      <c r="BO66" s="468">
        <v>438.80392000000001</v>
      </c>
      <c r="BP66" s="469"/>
    </row>
    <row r="67" spans="41:68" x14ac:dyDescent="0.25">
      <c r="AO67" s="284">
        <v>518</v>
      </c>
      <c r="AW67" s="41"/>
      <c r="AX67" s="41"/>
      <c r="BM67" s="474">
        <v>512</v>
      </c>
      <c r="BN67" s="475"/>
      <c r="BO67" s="468">
        <v>440.09531800000002</v>
      </c>
      <c r="BP67" s="469"/>
    </row>
    <row r="68" spans="41:68" x14ac:dyDescent="0.25">
      <c r="AO68" s="283">
        <v>516</v>
      </c>
      <c r="BM68" s="474">
        <v>512</v>
      </c>
      <c r="BN68" s="475"/>
      <c r="BO68" s="468">
        <v>441.43083899999999</v>
      </c>
      <c r="BP68" s="469"/>
    </row>
    <row r="69" spans="41:68" x14ac:dyDescent="0.25">
      <c r="AO69" s="284">
        <v>516</v>
      </c>
      <c r="AW69" s="41"/>
      <c r="AX69" s="41"/>
      <c r="BM69" s="474">
        <v>512</v>
      </c>
      <c r="BN69" s="475"/>
      <c r="BO69" s="468">
        <v>441.43083899999999</v>
      </c>
      <c r="BP69" s="469"/>
    </row>
    <row r="70" spans="41:68" x14ac:dyDescent="0.25">
      <c r="AO70" s="283">
        <v>512</v>
      </c>
      <c r="BM70" s="474">
        <v>512</v>
      </c>
      <c r="BN70" s="475"/>
      <c r="BO70" s="468">
        <v>446.29188799999997</v>
      </c>
      <c r="BP70" s="469"/>
    </row>
    <row r="71" spans="41:68" x14ac:dyDescent="0.25">
      <c r="AO71" s="284">
        <v>512</v>
      </c>
      <c r="AW71" s="41"/>
      <c r="AX71" s="41"/>
      <c r="BM71" s="474">
        <v>515</v>
      </c>
      <c r="BN71" s="475"/>
      <c r="BO71" s="468">
        <v>449.64360299999998</v>
      </c>
      <c r="BP71" s="469"/>
    </row>
    <row r="72" spans="41:68" x14ac:dyDescent="0.25">
      <c r="AO72" s="283">
        <v>516</v>
      </c>
      <c r="BM72" s="474">
        <v>515</v>
      </c>
      <c r="BN72" s="475"/>
      <c r="BO72" s="468">
        <v>450.51813499999997</v>
      </c>
      <c r="BP72" s="469"/>
    </row>
    <row r="73" spans="41:68" x14ac:dyDescent="0.25">
      <c r="AO73" s="284">
        <v>516</v>
      </c>
      <c r="AW73" s="41"/>
      <c r="AX73" s="41"/>
      <c r="BM73" s="474">
        <v>516</v>
      </c>
      <c r="BN73" s="475"/>
      <c r="BO73" s="468">
        <v>451.85084499999999</v>
      </c>
      <c r="BP73" s="469"/>
    </row>
    <row r="74" spans="41:68" x14ac:dyDescent="0.25">
      <c r="AO74" s="283">
        <v>512</v>
      </c>
      <c r="BM74" s="474">
        <v>516</v>
      </c>
      <c r="BN74" s="475"/>
      <c r="BO74" s="468">
        <v>453.36282399999999</v>
      </c>
      <c r="BP74" s="469"/>
    </row>
    <row r="75" spans="41:68" x14ac:dyDescent="0.25">
      <c r="AO75" s="284">
        <v>519</v>
      </c>
      <c r="AW75" s="41"/>
      <c r="AX75" s="41"/>
      <c r="BM75" s="474">
        <v>516</v>
      </c>
      <c r="BN75" s="475"/>
      <c r="BO75" s="468">
        <v>453.36282399999999</v>
      </c>
      <c r="BP75" s="469"/>
    </row>
    <row r="76" spans="41:68" x14ac:dyDescent="0.25">
      <c r="AO76" s="283">
        <v>516</v>
      </c>
      <c r="BM76" s="474">
        <v>516</v>
      </c>
      <c r="BN76" s="475"/>
      <c r="BO76" s="468">
        <v>453.80496399999998</v>
      </c>
      <c r="BP76" s="469"/>
    </row>
    <row r="77" spans="41:68" x14ac:dyDescent="0.25">
      <c r="AO77" s="284">
        <v>518</v>
      </c>
      <c r="AW77" s="41"/>
      <c r="AX77" s="41"/>
      <c r="BM77" s="474">
        <v>516</v>
      </c>
      <c r="BN77" s="475"/>
      <c r="BO77" s="468">
        <v>454.19291099999998</v>
      </c>
      <c r="BP77" s="469"/>
    </row>
    <row r="78" spans="41:68" x14ac:dyDescent="0.25">
      <c r="AO78" s="283">
        <v>512</v>
      </c>
      <c r="BM78" s="474">
        <v>516</v>
      </c>
      <c r="BN78" s="475"/>
      <c r="BO78" s="468">
        <v>454.19291099999998</v>
      </c>
      <c r="BP78" s="469"/>
    </row>
    <row r="79" spans="41:68" x14ac:dyDescent="0.25">
      <c r="AO79" s="284">
        <v>511</v>
      </c>
      <c r="AW79" s="41"/>
      <c r="AX79" s="41"/>
      <c r="BM79" s="474">
        <v>516</v>
      </c>
      <c r="BN79" s="475"/>
      <c r="BO79" s="468">
        <v>454.54786300000001</v>
      </c>
      <c r="BP79" s="469"/>
    </row>
    <row r="80" spans="41:68" x14ac:dyDescent="0.25">
      <c r="AO80" s="283">
        <v>516</v>
      </c>
      <c r="BM80" s="474">
        <v>516</v>
      </c>
      <c r="BN80" s="475"/>
      <c r="BO80" s="468">
        <v>455.47436299999998</v>
      </c>
      <c r="BP80" s="469"/>
    </row>
    <row r="81" spans="39:68" x14ac:dyDescent="0.25">
      <c r="AO81" s="284">
        <v>516</v>
      </c>
      <c r="AW81" s="41"/>
      <c r="AX81" s="41"/>
      <c r="BM81" s="474">
        <v>516</v>
      </c>
      <c r="BN81" s="475"/>
      <c r="BO81" s="468">
        <v>456.55471299999999</v>
      </c>
      <c r="BP81" s="469"/>
    </row>
    <row r="82" spans="39:68" x14ac:dyDescent="0.25">
      <c r="AO82" s="283">
        <v>518</v>
      </c>
      <c r="BM82" s="474">
        <v>516</v>
      </c>
      <c r="BN82" s="475"/>
      <c r="BO82" s="468">
        <v>456.89922100000001</v>
      </c>
      <c r="BP82" s="469"/>
    </row>
    <row r="83" spans="39:68" x14ac:dyDescent="0.25">
      <c r="AO83" s="284">
        <v>517</v>
      </c>
      <c r="AW83" s="41"/>
      <c r="AX83" s="41"/>
      <c r="BM83" s="474">
        <v>516</v>
      </c>
      <c r="BN83" s="475"/>
      <c r="BO83" s="468">
        <v>458.74504200000001</v>
      </c>
      <c r="BP83" s="469"/>
    </row>
    <row r="84" spans="39:68" x14ac:dyDescent="0.25">
      <c r="AO84" s="283">
        <v>515</v>
      </c>
      <c r="BM84" s="474">
        <v>516</v>
      </c>
      <c r="BN84" s="475"/>
      <c r="BO84" s="468">
        <v>462.10189100000002</v>
      </c>
      <c r="BP84" s="469"/>
    </row>
    <row r="85" spans="39:68" x14ac:dyDescent="0.25">
      <c r="AO85" s="284">
        <v>516</v>
      </c>
      <c r="AW85" s="41"/>
      <c r="AX85" s="41"/>
      <c r="BM85" s="474">
        <v>516</v>
      </c>
      <c r="BN85" s="475"/>
      <c r="BO85" s="468">
        <v>463.935633</v>
      </c>
      <c r="BP85" s="469"/>
    </row>
    <row r="86" spans="39:68" x14ac:dyDescent="0.25">
      <c r="AO86" s="283">
        <v>518</v>
      </c>
      <c r="BM86" s="474">
        <v>516</v>
      </c>
      <c r="BN86" s="475"/>
      <c r="BO86" s="468">
        <v>464.28427699999997</v>
      </c>
      <c r="BP86" s="469"/>
    </row>
    <row r="87" spans="39:68" x14ac:dyDescent="0.25">
      <c r="AO87" s="284">
        <v>518</v>
      </c>
      <c r="AW87" s="41"/>
      <c r="AX87" s="41"/>
      <c r="BM87" s="474">
        <v>516</v>
      </c>
      <c r="BN87" s="475"/>
      <c r="BO87" s="468">
        <v>464.64011599999998</v>
      </c>
      <c r="BP87" s="469"/>
    </row>
    <row r="88" spans="39:68" x14ac:dyDescent="0.25">
      <c r="AO88" s="283">
        <v>516</v>
      </c>
      <c r="BM88" s="474">
        <v>516</v>
      </c>
      <c r="BN88" s="475"/>
      <c r="BO88" s="468">
        <v>465.073035</v>
      </c>
      <c r="BP88" s="469"/>
    </row>
    <row r="89" spans="39:68" x14ac:dyDescent="0.25">
      <c r="AO89" s="284">
        <v>516</v>
      </c>
      <c r="AW89" s="41"/>
      <c r="AX89" s="41"/>
      <c r="BM89" s="474">
        <v>517</v>
      </c>
      <c r="BN89" s="475"/>
      <c r="BO89" s="468">
        <v>466.88228600000002</v>
      </c>
      <c r="BP89" s="469"/>
    </row>
    <row r="90" spans="39:68" x14ac:dyDescent="0.25">
      <c r="AO90" s="283">
        <v>512</v>
      </c>
      <c r="BM90" s="474">
        <v>517</v>
      </c>
      <c r="BN90" s="475"/>
      <c r="BO90" s="468">
        <v>468.58924100000002</v>
      </c>
      <c r="BP90" s="469"/>
    </row>
    <row r="91" spans="39:68" x14ac:dyDescent="0.25">
      <c r="AO91" s="284">
        <v>512</v>
      </c>
      <c r="AW91" s="41"/>
      <c r="AX91" s="41"/>
      <c r="BM91" s="474">
        <v>518</v>
      </c>
      <c r="BN91" s="475"/>
      <c r="BO91" s="468">
        <v>478.17146100000002</v>
      </c>
      <c r="BP91" s="469"/>
    </row>
    <row r="92" spans="39:68" x14ac:dyDescent="0.25">
      <c r="AM92" s="478" t="s">
        <v>530</v>
      </c>
      <c r="AN92" s="479"/>
      <c r="AO92" s="285">
        <v>490.28152</v>
      </c>
      <c r="BM92" s="474">
        <v>518</v>
      </c>
      <c r="BN92" s="475"/>
      <c r="BO92" s="468">
        <v>478.35780099999999</v>
      </c>
      <c r="BP92" s="469"/>
    </row>
    <row r="93" spans="39:68" x14ac:dyDescent="0.25">
      <c r="AO93" s="286">
        <v>489.18259699999999</v>
      </c>
      <c r="AW93" s="25"/>
      <c r="AX93" s="25"/>
      <c r="BM93" s="474">
        <v>518</v>
      </c>
      <c r="BN93" s="475"/>
      <c r="BO93" s="468">
        <v>479.42400300000003</v>
      </c>
      <c r="BP93" s="469"/>
    </row>
    <row r="94" spans="39:68" x14ac:dyDescent="0.25">
      <c r="AO94" s="285">
        <v>479.42400300000003</v>
      </c>
      <c r="AW94" s="24"/>
      <c r="AX94" s="24"/>
      <c r="BM94" s="474">
        <v>518</v>
      </c>
      <c r="BN94" s="475"/>
      <c r="BO94" s="468">
        <v>479.70478700000001</v>
      </c>
      <c r="BP94" s="469"/>
    </row>
    <row r="95" spans="39:68" x14ac:dyDescent="0.25">
      <c r="AO95" s="286">
        <v>478.35780099999999</v>
      </c>
      <c r="AW95" s="25"/>
      <c r="AX95" s="25"/>
      <c r="BM95" s="474">
        <v>518</v>
      </c>
      <c r="BN95" s="475"/>
      <c r="BO95" s="468">
        <v>480.91853700000001</v>
      </c>
      <c r="BP95" s="469"/>
    </row>
    <row r="96" spans="39:68" x14ac:dyDescent="0.25">
      <c r="AO96" s="285">
        <v>480.91853700000001</v>
      </c>
      <c r="AW96" s="24"/>
      <c r="AX96" s="24"/>
      <c r="BM96" s="474">
        <v>518</v>
      </c>
      <c r="BN96" s="475"/>
      <c r="BO96" s="468">
        <v>482.54877099999999</v>
      </c>
      <c r="BP96" s="469"/>
    </row>
    <row r="97" spans="41:68" x14ac:dyDescent="0.25">
      <c r="AO97" s="286">
        <v>464.28427699999997</v>
      </c>
      <c r="AW97" s="25"/>
      <c r="AX97" s="25"/>
      <c r="BM97" s="474">
        <v>518</v>
      </c>
      <c r="BN97" s="475"/>
      <c r="BO97" s="468">
        <v>489.18259699999999</v>
      </c>
      <c r="BP97" s="469"/>
    </row>
    <row r="98" spans="41:68" x14ac:dyDescent="0.25">
      <c r="AO98" s="285">
        <v>462.10189100000002</v>
      </c>
      <c r="AW98" s="24"/>
      <c r="AX98" s="24"/>
      <c r="BM98" s="474">
        <v>518</v>
      </c>
      <c r="BN98" s="475"/>
      <c r="BO98" s="468">
        <v>490.28152</v>
      </c>
      <c r="BP98" s="469"/>
    </row>
    <row r="99" spans="41:68" x14ac:dyDescent="0.25">
      <c r="AO99" s="286">
        <v>466.88228600000002</v>
      </c>
      <c r="AW99" s="25"/>
      <c r="AX99" s="25"/>
      <c r="BM99" s="474">
        <v>519</v>
      </c>
      <c r="BN99" s="475"/>
      <c r="BO99" s="468">
        <v>490.463797</v>
      </c>
      <c r="BP99" s="469"/>
    </row>
    <row r="100" spans="41:68" x14ac:dyDescent="0.25">
      <c r="AO100" s="285">
        <v>455.47436299999998</v>
      </c>
      <c r="AW100" s="24"/>
      <c r="AX100" s="24"/>
      <c r="BM100" s="476">
        <v>519</v>
      </c>
      <c r="BN100" s="477"/>
      <c r="BO100" s="470">
        <v>491.33419600000002</v>
      </c>
      <c r="BP100" s="471"/>
    </row>
    <row r="101" spans="41:68" x14ac:dyDescent="0.25">
      <c r="AO101" s="286">
        <v>451.85084499999999</v>
      </c>
      <c r="AW101" s="25"/>
      <c r="AX101" s="25"/>
    </row>
    <row r="102" spans="41:68" x14ac:dyDescent="0.25">
      <c r="AO102" s="285">
        <v>437.161745</v>
      </c>
      <c r="AW102" s="24"/>
      <c r="AX102" s="24"/>
    </row>
    <row r="103" spans="41:68" x14ac:dyDescent="0.25">
      <c r="AO103" s="286">
        <v>446.29188799999997</v>
      </c>
      <c r="AW103" s="25"/>
      <c r="AX103" s="25"/>
    </row>
    <row r="104" spans="41:68" x14ac:dyDescent="0.25">
      <c r="AO104" s="285">
        <v>450.51813499999997</v>
      </c>
      <c r="AW104" s="24"/>
      <c r="AX104" s="24"/>
    </row>
    <row r="105" spans="41:68" x14ac:dyDescent="0.25">
      <c r="AO105" s="286">
        <v>463.935633</v>
      </c>
    </row>
    <row r="106" spans="41:68" x14ac:dyDescent="0.25">
      <c r="AO106" s="285">
        <v>454.54786300000001</v>
      </c>
    </row>
    <row r="107" spans="41:68" x14ac:dyDescent="0.25">
      <c r="AO107" s="286">
        <v>456.89922100000001</v>
      </c>
    </row>
    <row r="108" spans="41:68" x14ac:dyDescent="0.25">
      <c r="AO108" s="285">
        <v>453.36282399999999</v>
      </c>
    </row>
    <row r="109" spans="41:68" x14ac:dyDescent="0.25">
      <c r="AO109" s="286">
        <v>456.55471299999999</v>
      </c>
    </row>
    <row r="110" spans="41:68" x14ac:dyDescent="0.25">
      <c r="AO110" s="285">
        <v>438.683063</v>
      </c>
    </row>
    <row r="111" spans="41:68" x14ac:dyDescent="0.25">
      <c r="AO111" s="286">
        <v>438.80392000000001</v>
      </c>
    </row>
    <row r="112" spans="41:68" x14ac:dyDescent="0.25">
      <c r="AO112" s="285">
        <v>449.64360299999998</v>
      </c>
    </row>
    <row r="113" spans="1:41" x14ac:dyDescent="0.25">
      <c r="AO113" s="286">
        <v>453.36282399999999</v>
      </c>
    </row>
    <row r="114" spans="1:41" x14ac:dyDescent="0.25">
      <c r="AO114" s="285">
        <v>438.683063</v>
      </c>
    </row>
    <row r="115" spans="1:41" x14ac:dyDescent="0.25">
      <c r="AO115" s="286">
        <v>425.501666</v>
      </c>
    </row>
    <row r="116" spans="1:41" x14ac:dyDescent="0.25">
      <c r="AO116" s="285">
        <v>491.33419600000002</v>
      </c>
    </row>
    <row r="117" spans="1:41" x14ac:dyDescent="0.25">
      <c r="AO117" s="286">
        <v>490.463797</v>
      </c>
    </row>
    <row r="118" spans="1:41" x14ac:dyDescent="0.25">
      <c r="AO118" s="285">
        <v>478.17146100000002</v>
      </c>
    </row>
    <row r="119" spans="1:41" x14ac:dyDescent="0.25">
      <c r="A119" s="256" t="s">
        <v>488</v>
      </c>
      <c r="B119" s="256">
        <v>400</v>
      </c>
      <c r="C119" s="256">
        <v>380</v>
      </c>
      <c r="D119" s="256">
        <v>360</v>
      </c>
      <c r="E119" s="256">
        <v>340</v>
      </c>
      <c r="F119" s="256">
        <v>320</v>
      </c>
      <c r="G119" s="256">
        <v>300</v>
      </c>
      <c r="H119" s="256">
        <v>280</v>
      </c>
      <c r="I119" s="256">
        <v>260</v>
      </c>
      <c r="J119" s="256">
        <v>240</v>
      </c>
      <c r="K119" s="256">
        <v>220</v>
      </c>
      <c r="L119" s="256">
        <v>200</v>
      </c>
      <c r="M119" s="256">
        <v>180</v>
      </c>
      <c r="N119" s="256">
        <v>160</v>
      </c>
      <c r="O119" s="256">
        <v>140</v>
      </c>
      <c r="AO119" s="286">
        <v>479.70478700000001</v>
      </c>
    </row>
    <row r="120" spans="1:41" x14ac:dyDescent="0.25">
      <c r="A120" t="s">
        <v>473</v>
      </c>
      <c r="B120">
        <f>AVERAGE(B41,R41,AH41)</f>
        <v>474.50719275</v>
      </c>
      <c r="C120">
        <f t="shared" ref="C120:O120" si="65">AVERAGE(C41,S41,AI41)</f>
        <v>471.75187641666668</v>
      </c>
      <c r="D120">
        <f t="shared" si="65"/>
        <v>469.34630675</v>
      </c>
      <c r="E120">
        <f t="shared" si="65"/>
        <v>466.91625895833334</v>
      </c>
      <c r="F120">
        <f t="shared" si="65"/>
        <v>464.84472558333329</v>
      </c>
      <c r="G120">
        <f t="shared" si="65"/>
        <v>463.09675745833329</v>
      </c>
      <c r="H120">
        <f t="shared" si="65"/>
        <v>461.13352895833333</v>
      </c>
      <c r="I120">
        <f t="shared" si="65"/>
        <v>459.29393641666667</v>
      </c>
      <c r="J120">
        <f t="shared" si="65"/>
        <v>457.61284504166673</v>
      </c>
      <c r="K120">
        <f t="shared" si="65"/>
        <v>456.23600625</v>
      </c>
      <c r="L120">
        <f t="shared" si="65"/>
        <v>454.53294316666666</v>
      </c>
      <c r="M120">
        <f t="shared" si="65"/>
        <v>452.98704587499998</v>
      </c>
      <c r="N120">
        <f t="shared" si="65"/>
        <v>451.05240591666666</v>
      </c>
      <c r="O120">
        <f t="shared" si="65"/>
        <v>449.15081029166669</v>
      </c>
      <c r="AO120" s="285">
        <v>482.54877099999999</v>
      </c>
    </row>
    <row r="121" spans="1:41" x14ac:dyDescent="0.25">
      <c r="A121" t="s">
        <v>154</v>
      </c>
      <c r="B121">
        <f>AVERAGE(B42,R42,AH42)</f>
        <v>12.188297893798442</v>
      </c>
      <c r="C121">
        <f t="shared" ref="C121:O121" si="66">AVERAGE(C42,S42,AI42)</f>
        <v>11.379228148559532</v>
      </c>
      <c r="D121">
        <f t="shared" si="66"/>
        <v>10.705186586635577</v>
      </c>
      <c r="E121">
        <f t="shared" si="66"/>
        <v>10.289093028446382</v>
      </c>
      <c r="F121">
        <f t="shared" si="66"/>
        <v>9.832785334963722</v>
      </c>
      <c r="G121">
        <f t="shared" si="66"/>
        <v>9.2896539900363333</v>
      </c>
      <c r="H121">
        <f t="shared" si="66"/>
        <v>9.2264047598247672</v>
      </c>
      <c r="I121">
        <f t="shared" si="66"/>
        <v>8.9119185678648289</v>
      </c>
      <c r="J121">
        <f t="shared" si="66"/>
        <v>9.1815685316613251</v>
      </c>
      <c r="K121">
        <f t="shared" si="66"/>
        <v>9.3531015335708734</v>
      </c>
      <c r="L121">
        <f t="shared" si="66"/>
        <v>9.5576827857122186</v>
      </c>
      <c r="M121">
        <f t="shared" si="66"/>
        <v>9.9423660918631978</v>
      </c>
      <c r="N121">
        <f t="shared" si="66"/>
        <v>10.57008214104146</v>
      </c>
      <c r="O121">
        <f t="shared" si="66"/>
        <v>11.754091511920221</v>
      </c>
      <c r="AO121" s="286">
        <v>464.64011599999998</v>
      </c>
    </row>
    <row r="122" spans="1:41" x14ac:dyDescent="0.25">
      <c r="A122" t="s">
        <v>576</v>
      </c>
      <c r="B122">
        <f>B121/B120*100</f>
        <v>2.5686223686434184</v>
      </c>
      <c r="C122">
        <f t="shared" ref="C122:O122" si="67">C121/C120*100</f>
        <v>2.4121214387092391</v>
      </c>
      <c r="D122">
        <f t="shared" si="67"/>
        <v>2.2808715936775776</v>
      </c>
      <c r="E122">
        <f t="shared" si="67"/>
        <v>2.2036270596789307</v>
      </c>
      <c r="F122">
        <f t="shared" si="67"/>
        <v>2.1152838343222173</v>
      </c>
      <c r="G122">
        <f t="shared" si="67"/>
        <v>2.005985539830121</v>
      </c>
      <c r="H122">
        <f t="shared" si="67"/>
        <v>2.0008097829421634</v>
      </c>
      <c r="I122">
        <f t="shared" si="67"/>
        <v>1.9403518882470134</v>
      </c>
      <c r="J122">
        <f t="shared" si="67"/>
        <v>2.0064053339292349</v>
      </c>
      <c r="K122">
        <f t="shared" si="67"/>
        <v>2.0500577344712529</v>
      </c>
      <c r="L122">
        <f t="shared" si="67"/>
        <v>2.1027480910679861</v>
      </c>
      <c r="M122">
        <f t="shared" si="67"/>
        <v>2.1948455662034001</v>
      </c>
      <c r="N122">
        <f t="shared" si="67"/>
        <v>2.3434266179248175</v>
      </c>
      <c r="O122">
        <f t="shared" si="67"/>
        <v>2.6169587681000563</v>
      </c>
      <c r="AO122" s="285">
        <v>465.073035</v>
      </c>
    </row>
    <row r="123" spans="1:41" x14ac:dyDescent="0.25">
      <c r="AO123" s="286">
        <v>468.58924100000002</v>
      </c>
    </row>
    <row r="124" spans="1:41" x14ac:dyDescent="0.25">
      <c r="AO124" s="285">
        <v>454.19291099999998</v>
      </c>
    </row>
    <row r="125" spans="1:41" x14ac:dyDescent="0.25">
      <c r="AO125" s="286">
        <v>458.74504200000001</v>
      </c>
    </row>
    <row r="126" spans="1:41" x14ac:dyDescent="0.25">
      <c r="AO126" s="285">
        <v>441.43083899999999</v>
      </c>
    </row>
    <row r="127" spans="1:41" x14ac:dyDescent="0.25">
      <c r="AO127" s="286">
        <v>440.09531800000002</v>
      </c>
    </row>
    <row r="128" spans="1:41" x14ac:dyDescent="0.25">
      <c r="AO128" s="285">
        <v>453.80496399999998</v>
      </c>
    </row>
    <row r="129" spans="2:41" x14ac:dyDescent="0.25">
      <c r="AO129" s="286">
        <v>454.19291099999998</v>
      </c>
    </row>
    <row r="130" spans="2:41" x14ac:dyDescent="0.25">
      <c r="AO130" s="285">
        <v>441.43083899999999</v>
      </c>
    </row>
    <row r="131" spans="2:41" x14ac:dyDescent="0.25">
      <c r="AO131" s="286">
        <v>428.08058299999999</v>
      </c>
    </row>
    <row r="132" spans="2:41" x14ac:dyDescent="0.25">
      <c r="B132" t="e">
        <f>MITTELWERT8</f>
        <v>#NAME?</v>
      </c>
    </row>
  </sheetData>
  <sortState ref="BO61:BP100">
    <sortCondition ref="BO61"/>
  </sortState>
  <mergeCells count="87">
    <mergeCell ref="AM52:AN52"/>
    <mergeCell ref="AM92:AN92"/>
    <mergeCell ref="AO50:AP50"/>
    <mergeCell ref="AQ50:AR50"/>
    <mergeCell ref="BM61:BN61"/>
    <mergeCell ref="BM62:BN62"/>
    <mergeCell ref="BM63:BN63"/>
    <mergeCell ref="BM64:BN64"/>
    <mergeCell ref="BM65:BN65"/>
    <mergeCell ref="BM66:BN66"/>
    <mergeCell ref="BM67:BN67"/>
    <mergeCell ref="BM68:BN68"/>
    <mergeCell ref="BM69:BN69"/>
    <mergeCell ref="BM70:BN70"/>
    <mergeCell ref="BM71:BN71"/>
    <mergeCell ref="BM72:BN72"/>
    <mergeCell ref="BM73:BN73"/>
    <mergeCell ref="BM74:BN74"/>
    <mergeCell ref="BM75:BN75"/>
    <mergeCell ref="BM76:BN76"/>
    <mergeCell ref="BM77:BN77"/>
    <mergeCell ref="BM78:BN78"/>
    <mergeCell ref="BM79:BN79"/>
    <mergeCell ref="BM80:BN80"/>
    <mergeCell ref="BM81:BN81"/>
    <mergeCell ref="BM82:BN82"/>
    <mergeCell ref="BM83:BN83"/>
    <mergeCell ref="BM84:BN84"/>
    <mergeCell ref="BM85:BN85"/>
    <mergeCell ref="BM86:BN86"/>
    <mergeCell ref="BM87:BN87"/>
    <mergeCell ref="BM88:BN88"/>
    <mergeCell ref="BM89:BN89"/>
    <mergeCell ref="BM90:BN90"/>
    <mergeCell ref="BM91:BN91"/>
    <mergeCell ref="BM92:BN92"/>
    <mergeCell ref="BM93:BN93"/>
    <mergeCell ref="BM94:BN94"/>
    <mergeCell ref="BM95:BN95"/>
    <mergeCell ref="BM96:BN96"/>
    <mergeCell ref="BM97:BN97"/>
    <mergeCell ref="BM98:BN98"/>
    <mergeCell ref="BM99:BN99"/>
    <mergeCell ref="BM100:BN100"/>
    <mergeCell ref="BO61:BP61"/>
    <mergeCell ref="BO62:BP62"/>
    <mergeCell ref="BO63:BP63"/>
    <mergeCell ref="BO64:BP64"/>
    <mergeCell ref="BO65:BP65"/>
    <mergeCell ref="BO66:BP66"/>
    <mergeCell ref="BO67:BP67"/>
    <mergeCell ref="BO68:BP68"/>
    <mergeCell ref="BO69:BP69"/>
    <mergeCell ref="BO70:BP70"/>
    <mergeCell ref="BO71:BP71"/>
    <mergeCell ref="BO72:BP72"/>
    <mergeCell ref="BO73:BP73"/>
    <mergeCell ref="BO74:BP74"/>
    <mergeCell ref="BO75:BP75"/>
    <mergeCell ref="BO76:BP76"/>
    <mergeCell ref="BO77:BP77"/>
    <mergeCell ref="BO78:BP78"/>
    <mergeCell ref="BO85:BP85"/>
    <mergeCell ref="BO86:BP86"/>
    <mergeCell ref="BO87:BP87"/>
    <mergeCell ref="BO88:BP88"/>
    <mergeCell ref="BO79:BP79"/>
    <mergeCell ref="BO80:BP80"/>
    <mergeCell ref="BO81:BP81"/>
    <mergeCell ref="BO82:BP82"/>
    <mergeCell ref="BO83:BP83"/>
    <mergeCell ref="BO99:BP99"/>
    <mergeCell ref="BO100:BP100"/>
    <mergeCell ref="BM60:BN60"/>
    <mergeCell ref="BO60:BP60"/>
    <mergeCell ref="BM59:BP59"/>
    <mergeCell ref="BO94:BP94"/>
    <mergeCell ref="BO95:BP95"/>
    <mergeCell ref="BO96:BP96"/>
    <mergeCell ref="BO97:BP97"/>
    <mergeCell ref="BO98:BP98"/>
    <mergeCell ref="BO89:BP89"/>
    <mergeCell ref="BO90:BP90"/>
    <mergeCell ref="BO91:BP91"/>
    <mergeCell ref="BO92:BP92"/>
    <mergeCell ref="BO93:BP93"/>
    <mergeCell ref="BO84:BP84"/>
  </mergeCells>
  <conditionalFormatting sqref="AW3">
    <cfRule type="containsText" dxfId="48" priority="12" operator="containsText" text="Basotect">
      <formula>NOT(ISERROR(SEARCH("Basotect",AW3)))</formula>
    </cfRule>
  </conditionalFormatting>
  <conditionalFormatting sqref="AW4">
    <cfRule type="containsText" dxfId="47" priority="9" operator="containsText" text="axial belastet">
      <formula>NOT(ISERROR(SEARCH("axial belastet",AW4)))</formula>
    </cfRule>
    <cfRule type="containsText" dxfId="46" priority="10" operator="containsText" text="unbelastet">
      <formula>NOT(ISERROR(SEARCH("unbelastet",AW4)))</formula>
    </cfRule>
    <cfRule type="containsText" dxfId="45" priority="11" operator="containsText" text="radial belastet">
      <formula>NOT(ISERROR(SEARCH("radial belastet",AW4)))</formula>
    </cfRule>
  </conditionalFormatting>
  <conditionalFormatting sqref="AW3:AX3">
    <cfRule type="containsText" dxfId="44" priority="8" operator="containsText" text="Steinwolle">
      <formula>NOT(ISERROR(SEARCH("Steinwolle",AW3)))</formula>
    </cfRule>
  </conditionalFormatting>
  <conditionalFormatting sqref="AW2:AX2">
    <cfRule type="cellIs" dxfId="43" priority="7" operator="equal">
      <formula>$MA$2</formula>
    </cfRule>
  </conditionalFormatting>
  <conditionalFormatting sqref="AX3">
    <cfRule type="containsText" dxfId="42" priority="4" operator="containsText" text="Basotect">
      <formula>NOT(ISERROR(SEARCH("Basotect",AX3)))</formula>
    </cfRule>
  </conditionalFormatting>
  <conditionalFormatting sqref="AX4">
    <cfRule type="containsText" dxfId="41" priority="1" operator="containsText" text="axial belastet">
      <formula>NOT(ISERROR(SEARCH("axial belastet",AX4)))</formula>
    </cfRule>
    <cfRule type="containsText" dxfId="40" priority="2" operator="containsText" text="unbelastet">
      <formula>NOT(ISERROR(SEARCH("unbelastet",AX4)))</formula>
    </cfRule>
    <cfRule type="containsText" dxfId="39" priority="3" operator="containsText" text="radial belastet">
      <formula>NOT(ISERROR(SEARCH("radial belastet",AX4)))</formula>
    </cfRule>
  </conditionalFormatting>
  <pageMargins left="0.7" right="0.7" top="0.78740157499999996" bottom="0.78740157499999996" header="0.3" footer="0.3"/>
  <pageSetup paperSize="9"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containsText" priority="13" operator="containsText" id="{715EA756-49B1-4B06-A233-6540D20DBFA2}">
            <xm:f>NOT(ISERROR(SEARCH($AN$2,AW2)))</xm:f>
            <xm:f>$AN$2</xm:f>
            <x14:dxf>
              <fill>
                <patternFill>
                  <bgColor theme="7" tint="0.59996337778862885"/>
                </patternFill>
              </fill>
            </x14:dxf>
          </x14:cfRule>
          <x14:cfRule type="containsText" priority="14" operator="containsText" id="{031E654F-3AF4-4632-9425-4E58ACAEE332}">
            <xm:f>NOT(ISERROR(SEARCH($BV$2,AW2)))</xm:f>
            <xm:f>$BV$2</xm:f>
            <x14:dxf>
              <fill>
                <patternFill>
                  <bgColor rgb="FF7030A0"/>
                </patternFill>
              </fill>
            </x14:dxf>
          </x14:cfRule>
          <x14:cfRule type="containsText" priority="15" operator="containsText" id="{710E5264-037E-4360-AA5B-04E9BCFD21E9}">
            <xm:f>NOT(ISERROR(SEARCH($BH$2,AW2)))</xm:f>
            <xm:f>$BH$2</xm:f>
            <x14:dxf>
              <fill>
                <patternFill>
                  <bgColor rgb="FFFF0000"/>
                </patternFill>
              </fill>
            </x14:dxf>
          </x14:cfRule>
          <x14:cfRule type="containsText" priority="16" operator="containsText" id="{50ADD1EA-47A5-4AAD-B3F1-610C6FE77A20}">
            <xm:f>NOT(ISERROR(SEARCH($W$2,AW2)))</xm:f>
            <xm:f>$W$2</xm:f>
            <x14:dxf>
              <fill>
                <patternFill>
                  <bgColor theme="5"/>
                </patternFill>
              </fill>
            </x14:dxf>
          </x14:cfRule>
          <x14:cfRule type="containsText" priority="17" operator="containsText" id="{4A63DD36-6C9C-4B0D-8913-09FD343C2B61}">
            <xm:f>NOT(ISERROR(SEARCH($B$2,AW2)))</xm:f>
            <xm:f>$B$2</xm:f>
            <x14:dxf>
              <fill>
                <patternFill>
                  <bgColor rgb="FF92D050"/>
                </patternFill>
              </fill>
            </x14:dxf>
          </x14:cfRule>
          <x14:cfRule type="containsText" priority="18" operator="containsText" id="{65F1FE93-58E1-4D27-BFAC-6275EC8A8049}">
            <xm:f>NOT(ISERROR(SEARCH($C$2,AW2)))</xm:f>
            <xm:f>$C$2</xm:f>
            <x14:dxf>
              <fill>
                <patternFill>
                  <bgColor rgb="FF00B0F0"/>
                </patternFill>
              </fill>
            </x14:dxf>
          </x14:cfRule>
          <x14:cfRule type="containsText" priority="19" operator="containsText" id="{B3EE4DC8-F3DA-44A1-B803-6217CD54705C}">
            <xm:f>NOT(ISERROR(SEARCH($D$2,AW2)))</xm:f>
            <xm:f>$D$2</xm:f>
            <x14:dxf>
              <fill>
                <patternFill>
                  <bgColor rgb="FFFFFF00"/>
                </patternFill>
              </fill>
            </x14:dxf>
          </x14:cfRule>
          <xm:sqref>AW2:AX2</xm:sqref>
        </x14:conditionalFormatting>
        <x14:conditionalFormatting xmlns:xm="http://schemas.microsoft.com/office/excel/2006/main">
          <x14:cfRule type="containsText" priority="6" operator="containsText" id="{34F0D7B1-81E0-4E34-BD12-2ECA84EAB0D0}">
            <xm:f>NOT(ISERROR(SEARCH($MA$2,AW2)))</xm:f>
            <xm:f>$MA$2</xm:f>
            <x14:dxf>
              <fill>
                <patternFill>
                  <bgColor rgb="FFFF00FF"/>
                </patternFill>
              </fill>
            </x14:dxf>
          </x14:cfRule>
          <xm:sqref>AW2:AX2</xm:sqref>
        </x14:conditionalFormatting>
        <x14:conditionalFormatting xmlns:xm="http://schemas.microsoft.com/office/excel/2006/main">
          <x14:cfRule type="containsText" priority="5" operator="containsText" id="{F13073A4-B10C-4393-9562-D314CC028E95}">
            <xm:f>NOT(ISERROR(SEARCH($PD$2,AW2)))</xm:f>
            <xm:f>$PD$2</xm:f>
            <x14:dxf>
              <fill>
                <patternFill>
                  <bgColor theme="4"/>
                </patternFill>
              </fill>
            </x14:dxf>
          </x14:cfRule>
          <xm:sqref>AW2:AX2</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heetViews>
  <sheetFormatPr baseColWidth="10" defaultRowHeight="15" x14ac:dyDescent="0.25"/>
  <sheetData>
    <row r="1" spans="1:2" x14ac:dyDescent="0.25">
      <c r="A1">
        <v>0.97499999999999998</v>
      </c>
      <c r="B1">
        <v>-1.91014361990104</v>
      </c>
    </row>
    <row r="2" spans="1:2" x14ac:dyDescent="0.25">
      <c r="A2">
        <v>1.0249999999999999</v>
      </c>
      <c r="B2">
        <v>-1.91014361990104</v>
      </c>
    </row>
    <row r="3" spans="1:2" x14ac:dyDescent="0.25">
      <c r="A3">
        <v>0.9</v>
      </c>
      <c r="B3">
        <v>-1.4856672599230312</v>
      </c>
    </row>
    <row r="4" spans="1:2" x14ac:dyDescent="0.25">
      <c r="A4">
        <v>0.9285714285714286</v>
      </c>
      <c r="B4">
        <v>-1.4856672599230312</v>
      </c>
    </row>
    <row r="5" spans="1:2" x14ac:dyDescent="0.25">
      <c r="A5">
        <v>0.95714285714285718</v>
      </c>
      <c r="B5">
        <v>-1.4856672599230312</v>
      </c>
    </row>
    <row r="6" spans="1:2" x14ac:dyDescent="0.25">
      <c r="A6">
        <v>0.98571428571428577</v>
      </c>
      <c r="B6">
        <v>-1.4856672599230312</v>
      </c>
    </row>
    <row r="7" spans="1:2" x14ac:dyDescent="0.25">
      <c r="A7">
        <v>1.0142857142857142</v>
      </c>
      <c r="B7">
        <v>-1.4856672599230312</v>
      </c>
    </row>
    <row r="8" spans="1:2" x14ac:dyDescent="0.25">
      <c r="A8">
        <v>1.0428571428571429</v>
      </c>
      <c r="B8">
        <v>-1.4856672599230312</v>
      </c>
    </row>
    <row r="9" spans="1:2" x14ac:dyDescent="0.25">
      <c r="A9">
        <v>1.0714285714285714</v>
      </c>
      <c r="B9">
        <v>-1.4856672599230312</v>
      </c>
    </row>
    <row r="10" spans="1:2" x14ac:dyDescent="0.25">
      <c r="A10">
        <v>1.1000000000000001</v>
      </c>
      <c r="B10">
        <v>-1.4856672599230312</v>
      </c>
    </row>
    <row r="11" spans="1:2" x14ac:dyDescent="0.25">
      <c r="A11">
        <v>0.97499999999999998</v>
      </c>
      <c r="B11">
        <v>-0.21223817998900446</v>
      </c>
    </row>
    <row r="12" spans="1:2" x14ac:dyDescent="0.25">
      <c r="A12">
        <v>1.0249999999999999</v>
      </c>
      <c r="B12">
        <v>-0.21223817998900446</v>
      </c>
    </row>
    <row r="13" spans="1:2" x14ac:dyDescent="0.25">
      <c r="A13">
        <v>0.8</v>
      </c>
      <c r="B13">
        <v>0.21223817998900446</v>
      </c>
    </row>
    <row r="14" spans="1:2" x14ac:dyDescent="0.25">
      <c r="A14">
        <v>0.82666666666666666</v>
      </c>
      <c r="B14">
        <v>0.21223817998900446</v>
      </c>
    </row>
    <row r="15" spans="1:2" x14ac:dyDescent="0.25">
      <c r="A15">
        <v>0.85333333333333328</v>
      </c>
      <c r="B15">
        <v>0.21223817998900446</v>
      </c>
    </row>
    <row r="16" spans="1:2" x14ac:dyDescent="0.25">
      <c r="A16">
        <v>0.88</v>
      </c>
      <c r="B16">
        <v>0.21223817998900446</v>
      </c>
    </row>
    <row r="17" spans="1:2" x14ac:dyDescent="0.25">
      <c r="A17">
        <v>0.90666666666666662</v>
      </c>
      <c r="B17">
        <v>0.21223817998900446</v>
      </c>
    </row>
    <row r="18" spans="1:2" x14ac:dyDescent="0.25">
      <c r="A18">
        <v>0.93333333333333335</v>
      </c>
      <c r="B18">
        <v>0.21223817998900446</v>
      </c>
    </row>
    <row r="19" spans="1:2" x14ac:dyDescent="0.25">
      <c r="A19">
        <v>0.96</v>
      </c>
      <c r="B19">
        <v>0.21223817998900446</v>
      </c>
    </row>
    <row r="20" spans="1:2" x14ac:dyDescent="0.25">
      <c r="A20">
        <v>0.98666666666666669</v>
      </c>
      <c r="B20">
        <v>0.21223817998900446</v>
      </c>
    </row>
    <row r="21" spans="1:2" x14ac:dyDescent="0.25">
      <c r="A21">
        <v>1.0133333333333334</v>
      </c>
      <c r="B21">
        <v>0.21223817998900446</v>
      </c>
    </row>
    <row r="22" spans="1:2" x14ac:dyDescent="0.25">
      <c r="A22">
        <v>1.04</v>
      </c>
      <c r="B22">
        <v>0.21223817998900446</v>
      </c>
    </row>
    <row r="23" spans="1:2" x14ac:dyDescent="0.25">
      <c r="A23">
        <v>1.0666666666666667</v>
      </c>
      <c r="B23">
        <v>0.21223817998900446</v>
      </c>
    </row>
    <row r="24" spans="1:2" x14ac:dyDescent="0.25">
      <c r="A24">
        <v>1.0933333333333333</v>
      </c>
      <c r="B24">
        <v>0.21223817998900446</v>
      </c>
    </row>
    <row r="25" spans="1:2" x14ac:dyDescent="0.25">
      <c r="A25">
        <v>1.1200000000000001</v>
      </c>
      <c r="B25">
        <v>0.21223817998900446</v>
      </c>
    </row>
    <row r="26" spans="1:2" x14ac:dyDescent="0.25">
      <c r="A26">
        <v>1.1466666666666667</v>
      </c>
      <c r="B26">
        <v>0.21223817998900446</v>
      </c>
    </row>
    <row r="27" spans="1:2" x14ac:dyDescent="0.25">
      <c r="A27">
        <v>1.1733333333333333</v>
      </c>
      <c r="B27">
        <v>0.21223817998900446</v>
      </c>
    </row>
    <row r="28" spans="1:2" x14ac:dyDescent="0.25">
      <c r="A28">
        <v>1.2</v>
      </c>
      <c r="B28">
        <v>0.21223817998900446</v>
      </c>
    </row>
    <row r="29" spans="1:2" x14ac:dyDescent="0.25">
      <c r="A29">
        <v>0.97499999999999998</v>
      </c>
      <c r="B29">
        <v>0.63671453996701333</v>
      </c>
    </row>
    <row r="30" spans="1:2" x14ac:dyDescent="0.25">
      <c r="A30">
        <v>1.0249999999999999</v>
      </c>
      <c r="B30">
        <v>0.63671453996701333</v>
      </c>
    </row>
    <row r="31" spans="1:2" x14ac:dyDescent="0.25">
      <c r="A31">
        <v>0.9</v>
      </c>
      <c r="B31">
        <v>1.0611908999450224</v>
      </c>
    </row>
    <row r="32" spans="1:2" x14ac:dyDescent="0.25">
      <c r="A32">
        <v>0.9285714285714286</v>
      </c>
      <c r="B32">
        <v>1.0611908999450224</v>
      </c>
    </row>
    <row r="33" spans="1:2" x14ac:dyDescent="0.25">
      <c r="A33">
        <v>0.95714285714285718</v>
      </c>
      <c r="B33">
        <v>1.0611908999450224</v>
      </c>
    </row>
    <row r="34" spans="1:2" x14ac:dyDescent="0.25">
      <c r="A34">
        <v>0.98571428571428577</v>
      </c>
      <c r="B34">
        <v>1.0611908999450224</v>
      </c>
    </row>
    <row r="35" spans="1:2" x14ac:dyDescent="0.25">
      <c r="A35">
        <v>1.0142857142857142</v>
      </c>
      <c r="B35">
        <v>1.0611908999450224</v>
      </c>
    </row>
    <row r="36" spans="1:2" x14ac:dyDescent="0.25">
      <c r="A36">
        <v>1.0428571428571429</v>
      </c>
      <c r="B36">
        <v>1.0611908999450224</v>
      </c>
    </row>
    <row r="37" spans="1:2" x14ac:dyDescent="0.25">
      <c r="A37">
        <v>1.0714285714285714</v>
      </c>
      <c r="B37">
        <v>1.0611908999450224</v>
      </c>
    </row>
    <row r="38" spans="1:2" x14ac:dyDescent="0.25">
      <c r="A38">
        <v>1.1000000000000001</v>
      </c>
      <c r="B38">
        <v>1.0611908999450224</v>
      </c>
    </row>
    <row r="39" spans="1:2" x14ac:dyDescent="0.25">
      <c r="A39">
        <v>0.97499999999999998</v>
      </c>
      <c r="B39">
        <v>1.4856672599230312</v>
      </c>
    </row>
    <row r="40" spans="1:2" x14ac:dyDescent="0.25">
      <c r="A40">
        <v>1.0249999999999999</v>
      </c>
      <c r="B40">
        <v>1.4856672599230312</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workbookViewId="0"/>
  </sheetViews>
  <sheetFormatPr baseColWidth="10" defaultRowHeight="15" x14ac:dyDescent="0.25"/>
  <sheetData>
    <row r="1" spans="1:2" x14ac:dyDescent="0.25">
      <c r="A1">
        <v>0.85</v>
      </c>
      <c r="B1">
        <v>-1.91014361990104</v>
      </c>
    </row>
    <row r="2" spans="1:2" x14ac:dyDescent="0.25">
      <c r="A2">
        <v>1.1499999999999999</v>
      </c>
      <c r="B2">
        <v>-1.91014361990104</v>
      </c>
    </row>
    <row r="3" spans="1:2" x14ac:dyDescent="0.25">
      <c r="A3">
        <v>0.85</v>
      </c>
      <c r="B3">
        <v>-1.91014361990104</v>
      </c>
    </row>
    <row r="4" spans="1:2" x14ac:dyDescent="0.25">
      <c r="A4">
        <v>1.1499999999999999</v>
      </c>
      <c r="B4">
        <v>-1.91014361990104</v>
      </c>
    </row>
    <row r="5" spans="1:2" x14ac:dyDescent="0.25">
      <c r="A5">
        <v>0.85</v>
      </c>
      <c r="B5">
        <v>-1.4856672599230312</v>
      </c>
    </row>
    <row r="6" spans="1:2" x14ac:dyDescent="0.25">
      <c r="A6">
        <v>1.1499999999999999</v>
      </c>
      <c r="B6">
        <v>-1.4856672599230312</v>
      </c>
    </row>
    <row r="7" spans="1:2" x14ac:dyDescent="0.25">
      <c r="A7">
        <v>0.85</v>
      </c>
      <c r="B7">
        <v>-1.4856672599230312</v>
      </c>
    </row>
    <row r="8" spans="1:2" x14ac:dyDescent="0.25">
      <c r="A8">
        <v>1.1499999999999999</v>
      </c>
      <c r="B8">
        <v>-1.4856672599230312</v>
      </c>
    </row>
    <row r="9" spans="1:2" x14ac:dyDescent="0.25">
      <c r="A9">
        <v>0.85</v>
      </c>
      <c r="B9">
        <v>-1.4856672599230312</v>
      </c>
    </row>
    <row r="10" spans="1:2" x14ac:dyDescent="0.25">
      <c r="A10">
        <v>1.1499999999999999</v>
      </c>
      <c r="B10">
        <v>-1.4856672599230312</v>
      </c>
    </row>
    <row r="11" spans="1:2" x14ac:dyDescent="0.25">
      <c r="A11">
        <v>0.85</v>
      </c>
      <c r="B11">
        <v>-1.4856672599230312</v>
      </c>
    </row>
    <row r="12" spans="1:2" x14ac:dyDescent="0.25">
      <c r="A12">
        <v>1.1499999999999999</v>
      </c>
      <c r="B12">
        <v>-1.4856672599230312</v>
      </c>
    </row>
    <row r="13" spans="1:2" x14ac:dyDescent="0.25">
      <c r="A13">
        <v>0.85</v>
      </c>
      <c r="B13">
        <v>-1.4856672599230312</v>
      </c>
    </row>
    <row r="14" spans="1:2" x14ac:dyDescent="0.25">
      <c r="A14">
        <v>1.1499999999999999</v>
      </c>
      <c r="B14">
        <v>-1.4856672599230312</v>
      </c>
    </row>
    <row r="15" spans="1:2" x14ac:dyDescent="0.25">
      <c r="A15">
        <v>0.85</v>
      </c>
      <c r="B15">
        <v>-1.4856672599230312</v>
      </c>
    </row>
    <row r="16" spans="1:2" x14ac:dyDescent="0.25">
      <c r="A16">
        <v>1.1499999999999999</v>
      </c>
      <c r="B16">
        <v>-1.4856672599230312</v>
      </c>
    </row>
    <row r="17" spans="1:2" x14ac:dyDescent="0.25">
      <c r="A17">
        <v>0.85</v>
      </c>
      <c r="B17">
        <v>-1.4856672599230312</v>
      </c>
    </row>
    <row r="18" spans="1:2" x14ac:dyDescent="0.25">
      <c r="A18">
        <v>1.1499999999999999</v>
      </c>
      <c r="B18">
        <v>-1.4856672599230312</v>
      </c>
    </row>
    <row r="19" spans="1:2" x14ac:dyDescent="0.25">
      <c r="A19">
        <v>0.85</v>
      </c>
      <c r="B19">
        <v>-1.4856672599230312</v>
      </c>
    </row>
    <row r="20" spans="1:2" x14ac:dyDescent="0.25">
      <c r="A20">
        <v>1.1499999999999999</v>
      </c>
      <c r="B20">
        <v>-1.4856672599230312</v>
      </c>
    </row>
    <row r="21" spans="1:2" x14ac:dyDescent="0.25">
      <c r="A21">
        <v>0.85</v>
      </c>
      <c r="B21">
        <v>-0.21223817998900446</v>
      </c>
    </row>
    <row r="22" spans="1:2" x14ac:dyDescent="0.25">
      <c r="A22">
        <v>1.1499999999999999</v>
      </c>
      <c r="B22">
        <v>-0.21223817998900446</v>
      </c>
    </row>
    <row r="23" spans="1:2" x14ac:dyDescent="0.25">
      <c r="A23">
        <v>0.85</v>
      </c>
      <c r="B23">
        <v>-0.21223817998900446</v>
      </c>
    </row>
    <row r="24" spans="1:2" x14ac:dyDescent="0.25">
      <c r="A24">
        <v>1.1499999999999999</v>
      </c>
      <c r="B24">
        <v>-0.21223817998900446</v>
      </c>
    </row>
    <row r="25" spans="1:2" x14ac:dyDescent="0.25">
      <c r="A25">
        <v>0.85</v>
      </c>
      <c r="B25">
        <v>0.21223817998900446</v>
      </c>
    </row>
    <row r="26" spans="1:2" x14ac:dyDescent="0.25">
      <c r="A26">
        <v>1.1499999999999999</v>
      </c>
      <c r="B26">
        <v>0.21223817998900446</v>
      </c>
    </row>
    <row r="27" spans="1:2" x14ac:dyDescent="0.25">
      <c r="A27">
        <v>0.85</v>
      </c>
      <c r="B27">
        <v>0.21223817998900446</v>
      </c>
    </row>
    <row r="28" spans="1:2" x14ac:dyDescent="0.25">
      <c r="A28">
        <v>1.1499999999999999</v>
      </c>
      <c r="B28">
        <v>0.21223817998900446</v>
      </c>
    </row>
    <row r="29" spans="1:2" x14ac:dyDescent="0.25">
      <c r="A29">
        <v>0.85</v>
      </c>
      <c r="B29">
        <v>0.21223817998900446</v>
      </c>
    </row>
    <row r="30" spans="1:2" x14ac:dyDescent="0.25">
      <c r="A30">
        <v>1.1499999999999999</v>
      </c>
      <c r="B30">
        <v>0.21223817998900446</v>
      </c>
    </row>
    <row r="31" spans="1:2" x14ac:dyDescent="0.25">
      <c r="A31">
        <v>0.85</v>
      </c>
      <c r="B31">
        <v>0.21223817998900446</v>
      </c>
    </row>
    <row r="32" spans="1:2" x14ac:dyDescent="0.25">
      <c r="A32">
        <v>1.1499999999999999</v>
      </c>
      <c r="B32">
        <v>0.21223817998900446</v>
      </c>
    </row>
    <row r="33" spans="1:2" x14ac:dyDescent="0.25">
      <c r="A33">
        <v>0.85</v>
      </c>
      <c r="B33">
        <v>0.21223817998900446</v>
      </c>
    </row>
    <row r="34" spans="1:2" x14ac:dyDescent="0.25">
      <c r="A34">
        <v>1.1499999999999999</v>
      </c>
      <c r="B34">
        <v>0.21223817998900446</v>
      </c>
    </row>
    <row r="35" spans="1:2" x14ac:dyDescent="0.25">
      <c r="A35">
        <v>0.85</v>
      </c>
      <c r="B35">
        <v>0.21223817998900446</v>
      </c>
    </row>
    <row r="36" spans="1:2" x14ac:dyDescent="0.25">
      <c r="A36">
        <v>1.1499999999999999</v>
      </c>
      <c r="B36">
        <v>0.21223817998900446</v>
      </c>
    </row>
    <row r="37" spans="1:2" x14ac:dyDescent="0.25">
      <c r="A37">
        <v>0.85</v>
      </c>
      <c r="B37">
        <v>0.21223817998900446</v>
      </c>
    </row>
    <row r="38" spans="1:2" x14ac:dyDescent="0.25">
      <c r="A38">
        <v>1.1499999999999999</v>
      </c>
      <c r="B38">
        <v>0.21223817998900446</v>
      </c>
    </row>
    <row r="39" spans="1:2" x14ac:dyDescent="0.25">
      <c r="A39">
        <v>0.85</v>
      </c>
      <c r="B39">
        <v>0.21223817998900446</v>
      </c>
    </row>
    <row r="40" spans="1:2" x14ac:dyDescent="0.25">
      <c r="A40">
        <v>1.1499999999999999</v>
      </c>
      <c r="B40">
        <v>0.21223817998900446</v>
      </c>
    </row>
    <row r="41" spans="1:2" x14ac:dyDescent="0.25">
      <c r="A41">
        <v>0.85</v>
      </c>
      <c r="B41">
        <v>0.21223817998900446</v>
      </c>
    </row>
    <row r="42" spans="1:2" x14ac:dyDescent="0.25">
      <c r="A42">
        <v>1.1499999999999999</v>
      </c>
      <c r="B42">
        <v>0.21223817998900446</v>
      </c>
    </row>
    <row r="43" spans="1:2" x14ac:dyDescent="0.25">
      <c r="A43">
        <v>0.85</v>
      </c>
      <c r="B43">
        <v>0.21223817998900446</v>
      </c>
    </row>
    <row r="44" spans="1:2" x14ac:dyDescent="0.25">
      <c r="A44">
        <v>1.1499999999999999</v>
      </c>
      <c r="B44">
        <v>0.21223817998900446</v>
      </c>
    </row>
    <row r="45" spans="1:2" x14ac:dyDescent="0.25">
      <c r="A45">
        <v>0.85</v>
      </c>
      <c r="B45">
        <v>0.21223817998900446</v>
      </c>
    </row>
    <row r="46" spans="1:2" x14ac:dyDescent="0.25">
      <c r="A46">
        <v>1.1499999999999999</v>
      </c>
      <c r="B46">
        <v>0.21223817998900446</v>
      </c>
    </row>
    <row r="47" spans="1:2" x14ac:dyDescent="0.25">
      <c r="A47">
        <v>0.85</v>
      </c>
      <c r="B47">
        <v>0.21223817998900446</v>
      </c>
    </row>
    <row r="48" spans="1:2" x14ac:dyDescent="0.25">
      <c r="A48">
        <v>1.1499999999999999</v>
      </c>
      <c r="B48">
        <v>0.21223817998900446</v>
      </c>
    </row>
    <row r="49" spans="1:2" x14ac:dyDescent="0.25">
      <c r="A49">
        <v>0.85</v>
      </c>
      <c r="B49">
        <v>0.21223817998900446</v>
      </c>
    </row>
    <row r="50" spans="1:2" x14ac:dyDescent="0.25">
      <c r="A50">
        <v>1.1499999999999999</v>
      </c>
      <c r="B50">
        <v>0.21223817998900446</v>
      </c>
    </row>
    <row r="51" spans="1:2" x14ac:dyDescent="0.25">
      <c r="A51">
        <v>0.85</v>
      </c>
      <c r="B51">
        <v>0.21223817998900446</v>
      </c>
    </row>
    <row r="52" spans="1:2" x14ac:dyDescent="0.25">
      <c r="A52">
        <v>1.1499999999999999</v>
      </c>
      <c r="B52">
        <v>0.21223817998900446</v>
      </c>
    </row>
    <row r="53" spans="1:2" x14ac:dyDescent="0.25">
      <c r="A53">
        <v>0.85</v>
      </c>
      <c r="B53">
        <v>0.21223817998900446</v>
      </c>
    </row>
    <row r="54" spans="1:2" x14ac:dyDescent="0.25">
      <c r="A54">
        <v>1.1499999999999999</v>
      </c>
      <c r="B54">
        <v>0.21223817998900446</v>
      </c>
    </row>
    <row r="55" spans="1:2" x14ac:dyDescent="0.25">
      <c r="A55">
        <v>0.85</v>
      </c>
      <c r="B55">
        <v>0.21223817998900446</v>
      </c>
    </row>
    <row r="56" spans="1:2" x14ac:dyDescent="0.25">
      <c r="A56">
        <v>1.1499999999999999</v>
      </c>
      <c r="B56">
        <v>0.21223817998900446</v>
      </c>
    </row>
    <row r="57" spans="1:2" x14ac:dyDescent="0.25">
      <c r="A57">
        <v>0.85</v>
      </c>
      <c r="B57">
        <v>0.63671453996701333</v>
      </c>
    </row>
    <row r="58" spans="1:2" x14ac:dyDescent="0.25">
      <c r="A58">
        <v>1.1499999999999999</v>
      </c>
      <c r="B58">
        <v>0.63671453996701333</v>
      </c>
    </row>
    <row r="59" spans="1:2" x14ac:dyDescent="0.25">
      <c r="A59">
        <v>0.85</v>
      </c>
      <c r="B59">
        <v>0.63671453996701333</v>
      </c>
    </row>
    <row r="60" spans="1:2" x14ac:dyDescent="0.25">
      <c r="A60">
        <v>1.1499999999999999</v>
      </c>
      <c r="B60">
        <v>0.63671453996701333</v>
      </c>
    </row>
    <row r="61" spans="1:2" x14ac:dyDescent="0.25">
      <c r="A61">
        <v>0.85</v>
      </c>
      <c r="B61">
        <v>1.0611908999450224</v>
      </c>
    </row>
    <row r="62" spans="1:2" x14ac:dyDescent="0.25">
      <c r="A62">
        <v>1.1499999999999999</v>
      </c>
      <c r="B62">
        <v>1.0611908999450224</v>
      </c>
    </row>
    <row r="63" spans="1:2" x14ac:dyDescent="0.25">
      <c r="A63">
        <v>0.85</v>
      </c>
      <c r="B63">
        <v>1.0611908999450224</v>
      </c>
    </row>
    <row r="64" spans="1:2" x14ac:dyDescent="0.25">
      <c r="A64">
        <v>1.1499999999999999</v>
      </c>
      <c r="B64">
        <v>1.0611908999450224</v>
      </c>
    </row>
    <row r="65" spans="1:2" x14ac:dyDescent="0.25">
      <c r="A65">
        <v>0.85</v>
      </c>
      <c r="B65">
        <v>1.0611908999450224</v>
      </c>
    </row>
    <row r="66" spans="1:2" x14ac:dyDescent="0.25">
      <c r="A66">
        <v>1.1499999999999999</v>
      </c>
      <c r="B66">
        <v>1.0611908999450224</v>
      </c>
    </row>
    <row r="67" spans="1:2" x14ac:dyDescent="0.25">
      <c r="A67">
        <v>0.85</v>
      </c>
      <c r="B67">
        <v>1.0611908999450224</v>
      </c>
    </row>
    <row r="68" spans="1:2" x14ac:dyDescent="0.25">
      <c r="A68">
        <v>1.1499999999999999</v>
      </c>
      <c r="B68">
        <v>1.0611908999450224</v>
      </c>
    </row>
    <row r="69" spans="1:2" x14ac:dyDescent="0.25">
      <c r="A69">
        <v>0.85</v>
      </c>
      <c r="B69">
        <v>1.0611908999450224</v>
      </c>
    </row>
    <row r="70" spans="1:2" x14ac:dyDescent="0.25">
      <c r="A70">
        <v>1.1499999999999999</v>
      </c>
      <c r="B70">
        <v>1.0611908999450224</v>
      </c>
    </row>
    <row r="71" spans="1:2" x14ac:dyDescent="0.25">
      <c r="A71">
        <v>0.85</v>
      </c>
      <c r="B71">
        <v>1.0611908999450224</v>
      </c>
    </row>
    <row r="72" spans="1:2" x14ac:dyDescent="0.25">
      <c r="A72">
        <v>1.1499999999999999</v>
      </c>
      <c r="B72">
        <v>1.0611908999450224</v>
      </c>
    </row>
    <row r="73" spans="1:2" x14ac:dyDescent="0.25">
      <c r="A73">
        <v>0.85</v>
      </c>
      <c r="B73">
        <v>1.0611908999450224</v>
      </c>
    </row>
    <row r="74" spans="1:2" x14ac:dyDescent="0.25">
      <c r="A74">
        <v>1.1499999999999999</v>
      </c>
      <c r="B74">
        <v>1.0611908999450224</v>
      </c>
    </row>
    <row r="75" spans="1:2" x14ac:dyDescent="0.25">
      <c r="A75">
        <v>0.85</v>
      </c>
      <c r="B75">
        <v>1.0611908999450224</v>
      </c>
    </row>
    <row r="76" spans="1:2" x14ac:dyDescent="0.25">
      <c r="A76">
        <v>1.1499999999999999</v>
      </c>
      <c r="B76">
        <v>1.0611908999450224</v>
      </c>
    </row>
    <row r="77" spans="1:2" x14ac:dyDescent="0.25">
      <c r="A77">
        <v>0.85</v>
      </c>
      <c r="B77">
        <v>1.4856672599230312</v>
      </c>
    </row>
    <row r="78" spans="1:2" x14ac:dyDescent="0.25">
      <c r="A78">
        <v>1.1499999999999999</v>
      </c>
      <c r="B78">
        <v>1.4856672599230312</v>
      </c>
    </row>
    <row r="79" spans="1:2" x14ac:dyDescent="0.25">
      <c r="A79">
        <v>0.85</v>
      </c>
      <c r="B79">
        <v>1.4856672599230312</v>
      </c>
    </row>
    <row r="80" spans="1:2" x14ac:dyDescent="0.25">
      <c r="A80">
        <v>1.1499999999999999</v>
      </c>
      <c r="B80">
        <v>1.4856672599230312</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baseColWidth="10" defaultRowHeight="15" x14ac:dyDescent="0.25"/>
  <sheetData>
    <row r="1" spans="1:4" x14ac:dyDescent="0.25">
      <c r="A1">
        <v>0.05</v>
      </c>
      <c r="B1">
        <v>2.805736201404993E-2</v>
      </c>
      <c r="C1">
        <v>-1.91014361990104</v>
      </c>
      <c r="D1">
        <v>-2.1158354738447582</v>
      </c>
    </row>
    <row r="2" spans="1:4" x14ac:dyDescent="0.25">
      <c r="A2">
        <v>0.25</v>
      </c>
      <c r="B2">
        <v>6.8683577340653418E-2</v>
      </c>
      <c r="C2">
        <v>-1.91014361990104</v>
      </c>
      <c r="D2">
        <v>-1.7314905957386761</v>
      </c>
    </row>
    <row r="3" spans="1:4" x14ac:dyDescent="0.25">
      <c r="A3">
        <v>0.3</v>
      </c>
      <c r="B3">
        <v>0.41596061091732045</v>
      </c>
      <c r="C3">
        <v>-1.4856672599230312</v>
      </c>
      <c r="D3">
        <v>-1.0565147070735064</v>
      </c>
    </row>
    <row r="4" spans="1:4" x14ac:dyDescent="0.25">
      <c r="A4">
        <v>0.7</v>
      </c>
      <c r="B4">
        <v>0.58403938908267961</v>
      </c>
      <c r="C4">
        <v>-1.4856672599230312</v>
      </c>
      <c r="D4">
        <v>-1.0565147070735064</v>
      </c>
    </row>
    <row r="5" spans="1:4" x14ac:dyDescent="0.25">
      <c r="A5">
        <v>0.75</v>
      </c>
      <c r="B5">
        <v>0.73784459955040838</v>
      </c>
      <c r="C5">
        <v>-1.4856672599230312</v>
      </c>
      <c r="D5">
        <v>-1.0565147070735064</v>
      </c>
    </row>
    <row r="6" spans="1:4" x14ac:dyDescent="0.25">
      <c r="A6">
        <v>0.95</v>
      </c>
      <c r="B6">
        <v>0.85569842293504572</v>
      </c>
      <c r="C6">
        <v>-1.4856672599230312</v>
      </c>
      <c r="D6">
        <v>-1.0565147070735064</v>
      </c>
    </row>
    <row r="7" spans="1:4" x14ac:dyDescent="0.25">
      <c r="C7">
        <v>-1.4856672599230312</v>
      </c>
      <c r="D7">
        <v>-1.0565147070735064</v>
      </c>
    </row>
    <row r="8" spans="1:4" x14ac:dyDescent="0.25">
      <c r="C8">
        <v>-1.4856672599230312</v>
      </c>
      <c r="D8">
        <v>-1.0565147070735064</v>
      </c>
    </row>
    <row r="9" spans="1:4" x14ac:dyDescent="0.25">
      <c r="C9">
        <v>-1.4856672599230312</v>
      </c>
      <c r="D9">
        <v>-1.0565147070735064</v>
      </c>
    </row>
    <row r="10" spans="1:4" x14ac:dyDescent="0.25">
      <c r="C10">
        <v>-1.4856672599230312</v>
      </c>
      <c r="D10">
        <v>-1.0565147070735064</v>
      </c>
    </row>
    <row r="11" spans="1:4" x14ac:dyDescent="0.25">
      <c r="C11">
        <v>-0.21223817998900446</v>
      </c>
      <c r="D11">
        <v>-0.59207886983001123</v>
      </c>
    </row>
    <row r="12" spans="1:4" x14ac:dyDescent="0.25">
      <c r="C12">
        <v>-0.21223817998900446</v>
      </c>
      <c r="D12">
        <v>-0.59207886983001123</v>
      </c>
    </row>
    <row r="13" spans="1:4" x14ac:dyDescent="0.25">
      <c r="C13">
        <v>0.21223817998900446</v>
      </c>
      <c r="D13">
        <v>-1.385864486320651E-16</v>
      </c>
    </row>
    <row r="14" spans="1:4" x14ac:dyDescent="0.25">
      <c r="C14">
        <v>0.21223817998900446</v>
      </c>
      <c r="D14">
        <v>-1.385864486320651E-16</v>
      </c>
    </row>
    <row r="15" spans="1:4" x14ac:dyDescent="0.25">
      <c r="C15">
        <v>0.21223817998900446</v>
      </c>
      <c r="D15">
        <v>-1.385864486320651E-16</v>
      </c>
    </row>
    <row r="16" spans="1:4" x14ac:dyDescent="0.25">
      <c r="C16">
        <v>0.21223817998900446</v>
      </c>
      <c r="D16">
        <v>-1.385864486320651E-16</v>
      </c>
    </row>
    <row r="17" spans="3:4" x14ac:dyDescent="0.25">
      <c r="C17">
        <v>0.21223817998900446</v>
      </c>
      <c r="D17">
        <v>-1.385864486320651E-16</v>
      </c>
    </row>
    <row r="18" spans="3:4" x14ac:dyDescent="0.25">
      <c r="C18">
        <v>0.21223817998900446</v>
      </c>
      <c r="D18">
        <v>-1.385864486320651E-16</v>
      </c>
    </row>
    <row r="19" spans="3:4" x14ac:dyDescent="0.25">
      <c r="C19">
        <v>0.21223817998900446</v>
      </c>
      <c r="D19">
        <v>-1.385864486320651E-16</v>
      </c>
    </row>
    <row r="20" spans="3:4" x14ac:dyDescent="0.25">
      <c r="C20">
        <v>0.21223817998900446</v>
      </c>
      <c r="D20">
        <v>-1.385864486320651E-16</v>
      </c>
    </row>
    <row r="21" spans="3:4" x14ac:dyDescent="0.25">
      <c r="C21">
        <v>0.21223817998900446</v>
      </c>
      <c r="D21">
        <v>-1.385864486320651E-16</v>
      </c>
    </row>
    <row r="22" spans="3:4" x14ac:dyDescent="0.25">
      <c r="C22">
        <v>0.21223817998900446</v>
      </c>
      <c r="D22">
        <v>-1.385864486320651E-16</v>
      </c>
    </row>
    <row r="23" spans="3:4" x14ac:dyDescent="0.25">
      <c r="C23">
        <v>0.21223817998900446</v>
      </c>
      <c r="D23">
        <v>-1.385864486320651E-16</v>
      </c>
    </row>
    <row r="24" spans="3:4" x14ac:dyDescent="0.25">
      <c r="C24">
        <v>0.21223817998900446</v>
      </c>
      <c r="D24">
        <v>-1.385864486320651E-16</v>
      </c>
    </row>
    <row r="25" spans="3:4" x14ac:dyDescent="0.25">
      <c r="C25">
        <v>0.21223817998900446</v>
      </c>
      <c r="D25">
        <v>-1.385864486320651E-16</v>
      </c>
    </row>
    <row r="26" spans="3:4" x14ac:dyDescent="0.25">
      <c r="C26">
        <v>0.21223817998900446</v>
      </c>
      <c r="D26">
        <v>-1.385864486320651E-16</v>
      </c>
    </row>
    <row r="27" spans="3:4" x14ac:dyDescent="0.25">
      <c r="C27">
        <v>0.21223817998900446</v>
      </c>
      <c r="D27">
        <v>-1.385864486320651E-16</v>
      </c>
    </row>
    <row r="28" spans="3:4" x14ac:dyDescent="0.25">
      <c r="C28">
        <v>0.21223817998900446</v>
      </c>
      <c r="D28">
        <v>-1.385864486320651E-16</v>
      </c>
    </row>
    <row r="29" spans="3:4" x14ac:dyDescent="0.25">
      <c r="C29">
        <v>0.63671453996701333</v>
      </c>
      <c r="D29">
        <v>0.59207886983001101</v>
      </c>
    </row>
    <row r="30" spans="3:4" x14ac:dyDescent="0.25">
      <c r="C30">
        <v>0.63671453996701333</v>
      </c>
      <c r="D30">
        <v>0.59207886983001101</v>
      </c>
    </row>
    <row r="31" spans="3:4" x14ac:dyDescent="0.25">
      <c r="C31">
        <v>1.0611908999450224</v>
      </c>
      <c r="D31">
        <v>1.0565147070735059</v>
      </c>
    </row>
    <row r="32" spans="3:4" x14ac:dyDescent="0.25">
      <c r="C32">
        <v>1.0611908999450224</v>
      </c>
      <c r="D32">
        <v>1.0565147070735059</v>
      </c>
    </row>
    <row r="33" spans="3:4" x14ac:dyDescent="0.25">
      <c r="C33">
        <v>1.0611908999450224</v>
      </c>
      <c r="D33">
        <v>1.0565147070735059</v>
      </c>
    </row>
    <row r="34" spans="3:4" x14ac:dyDescent="0.25">
      <c r="C34">
        <v>1.0611908999450224</v>
      </c>
      <c r="D34">
        <v>1.0565147070735059</v>
      </c>
    </row>
    <row r="35" spans="3:4" x14ac:dyDescent="0.25">
      <c r="C35">
        <v>1.0611908999450224</v>
      </c>
      <c r="D35">
        <v>1.0565147070735059</v>
      </c>
    </row>
    <row r="36" spans="3:4" x14ac:dyDescent="0.25">
      <c r="C36">
        <v>1.0611908999450224</v>
      </c>
      <c r="D36">
        <v>1.0565147070735059</v>
      </c>
    </row>
    <row r="37" spans="3:4" x14ac:dyDescent="0.25">
      <c r="C37">
        <v>1.0611908999450224</v>
      </c>
      <c r="D37">
        <v>1.0565147070735059</v>
      </c>
    </row>
    <row r="38" spans="3:4" x14ac:dyDescent="0.25">
      <c r="C38">
        <v>1.0611908999450224</v>
      </c>
      <c r="D38">
        <v>1.0565147070735059</v>
      </c>
    </row>
    <row r="39" spans="3:4" x14ac:dyDescent="0.25">
      <c r="C39">
        <v>1.4856672599230312</v>
      </c>
      <c r="D39">
        <v>1.7314905957386746</v>
      </c>
    </row>
    <row r="40" spans="3:4" x14ac:dyDescent="0.25">
      <c r="C40">
        <v>1.4856672599230312</v>
      </c>
      <c r="D40">
        <v>2.1158354738447582</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heetViews>
  <sheetFormatPr baseColWidth="10" defaultRowHeight="15" x14ac:dyDescent="0.25"/>
  <sheetData>
    <row r="1" spans="1:4" x14ac:dyDescent="0.25">
      <c r="A1">
        <v>1.2500000000000001E-2</v>
      </c>
      <c r="B1">
        <v>2.1787088931052065E-2</v>
      </c>
      <c r="C1">
        <v>425.501666</v>
      </c>
      <c r="D1">
        <v>414.35827118278382</v>
      </c>
    </row>
    <row r="2" spans="1:4" x14ac:dyDescent="0.25">
      <c r="A2">
        <v>2.5000000000000001E-2</v>
      </c>
      <c r="B2">
        <v>2.6548315619704579E-2</v>
      </c>
      <c r="C2">
        <v>428.08058299999999</v>
      </c>
      <c r="D2">
        <v>424.99124137532937</v>
      </c>
    </row>
    <row r="3" spans="1:4" x14ac:dyDescent="0.25">
      <c r="A3">
        <v>3.7499999999999999E-2</v>
      </c>
      <c r="B3">
        <v>5.0685912465883137E-2</v>
      </c>
      <c r="C3">
        <v>437.161745</v>
      </c>
      <c r="D3">
        <v>431.17522180845049</v>
      </c>
    </row>
    <row r="4" spans="1:4" x14ac:dyDescent="0.25">
      <c r="A4">
        <v>6.25E-2</v>
      </c>
      <c r="B4">
        <v>5.6067525309016174E-2</v>
      </c>
      <c r="C4">
        <v>438.683063</v>
      </c>
      <c r="D4">
        <v>437.47154555613497</v>
      </c>
    </row>
    <row r="5" spans="1:4" x14ac:dyDescent="0.25">
      <c r="A5">
        <v>7.4999999999999997E-2</v>
      </c>
      <c r="B5">
        <v>5.6513679283702087E-2</v>
      </c>
      <c r="C5">
        <v>438.683063</v>
      </c>
      <c r="D5">
        <v>437.47154555613497</v>
      </c>
    </row>
    <row r="6" spans="1:4" x14ac:dyDescent="0.25">
      <c r="A6">
        <v>8.7499999999999994E-2</v>
      </c>
      <c r="B6">
        <v>6.1457454417015014E-2</v>
      </c>
      <c r="C6">
        <v>438.80392000000001</v>
      </c>
      <c r="D6">
        <v>442.30870637663253</v>
      </c>
    </row>
    <row r="7" spans="1:4" x14ac:dyDescent="0.25">
      <c r="A7">
        <v>0.11249999999999999</v>
      </c>
      <c r="B7">
        <v>6.69189783537497E-2</v>
      </c>
      <c r="C7">
        <v>440.09531800000002</v>
      </c>
      <c r="D7">
        <v>444.95898021439524</v>
      </c>
    </row>
    <row r="8" spans="1:4" x14ac:dyDescent="0.25">
      <c r="A8">
        <v>0.12499999999999999</v>
      </c>
      <c r="B8">
        <v>9.0001133353084128E-2</v>
      </c>
      <c r="C8">
        <v>441.43083899999999</v>
      </c>
      <c r="D8">
        <v>448.40035012224882</v>
      </c>
    </row>
    <row r="9" spans="1:4" x14ac:dyDescent="0.25">
      <c r="A9">
        <v>0.13749999999999998</v>
      </c>
      <c r="B9">
        <v>0.10906089359028025</v>
      </c>
      <c r="C9">
        <v>441.43083899999999</v>
      </c>
      <c r="D9">
        <v>448.40035012224882</v>
      </c>
    </row>
    <row r="10" spans="1:4" x14ac:dyDescent="0.25">
      <c r="A10">
        <v>0.15</v>
      </c>
      <c r="B10">
        <v>0.11447992154103022</v>
      </c>
      <c r="C10">
        <v>446.29188799999997</v>
      </c>
      <c r="D10">
        <v>451.45295689981674</v>
      </c>
    </row>
    <row r="11" spans="1:4" x14ac:dyDescent="0.25">
      <c r="A11">
        <v>0.16250000000000001</v>
      </c>
      <c r="B11">
        <v>0.12310211008652831</v>
      </c>
      <c r="C11">
        <v>449.64360299999998</v>
      </c>
      <c r="D11">
        <v>453.29166833873421</v>
      </c>
    </row>
    <row r="12" spans="1:4" x14ac:dyDescent="0.25">
      <c r="A12">
        <v>0.1875</v>
      </c>
      <c r="B12">
        <v>0.13342348058536091</v>
      </c>
      <c r="C12">
        <v>450.51813499999997</v>
      </c>
      <c r="D12">
        <v>455.01534007248756</v>
      </c>
    </row>
    <row r="13" spans="1:4" x14ac:dyDescent="0.25">
      <c r="A13">
        <v>0.2</v>
      </c>
      <c r="B13">
        <v>0.1365510862348264</v>
      </c>
      <c r="C13">
        <v>451.85084499999999</v>
      </c>
      <c r="D13">
        <v>456.64237040541207</v>
      </c>
    </row>
    <row r="14" spans="1:4" x14ac:dyDescent="0.25">
      <c r="A14">
        <v>0.22500000000000001</v>
      </c>
      <c r="B14">
        <v>0.13933633252593164</v>
      </c>
      <c r="C14">
        <v>453.36282399999999</v>
      </c>
      <c r="D14">
        <v>458.92414768493921</v>
      </c>
    </row>
    <row r="15" spans="1:4" x14ac:dyDescent="0.25">
      <c r="A15">
        <v>0.23750000000000002</v>
      </c>
      <c r="B15">
        <v>0.14191833277493948</v>
      </c>
      <c r="C15">
        <v>453.36282399999999</v>
      </c>
      <c r="D15">
        <v>458.92414768493921</v>
      </c>
    </row>
    <row r="16" spans="1:4" x14ac:dyDescent="0.25">
      <c r="A16">
        <v>0.25</v>
      </c>
      <c r="B16">
        <v>0.14880975130470783</v>
      </c>
      <c r="C16">
        <v>453.80496399999998</v>
      </c>
      <c r="D16">
        <v>461.07370256051325</v>
      </c>
    </row>
    <row r="17" spans="1:4" x14ac:dyDescent="0.25">
      <c r="A17">
        <v>0.26250000000000001</v>
      </c>
      <c r="B17">
        <v>0.15712352712132049</v>
      </c>
      <c r="C17">
        <v>454.19291099999998</v>
      </c>
      <c r="D17">
        <v>463.08821995086794</v>
      </c>
    </row>
    <row r="18" spans="1:4" x14ac:dyDescent="0.25">
      <c r="A18">
        <v>0.27500000000000002</v>
      </c>
      <c r="B18">
        <v>0.15983770272991155</v>
      </c>
      <c r="C18">
        <v>454.19291099999998</v>
      </c>
      <c r="D18">
        <v>463.08821995086794</v>
      </c>
    </row>
    <row r="19" spans="1:4" x14ac:dyDescent="0.25">
      <c r="A19">
        <v>0.28750000000000003</v>
      </c>
      <c r="B19">
        <v>0.17489878147019128</v>
      </c>
      <c r="C19">
        <v>454.54786300000001</v>
      </c>
      <c r="D19">
        <v>465.01348981578371</v>
      </c>
    </row>
    <row r="20" spans="1:4" x14ac:dyDescent="0.25">
      <c r="A20">
        <v>0.30000000000000004</v>
      </c>
      <c r="B20">
        <v>0.20451424369438509</v>
      </c>
      <c r="C20">
        <v>455.47436299999998</v>
      </c>
      <c r="D20">
        <v>466.24576660521819</v>
      </c>
    </row>
    <row r="21" spans="1:4" x14ac:dyDescent="0.25">
      <c r="A21">
        <v>0.31250000000000006</v>
      </c>
      <c r="B21">
        <v>0.22188130667362913</v>
      </c>
      <c r="C21">
        <v>456.55471299999999</v>
      </c>
      <c r="D21">
        <v>467.44478183817176</v>
      </c>
    </row>
    <row r="22" spans="1:4" x14ac:dyDescent="0.25">
      <c r="A22">
        <v>0.32500000000000007</v>
      </c>
      <c r="B22">
        <v>0.22527603954000242</v>
      </c>
      <c r="C22">
        <v>456.89922100000001</v>
      </c>
      <c r="D22">
        <v>468.61402328136592</v>
      </c>
    </row>
    <row r="23" spans="1:4" x14ac:dyDescent="0.25">
      <c r="A23">
        <v>0.33750000000000008</v>
      </c>
      <c r="B23">
        <v>0.22877096047656142</v>
      </c>
      <c r="C23">
        <v>458.74504200000001</v>
      </c>
      <c r="D23">
        <v>469.75655328146303</v>
      </c>
    </row>
    <row r="24" spans="1:4" x14ac:dyDescent="0.25">
      <c r="A24">
        <v>0.35000000000000009</v>
      </c>
      <c r="B24">
        <v>0.23306367819066959</v>
      </c>
      <c r="C24">
        <v>462.10189100000002</v>
      </c>
      <c r="D24">
        <v>470.87508169172889</v>
      </c>
    </row>
    <row r="25" spans="1:4" x14ac:dyDescent="0.25">
      <c r="A25">
        <v>0.3625000000000001</v>
      </c>
      <c r="B25">
        <v>0.25147894146658456</v>
      </c>
      <c r="C25">
        <v>463.935633</v>
      </c>
      <c r="D25">
        <v>471.97202419307462</v>
      </c>
    </row>
    <row r="26" spans="1:4" x14ac:dyDescent="0.25">
      <c r="A26">
        <v>0.37500000000000011</v>
      </c>
      <c r="B26">
        <v>0.26953345795577549</v>
      </c>
      <c r="C26">
        <v>464.28427699999997</v>
      </c>
      <c r="D26">
        <v>473.04954944349271</v>
      </c>
    </row>
    <row r="27" spans="1:4" x14ac:dyDescent="0.25">
      <c r="A27">
        <v>0.38750000000000012</v>
      </c>
      <c r="B27">
        <v>0.3813247541578848</v>
      </c>
      <c r="C27">
        <v>464.64011599999998</v>
      </c>
      <c r="D27">
        <v>474.10961758634551</v>
      </c>
    </row>
    <row r="28" spans="1:4" x14ac:dyDescent="0.25">
      <c r="A28">
        <v>0.40000000000000013</v>
      </c>
      <c r="B28">
        <v>0.38364109736550017</v>
      </c>
      <c r="C28">
        <v>465.073035</v>
      </c>
      <c r="D28">
        <v>475.15401200750836</v>
      </c>
    </row>
    <row r="29" spans="1:4" x14ac:dyDescent="0.25">
      <c r="A29">
        <v>0.41250000000000014</v>
      </c>
      <c r="B29">
        <v>0.39697250076857371</v>
      </c>
      <c r="C29">
        <v>466.88228600000002</v>
      </c>
      <c r="D29">
        <v>476.18436577085578</v>
      </c>
    </row>
    <row r="30" spans="1:4" x14ac:dyDescent="0.25">
      <c r="A30">
        <v>0.42500000000000016</v>
      </c>
      <c r="B30">
        <v>0.40050415120752025</v>
      </c>
      <c r="C30">
        <v>468.58924100000002</v>
      </c>
      <c r="D30">
        <v>477.20218382610426</v>
      </c>
    </row>
    <row r="31" spans="1:4" x14ac:dyDescent="0.25">
      <c r="A31">
        <v>0.43750000000000017</v>
      </c>
      <c r="B31">
        <v>0.41586071594519336</v>
      </c>
      <c r="C31">
        <v>478.17146100000002</v>
      </c>
      <c r="D31">
        <v>478.20886183573543</v>
      </c>
    </row>
    <row r="32" spans="1:4" x14ac:dyDescent="0.25">
      <c r="A32">
        <v>0.45000000000000018</v>
      </c>
      <c r="B32">
        <v>0.43668642855407963</v>
      </c>
      <c r="C32">
        <v>478.35780099999999</v>
      </c>
      <c r="D32">
        <v>479.20570228349681</v>
      </c>
    </row>
    <row r="33" spans="1:4" x14ac:dyDescent="0.25">
      <c r="A33">
        <v>0.46250000000000019</v>
      </c>
      <c r="B33">
        <v>0.52263851721006116</v>
      </c>
      <c r="C33">
        <v>479.42400300000003</v>
      </c>
      <c r="D33">
        <v>480.1939283884322</v>
      </c>
    </row>
    <row r="34" spans="1:4" x14ac:dyDescent="0.25">
      <c r="A34">
        <v>0.4750000000000002</v>
      </c>
      <c r="B34">
        <v>0.53688276523640821</v>
      </c>
      <c r="C34">
        <v>479.70478700000001</v>
      </c>
      <c r="D34">
        <v>481.17469624336013</v>
      </c>
    </row>
    <row r="35" spans="1:4" x14ac:dyDescent="0.25">
      <c r="A35">
        <v>0.48750000000000021</v>
      </c>
      <c r="B35">
        <v>0.53924136903039599</v>
      </c>
      <c r="C35">
        <v>480.91853700000001</v>
      </c>
      <c r="D35">
        <v>482.1491055165713</v>
      </c>
    </row>
    <row r="36" spans="1:4" x14ac:dyDescent="0.25">
      <c r="A36">
        <v>0.50000000000000022</v>
      </c>
      <c r="B36">
        <v>0.55048359243348199</v>
      </c>
      <c r="C36">
        <v>482.54877099999999</v>
      </c>
      <c r="D36">
        <v>483.11820899407587</v>
      </c>
    </row>
    <row r="37" spans="1:4" x14ac:dyDescent="0.25">
      <c r="A37">
        <v>0.52500000000000024</v>
      </c>
      <c r="B37">
        <v>0.77865595725759884</v>
      </c>
      <c r="C37">
        <v>489.18259699999999</v>
      </c>
      <c r="D37">
        <v>484.08302119253801</v>
      </c>
    </row>
    <row r="38" spans="1:4" x14ac:dyDescent="0.25">
      <c r="A38">
        <v>0.62500000000000022</v>
      </c>
      <c r="B38">
        <v>0.78821565007103067</v>
      </c>
      <c r="C38">
        <v>490.28152</v>
      </c>
      <c r="D38">
        <v>485.04452623685285</v>
      </c>
    </row>
    <row r="39" spans="1:4" x14ac:dyDescent="0.25">
      <c r="A39">
        <v>0.65000000000000024</v>
      </c>
      <c r="B39">
        <v>0.81540601606886143</v>
      </c>
      <c r="C39">
        <v>490.463797</v>
      </c>
      <c r="D39">
        <v>486.00368516878086</v>
      </c>
    </row>
    <row r="40" spans="1:4" x14ac:dyDescent="0.25">
      <c r="A40">
        <v>0.8500000000000002</v>
      </c>
      <c r="B40">
        <v>0.82396427256106275</v>
      </c>
      <c r="C40">
        <v>491.33419600000002</v>
      </c>
      <c r="D40">
        <v>486.96144283244251</v>
      </c>
    </row>
    <row r="41" spans="1:4" x14ac:dyDescent="0.25">
      <c r="A41">
        <v>0.87500000000000022</v>
      </c>
      <c r="B41">
        <v>0.83226694756938413</v>
      </c>
      <c r="C41">
        <v>511</v>
      </c>
      <c r="D41">
        <v>488.39761329938864</v>
      </c>
    </row>
    <row r="42" spans="1:4" x14ac:dyDescent="0.25">
      <c r="A42">
        <v>0.9750000000000002</v>
      </c>
      <c r="B42">
        <v>0.84031312748222697</v>
      </c>
      <c r="C42">
        <v>511</v>
      </c>
      <c r="D42">
        <v>488.39761329938864</v>
      </c>
    </row>
    <row r="43" spans="1:4" x14ac:dyDescent="0.25">
      <c r="C43">
        <v>512</v>
      </c>
      <c r="D43">
        <v>493.23292096361752</v>
      </c>
    </row>
    <row r="44" spans="1:4" x14ac:dyDescent="0.25">
      <c r="C44">
        <v>512</v>
      </c>
      <c r="D44">
        <v>493.23292096361752</v>
      </c>
    </row>
    <row r="45" spans="1:4" x14ac:dyDescent="0.25">
      <c r="C45">
        <v>512</v>
      </c>
      <c r="D45">
        <v>493.23292096361752</v>
      </c>
    </row>
    <row r="46" spans="1:4" x14ac:dyDescent="0.25">
      <c r="C46">
        <v>512</v>
      </c>
      <c r="D46">
        <v>493.23292096361752</v>
      </c>
    </row>
    <row r="47" spans="1:4" x14ac:dyDescent="0.25">
      <c r="C47">
        <v>512</v>
      </c>
      <c r="D47">
        <v>493.23292096361752</v>
      </c>
    </row>
    <row r="48" spans="1:4" x14ac:dyDescent="0.25">
      <c r="C48">
        <v>512</v>
      </c>
      <c r="D48">
        <v>493.23292096361752</v>
      </c>
    </row>
    <row r="49" spans="3:4" x14ac:dyDescent="0.25">
      <c r="C49">
        <v>512</v>
      </c>
      <c r="D49">
        <v>493.23292096361752</v>
      </c>
    </row>
    <row r="50" spans="3:4" x14ac:dyDescent="0.25">
      <c r="C50">
        <v>512</v>
      </c>
      <c r="D50">
        <v>493.23292096361752</v>
      </c>
    </row>
    <row r="51" spans="3:4" x14ac:dyDescent="0.25">
      <c r="C51">
        <v>515</v>
      </c>
      <c r="D51">
        <v>498.18690250152031</v>
      </c>
    </row>
    <row r="52" spans="3:4" x14ac:dyDescent="0.25">
      <c r="C52">
        <v>515</v>
      </c>
      <c r="D52">
        <v>498.18690250152031</v>
      </c>
    </row>
    <row r="53" spans="3:4" x14ac:dyDescent="0.25">
      <c r="C53">
        <v>516</v>
      </c>
      <c r="D53">
        <v>508.38169555114462</v>
      </c>
    </row>
    <row r="54" spans="3:4" x14ac:dyDescent="0.25">
      <c r="C54">
        <v>516</v>
      </c>
      <c r="D54">
        <v>508.38169555114462</v>
      </c>
    </row>
    <row r="55" spans="3:4" x14ac:dyDescent="0.25">
      <c r="C55">
        <v>516</v>
      </c>
      <c r="D55">
        <v>508.38169555114462</v>
      </c>
    </row>
    <row r="56" spans="3:4" x14ac:dyDescent="0.25">
      <c r="C56">
        <v>516</v>
      </c>
      <c r="D56">
        <v>508.38169555114462</v>
      </c>
    </row>
    <row r="57" spans="3:4" x14ac:dyDescent="0.25">
      <c r="C57">
        <v>516</v>
      </c>
      <c r="D57">
        <v>508.38169555114462</v>
      </c>
    </row>
    <row r="58" spans="3:4" x14ac:dyDescent="0.25">
      <c r="C58">
        <v>516</v>
      </c>
      <c r="D58">
        <v>508.38169555114462</v>
      </c>
    </row>
    <row r="59" spans="3:4" x14ac:dyDescent="0.25">
      <c r="C59">
        <v>516</v>
      </c>
      <c r="D59">
        <v>508.38169555114462</v>
      </c>
    </row>
    <row r="60" spans="3:4" x14ac:dyDescent="0.25">
      <c r="C60">
        <v>516</v>
      </c>
      <c r="D60">
        <v>508.38169555114462</v>
      </c>
    </row>
    <row r="61" spans="3:4" x14ac:dyDescent="0.25">
      <c r="C61">
        <v>516</v>
      </c>
      <c r="D61">
        <v>508.38169555114462</v>
      </c>
    </row>
    <row r="62" spans="3:4" x14ac:dyDescent="0.25">
      <c r="C62">
        <v>516</v>
      </c>
      <c r="D62">
        <v>508.38169555114462</v>
      </c>
    </row>
    <row r="63" spans="3:4" x14ac:dyDescent="0.25">
      <c r="C63">
        <v>516</v>
      </c>
      <c r="D63">
        <v>508.38169555114462</v>
      </c>
    </row>
    <row r="64" spans="3:4" x14ac:dyDescent="0.25">
      <c r="C64">
        <v>516</v>
      </c>
      <c r="D64">
        <v>508.38169555114462</v>
      </c>
    </row>
    <row r="65" spans="3:4" x14ac:dyDescent="0.25">
      <c r="C65">
        <v>516</v>
      </c>
      <c r="D65">
        <v>508.38169555114462</v>
      </c>
    </row>
    <row r="66" spans="3:4" x14ac:dyDescent="0.25">
      <c r="C66">
        <v>516</v>
      </c>
      <c r="D66">
        <v>508.38169555114462</v>
      </c>
    </row>
    <row r="67" spans="3:4" x14ac:dyDescent="0.25">
      <c r="C67">
        <v>516</v>
      </c>
      <c r="D67">
        <v>508.38169555114462</v>
      </c>
    </row>
    <row r="68" spans="3:4" x14ac:dyDescent="0.25">
      <c r="C68">
        <v>516</v>
      </c>
      <c r="D68">
        <v>508.38169555114462</v>
      </c>
    </row>
    <row r="69" spans="3:4" x14ac:dyDescent="0.25">
      <c r="C69">
        <v>517</v>
      </c>
      <c r="D69">
        <v>520.72667309438953</v>
      </c>
    </row>
    <row r="70" spans="3:4" x14ac:dyDescent="0.25">
      <c r="C70">
        <v>517</v>
      </c>
      <c r="D70">
        <v>520.72667309438953</v>
      </c>
    </row>
    <row r="71" spans="3:4" x14ac:dyDescent="0.25">
      <c r="C71">
        <v>518</v>
      </c>
      <c r="D71">
        <v>532.17522021799266</v>
      </c>
    </row>
    <row r="72" spans="3:4" x14ac:dyDescent="0.25">
      <c r="C72">
        <v>518</v>
      </c>
      <c r="D72">
        <v>532.17522021799266</v>
      </c>
    </row>
    <row r="73" spans="3:4" x14ac:dyDescent="0.25">
      <c r="C73">
        <v>518</v>
      </c>
      <c r="D73">
        <v>532.17522021799266</v>
      </c>
    </row>
    <row r="74" spans="3:4" x14ac:dyDescent="0.25">
      <c r="C74">
        <v>518</v>
      </c>
      <c r="D74">
        <v>532.17522021799266</v>
      </c>
    </row>
    <row r="75" spans="3:4" x14ac:dyDescent="0.25">
      <c r="C75">
        <v>518</v>
      </c>
      <c r="D75">
        <v>532.17522021799266</v>
      </c>
    </row>
    <row r="76" spans="3:4" x14ac:dyDescent="0.25">
      <c r="C76">
        <v>518</v>
      </c>
      <c r="D76">
        <v>532.17522021799266</v>
      </c>
    </row>
    <row r="77" spans="3:4" x14ac:dyDescent="0.25">
      <c r="C77">
        <v>518</v>
      </c>
      <c r="D77">
        <v>532.17522021799266</v>
      </c>
    </row>
    <row r="78" spans="3:4" x14ac:dyDescent="0.25">
      <c r="C78">
        <v>518</v>
      </c>
      <c r="D78">
        <v>532.17522021799266</v>
      </c>
    </row>
    <row r="79" spans="3:4" x14ac:dyDescent="0.25">
      <c r="C79">
        <v>519</v>
      </c>
      <c r="D79">
        <v>549.88893592467105</v>
      </c>
    </row>
    <row r="80" spans="3:4" x14ac:dyDescent="0.25">
      <c r="C80">
        <v>519</v>
      </c>
      <c r="D80">
        <v>560.52190611721653</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800"/>
  </sheetPr>
  <dimension ref="B3:XFD81"/>
  <sheetViews>
    <sheetView topLeftCell="B1" zoomScale="70" zoomScaleNormal="70" workbookViewId="0">
      <selection activeCell="R55" sqref="R55"/>
    </sheetView>
  </sheetViews>
  <sheetFormatPr baseColWidth="10" defaultRowHeight="15" x14ac:dyDescent="0.25"/>
  <cols>
    <col min="1" max="1" width="6" customWidth="1"/>
    <col min="2" max="2" width="9.140625" customWidth="1"/>
    <col min="3" max="3" width="22.85546875" customWidth="1"/>
  </cols>
  <sheetData>
    <row r="3" spans="2:28" ht="34.15" customHeight="1" x14ac:dyDescent="0.25"/>
    <row r="7" spans="2:28" x14ac:dyDescent="0.25">
      <c r="B7" s="311"/>
      <c r="C7" s="2"/>
      <c r="D7" s="2"/>
      <c r="E7" s="2"/>
      <c r="F7" s="2"/>
      <c r="G7" s="2"/>
    </row>
    <row r="8" spans="2:28" x14ac:dyDescent="0.25">
      <c r="B8" s="2"/>
      <c r="C8" s="2"/>
      <c r="D8" s="2"/>
      <c r="E8" s="2"/>
      <c r="F8" s="2"/>
      <c r="G8" s="2"/>
    </row>
    <row r="9" spans="2:28" ht="15.75" thickBot="1" x14ac:dyDescent="0.3">
      <c r="B9" s="301"/>
      <c r="C9" s="312"/>
      <c r="D9" s="506"/>
      <c r="E9" s="506"/>
      <c r="F9" s="506"/>
      <c r="G9" s="506"/>
      <c r="H9" s="506"/>
      <c r="I9" s="506"/>
      <c r="J9" s="506"/>
      <c r="K9" s="506"/>
      <c r="L9" s="506"/>
      <c r="M9" s="506"/>
      <c r="N9" s="506"/>
      <c r="O9" s="506"/>
      <c r="P9" s="2"/>
      <c r="Q9" s="504"/>
      <c r="R9" s="504"/>
      <c r="S9" s="504"/>
      <c r="T9" s="504"/>
      <c r="U9" s="504"/>
      <c r="V9" s="504"/>
      <c r="W9" s="504"/>
      <c r="X9" s="504"/>
      <c r="Y9" s="504"/>
      <c r="Z9" s="504"/>
      <c r="AA9" s="504"/>
      <c r="AB9" s="504"/>
    </row>
    <row r="10" spans="2:28" x14ac:dyDescent="0.25">
      <c r="B10" s="313"/>
      <c r="C10" s="315" t="s">
        <v>0</v>
      </c>
      <c r="D10" s="518" t="s">
        <v>113</v>
      </c>
      <c r="E10" s="516"/>
      <c r="F10" s="516"/>
      <c r="G10" s="517"/>
      <c r="H10" s="515" t="s">
        <v>545</v>
      </c>
      <c r="I10" s="516"/>
      <c r="J10" s="516"/>
      <c r="K10" s="517"/>
      <c r="L10" s="507" t="s">
        <v>546</v>
      </c>
      <c r="M10" s="508"/>
      <c r="N10" s="508"/>
      <c r="O10" s="509"/>
      <c r="P10" s="177"/>
      <c r="Q10" s="505"/>
      <c r="R10" s="505"/>
      <c r="S10" s="505"/>
      <c r="T10" s="505"/>
      <c r="U10" s="505"/>
      <c r="V10" s="505"/>
      <c r="W10" s="505"/>
      <c r="X10" s="505"/>
      <c r="Y10" s="505"/>
      <c r="Z10" s="505"/>
      <c r="AA10" s="505"/>
      <c r="AB10" s="505"/>
    </row>
    <row r="11" spans="2:28" x14ac:dyDescent="0.25">
      <c r="B11" s="313"/>
      <c r="C11" s="316" t="s">
        <v>547</v>
      </c>
      <c r="D11" s="510" t="s">
        <v>531</v>
      </c>
      <c r="E11" s="490"/>
      <c r="F11" s="490" t="s">
        <v>530</v>
      </c>
      <c r="G11" s="511"/>
      <c r="H11" s="510" t="s">
        <v>531</v>
      </c>
      <c r="I11" s="490"/>
      <c r="J11" s="490" t="s">
        <v>530</v>
      </c>
      <c r="K11" s="511"/>
      <c r="L11" s="510" t="s">
        <v>531</v>
      </c>
      <c r="M11" s="490"/>
      <c r="N11" s="490" t="s">
        <v>530</v>
      </c>
      <c r="O11" s="511"/>
      <c r="P11" s="177"/>
      <c r="Q11" s="398"/>
      <c r="R11" s="398"/>
      <c r="S11" s="398"/>
      <c r="T11" s="398"/>
      <c r="U11" s="398"/>
      <c r="V11" s="398"/>
      <c r="W11" s="398"/>
      <c r="X11" s="398"/>
      <c r="Y11" s="398"/>
      <c r="Z11" s="398"/>
      <c r="AA11" s="398"/>
      <c r="AB11" s="398"/>
    </row>
    <row r="12" spans="2:28" x14ac:dyDescent="0.25">
      <c r="B12" s="313"/>
      <c r="C12" s="493" t="s">
        <v>548</v>
      </c>
      <c r="D12" s="497">
        <v>511</v>
      </c>
      <c r="E12" s="475"/>
      <c r="F12" s="468"/>
      <c r="G12" s="512"/>
      <c r="H12" s="497">
        <v>643</v>
      </c>
      <c r="I12" s="475"/>
      <c r="J12" s="498"/>
      <c r="K12" s="499"/>
      <c r="L12" s="497">
        <v>273</v>
      </c>
      <c r="M12" s="475"/>
      <c r="N12" s="498">
        <v>253.409053</v>
      </c>
      <c r="O12" s="499"/>
      <c r="P12" s="177"/>
      <c r="Q12" s="177"/>
      <c r="R12" s="177"/>
      <c r="S12" s="177"/>
      <c r="T12" s="177"/>
      <c r="U12" s="177"/>
      <c r="V12" s="177"/>
      <c r="W12" s="177"/>
      <c r="X12" s="177"/>
      <c r="Y12" s="177"/>
      <c r="Z12" s="177"/>
      <c r="AA12" s="177"/>
      <c r="AB12" s="177"/>
    </row>
    <row r="13" spans="2:28" x14ac:dyDescent="0.25">
      <c r="B13" s="313"/>
      <c r="C13" s="493"/>
      <c r="D13" s="475">
        <v>511</v>
      </c>
      <c r="E13" s="475"/>
      <c r="F13" s="468"/>
      <c r="G13" s="512"/>
      <c r="H13" s="497">
        <v>644</v>
      </c>
      <c r="I13" s="475"/>
      <c r="J13" s="498"/>
      <c r="K13" s="499"/>
      <c r="L13" s="497">
        <v>274</v>
      </c>
      <c r="M13" s="475"/>
      <c r="N13" s="498">
        <v>253.48191700000001</v>
      </c>
      <c r="O13" s="499"/>
      <c r="P13" s="177"/>
      <c r="Q13" s="177"/>
      <c r="R13" s="177"/>
      <c r="S13" s="177"/>
      <c r="T13" s="177"/>
      <c r="U13" s="177"/>
      <c r="V13" s="177"/>
      <c r="W13" s="177"/>
      <c r="X13" s="177"/>
      <c r="Y13" s="177"/>
      <c r="Z13" s="177"/>
      <c r="AA13" s="177"/>
      <c r="AB13" s="177"/>
    </row>
    <row r="14" spans="2:28" x14ac:dyDescent="0.25">
      <c r="B14" s="313"/>
      <c r="C14" s="493"/>
      <c r="D14" s="475">
        <v>512</v>
      </c>
      <c r="E14" s="475"/>
      <c r="F14" s="468">
        <v>437.161745</v>
      </c>
      <c r="G14" s="512"/>
      <c r="H14" s="497">
        <v>644</v>
      </c>
      <c r="I14" s="475"/>
      <c r="J14" s="498"/>
      <c r="K14" s="499"/>
      <c r="L14" s="497">
        <v>275</v>
      </c>
      <c r="M14" s="475"/>
      <c r="N14" s="498">
        <v>253.64406500000001</v>
      </c>
      <c r="O14" s="499"/>
      <c r="P14" s="177"/>
      <c r="Q14" s="177"/>
      <c r="R14" s="177"/>
      <c r="S14" s="177"/>
      <c r="T14" s="177"/>
      <c r="U14" s="177"/>
      <c r="V14" s="177"/>
      <c r="W14" s="177"/>
      <c r="X14" s="177"/>
      <c r="Y14" s="177"/>
      <c r="Z14" s="177"/>
      <c r="AA14" s="177"/>
      <c r="AB14" s="177"/>
    </row>
    <row r="15" spans="2:28" x14ac:dyDescent="0.25">
      <c r="B15" s="313"/>
      <c r="C15" s="493"/>
      <c r="D15" s="475">
        <v>512</v>
      </c>
      <c r="E15" s="475"/>
      <c r="F15" s="468">
        <v>438.683063</v>
      </c>
      <c r="G15" s="512"/>
      <c r="H15" s="497">
        <v>644</v>
      </c>
      <c r="I15" s="475"/>
      <c r="J15" s="498"/>
      <c r="K15" s="499"/>
      <c r="L15" s="497">
        <v>275</v>
      </c>
      <c r="M15" s="475"/>
      <c r="N15" s="498">
        <v>253.78462999999999</v>
      </c>
      <c r="O15" s="499"/>
      <c r="P15" s="177"/>
      <c r="Q15" s="177"/>
      <c r="R15" s="177"/>
      <c r="S15" s="177"/>
      <c r="T15" s="177"/>
      <c r="U15" s="177"/>
      <c r="V15" s="177"/>
      <c r="W15" s="177"/>
      <c r="X15" s="177"/>
      <c r="Y15" s="177"/>
      <c r="Z15" s="177"/>
      <c r="AA15" s="177"/>
      <c r="AB15" s="177"/>
    </row>
    <row r="16" spans="2:28" x14ac:dyDescent="0.25">
      <c r="B16" s="313"/>
      <c r="C16" s="493"/>
      <c r="D16" s="475">
        <v>512</v>
      </c>
      <c r="E16" s="475"/>
      <c r="F16" s="468">
        <v>438.683063</v>
      </c>
      <c r="G16" s="512"/>
      <c r="H16" s="497">
        <v>645</v>
      </c>
      <c r="I16" s="475"/>
      <c r="J16" s="498">
        <v>641.47080900000003</v>
      </c>
      <c r="K16" s="499"/>
      <c r="L16" s="497">
        <v>276</v>
      </c>
      <c r="M16" s="475"/>
      <c r="N16" s="498">
        <v>254.57602800000001</v>
      </c>
      <c r="O16" s="499"/>
      <c r="P16" s="177"/>
      <c r="Q16" s="177"/>
      <c r="R16" s="177"/>
      <c r="S16" s="177"/>
      <c r="T16" s="177"/>
      <c r="U16" s="177"/>
      <c r="V16" s="177"/>
      <c r="W16" s="177"/>
      <c r="X16" s="177"/>
      <c r="Y16" s="177"/>
      <c r="Z16" s="177"/>
      <c r="AA16" s="177"/>
      <c r="AB16" s="177"/>
    </row>
    <row r="17" spans="2:28" x14ac:dyDescent="0.25">
      <c r="B17" s="313"/>
      <c r="C17" s="493"/>
      <c r="D17" s="475">
        <v>512</v>
      </c>
      <c r="E17" s="475"/>
      <c r="F17" s="468">
        <v>438.80392000000001</v>
      </c>
      <c r="G17" s="512"/>
      <c r="H17" s="497">
        <v>645</v>
      </c>
      <c r="I17" s="475"/>
      <c r="J17" s="498">
        <v>641.59811500000001</v>
      </c>
      <c r="K17" s="499"/>
      <c r="L17" s="497">
        <v>276</v>
      </c>
      <c r="M17" s="475"/>
      <c r="N17" s="498">
        <v>255.37053800000001</v>
      </c>
      <c r="O17" s="499"/>
      <c r="P17" s="177"/>
      <c r="Q17" s="177"/>
      <c r="R17" s="177"/>
      <c r="S17" s="177"/>
      <c r="T17" s="177"/>
      <c r="U17" s="177"/>
      <c r="V17" s="177"/>
      <c r="W17" s="177"/>
      <c r="X17" s="177"/>
      <c r="Y17" s="177"/>
      <c r="Z17" s="177"/>
      <c r="AA17" s="177"/>
      <c r="AB17" s="177"/>
    </row>
    <row r="18" spans="2:28" x14ac:dyDescent="0.25">
      <c r="B18" s="313"/>
      <c r="C18" s="493"/>
      <c r="D18" s="475">
        <v>512</v>
      </c>
      <c r="E18" s="475"/>
      <c r="F18" s="468">
        <v>440.09531800000002</v>
      </c>
      <c r="G18" s="512"/>
      <c r="H18" s="497">
        <v>646</v>
      </c>
      <c r="I18" s="475"/>
      <c r="J18" s="498">
        <v>641.59811500000001</v>
      </c>
      <c r="K18" s="499"/>
      <c r="L18" s="497">
        <v>276</v>
      </c>
      <c r="M18" s="475"/>
      <c r="N18" s="498">
        <v>255.480704</v>
      </c>
      <c r="O18" s="499"/>
      <c r="P18" s="177"/>
      <c r="Q18" s="177"/>
      <c r="R18" s="177"/>
      <c r="S18" s="177"/>
      <c r="T18" s="177"/>
      <c r="U18" s="177"/>
      <c r="V18" s="177"/>
      <c r="W18" s="177"/>
      <c r="X18" s="177"/>
      <c r="Y18" s="177"/>
      <c r="Z18" s="177"/>
      <c r="AA18" s="177"/>
      <c r="AB18" s="177"/>
    </row>
    <row r="19" spans="2:28" x14ac:dyDescent="0.25">
      <c r="B19" s="314"/>
      <c r="C19" s="493"/>
      <c r="D19" s="475">
        <v>512</v>
      </c>
      <c r="E19" s="475"/>
      <c r="F19" s="468">
        <v>441.43083899999999</v>
      </c>
      <c r="G19" s="512"/>
      <c r="H19" s="497">
        <v>646</v>
      </c>
      <c r="I19" s="475"/>
      <c r="J19" s="498">
        <v>641.60932100000002</v>
      </c>
      <c r="K19" s="499"/>
      <c r="L19" s="497">
        <v>276</v>
      </c>
      <c r="M19" s="475"/>
      <c r="N19" s="498">
        <v>255.75548699999999</v>
      </c>
      <c r="O19" s="499"/>
      <c r="P19" s="177"/>
      <c r="Q19" s="177"/>
      <c r="R19" s="177"/>
      <c r="S19" s="177"/>
      <c r="T19" s="177"/>
      <c r="U19" s="177"/>
      <c r="V19" s="177"/>
      <c r="W19" s="177"/>
      <c r="X19" s="177"/>
      <c r="Y19" s="177"/>
      <c r="Z19" s="177"/>
      <c r="AA19" s="177"/>
      <c r="AB19" s="177"/>
    </row>
    <row r="20" spans="2:28" x14ac:dyDescent="0.25">
      <c r="B20" s="314"/>
      <c r="C20" s="493"/>
      <c r="D20" s="475">
        <v>512</v>
      </c>
      <c r="E20" s="475"/>
      <c r="F20" s="468">
        <v>441.43083899999999</v>
      </c>
      <c r="G20" s="512"/>
      <c r="H20" s="497">
        <v>646</v>
      </c>
      <c r="I20" s="475"/>
      <c r="J20" s="498">
        <v>641.67893400000003</v>
      </c>
      <c r="K20" s="499"/>
      <c r="L20" s="497">
        <v>276</v>
      </c>
      <c r="M20" s="475"/>
      <c r="N20" s="498">
        <v>256.20211899999998</v>
      </c>
      <c r="O20" s="499"/>
      <c r="P20" s="177"/>
      <c r="Q20" s="177"/>
      <c r="R20" s="177"/>
      <c r="S20" s="177"/>
      <c r="T20" s="177"/>
      <c r="U20" s="177"/>
      <c r="V20" s="177"/>
      <c r="W20" s="177"/>
      <c r="X20" s="177"/>
      <c r="Y20" s="177"/>
      <c r="Z20" s="177"/>
      <c r="AA20" s="177"/>
      <c r="AB20" s="177"/>
    </row>
    <row r="21" spans="2:28" x14ac:dyDescent="0.25">
      <c r="B21" s="26"/>
      <c r="C21" s="493"/>
      <c r="D21" s="475">
        <v>512</v>
      </c>
      <c r="E21" s="475"/>
      <c r="F21" s="468">
        <v>446.29188799999997</v>
      </c>
      <c r="G21" s="512"/>
      <c r="H21" s="497">
        <v>647</v>
      </c>
      <c r="I21" s="475"/>
      <c r="J21" s="498">
        <v>641.67893400000003</v>
      </c>
      <c r="K21" s="499"/>
      <c r="L21" s="497">
        <v>276</v>
      </c>
      <c r="M21" s="475"/>
      <c r="N21" s="498">
        <v>256.26082400000001</v>
      </c>
      <c r="O21" s="499"/>
    </row>
    <row r="22" spans="2:28" x14ac:dyDescent="0.25">
      <c r="B22" s="314"/>
      <c r="C22" s="493"/>
      <c r="D22" s="475">
        <v>515</v>
      </c>
      <c r="E22" s="475"/>
      <c r="F22" s="468">
        <v>449.64360299999998</v>
      </c>
      <c r="G22" s="512"/>
      <c r="H22" s="497">
        <v>647</v>
      </c>
      <c r="I22" s="475"/>
      <c r="J22" s="498">
        <v>641.68377399999997</v>
      </c>
      <c r="K22" s="499"/>
      <c r="L22" s="497">
        <v>277</v>
      </c>
      <c r="M22" s="475"/>
      <c r="N22" s="498">
        <v>256.746196</v>
      </c>
      <c r="O22" s="499"/>
    </row>
    <row r="23" spans="2:28" x14ac:dyDescent="0.25">
      <c r="B23" s="314"/>
      <c r="C23" s="493"/>
      <c r="D23" s="475">
        <v>515</v>
      </c>
      <c r="E23" s="475"/>
      <c r="F23" s="468">
        <v>450.51813499999997</v>
      </c>
      <c r="G23" s="512"/>
      <c r="H23" s="497">
        <v>647</v>
      </c>
      <c r="I23" s="475"/>
      <c r="J23" s="498">
        <v>642.334836</v>
      </c>
      <c r="K23" s="499"/>
      <c r="L23" s="497">
        <v>277</v>
      </c>
      <c r="M23" s="475"/>
      <c r="N23" s="498">
        <v>257.03168899999997</v>
      </c>
      <c r="O23" s="499"/>
    </row>
    <row r="24" spans="2:28" x14ac:dyDescent="0.25">
      <c r="B24" s="314"/>
      <c r="C24" s="493"/>
      <c r="D24" s="475">
        <v>516</v>
      </c>
      <c r="E24" s="475"/>
      <c r="F24" s="468">
        <v>451.85084499999999</v>
      </c>
      <c r="G24" s="512"/>
      <c r="H24" s="497">
        <v>647</v>
      </c>
      <c r="I24" s="475"/>
      <c r="J24" s="498">
        <v>642.43610899999999</v>
      </c>
      <c r="K24" s="499"/>
      <c r="L24" s="497">
        <v>278</v>
      </c>
      <c r="M24" s="475"/>
      <c r="N24" s="498">
        <v>257.249638</v>
      </c>
      <c r="O24" s="499"/>
    </row>
    <row r="25" spans="2:28" x14ac:dyDescent="0.25">
      <c r="B25" s="314"/>
      <c r="C25" s="493"/>
      <c r="D25" s="475">
        <v>516</v>
      </c>
      <c r="E25" s="475"/>
      <c r="F25" s="468">
        <v>453.36282399999999</v>
      </c>
      <c r="G25" s="512"/>
      <c r="H25" s="497">
        <v>647</v>
      </c>
      <c r="I25" s="475"/>
      <c r="J25" s="498">
        <v>642.47174099999995</v>
      </c>
      <c r="K25" s="499"/>
      <c r="L25" s="497">
        <v>278</v>
      </c>
      <c r="M25" s="475"/>
      <c r="N25" s="498">
        <v>257.28357899999997</v>
      </c>
      <c r="O25" s="499"/>
    </row>
    <row r="26" spans="2:28" x14ac:dyDescent="0.25">
      <c r="B26" s="314"/>
      <c r="C26" s="493"/>
      <c r="D26" s="475">
        <v>516</v>
      </c>
      <c r="E26" s="475"/>
      <c r="F26" s="468">
        <v>453.36282399999999</v>
      </c>
      <c r="G26" s="512"/>
      <c r="H26" s="497">
        <v>648</v>
      </c>
      <c r="I26" s="475"/>
      <c r="J26" s="498">
        <v>643.07579699999997</v>
      </c>
      <c r="K26" s="499"/>
      <c r="L26" s="497">
        <v>278</v>
      </c>
      <c r="M26" s="475"/>
      <c r="N26" s="498">
        <v>257.38246099999998</v>
      </c>
      <c r="O26" s="499"/>
    </row>
    <row r="27" spans="2:28" x14ac:dyDescent="0.25">
      <c r="B27" s="314"/>
      <c r="C27" s="493"/>
      <c r="D27" s="475">
        <v>516</v>
      </c>
      <c r="E27" s="475"/>
      <c r="F27" s="468">
        <v>453.80496399999998</v>
      </c>
      <c r="G27" s="512"/>
      <c r="H27" s="497">
        <v>649</v>
      </c>
      <c r="I27" s="475"/>
      <c r="J27" s="498">
        <v>643.07579699999997</v>
      </c>
      <c r="K27" s="499"/>
      <c r="L27" s="497">
        <v>278</v>
      </c>
      <c r="M27" s="475"/>
      <c r="N27" s="498">
        <v>257.69244300000003</v>
      </c>
      <c r="O27" s="499"/>
    </row>
    <row r="28" spans="2:28" x14ac:dyDescent="0.25">
      <c r="B28" s="314"/>
      <c r="C28" s="493"/>
      <c r="D28" s="475">
        <v>516</v>
      </c>
      <c r="E28" s="475"/>
      <c r="F28" s="468">
        <v>454.19291099999998</v>
      </c>
      <c r="G28" s="512"/>
      <c r="H28" s="497">
        <v>649</v>
      </c>
      <c r="I28" s="475"/>
      <c r="J28" s="498">
        <v>643.09271899999999</v>
      </c>
      <c r="K28" s="499"/>
      <c r="L28" s="497">
        <v>279</v>
      </c>
      <c r="M28" s="475"/>
      <c r="N28" s="498">
        <v>257.78645299999999</v>
      </c>
      <c r="O28" s="499"/>
    </row>
    <row r="29" spans="2:28" x14ac:dyDescent="0.25">
      <c r="B29" s="314"/>
      <c r="C29" s="493"/>
      <c r="D29" s="475">
        <v>516</v>
      </c>
      <c r="E29" s="475"/>
      <c r="F29" s="468">
        <v>454.19291099999998</v>
      </c>
      <c r="G29" s="512"/>
      <c r="H29" s="497">
        <v>649</v>
      </c>
      <c r="I29" s="475"/>
      <c r="J29" s="498">
        <v>643.09271899999999</v>
      </c>
      <c r="K29" s="499"/>
      <c r="L29" s="497">
        <v>279</v>
      </c>
      <c r="M29" s="475"/>
      <c r="N29" s="498">
        <v>258.37652400000002</v>
      </c>
      <c r="O29" s="499"/>
    </row>
    <row r="30" spans="2:28" x14ac:dyDescent="0.25">
      <c r="B30" s="314"/>
      <c r="C30" s="493"/>
      <c r="D30" s="475">
        <v>516</v>
      </c>
      <c r="E30" s="475"/>
      <c r="F30" s="468">
        <v>454.54786300000001</v>
      </c>
      <c r="G30" s="512"/>
      <c r="H30" s="497">
        <v>649</v>
      </c>
      <c r="I30" s="475"/>
      <c r="J30" s="498">
        <v>643.20894699999997</v>
      </c>
      <c r="K30" s="499"/>
      <c r="L30" s="497">
        <v>279</v>
      </c>
      <c r="M30" s="475"/>
      <c r="N30" s="498">
        <v>258.66992900000002</v>
      </c>
      <c r="O30" s="499"/>
    </row>
    <row r="31" spans="2:28" x14ac:dyDescent="0.25">
      <c r="B31" s="314"/>
      <c r="C31" s="493"/>
      <c r="D31" s="475">
        <v>516</v>
      </c>
      <c r="E31" s="475"/>
      <c r="F31" s="468">
        <v>455.47436299999998</v>
      </c>
      <c r="G31" s="512"/>
      <c r="H31" s="497">
        <v>649</v>
      </c>
      <c r="I31" s="475"/>
      <c r="J31" s="498">
        <v>643.20894699999997</v>
      </c>
      <c r="K31" s="499"/>
      <c r="L31" s="497">
        <v>279</v>
      </c>
      <c r="M31" s="475"/>
      <c r="N31" s="498">
        <v>259.53011299999997</v>
      </c>
      <c r="O31" s="499"/>
    </row>
    <row r="32" spans="2:28" x14ac:dyDescent="0.25">
      <c r="B32" s="314"/>
      <c r="C32" s="493"/>
      <c r="D32" s="475">
        <v>516</v>
      </c>
      <c r="E32" s="475"/>
      <c r="F32" s="468">
        <v>456.55471299999999</v>
      </c>
      <c r="G32" s="512"/>
      <c r="H32" s="497">
        <v>652</v>
      </c>
      <c r="I32" s="475"/>
      <c r="J32" s="498">
        <v>643.25139999999999</v>
      </c>
      <c r="K32" s="499"/>
      <c r="L32" s="497">
        <v>279</v>
      </c>
      <c r="M32" s="475"/>
      <c r="N32" s="498">
        <v>268.42676299999999</v>
      </c>
      <c r="O32" s="499"/>
    </row>
    <row r="33" spans="2:15" x14ac:dyDescent="0.25">
      <c r="B33" s="314"/>
      <c r="C33" s="493"/>
      <c r="D33" s="475">
        <v>516</v>
      </c>
      <c r="E33" s="475"/>
      <c r="F33" s="468">
        <v>456.89922100000001</v>
      </c>
      <c r="G33" s="512"/>
      <c r="H33" s="497">
        <v>652</v>
      </c>
      <c r="I33" s="475"/>
      <c r="J33" s="498">
        <v>643.25139999999999</v>
      </c>
      <c r="K33" s="499"/>
      <c r="L33" s="497">
        <v>279</v>
      </c>
      <c r="M33" s="475"/>
      <c r="N33" s="498">
        <v>269.26874099999998</v>
      </c>
      <c r="O33" s="499"/>
    </row>
    <row r="34" spans="2:15" x14ac:dyDescent="0.25">
      <c r="B34" s="314"/>
      <c r="C34" s="493"/>
      <c r="D34" s="475">
        <v>516</v>
      </c>
      <c r="E34" s="475"/>
      <c r="F34" s="468">
        <v>458.74504200000001</v>
      </c>
      <c r="G34" s="512"/>
      <c r="H34" s="497">
        <v>652</v>
      </c>
      <c r="I34" s="475"/>
      <c r="J34" s="498">
        <v>643.63529300000005</v>
      </c>
      <c r="K34" s="499"/>
      <c r="L34" s="497">
        <v>279</v>
      </c>
      <c r="M34" s="475"/>
      <c r="N34" s="498">
        <v>269.57559099999997</v>
      </c>
      <c r="O34" s="499"/>
    </row>
    <row r="35" spans="2:15" x14ac:dyDescent="0.25">
      <c r="B35" s="314"/>
      <c r="C35" s="493"/>
      <c r="D35" s="475">
        <v>516</v>
      </c>
      <c r="E35" s="475"/>
      <c r="F35" s="468">
        <v>462.10189100000002</v>
      </c>
      <c r="G35" s="512"/>
      <c r="H35" s="497">
        <v>653</v>
      </c>
      <c r="I35" s="475"/>
      <c r="J35" s="498">
        <v>643.63529300000005</v>
      </c>
      <c r="K35" s="499"/>
      <c r="L35" s="497">
        <v>279</v>
      </c>
      <c r="M35" s="475"/>
      <c r="N35" s="498">
        <v>269.841227</v>
      </c>
      <c r="O35" s="499"/>
    </row>
    <row r="36" spans="2:15" x14ac:dyDescent="0.25">
      <c r="B36" s="314"/>
      <c r="C36" s="493"/>
      <c r="D36" s="475">
        <v>516</v>
      </c>
      <c r="E36" s="475"/>
      <c r="F36" s="468">
        <v>463.935633</v>
      </c>
      <c r="G36" s="512"/>
      <c r="H36" s="497">
        <v>653</v>
      </c>
      <c r="I36" s="475"/>
      <c r="J36" s="498">
        <v>644.32092799999998</v>
      </c>
      <c r="K36" s="499"/>
      <c r="L36" s="497">
        <v>279</v>
      </c>
      <c r="M36" s="475"/>
      <c r="N36" s="498">
        <v>270.25708900000001</v>
      </c>
      <c r="O36" s="499"/>
    </row>
    <row r="37" spans="2:15" x14ac:dyDescent="0.25">
      <c r="B37" s="314"/>
      <c r="C37" s="493"/>
      <c r="D37" s="475">
        <v>516</v>
      </c>
      <c r="E37" s="475"/>
      <c r="F37" s="468">
        <v>464.28427699999997</v>
      </c>
      <c r="G37" s="512"/>
      <c r="H37" s="497">
        <v>654</v>
      </c>
      <c r="I37" s="475"/>
      <c r="J37" s="498">
        <v>644.32092799999998</v>
      </c>
      <c r="K37" s="499"/>
      <c r="L37" s="497">
        <v>280</v>
      </c>
      <c r="M37" s="475"/>
      <c r="N37" s="498">
        <v>270.26209499999999</v>
      </c>
      <c r="O37" s="499"/>
    </row>
    <row r="38" spans="2:15" x14ac:dyDescent="0.25">
      <c r="B38" s="314"/>
      <c r="C38" s="493"/>
      <c r="D38" s="475">
        <v>516</v>
      </c>
      <c r="E38" s="475"/>
      <c r="F38" s="468">
        <v>464.64011599999998</v>
      </c>
      <c r="G38" s="512"/>
      <c r="H38" s="497">
        <v>655</v>
      </c>
      <c r="I38" s="475"/>
      <c r="J38" s="498">
        <v>644.32092799999998</v>
      </c>
      <c r="K38" s="499"/>
      <c r="L38" s="497">
        <v>280</v>
      </c>
      <c r="M38" s="475"/>
      <c r="N38" s="498">
        <v>270.71990799999998</v>
      </c>
      <c r="O38" s="499"/>
    </row>
    <row r="39" spans="2:15" x14ac:dyDescent="0.25">
      <c r="B39" s="314"/>
      <c r="C39" s="493"/>
      <c r="D39" s="475">
        <v>516</v>
      </c>
      <c r="E39" s="475"/>
      <c r="F39" s="468">
        <v>465.073035</v>
      </c>
      <c r="G39" s="512"/>
      <c r="H39" s="497">
        <v>655</v>
      </c>
      <c r="I39" s="475"/>
      <c r="J39" s="498">
        <v>644.32092799999998</v>
      </c>
      <c r="K39" s="499"/>
      <c r="L39" s="497">
        <v>280</v>
      </c>
      <c r="M39" s="475"/>
      <c r="N39" s="498">
        <v>271.30552899999998</v>
      </c>
      <c r="O39" s="499"/>
    </row>
    <row r="40" spans="2:15" x14ac:dyDescent="0.25">
      <c r="B40" s="314"/>
      <c r="C40" s="493"/>
      <c r="D40" s="475">
        <v>517</v>
      </c>
      <c r="E40" s="475"/>
      <c r="F40" s="468">
        <v>466.88228600000002</v>
      </c>
      <c r="G40" s="512"/>
      <c r="H40" s="497">
        <v>655</v>
      </c>
      <c r="I40" s="475"/>
      <c r="J40" s="498">
        <v>648.26824299999998</v>
      </c>
      <c r="K40" s="499"/>
      <c r="L40" s="497">
        <v>281</v>
      </c>
      <c r="M40" s="475"/>
      <c r="N40" s="498">
        <v>271.608498</v>
      </c>
      <c r="O40" s="499"/>
    </row>
    <row r="41" spans="2:15" x14ac:dyDescent="0.25">
      <c r="B41" s="314"/>
      <c r="C41" s="493"/>
      <c r="D41" s="475">
        <v>517</v>
      </c>
      <c r="E41" s="475"/>
      <c r="F41" s="468">
        <v>468.58924100000002</v>
      </c>
      <c r="G41" s="512"/>
      <c r="H41" s="497">
        <v>655</v>
      </c>
      <c r="I41" s="475"/>
      <c r="J41" s="498">
        <v>649.77342099999998</v>
      </c>
      <c r="K41" s="499"/>
      <c r="L41" s="497">
        <v>281</v>
      </c>
      <c r="M41" s="475"/>
      <c r="N41" s="498">
        <v>272.66699</v>
      </c>
      <c r="O41" s="499"/>
    </row>
    <row r="42" spans="2:15" x14ac:dyDescent="0.25">
      <c r="B42" s="26"/>
      <c r="C42" s="493"/>
      <c r="D42" s="475">
        <v>518</v>
      </c>
      <c r="E42" s="475"/>
      <c r="F42" s="468">
        <v>478.17146100000002</v>
      </c>
      <c r="G42" s="512"/>
      <c r="H42" s="497">
        <v>656</v>
      </c>
      <c r="I42" s="475"/>
      <c r="J42" s="498">
        <v>651.894094</v>
      </c>
      <c r="K42" s="499"/>
      <c r="L42" s="497">
        <v>281</v>
      </c>
      <c r="M42" s="475"/>
      <c r="N42" s="498">
        <v>272.934236</v>
      </c>
      <c r="O42" s="499"/>
    </row>
    <row r="43" spans="2:15" x14ac:dyDescent="0.25">
      <c r="B43" s="314"/>
      <c r="C43" s="493"/>
      <c r="D43" s="475">
        <v>518</v>
      </c>
      <c r="E43" s="475"/>
      <c r="F43" s="468">
        <v>478.35780099999999</v>
      </c>
      <c r="G43" s="512"/>
      <c r="H43" s="497">
        <v>656</v>
      </c>
      <c r="I43" s="475"/>
      <c r="J43" s="498">
        <v>653.29347600000006</v>
      </c>
      <c r="K43" s="499"/>
      <c r="L43" s="497">
        <v>281</v>
      </c>
      <c r="M43" s="475"/>
      <c r="N43" s="498">
        <v>273.13850400000001</v>
      </c>
      <c r="O43" s="499"/>
    </row>
    <row r="44" spans="2:15" x14ac:dyDescent="0.25">
      <c r="B44" s="314"/>
      <c r="C44" s="493"/>
      <c r="D44" s="475">
        <v>518</v>
      </c>
      <c r="E44" s="475"/>
      <c r="F44" s="468">
        <v>479.42400300000003</v>
      </c>
      <c r="G44" s="512"/>
      <c r="H44" s="497">
        <v>656</v>
      </c>
      <c r="I44" s="475"/>
      <c r="J44" s="498">
        <v>656.16110000000003</v>
      </c>
      <c r="K44" s="499"/>
      <c r="L44" s="497">
        <v>281</v>
      </c>
      <c r="M44" s="475"/>
      <c r="N44" s="498">
        <v>273.55713700000001</v>
      </c>
      <c r="O44" s="499"/>
    </row>
    <row r="45" spans="2:15" x14ac:dyDescent="0.25">
      <c r="B45" s="314"/>
      <c r="C45" s="493"/>
      <c r="D45" s="475">
        <v>518</v>
      </c>
      <c r="E45" s="475"/>
      <c r="F45" s="468">
        <v>479.70478700000001</v>
      </c>
      <c r="G45" s="512"/>
      <c r="H45" s="497">
        <v>657</v>
      </c>
      <c r="I45" s="475"/>
      <c r="J45" s="498">
        <v>656.23741600000005</v>
      </c>
      <c r="K45" s="499"/>
      <c r="L45" s="497">
        <v>282</v>
      </c>
      <c r="M45" s="475"/>
      <c r="N45" s="498">
        <v>273.85256299999998</v>
      </c>
      <c r="O45" s="499"/>
    </row>
    <row r="46" spans="2:15" x14ac:dyDescent="0.25">
      <c r="B46" s="314"/>
      <c r="C46" s="493"/>
      <c r="D46" s="475">
        <v>518</v>
      </c>
      <c r="E46" s="475"/>
      <c r="F46" s="468">
        <v>480.91853700000001</v>
      </c>
      <c r="G46" s="512"/>
      <c r="H46" s="497">
        <v>657</v>
      </c>
      <c r="I46" s="475"/>
      <c r="J46" s="498">
        <v>657.25096699999995</v>
      </c>
      <c r="K46" s="499"/>
      <c r="L46" s="497">
        <v>284</v>
      </c>
      <c r="M46" s="475"/>
      <c r="N46" s="498">
        <v>274.14659499999999</v>
      </c>
      <c r="O46" s="499"/>
    </row>
    <row r="47" spans="2:15" x14ac:dyDescent="0.25">
      <c r="B47" s="314"/>
      <c r="C47" s="493"/>
      <c r="D47" s="475">
        <v>518</v>
      </c>
      <c r="E47" s="475"/>
      <c r="F47" s="468">
        <v>482.54877099999999</v>
      </c>
      <c r="G47" s="512"/>
      <c r="H47" s="497">
        <v>658</v>
      </c>
      <c r="I47" s="475"/>
      <c r="J47" s="498">
        <v>657.33881699999995</v>
      </c>
      <c r="K47" s="499"/>
      <c r="L47" s="497">
        <v>284</v>
      </c>
      <c r="M47" s="475"/>
      <c r="N47" s="498">
        <v>274.73555800000003</v>
      </c>
      <c r="O47" s="499"/>
    </row>
    <row r="48" spans="2:15" x14ac:dyDescent="0.25">
      <c r="B48" s="314"/>
      <c r="C48" s="493"/>
      <c r="D48" s="475">
        <v>518</v>
      </c>
      <c r="E48" s="475"/>
      <c r="F48" s="468">
        <v>489.18259699999999</v>
      </c>
      <c r="G48" s="512"/>
      <c r="H48" s="497">
        <v>658</v>
      </c>
      <c r="I48" s="475"/>
      <c r="J48" s="498">
        <v>657.36480500000005</v>
      </c>
      <c r="K48" s="499"/>
      <c r="L48" s="497">
        <v>285</v>
      </c>
      <c r="M48" s="475"/>
      <c r="N48" s="498">
        <v>274.91234500000002</v>
      </c>
      <c r="O48" s="499"/>
    </row>
    <row r="49" spans="2:15 16384:16384" x14ac:dyDescent="0.25">
      <c r="B49" s="314"/>
      <c r="C49" s="493"/>
      <c r="D49" s="475">
        <v>518</v>
      </c>
      <c r="E49" s="475"/>
      <c r="F49" s="468">
        <v>490.28152</v>
      </c>
      <c r="G49" s="512"/>
      <c r="H49" s="497">
        <v>658</v>
      </c>
      <c r="I49" s="475"/>
      <c r="J49" s="498">
        <v>658.51477799999998</v>
      </c>
      <c r="K49" s="499"/>
      <c r="L49" s="497">
        <v>285</v>
      </c>
      <c r="M49" s="475"/>
      <c r="N49" s="498">
        <v>275.52165500000001</v>
      </c>
      <c r="O49" s="499"/>
    </row>
    <row r="50" spans="2:15 16384:16384" x14ac:dyDescent="0.25">
      <c r="B50" s="314"/>
      <c r="C50" s="493"/>
      <c r="D50" s="475">
        <v>519</v>
      </c>
      <c r="E50" s="475"/>
      <c r="F50" s="468">
        <v>490.463797</v>
      </c>
      <c r="G50" s="512"/>
      <c r="H50" s="497">
        <v>660</v>
      </c>
      <c r="I50" s="475"/>
      <c r="J50" s="498">
        <v>659.31739000000005</v>
      </c>
      <c r="K50" s="499"/>
      <c r="L50" s="497">
        <v>285</v>
      </c>
      <c r="M50" s="475"/>
      <c r="N50" s="498">
        <v>275.71641299999999</v>
      </c>
      <c r="O50" s="499"/>
    </row>
    <row r="51" spans="2:15 16384:16384" ht="15.75" thickBot="1" x14ac:dyDescent="0.3">
      <c r="B51" s="314"/>
      <c r="C51" s="494"/>
      <c r="D51" s="501">
        <v>519</v>
      </c>
      <c r="E51" s="501"/>
      <c r="F51" s="513">
        <v>491.33419600000002</v>
      </c>
      <c r="G51" s="514"/>
      <c r="H51" s="500">
        <v>661</v>
      </c>
      <c r="I51" s="501"/>
      <c r="J51" s="502">
        <v>659.55743800000005</v>
      </c>
      <c r="K51" s="503"/>
      <c r="L51" s="500">
        <v>285</v>
      </c>
      <c r="M51" s="501"/>
      <c r="N51" s="502">
        <v>275.83883700000001</v>
      </c>
      <c r="O51" s="503"/>
    </row>
    <row r="52" spans="2:15 16384:16384" x14ac:dyDescent="0.25">
      <c r="B52" s="314"/>
      <c r="C52" s="317" t="s">
        <v>549</v>
      </c>
      <c r="D52" s="495">
        <v>40</v>
      </c>
      <c r="E52" s="491"/>
      <c r="F52" s="491">
        <v>38</v>
      </c>
      <c r="G52" s="492"/>
      <c r="H52" s="496">
        <v>40</v>
      </c>
      <c r="I52" s="491"/>
      <c r="J52" s="491">
        <v>36</v>
      </c>
      <c r="K52" s="492"/>
      <c r="L52" s="496">
        <v>40</v>
      </c>
      <c r="M52" s="491"/>
      <c r="N52" s="491">
        <v>40</v>
      </c>
      <c r="O52" s="492"/>
    </row>
    <row r="53" spans="2:15 16384:16384" x14ac:dyDescent="0.25">
      <c r="B53" s="314"/>
      <c r="C53" s="318" t="s">
        <v>324</v>
      </c>
      <c r="D53" s="489">
        <f>AVERAGE(D12:E51)</f>
        <v>515.5</v>
      </c>
      <c r="E53" s="490"/>
      <c r="F53" s="491">
        <f>AVERAGE(F12:G51)</f>
        <v>461.09539060526322</v>
      </c>
      <c r="G53" s="492"/>
      <c r="H53" s="489">
        <f>AVERAGE(H12:I51)</f>
        <v>651.1</v>
      </c>
      <c r="I53" s="490"/>
      <c r="J53" s="491">
        <f>AVERAGE(J12:K51)</f>
        <v>647.03735158333313</v>
      </c>
      <c r="K53" s="492"/>
      <c r="L53" s="489">
        <f>AVERAGE(L12:M51)</f>
        <v>279.125</v>
      </c>
      <c r="M53" s="490"/>
      <c r="N53" s="491">
        <f>AVERAGE(N12:O51)</f>
        <v>264.3500166</v>
      </c>
      <c r="O53" s="492"/>
      <c r="XFD53" t="s">
        <v>554</v>
      </c>
    </row>
    <row r="54" spans="2:15 16384:16384" x14ac:dyDescent="0.25">
      <c r="B54" s="314"/>
      <c r="C54" s="318" t="s">
        <v>155</v>
      </c>
      <c r="D54" s="489">
        <f>VAR(D12:E51)</f>
        <v>5.6923076923076925</v>
      </c>
      <c r="E54" s="490"/>
      <c r="F54" s="491">
        <f>VAR(F12:G51)</f>
        <v>267.63621493897796</v>
      </c>
      <c r="G54" s="492"/>
      <c r="H54" s="489">
        <f>VAR(H12:I51)</f>
        <v>26.297435897435889</v>
      </c>
      <c r="I54" s="490"/>
      <c r="J54" s="491">
        <f>VAR(J12:K51)</f>
        <v>41.113669255617502</v>
      </c>
      <c r="K54" s="492"/>
      <c r="L54" s="489">
        <f>VAR(L12:M51)</f>
        <v>9.8557692307692299</v>
      </c>
      <c r="M54" s="490"/>
      <c r="N54" s="491">
        <f>VAR(N12:O51)</f>
        <v>71.019266350389216</v>
      </c>
      <c r="O54" s="492"/>
    </row>
    <row r="55" spans="2:15 16384:16384" x14ac:dyDescent="0.25">
      <c r="B55" s="314"/>
      <c r="C55" s="318" t="s">
        <v>550</v>
      </c>
      <c r="D55" s="481">
        <v>76</v>
      </c>
      <c r="E55" s="481"/>
      <c r="F55" s="481"/>
      <c r="G55" s="482"/>
      <c r="H55" s="480">
        <v>74</v>
      </c>
      <c r="I55" s="481"/>
      <c r="J55" s="481"/>
      <c r="K55" s="482"/>
      <c r="L55" s="480">
        <v>78</v>
      </c>
      <c r="M55" s="481"/>
      <c r="N55" s="481"/>
      <c r="O55" s="482"/>
    </row>
    <row r="56" spans="2:15 16384:16384" x14ac:dyDescent="0.25">
      <c r="B56" s="314"/>
      <c r="C56" s="318" t="s">
        <v>551</v>
      </c>
      <c r="D56" s="480">
        <f>D61/D64</f>
        <v>0.54757768261437556</v>
      </c>
      <c r="E56" s="481"/>
      <c r="F56" s="481"/>
      <c r="G56" s="482"/>
      <c r="H56" s="480">
        <f t="shared" ref="H56" si="0">H61/H64</f>
        <v>8.5118846160035566E-2</v>
      </c>
      <c r="I56" s="481"/>
      <c r="J56" s="481"/>
      <c r="K56" s="482"/>
      <c r="L56" s="480">
        <f t="shared" ref="L56" si="1">L61/L64</f>
        <v>0.25977046010053417</v>
      </c>
      <c r="M56" s="481"/>
      <c r="N56" s="481"/>
      <c r="O56" s="482"/>
    </row>
    <row r="57" spans="2:15 16384:16384" ht="15.75" thickBot="1" x14ac:dyDescent="0.3">
      <c r="B57" s="314"/>
      <c r="C57" s="319" t="s">
        <v>552</v>
      </c>
      <c r="D57" s="483">
        <v>0.67800000000000005</v>
      </c>
      <c r="E57" s="484"/>
      <c r="F57" s="484"/>
      <c r="G57" s="485"/>
      <c r="H57" s="483">
        <v>0.67800000000000005</v>
      </c>
      <c r="I57" s="484"/>
      <c r="J57" s="484"/>
      <c r="K57" s="485"/>
      <c r="L57" s="483">
        <v>0.67800000000000005</v>
      </c>
      <c r="M57" s="484"/>
      <c r="N57" s="484"/>
      <c r="O57" s="485"/>
    </row>
    <row r="58" spans="2:15 16384:16384" ht="15.75" thickBot="1" x14ac:dyDescent="0.3">
      <c r="B58" s="314"/>
      <c r="C58" s="320" t="s">
        <v>553</v>
      </c>
      <c r="D58" s="486" t="s">
        <v>559</v>
      </c>
      <c r="E58" s="487"/>
      <c r="F58" s="487"/>
      <c r="G58" s="488"/>
      <c r="H58" s="486" t="s">
        <v>559</v>
      </c>
      <c r="I58" s="487"/>
      <c r="J58" s="487"/>
      <c r="K58" s="488"/>
      <c r="L58" s="486" t="s">
        <v>559</v>
      </c>
      <c r="M58" s="487"/>
      <c r="N58" s="487"/>
      <c r="O58" s="488"/>
    </row>
    <row r="60" spans="2:15 16384:16384" x14ac:dyDescent="0.25">
      <c r="F60" t="s">
        <v>543</v>
      </c>
    </row>
    <row r="61" spans="2:15 16384:16384" x14ac:dyDescent="0.25">
      <c r="C61" t="s">
        <v>555</v>
      </c>
      <c r="D61" s="478">
        <f>D53-F53</f>
        <v>54.404609394736781</v>
      </c>
      <c r="E61" s="478"/>
      <c r="F61" s="478"/>
      <c r="G61" s="478"/>
      <c r="H61" s="478">
        <f>H53-J53</f>
        <v>4.0626484166668888</v>
      </c>
      <c r="I61" s="478"/>
      <c r="J61" s="478"/>
      <c r="K61" s="478"/>
      <c r="L61" s="478">
        <f>L53-N53</f>
        <v>14.774983399999996</v>
      </c>
      <c r="M61" s="478"/>
      <c r="N61" s="478"/>
      <c r="O61" s="478"/>
    </row>
    <row r="62" spans="2:15 16384:16384" x14ac:dyDescent="0.25">
      <c r="C62" t="s">
        <v>556</v>
      </c>
      <c r="D62" s="478">
        <f>(D52+F52)/D52*F52</f>
        <v>74.099999999999994</v>
      </c>
      <c r="E62" s="478"/>
      <c r="H62" s="478">
        <f>(H52+J52)/H52*J52</f>
        <v>68.399999999999991</v>
      </c>
      <c r="I62" s="478"/>
      <c r="L62" s="478">
        <f>(L52+N52)/L52*N52</f>
        <v>80</v>
      </c>
      <c r="M62" s="478"/>
    </row>
    <row r="63" spans="2:15 16384:16384" x14ac:dyDescent="0.25">
      <c r="B63" s="185"/>
      <c r="C63" t="s">
        <v>557</v>
      </c>
      <c r="D63" s="478">
        <f>((D52-1)*D54+(F52-1)*F54)/(D52+F52-2)</f>
        <v>133.21763095713402</v>
      </c>
      <c r="E63" s="478"/>
      <c r="H63" s="478">
        <f>((H52-1)*H54+(J52-1)*J54)/(H52+J52-2)</f>
        <v>33.30511383711638</v>
      </c>
      <c r="I63" s="478"/>
      <c r="L63" s="478">
        <f>((L52-1)*L54+(N52-1)*N54)/(L52+N52-2)</f>
        <v>40.437517790579221</v>
      </c>
      <c r="M63" s="478"/>
    </row>
    <row r="64" spans="2:15 16384:16384" x14ac:dyDescent="0.25">
      <c r="C64" t="s">
        <v>558</v>
      </c>
      <c r="D64" s="478">
        <f>SQRT(D62*D63)</f>
        <v>99.355052483120502</v>
      </c>
      <c r="E64" s="478"/>
      <c r="H64" s="478">
        <f>SQRT(H62*H63)</f>
        <v>47.7291293285218</v>
      </c>
      <c r="I64" s="478"/>
      <c r="L64" s="478">
        <f>SQRT(L62*L63)</f>
        <v>56.877072913840578</v>
      </c>
      <c r="M64" s="478"/>
    </row>
    <row r="65" spans="4:5" x14ac:dyDescent="0.25">
      <c r="D65" s="478"/>
      <c r="E65" s="478"/>
    </row>
    <row r="66" spans="4:5" x14ac:dyDescent="0.25">
      <c r="D66" s="478"/>
      <c r="E66" s="478"/>
    </row>
    <row r="81" spans="6:6" x14ac:dyDescent="0.25">
      <c r="F81" t="s">
        <v>543</v>
      </c>
    </row>
  </sheetData>
  <mergeCells count="308">
    <mergeCell ref="D14:E14"/>
    <mergeCell ref="F14:G14"/>
    <mergeCell ref="D15:E15"/>
    <mergeCell ref="F15:G15"/>
    <mergeCell ref="D16:E16"/>
    <mergeCell ref="F16:G16"/>
    <mergeCell ref="D10:G10"/>
    <mergeCell ref="D11:E11"/>
    <mergeCell ref="F11:G11"/>
    <mergeCell ref="D12:E12"/>
    <mergeCell ref="F12:G12"/>
    <mergeCell ref="D13:E13"/>
    <mergeCell ref="F13:G13"/>
    <mergeCell ref="D20:E20"/>
    <mergeCell ref="F20:G20"/>
    <mergeCell ref="D21:E21"/>
    <mergeCell ref="F21:G21"/>
    <mergeCell ref="D22:E22"/>
    <mergeCell ref="F22:G22"/>
    <mergeCell ref="D17:E17"/>
    <mergeCell ref="F17:G17"/>
    <mergeCell ref="D18:E18"/>
    <mergeCell ref="F18:G18"/>
    <mergeCell ref="D19:E19"/>
    <mergeCell ref="F19:G19"/>
    <mergeCell ref="D26:E26"/>
    <mergeCell ref="F26:G26"/>
    <mergeCell ref="D27:E27"/>
    <mergeCell ref="F27:G27"/>
    <mergeCell ref="D28:E28"/>
    <mergeCell ref="F28:G28"/>
    <mergeCell ref="D23:E23"/>
    <mergeCell ref="F23:G23"/>
    <mergeCell ref="D24:E24"/>
    <mergeCell ref="F24:G24"/>
    <mergeCell ref="D25:E25"/>
    <mergeCell ref="F25:G25"/>
    <mergeCell ref="F32:G32"/>
    <mergeCell ref="D33:E33"/>
    <mergeCell ref="F33:G33"/>
    <mergeCell ref="D34:E34"/>
    <mergeCell ref="F34:G34"/>
    <mergeCell ref="D29:E29"/>
    <mergeCell ref="F29:G29"/>
    <mergeCell ref="D30:E30"/>
    <mergeCell ref="F30:G30"/>
    <mergeCell ref="D31:E31"/>
    <mergeCell ref="F31:G31"/>
    <mergeCell ref="D51:E51"/>
    <mergeCell ref="F51:G51"/>
    <mergeCell ref="H10:K10"/>
    <mergeCell ref="H11:I11"/>
    <mergeCell ref="J11:K11"/>
    <mergeCell ref="H12:I12"/>
    <mergeCell ref="J12:K12"/>
    <mergeCell ref="H13:I13"/>
    <mergeCell ref="D47:E47"/>
    <mergeCell ref="F47:G47"/>
    <mergeCell ref="D48:E48"/>
    <mergeCell ref="F48:G48"/>
    <mergeCell ref="D49:E49"/>
    <mergeCell ref="F49:G49"/>
    <mergeCell ref="D44:E44"/>
    <mergeCell ref="F44:G44"/>
    <mergeCell ref="D45:E45"/>
    <mergeCell ref="F45:G45"/>
    <mergeCell ref="D46:E46"/>
    <mergeCell ref="F46:G46"/>
    <mergeCell ref="D41:E41"/>
    <mergeCell ref="F41:G41"/>
    <mergeCell ref="D42:E42"/>
    <mergeCell ref="F42:G42"/>
    <mergeCell ref="J13:K13"/>
    <mergeCell ref="H14:I14"/>
    <mergeCell ref="J14:K14"/>
    <mergeCell ref="H15:I15"/>
    <mergeCell ref="J15:K15"/>
    <mergeCell ref="H16:I16"/>
    <mergeCell ref="J16:K16"/>
    <mergeCell ref="D50:E50"/>
    <mergeCell ref="F50:G50"/>
    <mergeCell ref="D43:E43"/>
    <mergeCell ref="F43:G43"/>
    <mergeCell ref="D38:E38"/>
    <mergeCell ref="F38:G38"/>
    <mergeCell ref="D39:E39"/>
    <mergeCell ref="F39:G39"/>
    <mergeCell ref="D40:E40"/>
    <mergeCell ref="F40:G40"/>
    <mergeCell ref="D35:E35"/>
    <mergeCell ref="F35:G35"/>
    <mergeCell ref="D36:E36"/>
    <mergeCell ref="F36:G36"/>
    <mergeCell ref="D37:E37"/>
    <mergeCell ref="F37:G37"/>
    <mergeCell ref="D32:E32"/>
    <mergeCell ref="H20:I20"/>
    <mergeCell ref="J20:K20"/>
    <mergeCell ref="H21:I21"/>
    <mergeCell ref="J21:K21"/>
    <mergeCell ref="H22:I22"/>
    <mergeCell ref="J22:K22"/>
    <mergeCell ref="H17:I17"/>
    <mergeCell ref="J17:K17"/>
    <mergeCell ref="H18:I18"/>
    <mergeCell ref="J18:K18"/>
    <mergeCell ref="H19:I19"/>
    <mergeCell ref="J19:K19"/>
    <mergeCell ref="H26:I26"/>
    <mergeCell ref="J26:K26"/>
    <mergeCell ref="H27:I27"/>
    <mergeCell ref="J27:K27"/>
    <mergeCell ref="H28:I28"/>
    <mergeCell ref="J28:K28"/>
    <mergeCell ref="H23:I23"/>
    <mergeCell ref="J23:K23"/>
    <mergeCell ref="H24:I24"/>
    <mergeCell ref="J24:K24"/>
    <mergeCell ref="H25:I25"/>
    <mergeCell ref="J25:K25"/>
    <mergeCell ref="J32:K32"/>
    <mergeCell ref="H33:I33"/>
    <mergeCell ref="J33:K33"/>
    <mergeCell ref="H34:I34"/>
    <mergeCell ref="J34:K34"/>
    <mergeCell ref="H29:I29"/>
    <mergeCell ref="J29:K29"/>
    <mergeCell ref="H30:I30"/>
    <mergeCell ref="J30:K30"/>
    <mergeCell ref="H31:I31"/>
    <mergeCell ref="J31:K31"/>
    <mergeCell ref="H51:I51"/>
    <mergeCell ref="J51:K51"/>
    <mergeCell ref="L10:O10"/>
    <mergeCell ref="L11:M11"/>
    <mergeCell ref="N11:O11"/>
    <mergeCell ref="L12:M12"/>
    <mergeCell ref="N12:O12"/>
    <mergeCell ref="L13:M13"/>
    <mergeCell ref="H47:I47"/>
    <mergeCell ref="J47:K47"/>
    <mergeCell ref="H48:I48"/>
    <mergeCell ref="J48:K48"/>
    <mergeCell ref="H49:I49"/>
    <mergeCell ref="J49:K49"/>
    <mergeCell ref="H44:I44"/>
    <mergeCell ref="J44:K44"/>
    <mergeCell ref="H45:I45"/>
    <mergeCell ref="J45:K45"/>
    <mergeCell ref="H46:I46"/>
    <mergeCell ref="J46:K46"/>
    <mergeCell ref="H41:I41"/>
    <mergeCell ref="J41:K41"/>
    <mergeCell ref="H42:I42"/>
    <mergeCell ref="J42:K42"/>
    <mergeCell ref="N13:O13"/>
    <mergeCell ref="L14:M14"/>
    <mergeCell ref="N14:O14"/>
    <mergeCell ref="L15:M15"/>
    <mergeCell ref="N15:O15"/>
    <mergeCell ref="L16:M16"/>
    <mergeCell ref="N16:O16"/>
    <mergeCell ref="H50:I50"/>
    <mergeCell ref="J50:K50"/>
    <mergeCell ref="H43:I43"/>
    <mergeCell ref="J43:K43"/>
    <mergeCell ref="H38:I38"/>
    <mergeCell ref="J38:K38"/>
    <mergeCell ref="H39:I39"/>
    <mergeCell ref="J39:K39"/>
    <mergeCell ref="H40:I40"/>
    <mergeCell ref="J40:K40"/>
    <mergeCell ref="H35:I35"/>
    <mergeCell ref="J35:K35"/>
    <mergeCell ref="H36:I36"/>
    <mergeCell ref="J36:K36"/>
    <mergeCell ref="H37:I37"/>
    <mergeCell ref="J37:K37"/>
    <mergeCell ref="H32:I32"/>
    <mergeCell ref="L20:M20"/>
    <mergeCell ref="N20:O20"/>
    <mergeCell ref="L21:M21"/>
    <mergeCell ref="N21:O21"/>
    <mergeCell ref="L22:M22"/>
    <mergeCell ref="N22:O22"/>
    <mergeCell ref="L17:M17"/>
    <mergeCell ref="N17:O17"/>
    <mergeCell ref="L18:M18"/>
    <mergeCell ref="N18:O18"/>
    <mergeCell ref="L19:M19"/>
    <mergeCell ref="N19:O19"/>
    <mergeCell ref="L26:M26"/>
    <mergeCell ref="N26:O26"/>
    <mergeCell ref="L27:M27"/>
    <mergeCell ref="N27:O27"/>
    <mergeCell ref="L28:M28"/>
    <mergeCell ref="N28:O28"/>
    <mergeCell ref="L23:M23"/>
    <mergeCell ref="N23:O23"/>
    <mergeCell ref="L24:M24"/>
    <mergeCell ref="N24:O24"/>
    <mergeCell ref="L25:M25"/>
    <mergeCell ref="N25:O25"/>
    <mergeCell ref="L32:M32"/>
    <mergeCell ref="N32:O32"/>
    <mergeCell ref="L33:M33"/>
    <mergeCell ref="N33:O33"/>
    <mergeCell ref="L34:M34"/>
    <mergeCell ref="N34:O34"/>
    <mergeCell ref="L29:M29"/>
    <mergeCell ref="N29:O29"/>
    <mergeCell ref="L30:M30"/>
    <mergeCell ref="N30:O30"/>
    <mergeCell ref="L31:M31"/>
    <mergeCell ref="N31:O31"/>
    <mergeCell ref="D9:O9"/>
    <mergeCell ref="L47:M47"/>
    <mergeCell ref="N47:O47"/>
    <mergeCell ref="L48:M48"/>
    <mergeCell ref="N48:O48"/>
    <mergeCell ref="L49:M49"/>
    <mergeCell ref="N49:O49"/>
    <mergeCell ref="L44:M44"/>
    <mergeCell ref="N44:O44"/>
    <mergeCell ref="L45:M45"/>
    <mergeCell ref="N45:O45"/>
    <mergeCell ref="L46:M46"/>
    <mergeCell ref="N46:O46"/>
    <mergeCell ref="L41:M41"/>
    <mergeCell ref="N41:O41"/>
    <mergeCell ref="L42:M42"/>
    <mergeCell ref="N42:O42"/>
    <mergeCell ref="L43:M43"/>
    <mergeCell ref="N43:O43"/>
    <mergeCell ref="L38:M38"/>
    <mergeCell ref="N38:O38"/>
    <mergeCell ref="L39:M39"/>
    <mergeCell ref="N39:O39"/>
    <mergeCell ref="L40:M40"/>
    <mergeCell ref="Q9:AB9"/>
    <mergeCell ref="Q10:T10"/>
    <mergeCell ref="U10:X10"/>
    <mergeCell ref="Y10:AB10"/>
    <mergeCell ref="Q11:R11"/>
    <mergeCell ref="S11:T11"/>
    <mergeCell ref="U11:V11"/>
    <mergeCell ref="W11:X11"/>
    <mergeCell ref="Y11:Z11"/>
    <mergeCell ref="AA11:AB11"/>
    <mergeCell ref="N52:O52"/>
    <mergeCell ref="D53:E53"/>
    <mergeCell ref="F53:G53"/>
    <mergeCell ref="H53:I53"/>
    <mergeCell ref="J53:K53"/>
    <mergeCell ref="L53:M53"/>
    <mergeCell ref="N53:O53"/>
    <mergeCell ref="C12:C51"/>
    <mergeCell ref="D52:E52"/>
    <mergeCell ref="F52:G52"/>
    <mergeCell ref="H52:I52"/>
    <mergeCell ref="J52:K52"/>
    <mergeCell ref="L52:M52"/>
    <mergeCell ref="L50:M50"/>
    <mergeCell ref="N50:O50"/>
    <mergeCell ref="L51:M51"/>
    <mergeCell ref="N51:O51"/>
    <mergeCell ref="N40:O40"/>
    <mergeCell ref="L35:M35"/>
    <mergeCell ref="N35:O35"/>
    <mergeCell ref="L36:M36"/>
    <mergeCell ref="N36:O36"/>
    <mergeCell ref="L37:M37"/>
    <mergeCell ref="N37:O37"/>
    <mergeCell ref="H58:K58"/>
    <mergeCell ref="L58:O58"/>
    <mergeCell ref="D55:G55"/>
    <mergeCell ref="H55:K55"/>
    <mergeCell ref="L55:O55"/>
    <mergeCell ref="D54:E54"/>
    <mergeCell ref="F54:G54"/>
    <mergeCell ref="H54:I54"/>
    <mergeCell ref="J54:K54"/>
    <mergeCell ref="L54:M54"/>
    <mergeCell ref="N54:O54"/>
    <mergeCell ref="D65:E65"/>
    <mergeCell ref="D66:E66"/>
    <mergeCell ref="H62:I62"/>
    <mergeCell ref="L62:M62"/>
    <mergeCell ref="H63:I63"/>
    <mergeCell ref="L63:M63"/>
    <mergeCell ref="H64:I64"/>
    <mergeCell ref="L64:M64"/>
    <mergeCell ref="D56:G56"/>
    <mergeCell ref="H56:K56"/>
    <mergeCell ref="L56:O56"/>
    <mergeCell ref="D62:E62"/>
    <mergeCell ref="D63:E63"/>
    <mergeCell ref="D64:E64"/>
    <mergeCell ref="D57:G57"/>
    <mergeCell ref="H57:K57"/>
    <mergeCell ref="L57:O57"/>
    <mergeCell ref="D58:G58"/>
    <mergeCell ref="D61:E61"/>
    <mergeCell ref="F61:G61"/>
    <mergeCell ref="H61:I61"/>
    <mergeCell ref="J61:K61"/>
    <mergeCell ref="L61:M61"/>
    <mergeCell ref="N61:O61"/>
  </mergeCells>
  <pageMargins left="0.7" right="0.7" top="0.78740157499999996" bottom="0.78740157499999996" header="0.3" footer="0.3"/>
  <ignoredErrors>
    <ignoredError sqref="A1"/>
  </ignoredErrors>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BO111"/>
  <sheetViews>
    <sheetView zoomScale="25" zoomScaleNormal="25" workbookViewId="0">
      <selection activeCell="AX68" sqref="AX68"/>
    </sheetView>
  </sheetViews>
  <sheetFormatPr baseColWidth="10" defaultRowHeight="15" x14ac:dyDescent="0.25"/>
  <cols>
    <col min="1" max="1" width="22.42578125" bestFit="1" customWidth="1"/>
    <col min="2" max="15" width="16" bestFit="1" customWidth="1"/>
    <col min="17" max="17" width="22.42578125" bestFit="1" customWidth="1"/>
    <col min="33" max="33" width="22.42578125" bestFit="1" customWidth="1"/>
    <col min="55" max="55" width="14.28515625" customWidth="1"/>
    <col min="57" max="57" width="14.5703125" customWidth="1"/>
    <col min="65" max="65" width="14.28515625" customWidth="1"/>
    <col min="67" max="67" width="14.28515625" customWidth="1"/>
  </cols>
  <sheetData>
    <row r="1" spans="1:50" x14ac:dyDescent="0.25">
      <c r="A1" s="183" t="s">
        <v>490</v>
      </c>
      <c r="B1" s="253" t="s">
        <v>491</v>
      </c>
      <c r="C1" s="253">
        <v>59997000</v>
      </c>
      <c r="D1" s="253">
        <v>120003000</v>
      </c>
      <c r="E1" s="253">
        <v>179999000</v>
      </c>
      <c r="F1" s="253">
        <v>240005000</v>
      </c>
      <c r="G1" s="253">
        <v>300002000</v>
      </c>
      <c r="H1" s="253">
        <v>359998000</v>
      </c>
      <c r="I1" s="253">
        <v>420004000</v>
      </c>
      <c r="J1" s="253">
        <v>480001000</v>
      </c>
      <c r="K1" s="253">
        <v>539997000</v>
      </c>
      <c r="L1" s="253">
        <v>600003000</v>
      </c>
      <c r="M1" s="253">
        <v>659999000</v>
      </c>
      <c r="N1" s="253">
        <v>720006000</v>
      </c>
      <c r="O1" s="253">
        <v>780002000</v>
      </c>
      <c r="Q1" s="183" t="s">
        <v>490</v>
      </c>
      <c r="R1" t="s">
        <v>491</v>
      </c>
      <c r="S1" s="235">
        <v>60007000</v>
      </c>
      <c r="T1" s="235">
        <v>120003000</v>
      </c>
      <c r="U1" s="235">
        <v>179999000</v>
      </c>
      <c r="V1" s="235">
        <v>240006000</v>
      </c>
      <c r="W1" s="235">
        <v>300002000</v>
      </c>
      <c r="X1" s="235">
        <v>360008000</v>
      </c>
      <c r="Y1" s="235">
        <v>420004000</v>
      </c>
      <c r="Z1" s="235">
        <v>480001000</v>
      </c>
      <c r="AA1" s="235">
        <v>540007000</v>
      </c>
      <c r="AB1" s="235">
        <v>600003000</v>
      </c>
      <c r="AC1" s="235">
        <v>659999000</v>
      </c>
      <c r="AD1" s="235">
        <v>720006000</v>
      </c>
      <c r="AE1" s="235">
        <v>780002000</v>
      </c>
      <c r="AF1" s="253"/>
      <c r="AG1" s="183" t="s">
        <v>490</v>
      </c>
      <c r="AH1" t="s">
        <v>491</v>
      </c>
      <c r="AI1" s="235">
        <v>60006000</v>
      </c>
      <c r="AJ1" s="235">
        <v>120003000</v>
      </c>
      <c r="AK1" s="235">
        <v>179999000</v>
      </c>
      <c r="AL1" s="235">
        <v>240005000</v>
      </c>
      <c r="AM1" s="235">
        <v>300001000</v>
      </c>
      <c r="AN1" s="235">
        <v>360008000</v>
      </c>
      <c r="AO1" s="235">
        <v>420004000</v>
      </c>
      <c r="AP1" s="235">
        <v>480000000</v>
      </c>
      <c r="AQ1" s="235">
        <v>540007000</v>
      </c>
      <c r="AR1" s="235">
        <v>600003000</v>
      </c>
      <c r="AS1" s="235">
        <v>659999000</v>
      </c>
      <c r="AT1" s="235">
        <v>720005000</v>
      </c>
      <c r="AU1" s="235">
        <v>780002000</v>
      </c>
      <c r="AW1" s="447">
        <v>43020</v>
      </c>
      <c r="AX1" s="448"/>
    </row>
    <row r="2" spans="1:50" x14ac:dyDescent="0.25">
      <c r="A2" s="183" t="s">
        <v>489</v>
      </c>
      <c r="B2" s="253">
        <v>657136863</v>
      </c>
      <c r="C2" s="253">
        <v>656870889</v>
      </c>
      <c r="D2" s="253">
        <v>656651610</v>
      </c>
      <c r="E2" s="253">
        <v>656978105</v>
      </c>
      <c r="F2" s="253">
        <v>656408125</v>
      </c>
      <c r="G2" s="253">
        <v>657331954</v>
      </c>
      <c r="H2" s="253">
        <v>658069431</v>
      </c>
      <c r="I2" s="253">
        <v>657516958</v>
      </c>
      <c r="J2" s="253">
        <v>657250967</v>
      </c>
      <c r="K2" s="253">
        <v>658514778</v>
      </c>
      <c r="L2" s="253">
        <v>656203800</v>
      </c>
      <c r="M2" s="253">
        <v>657923559</v>
      </c>
      <c r="N2" s="253">
        <v>657838909</v>
      </c>
      <c r="O2" s="253">
        <v>656876342</v>
      </c>
      <c r="Q2" s="183" t="s">
        <v>489</v>
      </c>
      <c r="R2" s="235">
        <v>608284702</v>
      </c>
      <c r="S2" s="235">
        <v>609527599</v>
      </c>
      <c r="T2" s="235">
        <v>609952879</v>
      </c>
      <c r="U2" s="235">
        <v>610889961</v>
      </c>
      <c r="V2" s="235">
        <v>610565952</v>
      </c>
      <c r="W2" s="235">
        <v>610983500</v>
      </c>
      <c r="X2" s="235">
        <v>610412634</v>
      </c>
      <c r="Y2" s="235">
        <v>610205166</v>
      </c>
      <c r="Z2" s="235">
        <v>609185793</v>
      </c>
      <c r="AA2" s="235">
        <v>609366115</v>
      </c>
      <c r="AB2" s="235">
        <v>609089798</v>
      </c>
      <c r="AC2" s="235">
        <v>606471203</v>
      </c>
      <c r="AD2" s="235">
        <v>603622853</v>
      </c>
      <c r="AE2" s="235">
        <v>602769492</v>
      </c>
      <c r="AF2" s="253"/>
      <c r="AG2" s="183" t="s">
        <v>489</v>
      </c>
      <c r="AH2" s="235">
        <v>641893656</v>
      </c>
      <c r="AI2" s="235">
        <v>642531620</v>
      </c>
      <c r="AJ2" s="235">
        <v>643891898</v>
      </c>
      <c r="AK2" s="235">
        <v>644025815</v>
      </c>
      <c r="AL2" s="235">
        <v>645082948</v>
      </c>
      <c r="AM2" s="235">
        <v>643954132</v>
      </c>
      <c r="AN2" s="235">
        <v>643683234</v>
      </c>
      <c r="AO2" s="235">
        <v>642471741</v>
      </c>
      <c r="AP2" s="235">
        <v>642436109</v>
      </c>
      <c r="AQ2" s="235">
        <v>641470809</v>
      </c>
      <c r="AR2" s="235">
        <v>639971796</v>
      </c>
      <c r="AS2" s="235">
        <v>639283431</v>
      </c>
      <c r="AT2" s="235">
        <v>636351279</v>
      </c>
      <c r="AU2" s="235">
        <v>635315327</v>
      </c>
      <c r="AW2" s="275" t="s">
        <v>107</v>
      </c>
      <c r="AX2" s="12"/>
    </row>
    <row r="3" spans="1:50" x14ac:dyDescent="0.25">
      <c r="A3" s="183" t="s">
        <v>488</v>
      </c>
      <c r="B3" s="253">
        <v>400000000</v>
      </c>
      <c r="C3" s="253">
        <v>380000000</v>
      </c>
      <c r="D3" s="253">
        <v>360000000</v>
      </c>
      <c r="E3" s="253">
        <v>340000000</v>
      </c>
      <c r="F3" s="253">
        <v>320000000</v>
      </c>
      <c r="G3" s="253">
        <v>300000000</v>
      </c>
      <c r="H3" s="253">
        <v>280000000</v>
      </c>
      <c r="I3" s="253">
        <v>260000000</v>
      </c>
      <c r="J3" s="253">
        <v>240000000</v>
      </c>
      <c r="K3" s="253">
        <v>220000000</v>
      </c>
      <c r="L3" s="253">
        <v>200000000</v>
      </c>
      <c r="M3" s="253">
        <v>180000000</v>
      </c>
      <c r="N3" s="253">
        <v>160000000</v>
      </c>
      <c r="O3" s="253">
        <v>140000000</v>
      </c>
      <c r="Q3" s="183" t="s">
        <v>488</v>
      </c>
      <c r="R3" s="235">
        <v>400000000</v>
      </c>
      <c r="S3" s="235">
        <v>380000000</v>
      </c>
      <c r="T3" s="235">
        <v>360000000</v>
      </c>
      <c r="U3" s="235">
        <v>340000000</v>
      </c>
      <c r="V3" s="235">
        <v>320000000</v>
      </c>
      <c r="W3" s="235">
        <v>300000000</v>
      </c>
      <c r="X3" s="235">
        <v>280000000</v>
      </c>
      <c r="Y3" s="235">
        <v>260000000</v>
      </c>
      <c r="Z3" s="235">
        <v>240000000</v>
      </c>
      <c r="AA3" s="235">
        <v>220000000</v>
      </c>
      <c r="AB3" s="235">
        <v>200000000</v>
      </c>
      <c r="AC3" s="235">
        <v>180000000</v>
      </c>
      <c r="AD3" s="235">
        <v>160000000</v>
      </c>
      <c r="AE3" s="235">
        <v>140000000</v>
      </c>
      <c r="AF3" s="253"/>
      <c r="AG3" s="183" t="s">
        <v>488</v>
      </c>
      <c r="AH3" s="235">
        <v>400000000</v>
      </c>
      <c r="AI3" s="235">
        <v>380000000</v>
      </c>
      <c r="AJ3" s="235">
        <v>360000000</v>
      </c>
      <c r="AK3" s="235">
        <v>340000000</v>
      </c>
      <c r="AL3" s="235">
        <v>320000000</v>
      </c>
      <c r="AM3" s="235">
        <v>300000000</v>
      </c>
      <c r="AN3" s="235">
        <v>280000000</v>
      </c>
      <c r="AO3" s="235">
        <v>260000000</v>
      </c>
      <c r="AP3" s="235">
        <v>240000000</v>
      </c>
      <c r="AQ3" s="235">
        <v>220000000</v>
      </c>
      <c r="AR3" s="235">
        <v>200000000</v>
      </c>
      <c r="AS3" s="235">
        <v>180000000</v>
      </c>
      <c r="AT3" s="235">
        <v>160000000</v>
      </c>
      <c r="AU3" s="235">
        <v>140000000</v>
      </c>
      <c r="AW3" s="403" t="s">
        <v>11</v>
      </c>
      <c r="AX3" s="403"/>
    </row>
    <row r="4" spans="1:50" x14ac:dyDescent="0.25">
      <c r="A4" s="183" t="s">
        <v>492</v>
      </c>
      <c r="B4" s="253">
        <v>32856843163</v>
      </c>
      <c r="C4" s="253">
        <v>32843544436</v>
      </c>
      <c r="D4" s="253">
        <v>32832580478</v>
      </c>
      <c r="E4" s="253">
        <v>32848905266</v>
      </c>
      <c r="F4" s="253">
        <v>32820406230</v>
      </c>
      <c r="G4" s="253">
        <v>32866597698</v>
      </c>
      <c r="H4" s="253">
        <v>32903471566</v>
      </c>
      <c r="I4" s="253">
        <v>32875847913</v>
      </c>
      <c r="J4" s="253">
        <v>32862548339</v>
      </c>
      <c r="K4" s="253">
        <v>32925738879</v>
      </c>
      <c r="L4" s="253">
        <v>32810189993</v>
      </c>
      <c r="M4" s="253">
        <v>32896177974</v>
      </c>
      <c r="N4" s="253">
        <v>32891945455</v>
      </c>
      <c r="O4" s="253">
        <v>32843817120</v>
      </c>
      <c r="Q4" s="183" t="s">
        <v>492</v>
      </c>
      <c r="R4" s="235">
        <v>30414235101</v>
      </c>
      <c r="S4" s="235">
        <v>30476379939</v>
      </c>
      <c r="T4" s="235">
        <v>30497643974</v>
      </c>
      <c r="U4" s="235">
        <v>30544498072</v>
      </c>
      <c r="V4" s="235">
        <v>30528297603</v>
      </c>
      <c r="W4" s="235">
        <v>30549175009</v>
      </c>
      <c r="X4" s="235">
        <v>30520631695</v>
      </c>
      <c r="Y4" s="235">
        <v>30510258286</v>
      </c>
      <c r="Z4" s="235">
        <v>30459289644</v>
      </c>
      <c r="AA4" s="235">
        <v>30468305740</v>
      </c>
      <c r="AB4" s="235">
        <v>30454489911</v>
      </c>
      <c r="AC4" s="235">
        <v>30323560155</v>
      </c>
      <c r="AD4" s="235">
        <v>30181142665</v>
      </c>
      <c r="AE4" s="235">
        <v>30138474611</v>
      </c>
      <c r="AF4" s="253"/>
      <c r="AG4" s="183" t="s">
        <v>492</v>
      </c>
      <c r="AH4" s="235">
        <v>32094682780</v>
      </c>
      <c r="AI4" s="235">
        <v>32126581013</v>
      </c>
      <c r="AJ4" s="235">
        <v>32194594907</v>
      </c>
      <c r="AK4" s="235">
        <v>32201290739</v>
      </c>
      <c r="AL4" s="235">
        <v>32254147401</v>
      </c>
      <c r="AM4" s="235">
        <v>32197706581</v>
      </c>
      <c r="AN4" s="235">
        <v>32184161676</v>
      </c>
      <c r="AO4" s="235">
        <v>32123587056</v>
      </c>
      <c r="AP4" s="235">
        <v>32121805453</v>
      </c>
      <c r="AQ4" s="235">
        <v>32073540460</v>
      </c>
      <c r="AR4" s="235">
        <v>31998589811</v>
      </c>
      <c r="AS4" s="235">
        <v>31964171552</v>
      </c>
      <c r="AT4" s="235">
        <v>31817563972</v>
      </c>
      <c r="AU4" s="235">
        <v>31765766368</v>
      </c>
      <c r="AW4" s="421">
        <v>1</v>
      </c>
      <c r="AX4" s="421"/>
    </row>
    <row r="5" spans="1:50" x14ac:dyDescent="0.25">
      <c r="A5" s="183" t="s">
        <v>493</v>
      </c>
      <c r="B5" s="253">
        <v>20000000</v>
      </c>
      <c r="C5" s="253">
        <v>20000000</v>
      </c>
      <c r="D5" s="253">
        <v>20000000</v>
      </c>
      <c r="E5" s="253">
        <v>20000000</v>
      </c>
      <c r="F5" s="253">
        <v>20000000</v>
      </c>
      <c r="G5" s="253">
        <v>20000000</v>
      </c>
      <c r="H5" s="253">
        <v>20000000</v>
      </c>
      <c r="I5" s="253">
        <v>20000000</v>
      </c>
      <c r="J5" s="253">
        <v>20000000</v>
      </c>
      <c r="K5" s="253">
        <v>20000000</v>
      </c>
      <c r="L5" s="253">
        <v>20000000</v>
      </c>
      <c r="M5" s="253">
        <v>20000000</v>
      </c>
      <c r="N5" s="253">
        <v>20000000</v>
      </c>
      <c r="O5" s="253">
        <v>20000000</v>
      </c>
      <c r="Q5" s="183" t="s">
        <v>493</v>
      </c>
      <c r="R5" s="235">
        <v>20000000</v>
      </c>
      <c r="S5" s="235">
        <v>20000000</v>
      </c>
      <c r="T5" s="235">
        <v>20000000</v>
      </c>
      <c r="U5" s="235">
        <v>20000000</v>
      </c>
      <c r="V5" s="235">
        <v>20000000</v>
      </c>
      <c r="W5" s="235">
        <v>20000000</v>
      </c>
      <c r="X5" s="235">
        <v>20000000</v>
      </c>
      <c r="Y5" s="235">
        <v>20000000</v>
      </c>
      <c r="Z5" s="235">
        <v>20000000</v>
      </c>
      <c r="AA5" s="235">
        <v>20000000</v>
      </c>
      <c r="AB5" s="235">
        <v>20000000</v>
      </c>
      <c r="AC5" s="235">
        <v>20000000</v>
      </c>
      <c r="AD5" s="235">
        <v>20000000</v>
      </c>
      <c r="AE5" s="235">
        <v>20000000</v>
      </c>
      <c r="AF5" s="253"/>
      <c r="AG5" s="183" t="s">
        <v>493</v>
      </c>
      <c r="AH5" s="235">
        <v>20000000</v>
      </c>
      <c r="AI5" s="235">
        <v>20000000</v>
      </c>
      <c r="AJ5" s="235">
        <v>20000000</v>
      </c>
      <c r="AK5" s="235">
        <v>20000000</v>
      </c>
      <c r="AL5" s="235">
        <v>20000000</v>
      </c>
      <c r="AM5" s="235">
        <v>20000000</v>
      </c>
      <c r="AN5" s="235">
        <v>20000000</v>
      </c>
      <c r="AO5" s="235">
        <v>20000000</v>
      </c>
      <c r="AP5" s="235">
        <v>20000000</v>
      </c>
      <c r="AQ5" s="235">
        <v>20000000</v>
      </c>
      <c r="AR5" s="235">
        <v>20000000</v>
      </c>
      <c r="AS5" s="235">
        <v>20000000</v>
      </c>
      <c r="AT5" s="235">
        <v>20000000</v>
      </c>
      <c r="AU5" s="235">
        <v>20000000</v>
      </c>
      <c r="AW5" s="404">
        <v>0.1</v>
      </c>
      <c r="AX5" s="404"/>
    </row>
    <row r="6" spans="1:50" x14ac:dyDescent="0.25">
      <c r="A6" s="183" t="s">
        <v>8</v>
      </c>
      <c r="B6" s="253">
        <v>1800000</v>
      </c>
      <c r="C6" s="253">
        <v>1800000</v>
      </c>
      <c r="D6" s="253">
        <v>1800000</v>
      </c>
      <c r="E6" s="253">
        <v>1800000</v>
      </c>
      <c r="F6" s="253">
        <v>1800000</v>
      </c>
      <c r="G6" s="253">
        <v>1800000</v>
      </c>
      <c r="H6" s="253">
        <v>1800000</v>
      </c>
      <c r="I6" s="253">
        <v>1800000</v>
      </c>
      <c r="J6" s="253">
        <v>1800000</v>
      </c>
      <c r="K6" s="253">
        <v>1800000</v>
      </c>
      <c r="L6" s="253">
        <v>1800000</v>
      </c>
      <c r="M6" s="253">
        <v>1800000</v>
      </c>
      <c r="N6" s="253">
        <v>1800000</v>
      </c>
      <c r="O6" s="253">
        <v>1800000</v>
      </c>
      <c r="Q6" s="183" t="s">
        <v>8</v>
      </c>
      <c r="R6" s="235">
        <v>1770000</v>
      </c>
      <c r="S6" s="235">
        <v>1770000</v>
      </c>
      <c r="T6" s="235">
        <v>1770000</v>
      </c>
      <c r="U6" s="235">
        <v>1770000</v>
      </c>
      <c r="V6" s="235">
        <v>1770000</v>
      </c>
      <c r="W6" s="235">
        <v>1770000</v>
      </c>
      <c r="X6" s="235">
        <v>1770000</v>
      </c>
      <c r="Y6" s="235">
        <v>1770000</v>
      </c>
      <c r="Z6" s="235">
        <v>1770000</v>
      </c>
      <c r="AA6" s="235">
        <v>1770000</v>
      </c>
      <c r="AB6" s="235">
        <v>1770000</v>
      </c>
      <c r="AC6" s="235">
        <v>1770000</v>
      </c>
      <c r="AD6" s="235">
        <v>1770000</v>
      </c>
      <c r="AE6" s="235">
        <v>1770000</v>
      </c>
      <c r="AF6" s="253"/>
      <c r="AG6" s="183" t="s">
        <v>8</v>
      </c>
      <c r="AH6" s="235">
        <v>1700000</v>
      </c>
      <c r="AI6" s="235">
        <v>1700000</v>
      </c>
      <c r="AJ6" s="235">
        <v>1700000</v>
      </c>
      <c r="AK6" s="235">
        <v>1700000</v>
      </c>
      <c r="AL6" s="235">
        <v>1700000</v>
      </c>
      <c r="AM6" s="235">
        <v>1700000</v>
      </c>
      <c r="AN6" s="235">
        <v>1700000</v>
      </c>
      <c r="AO6" s="235">
        <v>1700000</v>
      </c>
      <c r="AP6" s="235">
        <v>1700000</v>
      </c>
      <c r="AQ6" s="235">
        <v>1700000</v>
      </c>
      <c r="AR6" s="235">
        <v>1700000</v>
      </c>
      <c r="AS6" s="235">
        <v>1700000</v>
      </c>
      <c r="AT6" s="235">
        <v>1700000</v>
      </c>
      <c r="AU6" s="235">
        <v>1700000</v>
      </c>
      <c r="AW6" s="403">
        <f>PI()*(AW5/2)*(AW5/2)</f>
        <v>7.8539816339744835E-3</v>
      </c>
      <c r="AX6" s="403"/>
    </row>
    <row r="7" spans="1:50" x14ac:dyDescent="0.25">
      <c r="A7" s="183" t="s">
        <v>495</v>
      </c>
      <c r="B7" s="253">
        <v>44000000</v>
      </c>
      <c r="C7" s="253">
        <v>44000000</v>
      </c>
      <c r="D7" s="253">
        <v>44000000</v>
      </c>
      <c r="E7" s="253">
        <v>44000000</v>
      </c>
      <c r="F7" s="253">
        <v>44000000</v>
      </c>
      <c r="G7" s="253">
        <v>44000000</v>
      </c>
      <c r="H7" s="253">
        <v>44000000</v>
      </c>
      <c r="I7" s="253">
        <v>44000000</v>
      </c>
      <c r="J7" s="253">
        <v>44000000</v>
      </c>
      <c r="K7" s="253">
        <v>44000000</v>
      </c>
      <c r="L7" s="253">
        <v>44000000</v>
      </c>
      <c r="M7" s="253">
        <v>44000000</v>
      </c>
      <c r="N7" s="253">
        <v>44000000</v>
      </c>
      <c r="O7" s="253">
        <v>44000000</v>
      </c>
      <c r="Q7" s="183" t="s">
        <v>495</v>
      </c>
      <c r="R7" s="235">
        <v>44000000</v>
      </c>
      <c r="S7" s="235">
        <v>44000000</v>
      </c>
      <c r="T7" s="235">
        <v>44000000</v>
      </c>
      <c r="U7" s="235">
        <v>44000000</v>
      </c>
      <c r="V7" s="235">
        <v>44000000</v>
      </c>
      <c r="W7" s="235">
        <v>44000000</v>
      </c>
      <c r="X7" s="235">
        <v>44000000</v>
      </c>
      <c r="Y7" s="235">
        <v>44000000</v>
      </c>
      <c r="Z7" s="235">
        <v>44000000</v>
      </c>
      <c r="AA7" s="235">
        <v>44000000</v>
      </c>
      <c r="AB7" s="235">
        <v>44000000</v>
      </c>
      <c r="AC7" s="235">
        <v>44000000</v>
      </c>
      <c r="AD7" s="235">
        <v>44000000</v>
      </c>
      <c r="AE7" s="235">
        <v>44000000</v>
      </c>
      <c r="AF7" s="253"/>
      <c r="AG7" s="183" t="s">
        <v>495</v>
      </c>
      <c r="AH7" s="235">
        <v>44000000</v>
      </c>
      <c r="AI7" s="235">
        <v>44000000</v>
      </c>
      <c r="AJ7" s="235">
        <v>44000000</v>
      </c>
      <c r="AK7" s="235">
        <v>44000000</v>
      </c>
      <c r="AL7" s="235">
        <v>44000000</v>
      </c>
      <c r="AM7" s="235">
        <v>44000000</v>
      </c>
      <c r="AN7" s="235">
        <v>44000000</v>
      </c>
      <c r="AO7" s="235">
        <v>44000000</v>
      </c>
      <c r="AP7" s="235">
        <v>44000000</v>
      </c>
      <c r="AQ7" s="235">
        <v>44000000</v>
      </c>
      <c r="AR7" s="235">
        <v>44000000</v>
      </c>
      <c r="AS7" s="235">
        <v>44000000</v>
      </c>
      <c r="AT7" s="235">
        <v>44000000</v>
      </c>
      <c r="AU7" s="235">
        <v>44000000</v>
      </c>
      <c r="AW7" s="404">
        <v>0.02</v>
      </c>
      <c r="AX7" s="404"/>
    </row>
    <row r="8" spans="1:50" x14ac:dyDescent="0.25">
      <c r="A8" s="183" t="s">
        <v>1</v>
      </c>
      <c r="B8" s="253">
        <v>1000000</v>
      </c>
      <c r="C8" s="253">
        <v>1000000</v>
      </c>
      <c r="D8" s="253">
        <v>1000000</v>
      </c>
      <c r="E8" s="253">
        <v>1000000</v>
      </c>
      <c r="F8" s="253">
        <v>1000000</v>
      </c>
      <c r="G8" s="253">
        <v>1000000</v>
      </c>
      <c r="H8" s="253">
        <v>1000000</v>
      </c>
      <c r="I8" s="253">
        <v>1000000</v>
      </c>
      <c r="J8" s="253">
        <v>1000000</v>
      </c>
      <c r="K8" s="253">
        <v>1000000</v>
      </c>
      <c r="L8" s="253">
        <v>1000000</v>
      </c>
      <c r="M8" s="253">
        <v>1000000</v>
      </c>
      <c r="N8" s="253">
        <v>1000000</v>
      </c>
      <c r="O8" s="253">
        <v>1000000</v>
      </c>
      <c r="Q8" s="183" t="s">
        <v>1</v>
      </c>
      <c r="R8" s="235">
        <v>3000000</v>
      </c>
      <c r="S8" s="235">
        <v>3000000</v>
      </c>
      <c r="T8" s="235">
        <v>3000000</v>
      </c>
      <c r="U8" s="235">
        <v>3000000</v>
      </c>
      <c r="V8" s="235">
        <v>3000000</v>
      </c>
      <c r="W8" s="235">
        <v>3000000</v>
      </c>
      <c r="X8" s="235">
        <v>3000000</v>
      </c>
      <c r="Y8" s="235">
        <v>3000000</v>
      </c>
      <c r="Z8" s="235">
        <v>3000000</v>
      </c>
      <c r="AA8" s="235">
        <v>3000000</v>
      </c>
      <c r="AB8" s="235">
        <v>3000000</v>
      </c>
      <c r="AC8" s="235">
        <v>3000000</v>
      </c>
      <c r="AD8" s="235">
        <v>3000000</v>
      </c>
      <c r="AE8" s="235">
        <v>3000000</v>
      </c>
      <c r="AF8" s="253"/>
      <c r="AG8" s="183" t="s">
        <v>1</v>
      </c>
      <c r="AH8" s="235">
        <v>2000000</v>
      </c>
      <c r="AI8" s="235">
        <v>2000000</v>
      </c>
      <c r="AJ8" s="235">
        <v>2000000</v>
      </c>
      <c r="AK8" s="235">
        <v>2000000</v>
      </c>
      <c r="AL8" s="235">
        <v>2000000</v>
      </c>
      <c r="AM8" s="235">
        <v>2000000</v>
      </c>
      <c r="AN8" s="235">
        <v>2000000</v>
      </c>
      <c r="AO8" s="235">
        <v>2000000</v>
      </c>
      <c r="AP8" s="235">
        <v>2000000</v>
      </c>
      <c r="AQ8" s="235">
        <v>2000000</v>
      </c>
      <c r="AR8" s="235">
        <v>2000000</v>
      </c>
      <c r="AS8" s="235">
        <v>2000000</v>
      </c>
      <c r="AT8" s="235">
        <v>2000000</v>
      </c>
      <c r="AU8" s="235">
        <v>2000000</v>
      </c>
      <c r="AW8" s="403">
        <v>8.99</v>
      </c>
      <c r="AX8" s="403"/>
    </row>
    <row r="9" spans="1:50" x14ac:dyDescent="0.25">
      <c r="A9" s="183" t="s">
        <v>496</v>
      </c>
      <c r="B9" s="253" t="s">
        <v>522</v>
      </c>
      <c r="C9" s="253" t="s">
        <v>522</v>
      </c>
      <c r="D9" s="253" t="s">
        <v>522</v>
      </c>
      <c r="E9" s="253" t="s">
        <v>522</v>
      </c>
      <c r="F9" s="253" t="s">
        <v>522</v>
      </c>
      <c r="G9" s="253" t="s">
        <v>522</v>
      </c>
      <c r="H9" s="253" t="s">
        <v>522</v>
      </c>
      <c r="I9" s="253" t="s">
        <v>522</v>
      </c>
      <c r="J9" s="253" t="s">
        <v>522</v>
      </c>
      <c r="K9" s="253" t="s">
        <v>522</v>
      </c>
      <c r="L9" s="253" t="s">
        <v>522</v>
      </c>
      <c r="M9" s="253" t="s">
        <v>522</v>
      </c>
      <c r="N9" s="253" t="s">
        <v>522</v>
      </c>
      <c r="O9" s="253" t="s">
        <v>522</v>
      </c>
      <c r="Q9" s="183" t="s">
        <v>496</v>
      </c>
      <c r="R9" t="s">
        <v>528</v>
      </c>
      <c r="S9" t="s">
        <v>528</v>
      </c>
      <c r="T9" t="s">
        <v>528</v>
      </c>
      <c r="U9" t="s">
        <v>528</v>
      </c>
      <c r="V9" t="s">
        <v>528</v>
      </c>
      <c r="W9" t="s">
        <v>528</v>
      </c>
      <c r="X9" t="s">
        <v>528</v>
      </c>
      <c r="Y9" t="s">
        <v>528</v>
      </c>
      <c r="Z9" t="s">
        <v>528</v>
      </c>
      <c r="AA9" t="s">
        <v>528</v>
      </c>
      <c r="AB9" t="s">
        <v>528</v>
      </c>
      <c r="AC9" t="s">
        <v>528</v>
      </c>
      <c r="AD9" t="s">
        <v>528</v>
      </c>
      <c r="AE9" t="s">
        <v>528</v>
      </c>
      <c r="AF9" s="253"/>
      <c r="AG9" s="183" t="s">
        <v>496</v>
      </c>
      <c r="AH9" t="s">
        <v>528</v>
      </c>
      <c r="AI9" t="s">
        <v>528</v>
      </c>
      <c r="AJ9" t="s">
        <v>528</v>
      </c>
      <c r="AK9" t="s">
        <v>528</v>
      </c>
      <c r="AL9" t="s">
        <v>528</v>
      </c>
      <c r="AM9" t="s">
        <v>528</v>
      </c>
      <c r="AN9" t="s">
        <v>528</v>
      </c>
      <c r="AO9" t="s">
        <v>528</v>
      </c>
      <c r="AP9" t="s">
        <v>528</v>
      </c>
      <c r="AQ9" t="s">
        <v>528</v>
      </c>
      <c r="AR9" t="s">
        <v>528</v>
      </c>
      <c r="AS9" t="s">
        <v>528</v>
      </c>
      <c r="AT9" t="s">
        <v>528</v>
      </c>
      <c r="AU9" t="s">
        <v>528</v>
      </c>
      <c r="AW9" s="404">
        <f>AW6*AW7</f>
        <v>1.5707963267948968E-4</v>
      </c>
      <c r="AX9" s="404"/>
    </row>
    <row r="10" spans="1:50" x14ac:dyDescent="0.25">
      <c r="A10" s="250" t="s">
        <v>518</v>
      </c>
      <c r="B10" s="235"/>
      <c r="Q10" s="250"/>
      <c r="R10" s="235"/>
      <c r="AF10" s="253"/>
      <c r="AG10" s="250"/>
      <c r="AH10" s="235"/>
      <c r="AW10" s="403">
        <f>AW8*0.001/AW9</f>
        <v>57.232117535845553</v>
      </c>
      <c r="AX10" s="403"/>
    </row>
    <row r="11" spans="1:50" x14ac:dyDescent="0.25">
      <c r="A11" s="183" t="s">
        <v>490</v>
      </c>
      <c r="B11" s="235">
        <v>0</v>
      </c>
      <c r="C11" s="235">
        <f>C1/1000000</f>
        <v>59.997</v>
      </c>
      <c r="D11" s="235">
        <f t="shared" ref="D11:O15" si="0">D1/1000000</f>
        <v>120.003</v>
      </c>
      <c r="E11" s="235">
        <f t="shared" si="0"/>
        <v>179.999</v>
      </c>
      <c r="F11" s="235">
        <f t="shared" si="0"/>
        <v>240.005</v>
      </c>
      <c r="G11" s="235">
        <f t="shared" si="0"/>
        <v>300.00200000000001</v>
      </c>
      <c r="H11" s="235">
        <f t="shared" si="0"/>
        <v>359.99799999999999</v>
      </c>
      <c r="I11" s="235">
        <f t="shared" si="0"/>
        <v>420.00400000000002</v>
      </c>
      <c r="J11" s="235">
        <f t="shared" si="0"/>
        <v>480.00099999999998</v>
      </c>
      <c r="K11" s="235">
        <f t="shared" si="0"/>
        <v>539.99699999999996</v>
      </c>
      <c r="L11" s="235">
        <f t="shared" si="0"/>
        <v>600.00300000000004</v>
      </c>
      <c r="M11" s="235">
        <f t="shared" si="0"/>
        <v>659.99900000000002</v>
      </c>
      <c r="N11" s="235">
        <f t="shared" si="0"/>
        <v>720.00599999999997</v>
      </c>
      <c r="O11" s="235">
        <f t="shared" si="0"/>
        <v>780.00199999999995</v>
      </c>
      <c r="Q11" s="183" t="s">
        <v>490</v>
      </c>
      <c r="R11" s="235">
        <v>0</v>
      </c>
      <c r="S11" s="235">
        <f>S1/1000000</f>
        <v>60.006999999999998</v>
      </c>
      <c r="T11" s="235">
        <f t="shared" ref="T11:AE11" si="1">T1/1000000</f>
        <v>120.003</v>
      </c>
      <c r="U11" s="235">
        <f t="shared" si="1"/>
        <v>179.999</v>
      </c>
      <c r="V11" s="235">
        <f t="shared" si="1"/>
        <v>240.006</v>
      </c>
      <c r="W11" s="235">
        <f t="shared" si="1"/>
        <v>300.00200000000001</v>
      </c>
      <c r="X11" s="235">
        <f t="shared" si="1"/>
        <v>360.00799999999998</v>
      </c>
      <c r="Y11" s="235">
        <f t="shared" si="1"/>
        <v>420.00400000000002</v>
      </c>
      <c r="Z11" s="235">
        <f t="shared" si="1"/>
        <v>480.00099999999998</v>
      </c>
      <c r="AA11" s="235">
        <f t="shared" si="1"/>
        <v>540.00699999999995</v>
      </c>
      <c r="AB11" s="235">
        <f t="shared" si="1"/>
        <v>600.00300000000004</v>
      </c>
      <c r="AC11" s="235">
        <f t="shared" si="1"/>
        <v>659.99900000000002</v>
      </c>
      <c r="AD11" s="235">
        <f t="shared" si="1"/>
        <v>720.00599999999997</v>
      </c>
      <c r="AE11" s="235">
        <f t="shared" si="1"/>
        <v>780.00199999999995</v>
      </c>
      <c r="AF11" s="253"/>
      <c r="AG11" s="183" t="s">
        <v>490</v>
      </c>
      <c r="AH11" s="235">
        <v>0</v>
      </c>
      <c r="AI11" s="235">
        <f>AI1/1000000</f>
        <v>60.006</v>
      </c>
      <c r="AJ11" s="235">
        <f t="shared" ref="AJ11:AU11" si="2">AJ1/1000000</f>
        <v>120.003</v>
      </c>
      <c r="AK11" s="235">
        <f t="shared" si="2"/>
        <v>179.999</v>
      </c>
      <c r="AL11" s="235">
        <f t="shared" si="2"/>
        <v>240.005</v>
      </c>
      <c r="AM11" s="235">
        <f t="shared" si="2"/>
        <v>300.00099999999998</v>
      </c>
      <c r="AN11" s="235">
        <f t="shared" si="2"/>
        <v>360.00799999999998</v>
      </c>
      <c r="AO11" s="235">
        <f t="shared" si="2"/>
        <v>420.00400000000002</v>
      </c>
      <c r="AP11" s="235">
        <f t="shared" si="2"/>
        <v>480</v>
      </c>
      <c r="AQ11" s="235">
        <f t="shared" si="2"/>
        <v>540.00699999999995</v>
      </c>
      <c r="AR11" s="235">
        <f t="shared" si="2"/>
        <v>600.00300000000004</v>
      </c>
      <c r="AS11" s="235">
        <f t="shared" si="2"/>
        <v>659.99900000000002</v>
      </c>
      <c r="AT11" s="235">
        <f t="shared" si="2"/>
        <v>720.005</v>
      </c>
      <c r="AU11" s="235">
        <f t="shared" si="2"/>
        <v>780.00199999999995</v>
      </c>
      <c r="AW11" s="411">
        <v>18</v>
      </c>
      <c r="AX11" s="412"/>
    </row>
    <row r="12" spans="1:50" x14ac:dyDescent="0.25">
      <c r="A12" s="183" t="s">
        <v>489</v>
      </c>
      <c r="B12" s="235">
        <f>B2/1000000</f>
        <v>657.13686299999995</v>
      </c>
      <c r="C12" s="235">
        <f>C2/1000000</f>
        <v>656.87088900000003</v>
      </c>
      <c r="D12" s="235">
        <f t="shared" si="0"/>
        <v>656.65161000000001</v>
      </c>
      <c r="E12" s="235">
        <f t="shared" si="0"/>
        <v>656.97810500000003</v>
      </c>
      <c r="F12" s="235">
        <f t="shared" si="0"/>
        <v>656.40812500000004</v>
      </c>
      <c r="G12" s="235">
        <f t="shared" si="0"/>
        <v>657.331954</v>
      </c>
      <c r="H12" s="235">
        <f t="shared" si="0"/>
        <v>658.06943100000001</v>
      </c>
      <c r="I12" s="235">
        <f t="shared" si="0"/>
        <v>657.51695800000005</v>
      </c>
      <c r="J12" s="235">
        <f t="shared" si="0"/>
        <v>657.25096699999995</v>
      </c>
      <c r="K12" s="235">
        <f t="shared" si="0"/>
        <v>658.51477799999998</v>
      </c>
      <c r="L12" s="235">
        <f t="shared" si="0"/>
        <v>656.2038</v>
      </c>
      <c r="M12" s="235">
        <f t="shared" si="0"/>
        <v>657.92355899999995</v>
      </c>
      <c r="N12" s="235">
        <f t="shared" si="0"/>
        <v>657.83890899999994</v>
      </c>
      <c r="O12" s="235">
        <f t="shared" si="0"/>
        <v>656.87634200000002</v>
      </c>
      <c r="Q12" s="183" t="s">
        <v>489</v>
      </c>
      <c r="R12" s="235">
        <f>R2/1000000</f>
        <v>608.28470200000004</v>
      </c>
      <c r="S12" s="235">
        <f>S2/1000000</f>
        <v>609.52759900000001</v>
      </c>
      <c r="T12" s="235">
        <f t="shared" ref="T12:AE12" si="3">T2/1000000</f>
        <v>609.95287900000005</v>
      </c>
      <c r="U12" s="235">
        <f t="shared" si="3"/>
        <v>610.88996099999997</v>
      </c>
      <c r="V12" s="235">
        <f t="shared" si="3"/>
        <v>610.56595200000004</v>
      </c>
      <c r="W12" s="235">
        <f t="shared" si="3"/>
        <v>610.98350000000005</v>
      </c>
      <c r="X12" s="235">
        <f t="shared" si="3"/>
        <v>610.41263400000003</v>
      </c>
      <c r="Y12" s="235">
        <f t="shared" si="3"/>
        <v>610.20516599999996</v>
      </c>
      <c r="Z12" s="235">
        <f t="shared" si="3"/>
        <v>609.18579299999999</v>
      </c>
      <c r="AA12" s="235">
        <f t="shared" si="3"/>
        <v>609.36611500000004</v>
      </c>
      <c r="AB12" s="235">
        <f t="shared" si="3"/>
        <v>609.08979799999997</v>
      </c>
      <c r="AC12" s="235">
        <f t="shared" si="3"/>
        <v>606.47120299999995</v>
      </c>
      <c r="AD12" s="235">
        <f t="shared" si="3"/>
        <v>603.62285299999996</v>
      </c>
      <c r="AE12" s="235">
        <f t="shared" si="3"/>
        <v>602.76949200000001</v>
      </c>
      <c r="AF12" s="253"/>
      <c r="AG12" s="183" t="s">
        <v>489</v>
      </c>
      <c r="AH12" s="235">
        <f>AH2/1000000</f>
        <v>641.89365599999996</v>
      </c>
      <c r="AI12" s="235">
        <f>AI2/1000000</f>
        <v>642.53161999999998</v>
      </c>
      <c r="AJ12" s="235">
        <f t="shared" ref="AJ12:AU12" si="4">AJ2/1000000</f>
        <v>643.89189799999997</v>
      </c>
      <c r="AK12" s="235">
        <f t="shared" si="4"/>
        <v>644.02581499999997</v>
      </c>
      <c r="AL12" s="235">
        <f t="shared" si="4"/>
        <v>645.08294799999999</v>
      </c>
      <c r="AM12" s="235">
        <f t="shared" si="4"/>
        <v>643.95413199999996</v>
      </c>
      <c r="AN12" s="235">
        <f t="shared" si="4"/>
        <v>643.68323399999997</v>
      </c>
      <c r="AO12" s="235">
        <f t="shared" si="4"/>
        <v>642.47174099999995</v>
      </c>
      <c r="AP12" s="235">
        <f t="shared" si="4"/>
        <v>642.43610899999999</v>
      </c>
      <c r="AQ12" s="235">
        <f t="shared" si="4"/>
        <v>641.47080900000003</v>
      </c>
      <c r="AR12" s="235">
        <f t="shared" si="4"/>
        <v>639.97179600000004</v>
      </c>
      <c r="AS12" s="235">
        <f t="shared" si="4"/>
        <v>639.28343099999995</v>
      </c>
      <c r="AT12" s="235">
        <f t="shared" si="4"/>
        <v>636.35127899999998</v>
      </c>
      <c r="AU12" s="235">
        <f t="shared" si="4"/>
        <v>635.31532700000002</v>
      </c>
      <c r="AW12" s="413">
        <v>1011</v>
      </c>
      <c r="AX12" s="414"/>
    </row>
    <row r="13" spans="1:50" x14ac:dyDescent="0.25">
      <c r="A13" s="183" t="s">
        <v>488</v>
      </c>
      <c r="B13" s="252">
        <f t="shared" ref="B13:C15" si="5">B3/1000000</f>
        <v>400</v>
      </c>
      <c r="C13" s="252">
        <f t="shared" si="5"/>
        <v>380</v>
      </c>
      <c r="D13" s="252">
        <f t="shared" si="0"/>
        <v>360</v>
      </c>
      <c r="E13" s="252">
        <f t="shared" si="0"/>
        <v>340</v>
      </c>
      <c r="F13" s="252">
        <f t="shared" si="0"/>
        <v>320</v>
      </c>
      <c r="G13" s="252">
        <f t="shared" si="0"/>
        <v>300</v>
      </c>
      <c r="H13" s="252">
        <f t="shared" si="0"/>
        <v>280</v>
      </c>
      <c r="I13" s="252">
        <f t="shared" si="0"/>
        <v>260</v>
      </c>
      <c r="J13" s="252">
        <f t="shared" si="0"/>
        <v>240</v>
      </c>
      <c r="K13" s="252">
        <f t="shared" si="0"/>
        <v>220</v>
      </c>
      <c r="L13" s="252">
        <f t="shared" si="0"/>
        <v>200</v>
      </c>
      <c r="M13" s="252">
        <f t="shared" si="0"/>
        <v>180</v>
      </c>
      <c r="N13" s="252">
        <f t="shared" si="0"/>
        <v>160</v>
      </c>
      <c r="O13" s="252">
        <f t="shared" si="0"/>
        <v>140</v>
      </c>
      <c r="Q13" s="183" t="s">
        <v>488</v>
      </c>
      <c r="R13" s="252">
        <f t="shared" ref="R13:AE13" si="6">R3/1000000</f>
        <v>400</v>
      </c>
      <c r="S13" s="252">
        <f t="shared" si="6"/>
        <v>380</v>
      </c>
      <c r="T13" s="252">
        <f t="shared" si="6"/>
        <v>360</v>
      </c>
      <c r="U13" s="252">
        <f t="shared" si="6"/>
        <v>340</v>
      </c>
      <c r="V13" s="252">
        <f t="shared" si="6"/>
        <v>320</v>
      </c>
      <c r="W13" s="252">
        <f t="shared" si="6"/>
        <v>300</v>
      </c>
      <c r="X13" s="252">
        <f t="shared" si="6"/>
        <v>280</v>
      </c>
      <c r="Y13" s="252">
        <f t="shared" si="6"/>
        <v>260</v>
      </c>
      <c r="Z13" s="252">
        <f t="shared" si="6"/>
        <v>240</v>
      </c>
      <c r="AA13" s="252">
        <f t="shared" si="6"/>
        <v>220</v>
      </c>
      <c r="AB13" s="252">
        <f t="shared" si="6"/>
        <v>200</v>
      </c>
      <c r="AC13" s="252">
        <f t="shared" si="6"/>
        <v>180</v>
      </c>
      <c r="AD13" s="252">
        <f t="shared" si="6"/>
        <v>160</v>
      </c>
      <c r="AE13" s="252">
        <f t="shared" si="6"/>
        <v>140</v>
      </c>
      <c r="AF13" s="253"/>
      <c r="AG13" s="183" t="s">
        <v>488</v>
      </c>
      <c r="AH13" s="252">
        <f t="shared" ref="AH13:AU13" si="7">AH3/1000000</f>
        <v>400</v>
      </c>
      <c r="AI13" s="252">
        <f t="shared" si="7"/>
        <v>380</v>
      </c>
      <c r="AJ13" s="252">
        <f t="shared" si="7"/>
        <v>360</v>
      </c>
      <c r="AK13" s="252">
        <f t="shared" si="7"/>
        <v>340</v>
      </c>
      <c r="AL13" s="252">
        <f t="shared" si="7"/>
        <v>320</v>
      </c>
      <c r="AM13" s="252">
        <f t="shared" si="7"/>
        <v>300</v>
      </c>
      <c r="AN13" s="252">
        <f t="shared" si="7"/>
        <v>280</v>
      </c>
      <c r="AO13" s="252">
        <f t="shared" si="7"/>
        <v>260</v>
      </c>
      <c r="AP13" s="252">
        <f t="shared" si="7"/>
        <v>240</v>
      </c>
      <c r="AQ13" s="252">
        <f t="shared" si="7"/>
        <v>220</v>
      </c>
      <c r="AR13" s="252">
        <f t="shared" si="7"/>
        <v>200</v>
      </c>
      <c r="AS13" s="252">
        <f t="shared" si="7"/>
        <v>180</v>
      </c>
      <c r="AT13" s="252">
        <f t="shared" si="7"/>
        <v>160</v>
      </c>
      <c r="AU13" s="252">
        <f t="shared" si="7"/>
        <v>140</v>
      </c>
      <c r="AW13" s="411">
        <v>1001</v>
      </c>
      <c r="AX13" s="412"/>
    </row>
    <row r="14" spans="1:50" x14ac:dyDescent="0.25">
      <c r="A14" s="183" t="s">
        <v>492</v>
      </c>
      <c r="B14" s="235">
        <f t="shared" si="5"/>
        <v>32856.843162999998</v>
      </c>
      <c r="C14" s="235">
        <f t="shared" si="5"/>
        <v>32843.544435999996</v>
      </c>
      <c r="D14" s="235">
        <f t="shared" si="0"/>
        <v>32832.580478000003</v>
      </c>
      <c r="E14" s="235">
        <f t="shared" si="0"/>
        <v>32848.905266000002</v>
      </c>
      <c r="F14" s="235">
        <f t="shared" si="0"/>
        <v>32820.406230000001</v>
      </c>
      <c r="G14" s="235">
        <f t="shared" si="0"/>
        <v>32866.597697999998</v>
      </c>
      <c r="H14" s="235">
        <f t="shared" si="0"/>
        <v>32903.471566</v>
      </c>
      <c r="I14" s="235">
        <f t="shared" si="0"/>
        <v>32875.847912999998</v>
      </c>
      <c r="J14" s="235">
        <f t="shared" si="0"/>
        <v>32862.548339000001</v>
      </c>
      <c r="K14" s="235">
        <f t="shared" si="0"/>
        <v>32925.738878999997</v>
      </c>
      <c r="L14" s="235">
        <f t="shared" si="0"/>
        <v>32810.189993</v>
      </c>
      <c r="M14" s="235">
        <f t="shared" si="0"/>
        <v>32896.177973999998</v>
      </c>
      <c r="N14" s="235">
        <f t="shared" si="0"/>
        <v>32891.945455000001</v>
      </c>
      <c r="O14" s="235">
        <f t="shared" si="0"/>
        <v>32843.81712</v>
      </c>
      <c r="Q14" s="183" t="s">
        <v>492</v>
      </c>
      <c r="R14" s="235">
        <f t="shared" ref="R14:AE14" si="8">R4/1000000</f>
        <v>30414.235100999998</v>
      </c>
      <c r="S14" s="235">
        <f t="shared" si="8"/>
        <v>30476.379938999999</v>
      </c>
      <c r="T14" s="235">
        <f t="shared" si="8"/>
        <v>30497.643973999999</v>
      </c>
      <c r="U14" s="235">
        <f t="shared" si="8"/>
        <v>30544.498071999999</v>
      </c>
      <c r="V14" s="235">
        <f t="shared" si="8"/>
        <v>30528.297602999999</v>
      </c>
      <c r="W14" s="235">
        <f t="shared" si="8"/>
        <v>30549.175008999999</v>
      </c>
      <c r="X14" s="235">
        <f t="shared" si="8"/>
        <v>30520.631695</v>
      </c>
      <c r="Y14" s="235">
        <f t="shared" si="8"/>
        <v>30510.258286</v>
      </c>
      <c r="Z14" s="235">
        <f t="shared" si="8"/>
        <v>30459.289644</v>
      </c>
      <c r="AA14" s="235">
        <f t="shared" si="8"/>
        <v>30468.30574</v>
      </c>
      <c r="AB14" s="235">
        <f t="shared" si="8"/>
        <v>30454.489911000001</v>
      </c>
      <c r="AC14" s="235">
        <f t="shared" si="8"/>
        <v>30323.560154999999</v>
      </c>
      <c r="AD14" s="235">
        <f t="shared" si="8"/>
        <v>30181.142664999999</v>
      </c>
      <c r="AE14" s="235">
        <f t="shared" si="8"/>
        <v>30138.474611000001</v>
      </c>
      <c r="AF14" s="253"/>
      <c r="AG14" s="183" t="s">
        <v>492</v>
      </c>
      <c r="AH14" s="235">
        <f t="shared" ref="AH14:AU14" si="9">AH4/1000000</f>
        <v>32094.682779999999</v>
      </c>
      <c r="AI14" s="235">
        <f t="shared" si="9"/>
        <v>32126.581012999999</v>
      </c>
      <c r="AJ14" s="235">
        <f t="shared" si="9"/>
        <v>32194.594906999999</v>
      </c>
      <c r="AK14" s="235">
        <f t="shared" si="9"/>
        <v>32201.290739</v>
      </c>
      <c r="AL14" s="235">
        <f t="shared" si="9"/>
        <v>32254.147400999998</v>
      </c>
      <c r="AM14" s="235">
        <f t="shared" si="9"/>
        <v>32197.706580999999</v>
      </c>
      <c r="AN14" s="235">
        <f t="shared" si="9"/>
        <v>32184.161676</v>
      </c>
      <c r="AO14" s="235">
        <f t="shared" si="9"/>
        <v>32123.587056</v>
      </c>
      <c r="AP14" s="235">
        <f t="shared" si="9"/>
        <v>32121.805453000001</v>
      </c>
      <c r="AQ14" s="235">
        <f t="shared" si="9"/>
        <v>32073.54046</v>
      </c>
      <c r="AR14" s="235">
        <f t="shared" si="9"/>
        <v>31998.589811000002</v>
      </c>
      <c r="AS14" s="235">
        <f t="shared" si="9"/>
        <v>31964.171552</v>
      </c>
      <c r="AT14" s="235">
        <f t="shared" si="9"/>
        <v>31817.563972</v>
      </c>
      <c r="AU14" s="235">
        <f t="shared" si="9"/>
        <v>31765.766368000001</v>
      </c>
      <c r="AW14" s="413">
        <v>61</v>
      </c>
      <c r="AX14" s="414"/>
    </row>
    <row r="15" spans="1:50" x14ac:dyDescent="0.25">
      <c r="A15" s="183" t="s">
        <v>493</v>
      </c>
      <c r="B15" s="235">
        <f t="shared" si="5"/>
        <v>20</v>
      </c>
      <c r="C15" s="235">
        <f t="shared" si="5"/>
        <v>20</v>
      </c>
      <c r="D15" s="235">
        <f t="shared" si="0"/>
        <v>20</v>
      </c>
      <c r="E15" s="235">
        <f t="shared" si="0"/>
        <v>20</v>
      </c>
      <c r="F15" s="235">
        <f t="shared" si="0"/>
        <v>20</v>
      </c>
      <c r="G15" s="235">
        <f t="shared" si="0"/>
        <v>20</v>
      </c>
      <c r="H15" s="235">
        <f t="shared" si="0"/>
        <v>20</v>
      </c>
      <c r="I15" s="235">
        <f t="shared" si="0"/>
        <v>20</v>
      </c>
      <c r="J15" s="235">
        <f t="shared" si="0"/>
        <v>20</v>
      </c>
      <c r="K15" s="235">
        <f t="shared" si="0"/>
        <v>20</v>
      </c>
      <c r="L15" s="235">
        <f t="shared" si="0"/>
        <v>20</v>
      </c>
      <c r="M15" s="235">
        <f t="shared" si="0"/>
        <v>20</v>
      </c>
      <c r="N15" s="235">
        <f t="shared" si="0"/>
        <v>20</v>
      </c>
      <c r="O15" s="235">
        <f t="shared" si="0"/>
        <v>20</v>
      </c>
      <c r="Q15" s="183" t="s">
        <v>493</v>
      </c>
      <c r="R15" s="235">
        <f t="shared" ref="R15:AE15" si="10">R5/1000000</f>
        <v>20</v>
      </c>
      <c r="S15" s="235">
        <f t="shared" si="10"/>
        <v>20</v>
      </c>
      <c r="T15" s="235">
        <f t="shared" si="10"/>
        <v>20</v>
      </c>
      <c r="U15" s="235">
        <f t="shared" si="10"/>
        <v>20</v>
      </c>
      <c r="V15" s="235">
        <f t="shared" si="10"/>
        <v>20</v>
      </c>
      <c r="W15" s="235">
        <f t="shared" si="10"/>
        <v>20</v>
      </c>
      <c r="X15" s="235">
        <f t="shared" si="10"/>
        <v>20</v>
      </c>
      <c r="Y15" s="235">
        <f t="shared" si="10"/>
        <v>20</v>
      </c>
      <c r="Z15" s="235">
        <f t="shared" si="10"/>
        <v>20</v>
      </c>
      <c r="AA15" s="235">
        <f t="shared" si="10"/>
        <v>20</v>
      </c>
      <c r="AB15" s="235">
        <f t="shared" si="10"/>
        <v>20</v>
      </c>
      <c r="AC15" s="235">
        <f t="shared" si="10"/>
        <v>20</v>
      </c>
      <c r="AD15" s="235">
        <f t="shared" si="10"/>
        <v>20</v>
      </c>
      <c r="AE15" s="235">
        <f t="shared" si="10"/>
        <v>20</v>
      </c>
      <c r="AF15" s="253"/>
      <c r="AG15" s="183" t="s">
        <v>493</v>
      </c>
      <c r="AH15" s="235">
        <f t="shared" ref="AH15:AU15" si="11">AH5/1000000</f>
        <v>20</v>
      </c>
      <c r="AI15" s="235">
        <f t="shared" si="11"/>
        <v>20</v>
      </c>
      <c r="AJ15" s="235">
        <f t="shared" si="11"/>
        <v>20</v>
      </c>
      <c r="AK15" s="235">
        <f t="shared" si="11"/>
        <v>20</v>
      </c>
      <c r="AL15" s="235">
        <f t="shared" si="11"/>
        <v>20</v>
      </c>
      <c r="AM15" s="235">
        <f t="shared" si="11"/>
        <v>20</v>
      </c>
      <c r="AN15" s="235">
        <f t="shared" si="11"/>
        <v>20</v>
      </c>
      <c r="AO15" s="235">
        <f t="shared" si="11"/>
        <v>20</v>
      </c>
      <c r="AP15" s="235">
        <f t="shared" si="11"/>
        <v>20</v>
      </c>
      <c r="AQ15" s="235">
        <f t="shared" si="11"/>
        <v>20</v>
      </c>
      <c r="AR15" s="235">
        <f t="shared" si="11"/>
        <v>20</v>
      </c>
      <c r="AS15" s="235">
        <f t="shared" si="11"/>
        <v>20</v>
      </c>
      <c r="AT15" s="235">
        <f t="shared" si="11"/>
        <v>20</v>
      </c>
      <c r="AU15" s="235">
        <f t="shared" si="11"/>
        <v>20</v>
      </c>
      <c r="AW15" s="411">
        <v>174.2</v>
      </c>
      <c r="AX15" s="412"/>
    </row>
    <row r="16" spans="1:50" x14ac:dyDescent="0.25">
      <c r="A16" s="183" t="s">
        <v>8</v>
      </c>
      <c r="B16" s="237">
        <f>B6/1000000</f>
        <v>1.8</v>
      </c>
      <c r="C16" s="237">
        <f t="shared" ref="C16:O16" si="12">C6/1000000</f>
        <v>1.8</v>
      </c>
      <c r="D16" s="237">
        <f t="shared" si="12"/>
        <v>1.8</v>
      </c>
      <c r="E16" s="237">
        <f t="shared" si="12"/>
        <v>1.8</v>
      </c>
      <c r="F16" s="237">
        <f t="shared" si="12"/>
        <v>1.8</v>
      </c>
      <c r="G16" s="237">
        <f t="shared" si="12"/>
        <v>1.8</v>
      </c>
      <c r="H16" s="237">
        <f t="shared" si="12"/>
        <v>1.8</v>
      </c>
      <c r="I16" s="237">
        <f t="shared" si="12"/>
        <v>1.8</v>
      </c>
      <c r="J16" s="237">
        <f t="shared" si="12"/>
        <v>1.8</v>
      </c>
      <c r="K16" s="237">
        <f t="shared" si="12"/>
        <v>1.8</v>
      </c>
      <c r="L16" s="237">
        <f t="shared" si="12"/>
        <v>1.8</v>
      </c>
      <c r="M16" s="237">
        <f t="shared" si="12"/>
        <v>1.8</v>
      </c>
      <c r="N16" s="237">
        <f t="shared" si="12"/>
        <v>1.8</v>
      </c>
      <c r="O16" s="237">
        <f t="shared" si="12"/>
        <v>1.8</v>
      </c>
      <c r="Q16" s="183" t="s">
        <v>8</v>
      </c>
      <c r="R16" s="237">
        <f>R6</f>
        <v>1770000</v>
      </c>
      <c r="S16" s="237">
        <f>S6</f>
        <v>1770000</v>
      </c>
      <c r="T16" s="237">
        <f t="shared" ref="T16:AE16" si="13">T6</f>
        <v>1770000</v>
      </c>
      <c r="U16" s="237">
        <f t="shared" si="13"/>
        <v>1770000</v>
      </c>
      <c r="V16" s="237">
        <f t="shared" si="13"/>
        <v>1770000</v>
      </c>
      <c r="W16" s="237">
        <f t="shared" si="13"/>
        <v>1770000</v>
      </c>
      <c r="X16" s="237">
        <f t="shared" si="13"/>
        <v>1770000</v>
      </c>
      <c r="Y16" s="237">
        <f t="shared" si="13"/>
        <v>1770000</v>
      </c>
      <c r="Z16" s="237">
        <f t="shared" si="13"/>
        <v>1770000</v>
      </c>
      <c r="AA16" s="237">
        <f t="shared" si="13"/>
        <v>1770000</v>
      </c>
      <c r="AB16" s="237">
        <f t="shared" si="13"/>
        <v>1770000</v>
      </c>
      <c r="AC16" s="237">
        <f t="shared" si="13"/>
        <v>1770000</v>
      </c>
      <c r="AD16" s="237">
        <f t="shared" si="13"/>
        <v>1770000</v>
      </c>
      <c r="AE16" s="237">
        <f t="shared" si="13"/>
        <v>1770000</v>
      </c>
      <c r="AF16" s="253"/>
      <c r="AG16" s="183" t="s">
        <v>8</v>
      </c>
      <c r="AH16" s="237">
        <f>AH6</f>
        <v>1700000</v>
      </c>
      <c r="AI16" s="237">
        <f>AI6</f>
        <v>1700000</v>
      </c>
      <c r="AJ16" s="237">
        <f t="shared" ref="AJ16:AU16" si="14">AJ6</f>
        <v>1700000</v>
      </c>
      <c r="AK16" s="237">
        <f t="shared" si="14"/>
        <v>1700000</v>
      </c>
      <c r="AL16" s="237">
        <f t="shared" si="14"/>
        <v>1700000</v>
      </c>
      <c r="AM16" s="237">
        <f t="shared" si="14"/>
        <v>1700000</v>
      </c>
      <c r="AN16" s="237">
        <f t="shared" si="14"/>
        <v>1700000</v>
      </c>
      <c r="AO16" s="237">
        <f t="shared" si="14"/>
        <v>1700000</v>
      </c>
      <c r="AP16" s="237">
        <f t="shared" si="14"/>
        <v>1700000</v>
      </c>
      <c r="AQ16" s="237">
        <f t="shared" si="14"/>
        <v>1700000</v>
      </c>
      <c r="AR16" s="237">
        <f t="shared" si="14"/>
        <v>1700000</v>
      </c>
      <c r="AS16" s="237">
        <f t="shared" si="14"/>
        <v>1700000</v>
      </c>
      <c r="AT16" s="237">
        <f t="shared" si="14"/>
        <v>1700000</v>
      </c>
      <c r="AU16" s="237">
        <f t="shared" si="14"/>
        <v>1700000</v>
      </c>
      <c r="AW16" s="413">
        <v>15</v>
      </c>
      <c r="AX16" s="414"/>
    </row>
    <row r="17" spans="1:57" x14ac:dyDescent="0.25">
      <c r="A17" s="183" t="s">
        <v>495</v>
      </c>
      <c r="B17" s="235">
        <f>B7/1000000</f>
        <v>44</v>
      </c>
      <c r="C17" s="235">
        <f>C7/1000000</f>
        <v>44</v>
      </c>
      <c r="D17" s="235">
        <f t="shared" ref="D17:O18" si="15">D7/1000000</f>
        <v>44</v>
      </c>
      <c r="E17" s="235">
        <f t="shared" si="15"/>
        <v>44</v>
      </c>
      <c r="F17" s="235">
        <f t="shared" si="15"/>
        <v>44</v>
      </c>
      <c r="G17" s="235">
        <f t="shared" si="15"/>
        <v>44</v>
      </c>
      <c r="H17" s="235">
        <f t="shared" si="15"/>
        <v>44</v>
      </c>
      <c r="I17" s="235">
        <f t="shared" si="15"/>
        <v>44</v>
      </c>
      <c r="J17" s="235">
        <f t="shared" si="15"/>
        <v>44</v>
      </c>
      <c r="K17" s="235">
        <f t="shared" si="15"/>
        <v>44</v>
      </c>
      <c r="L17" s="235">
        <f t="shared" si="15"/>
        <v>44</v>
      </c>
      <c r="M17" s="235">
        <f t="shared" si="15"/>
        <v>44</v>
      </c>
      <c r="N17" s="235">
        <f t="shared" si="15"/>
        <v>44</v>
      </c>
      <c r="O17" s="235">
        <f t="shared" si="15"/>
        <v>44</v>
      </c>
      <c r="Q17" s="183" t="s">
        <v>495</v>
      </c>
      <c r="R17" s="235">
        <f>R7/1000000</f>
        <v>44</v>
      </c>
      <c r="S17" s="235">
        <f>S7/1000000</f>
        <v>44</v>
      </c>
      <c r="T17" s="235">
        <f t="shared" ref="T17:AE17" si="16">T7/1000000</f>
        <v>44</v>
      </c>
      <c r="U17" s="235">
        <f t="shared" si="16"/>
        <v>44</v>
      </c>
      <c r="V17" s="235">
        <f t="shared" si="16"/>
        <v>44</v>
      </c>
      <c r="W17" s="235">
        <f t="shared" si="16"/>
        <v>44</v>
      </c>
      <c r="X17" s="235">
        <f t="shared" si="16"/>
        <v>44</v>
      </c>
      <c r="Y17" s="235">
        <f t="shared" si="16"/>
        <v>44</v>
      </c>
      <c r="Z17" s="235">
        <f t="shared" si="16"/>
        <v>44</v>
      </c>
      <c r="AA17" s="235">
        <f t="shared" si="16"/>
        <v>44</v>
      </c>
      <c r="AB17" s="235">
        <f t="shared" si="16"/>
        <v>44</v>
      </c>
      <c r="AC17" s="235">
        <f t="shared" si="16"/>
        <v>44</v>
      </c>
      <c r="AD17" s="235">
        <f t="shared" si="16"/>
        <v>44</v>
      </c>
      <c r="AE17" s="235">
        <f t="shared" si="16"/>
        <v>44</v>
      </c>
      <c r="AF17" s="253"/>
      <c r="AG17" s="183" t="s">
        <v>495</v>
      </c>
      <c r="AH17" s="235">
        <f>AH7/1000000</f>
        <v>44</v>
      </c>
      <c r="AI17" s="235">
        <f>AI7/1000000</f>
        <v>44</v>
      </c>
      <c r="AJ17" s="235">
        <f t="shared" ref="AJ17:AU17" si="17">AJ7/1000000</f>
        <v>44</v>
      </c>
      <c r="AK17" s="235">
        <f t="shared" si="17"/>
        <v>44</v>
      </c>
      <c r="AL17" s="235">
        <f t="shared" si="17"/>
        <v>44</v>
      </c>
      <c r="AM17" s="235">
        <f t="shared" si="17"/>
        <v>44</v>
      </c>
      <c r="AN17" s="235">
        <f t="shared" si="17"/>
        <v>44</v>
      </c>
      <c r="AO17" s="235">
        <f t="shared" si="17"/>
        <v>44</v>
      </c>
      <c r="AP17" s="235">
        <f t="shared" si="17"/>
        <v>44</v>
      </c>
      <c r="AQ17" s="235">
        <f t="shared" si="17"/>
        <v>44</v>
      </c>
      <c r="AR17" s="235">
        <f t="shared" si="17"/>
        <v>44</v>
      </c>
      <c r="AS17" s="235">
        <f t="shared" si="17"/>
        <v>44</v>
      </c>
      <c r="AT17" s="235">
        <f t="shared" si="17"/>
        <v>44</v>
      </c>
      <c r="AU17" s="235">
        <f t="shared" si="17"/>
        <v>44</v>
      </c>
      <c r="AW17" s="402">
        <f>AVERAGE(AW24:AW103)</f>
        <v>647.93991478750013</v>
      </c>
      <c r="AX17" s="402"/>
    </row>
    <row r="18" spans="1:57" x14ac:dyDescent="0.25">
      <c r="A18" s="183" t="s">
        <v>1</v>
      </c>
      <c r="B18" s="235">
        <f>B8/1000000</f>
        <v>1</v>
      </c>
      <c r="C18" s="235">
        <f>C8/1000000</f>
        <v>1</v>
      </c>
      <c r="D18" s="235">
        <f t="shared" si="15"/>
        <v>1</v>
      </c>
      <c r="E18" s="235">
        <f t="shared" si="15"/>
        <v>1</v>
      </c>
      <c r="F18" s="235">
        <f t="shared" si="15"/>
        <v>1</v>
      </c>
      <c r="G18" s="235">
        <f t="shared" si="15"/>
        <v>1</v>
      </c>
      <c r="H18" s="235">
        <f t="shared" si="15"/>
        <v>1</v>
      </c>
      <c r="I18" s="235">
        <f t="shared" si="15"/>
        <v>1</v>
      </c>
      <c r="J18" s="235">
        <f t="shared" si="15"/>
        <v>1</v>
      </c>
      <c r="K18" s="235">
        <f t="shared" si="15"/>
        <v>1</v>
      </c>
      <c r="L18" s="235">
        <f t="shared" si="15"/>
        <v>1</v>
      </c>
      <c r="M18" s="235">
        <f t="shared" si="15"/>
        <v>1</v>
      </c>
      <c r="N18" s="235">
        <f t="shared" si="15"/>
        <v>1</v>
      </c>
      <c r="O18" s="235">
        <f t="shared" si="15"/>
        <v>1</v>
      </c>
      <c r="Q18" s="183" t="s">
        <v>1</v>
      </c>
      <c r="R18" s="235">
        <f>R8/1000000</f>
        <v>3</v>
      </c>
      <c r="S18" s="235">
        <f>S8/1000000</f>
        <v>3</v>
      </c>
      <c r="T18" s="235">
        <f t="shared" ref="T18:AE18" si="18">T8/1000000</f>
        <v>3</v>
      </c>
      <c r="U18" s="235">
        <f t="shared" si="18"/>
        <v>3</v>
      </c>
      <c r="V18" s="235">
        <f t="shared" si="18"/>
        <v>3</v>
      </c>
      <c r="W18" s="235">
        <f t="shared" si="18"/>
        <v>3</v>
      </c>
      <c r="X18" s="235">
        <f t="shared" si="18"/>
        <v>3</v>
      </c>
      <c r="Y18" s="235">
        <f t="shared" si="18"/>
        <v>3</v>
      </c>
      <c r="Z18" s="235">
        <f t="shared" si="18"/>
        <v>3</v>
      </c>
      <c r="AA18" s="235">
        <f t="shared" si="18"/>
        <v>3</v>
      </c>
      <c r="AB18" s="235">
        <f t="shared" si="18"/>
        <v>3</v>
      </c>
      <c r="AC18" s="235">
        <f t="shared" si="18"/>
        <v>3</v>
      </c>
      <c r="AD18" s="235">
        <f t="shared" si="18"/>
        <v>3</v>
      </c>
      <c r="AE18" s="235">
        <f t="shared" si="18"/>
        <v>3</v>
      </c>
      <c r="AF18" s="253"/>
      <c r="AG18" s="183" t="s">
        <v>1</v>
      </c>
      <c r="AH18" s="235">
        <f>AH8/1000000</f>
        <v>2</v>
      </c>
      <c r="AI18" s="235">
        <f>AI8/1000000</f>
        <v>2</v>
      </c>
      <c r="AJ18" s="235">
        <f t="shared" ref="AJ18:AU18" si="19">AJ8/1000000</f>
        <v>2</v>
      </c>
      <c r="AK18" s="235">
        <f t="shared" si="19"/>
        <v>2</v>
      </c>
      <c r="AL18" s="235">
        <f t="shared" si="19"/>
        <v>2</v>
      </c>
      <c r="AM18" s="235">
        <f t="shared" si="19"/>
        <v>2</v>
      </c>
      <c r="AN18" s="235">
        <f t="shared" si="19"/>
        <v>2</v>
      </c>
      <c r="AO18" s="235">
        <f t="shared" si="19"/>
        <v>2</v>
      </c>
      <c r="AP18" s="235">
        <f t="shared" si="19"/>
        <v>2</v>
      </c>
      <c r="AQ18" s="235">
        <f t="shared" si="19"/>
        <v>2</v>
      </c>
      <c r="AR18" s="235">
        <f t="shared" si="19"/>
        <v>2</v>
      </c>
      <c r="AS18" s="235">
        <f t="shared" si="19"/>
        <v>2</v>
      </c>
      <c r="AT18" s="235">
        <f t="shared" si="19"/>
        <v>2</v>
      </c>
      <c r="AU18" s="235">
        <f t="shared" si="19"/>
        <v>2</v>
      </c>
      <c r="AW18" s="403">
        <f>AW17/AW6</f>
        <v>82498.272211977674</v>
      </c>
      <c r="AX18" s="403"/>
    </row>
    <row r="19" spans="1:57" x14ac:dyDescent="0.25">
      <c r="A19" s="183" t="s">
        <v>496</v>
      </c>
      <c r="B19" s="236" t="str">
        <f>B9</f>
        <v>Schw. Vlies</v>
      </c>
      <c r="C19" s="236" t="str">
        <f>C9</f>
        <v>Schw. Vlies</v>
      </c>
      <c r="D19" s="236" t="str">
        <f t="shared" ref="D19:O19" si="20">D9</f>
        <v>Schw. Vlies</v>
      </c>
      <c r="E19" s="236" t="str">
        <f t="shared" si="20"/>
        <v>Schw. Vlies</v>
      </c>
      <c r="F19" s="236" t="str">
        <f t="shared" si="20"/>
        <v>Schw. Vlies</v>
      </c>
      <c r="G19" s="236" t="str">
        <f t="shared" si="20"/>
        <v>Schw. Vlies</v>
      </c>
      <c r="H19" s="236" t="str">
        <f t="shared" si="20"/>
        <v>Schw. Vlies</v>
      </c>
      <c r="I19" s="236" t="str">
        <f t="shared" si="20"/>
        <v>Schw. Vlies</v>
      </c>
      <c r="J19" s="236" t="str">
        <f t="shared" si="20"/>
        <v>Schw. Vlies</v>
      </c>
      <c r="K19" s="236" t="str">
        <f t="shared" si="20"/>
        <v>Schw. Vlies</v>
      </c>
      <c r="L19" s="236" t="str">
        <f t="shared" si="20"/>
        <v>Schw. Vlies</v>
      </c>
      <c r="M19" s="236" t="str">
        <f t="shared" si="20"/>
        <v>Schw. Vlies</v>
      </c>
      <c r="N19" s="236" t="str">
        <f t="shared" si="20"/>
        <v>Schw. Vlies</v>
      </c>
      <c r="O19" s="236" t="str">
        <f t="shared" si="20"/>
        <v>Schw. Vlies</v>
      </c>
      <c r="Q19" s="183" t="s">
        <v>496</v>
      </c>
      <c r="R19" s="236" t="str">
        <f>R9</f>
        <v>Sawasorb</v>
      </c>
      <c r="S19" s="236" t="str">
        <f>S9</f>
        <v>Sawasorb</v>
      </c>
      <c r="T19" s="236" t="str">
        <f t="shared" ref="T19:AE19" si="21">T9</f>
        <v>Sawasorb</v>
      </c>
      <c r="U19" s="236" t="str">
        <f t="shared" si="21"/>
        <v>Sawasorb</v>
      </c>
      <c r="V19" s="236" t="str">
        <f t="shared" si="21"/>
        <v>Sawasorb</v>
      </c>
      <c r="W19" s="236" t="str">
        <f t="shared" si="21"/>
        <v>Sawasorb</v>
      </c>
      <c r="X19" s="236" t="str">
        <f t="shared" si="21"/>
        <v>Sawasorb</v>
      </c>
      <c r="Y19" s="236" t="str">
        <f t="shared" si="21"/>
        <v>Sawasorb</v>
      </c>
      <c r="Z19" s="236" t="str">
        <f t="shared" si="21"/>
        <v>Sawasorb</v>
      </c>
      <c r="AA19" s="236" t="str">
        <f t="shared" si="21"/>
        <v>Sawasorb</v>
      </c>
      <c r="AB19" s="236" t="str">
        <f t="shared" si="21"/>
        <v>Sawasorb</v>
      </c>
      <c r="AC19" s="236" t="str">
        <f t="shared" si="21"/>
        <v>Sawasorb</v>
      </c>
      <c r="AD19" s="236" t="str">
        <f t="shared" si="21"/>
        <v>Sawasorb</v>
      </c>
      <c r="AE19" s="236" t="str">
        <f t="shared" si="21"/>
        <v>Sawasorb</v>
      </c>
      <c r="AF19" s="253"/>
      <c r="AG19" s="183" t="s">
        <v>496</v>
      </c>
      <c r="AH19" s="236" t="str">
        <f>AH9</f>
        <v>Sawasorb</v>
      </c>
      <c r="AI19" s="236" t="str">
        <f>AI9</f>
        <v>Sawasorb</v>
      </c>
      <c r="AJ19" s="236" t="str">
        <f t="shared" ref="AJ19:AU19" si="22">AJ9</f>
        <v>Sawasorb</v>
      </c>
      <c r="AK19" s="236" t="str">
        <f t="shared" si="22"/>
        <v>Sawasorb</v>
      </c>
      <c r="AL19" s="236" t="str">
        <f t="shared" si="22"/>
        <v>Sawasorb</v>
      </c>
      <c r="AM19" s="236" t="str">
        <f t="shared" si="22"/>
        <v>Sawasorb</v>
      </c>
      <c r="AN19" s="236" t="str">
        <f t="shared" si="22"/>
        <v>Sawasorb</v>
      </c>
      <c r="AO19" s="236" t="str">
        <f t="shared" si="22"/>
        <v>Sawasorb</v>
      </c>
      <c r="AP19" s="236" t="str">
        <f t="shared" si="22"/>
        <v>Sawasorb</v>
      </c>
      <c r="AQ19" s="236" t="str">
        <f t="shared" si="22"/>
        <v>Sawasorb</v>
      </c>
      <c r="AR19" s="236" t="str">
        <f t="shared" si="22"/>
        <v>Sawasorb</v>
      </c>
      <c r="AS19" s="236" t="str">
        <f t="shared" si="22"/>
        <v>Sawasorb</v>
      </c>
      <c r="AT19" s="236" t="str">
        <f t="shared" si="22"/>
        <v>Sawasorb</v>
      </c>
      <c r="AU19" s="236" t="str">
        <f t="shared" si="22"/>
        <v>Sawasorb</v>
      </c>
      <c r="AW19" s="404">
        <f>_xlfn.STDEV.P(AW24:AW228)</f>
        <v>7.9836212851412558</v>
      </c>
      <c r="AX19" s="404"/>
    </row>
    <row r="20" spans="1:57" x14ac:dyDescent="0.25">
      <c r="A20" s="183" t="s">
        <v>509</v>
      </c>
      <c r="B20" s="299">
        <f>B16/(PI()*B17*B17/4*B15)</f>
        <v>5.9189854868886704E-5</v>
      </c>
      <c r="C20" s="299">
        <f t="shared" ref="C20:O20" si="23">C16/(PI()*C17*C17/4*C15)</f>
        <v>5.9189854868886704E-5</v>
      </c>
      <c r="D20" s="299">
        <f t="shared" si="23"/>
        <v>5.9189854868886704E-5</v>
      </c>
      <c r="E20" s="299">
        <f t="shared" si="23"/>
        <v>5.9189854868886704E-5</v>
      </c>
      <c r="F20" s="299">
        <f t="shared" si="23"/>
        <v>5.9189854868886704E-5</v>
      </c>
      <c r="G20" s="299">
        <f t="shared" si="23"/>
        <v>5.9189854868886704E-5</v>
      </c>
      <c r="H20" s="299">
        <f t="shared" si="23"/>
        <v>5.9189854868886704E-5</v>
      </c>
      <c r="I20" s="299">
        <f t="shared" si="23"/>
        <v>5.9189854868886704E-5</v>
      </c>
      <c r="J20" s="299">
        <f t="shared" si="23"/>
        <v>5.9189854868886704E-5</v>
      </c>
      <c r="K20" s="299">
        <f t="shared" si="23"/>
        <v>5.9189854868886704E-5</v>
      </c>
      <c r="L20" s="299">
        <f t="shared" si="23"/>
        <v>5.9189854868886704E-5</v>
      </c>
      <c r="M20" s="299">
        <f t="shared" si="23"/>
        <v>5.9189854868886704E-5</v>
      </c>
      <c r="N20" s="299">
        <f t="shared" si="23"/>
        <v>5.9189854868886704E-5</v>
      </c>
      <c r="O20" s="299">
        <f t="shared" si="23"/>
        <v>5.9189854868886704E-5</v>
      </c>
      <c r="Q20" s="183"/>
      <c r="AF20" s="253"/>
      <c r="AG20" s="183"/>
      <c r="AW20" s="403">
        <f>VAR(AW24:AW103)</f>
        <v>64.545021594491672</v>
      </c>
      <c r="AX20" s="403"/>
    </row>
    <row r="21" spans="1:57" x14ac:dyDescent="0.25">
      <c r="A21" s="250" t="s">
        <v>497</v>
      </c>
      <c r="Q21" s="250" t="s">
        <v>497</v>
      </c>
      <c r="AF21" s="253"/>
      <c r="AG21" s="250" t="s">
        <v>497</v>
      </c>
      <c r="AW21" s="274"/>
      <c r="AX21" s="274"/>
    </row>
    <row r="22" spans="1:57" x14ac:dyDescent="0.25">
      <c r="A22" s="183" t="s">
        <v>322</v>
      </c>
      <c r="B22" s="253">
        <v>620467225</v>
      </c>
      <c r="C22" s="253">
        <v>619780835</v>
      </c>
      <c r="D22" s="253">
        <v>621646200</v>
      </c>
      <c r="E22" s="253">
        <v>622704115</v>
      </c>
      <c r="F22" s="253">
        <v>622712534</v>
      </c>
      <c r="G22" s="253">
        <v>622124230</v>
      </c>
      <c r="H22" s="253">
        <v>621916359</v>
      </c>
      <c r="I22" s="253">
        <v>622132596</v>
      </c>
      <c r="J22" s="253">
        <v>624995342</v>
      </c>
      <c r="K22" s="253">
        <v>624525509</v>
      </c>
      <c r="L22" s="253">
        <v>624372619</v>
      </c>
      <c r="M22" s="253">
        <v>625118325</v>
      </c>
      <c r="N22" s="253">
        <v>625740867</v>
      </c>
      <c r="O22" s="253">
        <v>625557498</v>
      </c>
      <c r="Q22" s="183" t="s">
        <v>322</v>
      </c>
      <c r="R22" s="235">
        <v>608284702</v>
      </c>
      <c r="S22" s="235">
        <v>609527599</v>
      </c>
      <c r="T22" s="235">
        <v>609952879</v>
      </c>
      <c r="U22" s="235">
        <v>610889961</v>
      </c>
      <c r="V22" s="235">
        <v>610565952</v>
      </c>
      <c r="W22" s="235">
        <v>610983500</v>
      </c>
      <c r="X22" s="235">
        <v>610412634</v>
      </c>
      <c r="Y22" s="235">
        <v>610205166</v>
      </c>
      <c r="Z22" s="235">
        <v>609185793</v>
      </c>
      <c r="AA22" s="235">
        <v>609366115</v>
      </c>
      <c r="AB22" s="235">
        <v>609089798</v>
      </c>
      <c r="AC22" s="235">
        <v>606471203</v>
      </c>
      <c r="AD22" s="235">
        <v>603622853</v>
      </c>
      <c r="AE22" s="235">
        <v>602769492</v>
      </c>
      <c r="AF22" s="253"/>
      <c r="AG22" s="183" t="s">
        <v>322</v>
      </c>
      <c r="AH22" s="235">
        <v>641893656</v>
      </c>
      <c r="AI22" s="235">
        <v>642531620</v>
      </c>
      <c r="AJ22" s="235">
        <v>643891898</v>
      </c>
      <c r="AK22" s="235">
        <v>644025815</v>
      </c>
      <c r="AL22" s="235">
        <v>645082948</v>
      </c>
      <c r="AM22" s="235">
        <v>643954132</v>
      </c>
      <c r="AN22" s="235">
        <v>643683234</v>
      </c>
      <c r="AO22" s="235">
        <v>642471741</v>
      </c>
      <c r="AP22" s="235">
        <v>642436109</v>
      </c>
      <c r="AQ22" s="235">
        <v>641470809</v>
      </c>
      <c r="AR22" s="235">
        <v>639971796</v>
      </c>
      <c r="AS22" s="235">
        <v>639283431</v>
      </c>
      <c r="AT22" s="235">
        <v>636351279</v>
      </c>
      <c r="AU22" s="235">
        <v>635315327</v>
      </c>
      <c r="AW22" s="2"/>
      <c r="AX22" s="45"/>
    </row>
    <row r="23" spans="1:57" ht="45.75" thickBot="1" x14ac:dyDescent="0.3">
      <c r="A23" s="183" t="s">
        <v>323</v>
      </c>
      <c r="B23" s="253">
        <v>652521932</v>
      </c>
      <c r="C23" s="253">
        <v>653959164</v>
      </c>
      <c r="D23" s="253">
        <v>654411535</v>
      </c>
      <c r="E23" s="253">
        <v>655441045</v>
      </c>
      <c r="F23" s="253">
        <v>655573781</v>
      </c>
      <c r="G23" s="253">
        <v>656536395</v>
      </c>
      <c r="H23" s="253">
        <v>656139260</v>
      </c>
      <c r="I23" s="253">
        <v>656056010</v>
      </c>
      <c r="J23" s="253">
        <v>656161100</v>
      </c>
      <c r="K23" s="253">
        <v>656237416</v>
      </c>
      <c r="L23" s="253">
        <v>654884014</v>
      </c>
      <c r="M23" s="253">
        <v>657178690</v>
      </c>
      <c r="N23" s="253">
        <v>655671792</v>
      </c>
      <c r="O23" s="253">
        <v>655510548</v>
      </c>
      <c r="Q23" s="183" t="s">
        <v>323</v>
      </c>
      <c r="R23" s="235">
        <v>612559323</v>
      </c>
      <c r="S23" s="235">
        <v>612448636</v>
      </c>
      <c r="T23" s="235">
        <v>611808080</v>
      </c>
      <c r="U23" s="235">
        <v>611294773</v>
      </c>
      <c r="V23" s="235">
        <v>612316187</v>
      </c>
      <c r="W23" s="235">
        <v>611835898</v>
      </c>
      <c r="X23" s="235">
        <v>611218306</v>
      </c>
      <c r="Y23" s="235">
        <v>610391147</v>
      </c>
      <c r="Z23" s="235">
        <v>609346655</v>
      </c>
      <c r="AA23" s="235">
        <v>608026397</v>
      </c>
      <c r="AB23" s="235">
        <v>609480610</v>
      </c>
      <c r="AC23" s="235">
        <v>606197201</v>
      </c>
      <c r="AD23" s="235">
        <v>605829071</v>
      </c>
      <c r="AE23" s="235">
        <v>604994197</v>
      </c>
      <c r="AF23" s="253"/>
      <c r="AG23" s="183" t="s">
        <v>323</v>
      </c>
      <c r="AH23" s="235">
        <v>645621803</v>
      </c>
      <c r="AI23" s="235">
        <v>645208638</v>
      </c>
      <c r="AJ23" s="235">
        <v>645188894</v>
      </c>
      <c r="AK23" s="235">
        <v>644611468</v>
      </c>
      <c r="AL23" s="235">
        <v>644908956</v>
      </c>
      <c r="AM23" s="235">
        <v>643904455</v>
      </c>
      <c r="AN23" s="235">
        <v>643457379</v>
      </c>
      <c r="AO23" s="235">
        <v>642334836</v>
      </c>
      <c r="AP23" s="235">
        <v>641683774</v>
      </c>
      <c r="AQ23" s="235">
        <v>641609321</v>
      </c>
      <c r="AR23" s="235">
        <v>641849207</v>
      </c>
      <c r="AS23" s="235">
        <v>640155481</v>
      </c>
      <c r="AT23" s="235">
        <v>638249210</v>
      </c>
      <c r="AU23" s="235">
        <v>636362318</v>
      </c>
      <c r="AW23" s="21" t="s">
        <v>23</v>
      </c>
      <c r="AX23" s="43" t="s">
        <v>32</v>
      </c>
    </row>
    <row r="24" spans="1:57" x14ac:dyDescent="0.25">
      <c r="A24" s="183" t="s">
        <v>325</v>
      </c>
      <c r="B24" s="253">
        <v>655003008</v>
      </c>
      <c r="C24" s="253">
        <v>654824868</v>
      </c>
      <c r="D24" s="253">
        <v>656381484</v>
      </c>
      <c r="E24" s="253">
        <v>656375376</v>
      </c>
      <c r="F24" s="253">
        <v>657041711</v>
      </c>
      <c r="G24" s="253">
        <v>657296714</v>
      </c>
      <c r="H24" s="253">
        <v>657323603</v>
      </c>
      <c r="I24" s="253">
        <v>658255188</v>
      </c>
      <c r="J24" s="253">
        <v>657338817</v>
      </c>
      <c r="K24" s="253">
        <v>659317390</v>
      </c>
      <c r="L24" s="253">
        <v>659364684</v>
      </c>
      <c r="M24" s="253">
        <v>661135676</v>
      </c>
      <c r="N24" s="253">
        <v>662076282</v>
      </c>
      <c r="O24" s="253">
        <v>664800275</v>
      </c>
      <c r="Q24" s="183" t="s">
        <v>325</v>
      </c>
      <c r="R24" s="235">
        <v>612460228</v>
      </c>
      <c r="S24" s="235">
        <v>612395436</v>
      </c>
      <c r="T24" s="235">
        <v>613828321</v>
      </c>
      <c r="U24" s="235">
        <v>611785183</v>
      </c>
      <c r="V24" s="235">
        <v>610778028</v>
      </c>
      <c r="W24" s="235">
        <v>611738775</v>
      </c>
      <c r="X24" s="235">
        <v>611322160</v>
      </c>
      <c r="Y24" s="235">
        <v>610019230</v>
      </c>
      <c r="Z24" s="235">
        <v>609025037</v>
      </c>
      <c r="AA24" s="235">
        <v>607807745</v>
      </c>
      <c r="AB24" s="235">
        <v>607424918</v>
      </c>
      <c r="AC24" s="235">
        <v>608425933</v>
      </c>
      <c r="AD24" s="235">
        <v>603075927</v>
      </c>
      <c r="AE24" s="235">
        <v>601578535</v>
      </c>
      <c r="AF24" s="253"/>
      <c r="AG24" s="183" t="s">
        <v>325</v>
      </c>
      <c r="AH24" s="235">
        <v>646310052</v>
      </c>
      <c r="AI24" s="235">
        <v>646549712</v>
      </c>
      <c r="AJ24" s="235">
        <v>645811375</v>
      </c>
      <c r="AK24" s="235">
        <v>645352321</v>
      </c>
      <c r="AL24" s="235">
        <v>644470083</v>
      </c>
      <c r="AM24" s="235">
        <v>644719313</v>
      </c>
      <c r="AN24" s="235">
        <v>643311512</v>
      </c>
      <c r="AO24" s="235">
        <v>644320928</v>
      </c>
      <c r="AP24" s="235">
        <v>643251400</v>
      </c>
      <c r="AQ24" s="235">
        <v>641598115</v>
      </c>
      <c r="AR24" s="235">
        <v>640606336</v>
      </c>
      <c r="AS24" s="235">
        <v>639003087</v>
      </c>
      <c r="AT24" s="235">
        <v>640688119</v>
      </c>
      <c r="AU24" s="235">
        <v>639491119</v>
      </c>
      <c r="AW24" s="152">
        <v>643</v>
      </c>
      <c r="AX24" s="46">
        <v>0</v>
      </c>
      <c r="AZ24" s="238">
        <v>642.43610899999999</v>
      </c>
      <c r="BB24" s="473" t="s">
        <v>544</v>
      </c>
      <c r="BC24" s="473"/>
      <c r="BD24" s="473"/>
      <c r="BE24" s="473"/>
    </row>
    <row r="25" spans="1:57" x14ac:dyDescent="0.25">
      <c r="A25" s="183" t="s">
        <v>327</v>
      </c>
      <c r="B25" s="253">
        <v>657136863</v>
      </c>
      <c r="C25" s="253">
        <v>656870889</v>
      </c>
      <c r="D25" s="253">
        <v>656651610</v>
      </c>
      <c r="E25" s="253">
        <v>656978105</v>
      </c>
      <c r="F25" s="253">
        <v>656408125</v>
      </c>
      <c r="G25" s="253">
        <v>657331954</v>
      </c>
      <c r="H25" s="253">
        <v>658069431</v>
      </c>
      <c r="I25" s="253">
        <v>657516958</v>
      </c>
      <c r="J25" s="253">
        <v>657250967</v>
      </c>
      <c r="K25" s="253">
        <v>658514778</v>
      </c>
      <c r="L25" s="253">
        <v>656203800</v>
      </c>
      <c r="M25" s="253">
        <v>657923559</v>
      </c>
      <c r="N25" s="253">
        <v>657838909</v>
      </c>
      <c r="O25" s="253">
        <v>656876342</v>
      </c>
      <c r="Q25" s="183" t="s">
        <v>327</v>
      </c>
      <c r="R25" s="235">
        <v>612140465</v>
      </c>
      <c r="S25" s="235">
        <v>612139525</v>
      </c>
      <c r="T25" s="235">
        <v>612136403</v>
      </c>
      <c r="U25" s="235">
        <v>611930623</v>
      </c>
      <c r="V25" s="235">
        <v>613113207</v>
      </c>
      <c r="W25" s="235">
        <v>612192007</v>
      </c>
      <c r="X25" s="235">
        <v>611391475</v>
      </c>
      <c r="Y25" s="235">
        <v>610770839</v>
      </c>
      <c r="Z25" s="235">
        <v>609351266</v>
      </c>
      <c r="AA25" s="235">
        <v>608835601</v>
      </c>
      <c r="AB25" s="235">
        <v>609534111</v>
      </c>
      <c r="AC25" s="235">
        <v>608265737</v>
      </c>
      <c r="AD25" s="235">
        <v>606683386</v>
      </c>
      <c r="AE25" s="235">
        <v>604585632</v>
      </c>
      <c r="AF25" s="253"/>
      <c r="AG25" s="183" t="s">
        <v>327</v>
      </c>
      <c r="AH25" s="235">
        <v>646628634</v>
      </c>
      <c r="AI25" s="235">
        <v>646087369</v>
      </c>
      <c r="AJ25" s="235">
        <v>646031044</v>
      </c>
      <c r="AK25" s="235">
        <v>645899063</v>
      </c>
      <c r="AL25" s="235">
        <v>644987033</v>
      </c>
      <c r="AM25" s="235">
        <v>644905228</v>
      </c>
      <c r="AN25" s="235">
        <v>643693063</v>
      </c>
      <c r="AO25" s="235">
        <v>644320928</v>
      </c>
      <c r="AP25" s="235">
        <v>643092719</v>
      </c>
      <c r="AQ25" s="235">
        <v>643075797</v>
      </c>
      <c r="AR25" s="235">
        <v>640543749</v>
      </c>
      <c r="AS25" s="235">
        <v>639383220</v>
      </c>
      <c r="AT25" s="235">
        <v>639692627</v>
      </c>
      <c r="AU25" s="235">
        <v>636076159</v>
      </c>
      <c r="AW25" s="152">
        <v>647</v>
      </c>
      <c r="AX25" s="45">
        <v>0</v>
      </c>
      <c r="AZ25" s="238">
        <v>641.68377399999997</v>
      </c>
      <c r="BB25" s="472" t="s">
        <v>531</v>
      </c>
      <c r="BC25" s="472"/>
      <c r="BD25" s="472" t="s">
        <v>530</v>
      </c>
      <c r="BE25" s="472"/>
    </row>
    <row r="26" spans="1:57" x14ac:dyDescent="0.25">
      <c r="A26" s="183" t="s">
        <v>328</v>
      </c>
      <c r="B26" s="253">
        <v>650009413</v>
      </c>
      <c r="C26" s="253">
        <v>650183269</v>
      </c>
      <c r="D26" s="253">
        <v>650940242</v>
      </c>
      <c r="E26" s="253">
        <v>650263625</v>
      </c>
      <c r="F26" s="253">
        <v>650333125</v>
      </c>
      <c r="G26" s="253">
        <v>650306668</v>
      </c>
      <c r="H26" s="253">
        <v>649802459</v>
      </c>
      <c r="I26" s="253">
        <v>649758441</v>
      </c>
      <c r="J26" s="253">
        <v>648268243</v>
      </c>
      <c r="K26" s="253">
        <v>649773421</v>
      </c>
      <c r="L26" s="253">
        <v>648285170</v>
      </c>
      <c r="M26" s="253">
        <v>649505059</v>
      </c>
      <c r="N26" s="253">
        <v>644388673</v>
      </c>
      <c r="O26" s="253">
        <v>645649558</v>
      </c>
      <c r="Q26" s="183" t="s">
        <v>328</v>
      </c>
      <c r="R26" s="235">
        <v>608284702</v>
      </c>
      <c r="S26" s="235">
        <v>609527599</v>
      </c>
      <c r="T26" s="235">
        <v>609952879</v>
      </c>
      <c r="U26" s="235">
        <v>610889961</v>
      </c>
      <c r="V26" s="235">
        <v>610565952</v>
      </c>
      <c r="W26" s="235">
        <v>610983500</v>
      </c>
      <c r="X26" s="235">
        <v>610412634</v>
      </c>
      <c r="Y26" s="235">
        <v>610205166</v>
      </c>
      <c r="Z26" s="235">
        <v>609185793</v>
      </c>
      <c r="AA26" s="235">
        <v>609366115</v>
      </c>
      <c r="AB26" s="235">
        <v>609089798</v>
      </c>
      <c r="AC26" s="235">
        <v>606471203</v>
      </c>
      <c r="AD26" s="235">
        <v>603622853</v>
      </c>
      <c r="AE26" s="235">
        <v>602769492</v>
      </c>
      <c r="AF26" s="253"/>
      <c r="AG26" s="183" t="s">
        <v>328</v>
      </c>
      <c r="AH26" s="235">
        <v>645365523</v>
      </c>
      <c r="AI26" s="235">
        <v>645509338</v>
      </c>
      <c r="AJ26" s="235">
        <v>646022768</v>
      </c>
      <c r="AK26" s="235">
        <v>645171487</v>
      </c>
      <c r="AL26" s="235">
        <v>645019207</v>
      </c>
      <c r="AM26" s="235">
        <v>643622909</v>
      </c>
      <c r="AN26" s="235">
        <v>643192503</v>
      </c>
      <c r="AO26" s="235">
        <v>643635293</v>
      </c>
      <c r="AP26" s="235">
        <v>643208947</v>
      </c>
      <c r="AQ26" s="235">
        <v>641678934</v>
      </c>
      <c r="AR26" s="235">
        <v>640454183</v>
      </c>
      <c r="AS26" s="235">
        <v>638131214</v>
      </c>
      <c r="AT26" s="235">
        <v>638789049</v>
      </c>
      <c r="AU26" s="235">
        <v>637611546</v>
      </c>
      <c r="AW26" s="152">
        <v>644</v>
      </c>
      <c r="AX26" s="46">
        <v>0</v>
      </c>
      <c r="AZ26" s="238">
        <v>643.25139999999999</v>
      </c>
      <c r="BB26" s="295">
        <v>643</v>
      </c>
      <c r="BC26" s="296"/>
      <c r="BD26" s="305">
        <v>623.70837800000004</v>
      </c>
      <c r="BE26" s="306"/>
    </row>
    <row r="27" spans="1:57" x14ac:dyDescent="0.25">
      <c r="A27" s="183" t="s">
        <v>329</v>
      </c>
      <c r="B27" s="253">
        <v>653947387</v>
      </c>
      <c r="C27" s="253">
        <v>655191780</v>
      </c>
      <c r="D27" s="253">
        <v>656651610</v>
      </c>
      <c r="E27" s="253">
        <v>656344273</v>
      </c>
      <c r="F27" s="253">
        <v>657259694</v>
      </c>
      <c r="G27" s="253">
        <v>657191032</v>
      </c>
      <c r="H27" s="253">
        <v>658355833</v>
      </c>
      <c r="I27" s="253">
        <v>658051960</v>
      </c>
      <c r="J27" s="253">
        <v>657364805</v>
      </c>
      <c r="K27" s="253">
        <v>659557438</v>
      </c>
      <c r="L27" s="253">
        <v>658987989</v>
      </c>
      <c r="M27" s="253">
        <v>661546413</v>
      </c>
      <c r="N27" s="253">
        <v>661242259</v>
      </c>
      <c r="O27" s="253">
        <v>661119546</v>
      </c>
      <c r="Q27" s="183" t="s">
        <v>329</v>
      </c>
      <c r="R27" s="235">
        <v>612559323</v>
      </c>
      <c r="S27" s="235">
        <v>612448636</v>
      </c>
      <c r="T27" s="235">
        <v>611808080</v>
      </c>
      <c r="U27" s="235">
        <v>611294773</v>
      </c>
      <c r="V27" s="235">
        <v>612316187</v>
      </c>
      <c r="W27" s="235">
        <v>611835898</v>
      </c>
      <c r="X27" s="235">
        <v>611218306</v>
      </c>
      <c r="Y27" s="235">
        <v>610391147</v>
      </c>
      <c r="Z27" s="235">
        <v>609346655</v>
      </c>
      <c r="AA27" s="235">
        <v>608026397</v>
      </c>
      <c r="AB27" s="235">
        <v>609480610</v>
      </c>
      <c r="AC27" s="235">
        <v>606197201</v>
      </c>
      <c r="AD27" s="235">
        <v>605829071</v>
      </c>
      <c r="AE27" s="235">
        <v>604994197</v>
      </c>
      <c r="AF27" s="253"/>
      <c r="AG27" s="183" t="s">
        <v>329</v>
      </c>
      <c r="AH27" s="235">
        <v>646310052</v>
      </c>
      <c r="AI27" s="235">
        <v>646549712</v>
      </c>
      <c r="AJ27" s="235">
        <v>645811375</v>
      </c>
      <c r="AK27" s="235">
        <v>645352321</v>
      </c>
      <c r="AL27" s="235">
        <v>644470083</v>
      </c>
      <c r="AM27" s="235">
        <v>644719313</v>
      </c>
      <c r="AN27" s="235">
        <v>643311512</v>
      </c>
      <c r="AO27" s="235">
        <v>644320928</v>
      </c>
      <c r="AP27" s="235">
        <v>643251400</v>
      </c>
      <c r="AQ27" s="235">
        <v>641598115</v>
      </c>
      <c r="AR27" s="235">
        <v>640606336</v>
      </c>
      <c r="AS27" s="235">
        <v>639003087</v>
      </c>
      <c r="AT27" s="235">
        <v>640688119</v>
      </c>
      <c r="AU27" s="235">
        <v>639491119</v>
      </c>
      <c r="AW27" s="152">
        <v>647</v>
      </c>
      <c r="AX27" s="45">
        <v>0</v>
      </c>
      <c r="AZ27" s="238">
        <v>643.09271899999999</v>
      </c>
      <c r="BB27" s="295">
        <v>644</v>
      </c>
      <c r="BC27" s="296"/>
      <c r="BD27" s="305">
        <v>624.52550900000006</v>
      </c>
      <c r="BE27" s="306"/>
    </row>
    <row r="28" spans="1:57" x14ac:dyDescent="0.25">
      <c r="A28" s="183" t="s">
        <v>330</v>
      </c>
      <c r="B28" s="253">
        <v>653503597</v>
      </c>
      <c r="C28" s="253">
        <v>653533280</v>
      </c>
      <c r="D28" s="253">
        <v>653826263</v>
      </c>
      <c r="E28" s="253">
        <v>652922002</v>
      </c>
      <c r="F28" s="253">
        <v>654074070</v>
      </c>
      <c r="G28" s="253">
        <v>653737693</v>
      </c>
      <c r="H28" s="253">
        <v>652892729</v>
      </c>
      <c r="I28" s="253">
        <v>652440402</v>
      </c>
      <c r="J28" s="253">
        <v>653293476</v>
      </c>
      <c r="K28" s="253">
        <v>651894094</v>
      </c>
      <c r="L28" s="253">
        <v>652813761</v>
      </c>
      <c r="M28" s="253">
        <v>653430012</v>
      </c>
      <c r="N28" s="253">
        <v>652673981</v>
      </c>
      <c r="O28" s="253">
        <v>653843941</v>
      </c>
      <c r="Q28" s="183" t="s">
        <v>330</v>
      </c>
      <c r="R28" s="235">
        <v>612460228</v>
      </c>
      <c r="S28" s="235">
        <v>612395436</v>
      </c>
      <c r="T28" s="235">
        <v>613828321</v>
      </c>
      <c r="U28" s="235">
        <v>611785183</v>
      </c>
      <c r="V28" s="235">
        <v>610778028</v>
      </c>
      <c r="W28" s="235">
        <v>611738775</v>
      </c>
      <c r="X28" s="235">
        <v>611322160</v>
      </c>
      <c r="Y28" s="235">
        <v>610019230</v>
      </c>
      <c r="Z28" s="235">
        <v>609025037</v>
      </c>
      <c r="AA28" s="235">
        <v>607807745</v>
      </c>
      <c r="AB28" s="235">
        <v>607424918</v>
      </c>
      <c r="AC28" s="235">
        <v>608425933</v>
      </c>
      <c r="AD28" s="235">
        <v>603075927</v>
      </c>
      <c r="AE28" s="235">
        <v>601578535</v>
      </c>
      <c r="AF28" s="253"/>
      <c r="AG28" s="183" t="s">
        <v>330</v>
      </c>
      <c r="AH28" s="235">
        <v>646628634</v>
      </c>
      <c r="AI28" s="235">
        <v>646087369</v>
      </c>
      <c r="AJ28" s="235">
        <v>646031044</v>
      </c>
      <c r="AK28" s="235">
        <v>645899063</v>
      </c>
      <c r="AL28" s="235">
        <v>644987033</v>
      </c>
      <c r="AM28" s="235">
        <v>644905228</v>
      </c>
      <c r="AN28" s="235">
        <v>643693063</v>
      </c>
      <c r="AO28" s="235">
        <v>644320928</v>
      </c>
      <c r="AP28" s="235">
        <v>643092719</v>
      </c>
      <c r="AQ28" s="235">
        <v>643075797</v>
      </c>
      <c r="AR28" s="235">
        <v>640543749</v>
      </c>
      <c r="AS28" s="235">
        <v>639383220</v>
      </c>
      <c r="AT28" s="235">
        <v>639692627</v>
      </c>
      <c r="AU28" s="235">
        <v>636076159</v>
      </c>
      <c r="AW28" s="152">
        <v>646</v>
      </c>
      <c r="AX28" s="46">
        <v>0</v>
      </c>
      <c r="AZ28" s="238">
        <v>643.20894699999997</v>
      </c>
      <c r="BB28" s="295">
        <v>644</v>
      </c>
      <c r="BC28" s="296"/>
      <c r="BD28" s="305">
        <v>624.61929699999996</v>
      </c>
      <c r="BE28" s="306"/>
    </row>
    <row r="29" spans="1:57" x14ac:dyDescent="0.25">
      <c r="A29" s="183" t="s">
        <v>364</v>
      </c>
      <c r="B29" s="253">
        <v>619870119</v>
      </c>
      <c r="C29" s="253">
        <v>619885995</v>
      </c>
      <c r="D29" s="253">
        <v>620816640</v>
      </c>
      <c r="E29" s="253">
        <v>621417193</v>
      </c>
      <c r="F29" s="253">
        <v>621967508</v>
      </c>
      <c r="G29" s="253">
        <v>622491038</v>
      </c>
      <c r="H29" s="253">
        <v>624047930</v>
      </c>
      <c r="I29" s="253">
        <v>624616839</v>
      </c>
      <c r="J29" s="253">
        <v>623708378</v>
      </c>
      <c r="K29" s="253">
        <v>624619297</v>
      </c>
      <c r="L29" s="253">
        <v>624475517</v>
      </c>
      <c r="M29" s="253">
        <v>624733808</v>
      </c>
      <c r="N29" s="253">
        <v>626735323</v>
      </c>
      <c r="O29" s="253">
        <v>626335749</v>
      </c>
      <c r="Q29" s="183" t="s">
        <v>364</v>
      </c>
      <c r="R29" s="235">
        <v>612140465</v>
      </c>
      <c r="S29" s="235">
        <v>612139525</v>
      </c>
      <c r="T29" s="235">
        <v>612136403</v>
      </c>
      <c r="U29" s="235">
        <v>611930623</v>
      </c>
      <c r="V29" s="235">
        <v>613113207</v>
      </c>
      <c r="W29" s="235">
        <v>612192007</v>
      </c>
      <c r="X29" s="235">
        <v>611391475</v>
      </c>
      <c r="Y29" s="235">
        <v>610770839</v>
      </c>
      <c r="Z29" s="235">
        <v>609351266</v>
      </c>
      <c r="AA29" s="235">
        <v>608835601</v>
      </c>
      <c r="AB29" s="235">
        <v>609534111</v>
      </c>
      <c r="AC29" s="235">
        <v>608265737</v>
      </c>
      <c r="AD29" s="235">
        <v>606683386</v>
      </c>
      <c r="AE29" s="235">
        <v>604585632</v>
      </c>
      <c r="AF29" s="253"/>
      <c r="AG29" s="183" t="s">
        <v>364</v>
      </c>
      <c r="AH29" s="235">
        <v>645365523</v>
      </c>
      <c r="AI29" s="235">
        <v>645509338</v>
      </c>
      <c r="AJ29" s="235">
        <v>646022768</v>
      </c>
      <c r="AK29" s="235">
        <v>645171487</v>
      </c>
      <c r="AL29" s="235">
        <v>645019207</v>
      </c>
      <c r="AM29" s="235">
        <v>643622909</v>
      </c>
      <c r="AN29" s="235">
        <v>643192503</v>
      </c>
      <c r="AO29" s="235">
        <v>643635293</v>
      </c>
      <c r="AP29" s="235">
        <v>643208947</v>
      </c>
      <c r="AQ29" s="235">
        <v>641678934</v>
      </c>
      <c r="AR29" s="235">
        <v>640454183</v>
      </c>
      <c r="AS29" s="235">
        <v>638131214</v>
      </c>
      <c r="AT29" s="235">
        <v>638789049</v>
      </c>
      <c r="AU29" s="235">
        <v>637611546</v>
      </c>
      <c r="AW29" s="151">
        <v>644</v>
      </c>
      <c r="AX29" s="45">
        <v>0</v>
      </c>
      <c r="AZ29" s="238">
        <v>643.25139999999999</v>
      </c>
      <c r="BB29" s="295">
        <v>644</v>
      </c>
      <c r="BC29" s="296"/>
      <c r="BD29" s="305">
        <v>624.99534200000005</v>
      </c>
      <c r="BE29" s="306"/>
    </row>
    <row r="30" spans="1:57" x14ac:dyDescent="0.25">
      <c r="A30" s="183"/>
      <c r="Q30" s="183"/>
      <c r="AF30" s="253"/>
      <c r="AG30" s="183"/>
      <c r="AW30" s="151">
        <v>646</v>
      </c>
      <c r="AX30" s="46">
        <v>0</v>
      </c>
      <c r="AZ30" s="238">
        <v>643.09271899999999</v>
      </c>
      <c r="BB30" s="295">
        <v>645</v>
      </c>
      <c r="BC30" s="296"/>
      <c r="BD30" s="305">
        <v>641.47080900000003</v>
      </c>
      <c r="BE30" s="306"/>
    </row>
    <row r="31" spans="1:57" x14ac:dyDescent="0.25">
      <c r="A31" s="250" t="s">
        <v>518</v>
      </c>
      <c r="Q31" s="250" t="s">
        <v>498</v>
      </c>
      <c r="AF31" s="253"/>
      <c r="AG31" s="250" t="s">
        <v>498</v>
      </c>
      <c r="AW31" s="151">
        <v>644</v>
      </c>
      <c r="AX31" s="45">
        <v>0</v>
      </c>
      <c r="AZ31" s="238">
        <v>643.20894699999997</v>
      </c>
      <c r="BB31" s="295">
        <v>645</v>
      </c>
      <c r="BC31" s="296"/>
      <c r="BD31" s="305">
        <v>641.59811500000001</v>
      </c>
      <c r="BE31" s="306"/>
    </row>
    <row r="32" spans="1:57" x14ac:dyDescent="0.25">
      <c r="A32" s="251" t="s">
        <v>322</v>
      </c>
      <c r="B32" s="238">
        <f>B22/1000000</f>
        <v>620.46722499999998</v>
      </c>
      <c r="C32" s="238">
        <f t="shared" ref="C32:O32" si="24">C22/1000000</f>
        <v>619.78083500000002</v>
      </c>
      <c r="D32" s="238">
        <f t="shared" si="24"/>
        <v>621.64620000000002</v>
      </c>
      <c r="E32" s="238">
        <f t="shared" si="24"/>
        <v>622.704115</v>
      </c>
      <c r="F32" s="238">
        <f t="shared" si="24"/>
        <v>622.71253400000001</v>
      </c>
      <c r="G32" s="238">
        <f t="shared" si="24"/>
        <v>622.12423000000001</v>
      </c>
      <c r="H32" s="238">
        <f t="shared" si="24"/>
        <v>621.91635900000006</v>
      </c>
      <c r="I32" s="238">
        <f t="shared" si="24"/>
        <v>622.13259600000004</v>
      </c>
      <c r="J32" s="238">
        <f t="shared" si="24"/>
        <v>624.99534200000005</v>
      </c>
      <c r="K32" s="238">
        <f t="shared" si="24"/>
        <v>624.52550900000006</v>
      </c>
      <c r="L32" s="238">
        <f t="shared" si="24"/>
        <v>624.37261899999999</v>
      </c>
      <c r="M32" s="238">
        <f t="shared" si="24"/>
        <v>625.11832500000003</v>
      </c>
      <c r="N32" s="238">
        <f t="shared" si="24"/>
        <v>625.74086699999998</v>
      </c>
      <c r="O32" s="238">
        <f t="shared" si="24"/>
        <v>625.55749800000001</v>
      </c>
      <c r="Q32" s="251" t="s">
        <v>322</v>
      </c>
      <c r="R32" s="238">
        <f>R22/1000000</f>
        <v>608.28470200000004</v>
      </c>
      <c r="S32" s="238">
        <f t="shared" ref="S32:AE32" si="25">S22/1000000</f>
        <v>609.52759900000001</v>
      </c>
      <c r="T32" s="238">
        <f t="shared" si="25"/>
        <v>609.95287900000005</v>
      </c>
      <c r="U32" s="238">
        <f t="shared" si="25"/>
        <v>610.88996099999997</v>
      </c>
      <c r="V32" s="238">
        <f t="shared" si="25"/>
        <v>610.56595200000004</v>
      </c>
      <c r="W32" s="238">
        <f t="shared" si="25"/>
        <v>610.98350000000005</v>
      </c>
      <c r="X32" s="238">
        <f t="shared" si="25"/>
        <v>610.41263400000003</v>
      </c>
      <c r="Y32" s="238">
        <f t="shared" si="25"/>
        <v>610.20516599999996</v>
      </c>
      <c r="Z32" s="238">
        <f t="shared" si="25"/>
        <v>609.18579299999999</v>
      </c>
      <c r="AA32" s="238">
        <f t="shared" si="25"/>
        <v>609.36611500000004</v>
      </c>
      <c r="AB32" s="238">
        <f t="shared" si="25"/>
        <v>609.08979799999997</v>
      </c>
      <c r="AC32" s="238">
        <f t="shared" si="25"/>
        <v>606.47120299999995</v>
      </c>
      <c r="AD32" s="238">
        <f t="shared" si="25"/>
        <v>603.62285299999996</v>
      </c>
      <c r="AE32" s="238">
        <f t="shared" si="25"/>
        <v>602.76949200000001</v>
      </c>
      <c r="AF32" s="253"/>
      <c r="AG32" s="251" t="s">
        <v>322</v>
      </c>
      <c r="AH32" s="238">
        <f>AH22/1000000</f>
        <v>641.89365599999996</v>
      </c>
      <c r="AI32" s="238">
        <f t="shared" ref="AI32:AU32" si="26">AI22/1000000</f>
        <v>642.53161999999998</v>
      </c>
      <c r="AJ32" s="238">
        <f t="shared" si="26"/>
        <v>643.89189799999997</v>
      </c>
      <c r="AK32" s="238">
        <f t="shared" si="26"/>
        <v>644.02581499999997</v>
      </c>
      <c r="AL32" s="238">
        <f t="shared" si="26"/>
        <v>645.08294799999999</v>
      </c>
      <c r="AM32" s="238">
        <f t="shared" si="26"/>
        <v>643.95413199999996</v>
      </c>
      <c r="AN32" s="238">
        <f t="shared" si="26"/>
        <v>643.68323399999997</v>
      </c>
      <c r="AO32" s="238">
        <f t="shared" si="26"/>
        <v>642.47174099999995</v>
      </c>
      <c r="AP32" s="238">
        <f t="shared" si="26"/>
        <v>642.43610899999999</v>
      </c>
      <c r="AQ32" s="238">
        <f t="shared" si="26"/>
        <v>641.47080900000003</v>
      </c>
      <c r="AR32" s="238">
        <f t="shared" si="26"/>
        <v>639.97179600000004</v>
      </c>
      <c r="AS32" s="238">
        <f t="shared" si="26"/>
        <v>639.28343099999995</v>
      </c>
      <c r="AT32" s="238">
        <f t="shared" si="26"/>
        <v>636.35127899999998</v>
      </c>
      <c r="AU32" s="238">
        <f t="shared" si="26"/>
        <v>635.31532700000002</v>
      </c>
      <c r="AW32" s="151">
        <v>646</v>
      </c>
      <c r="AX32" s="46">
        <v>0</v>
      </c>
      <c r="AZ32">
        <v>642.47174099999995</v>
      </c>
      <c r="BB32" s="295">
        <v>646</v>
      </c>
      <c r="BC32" s="296"/>
      <c r="BD32" s="305">
        <v>641.59811500000001</v>
      </c>
      <c r="BE32" s="306"/>
    </row>
    <row r="33" spans="1:57" x14ac:dyDescent="0.25">
      <c r="A33" s="183" t="s">
        <v>323</v>
      </c>
      <c r="B33" s="238">
        <f t="shared" ref="B33:O33" si="27">B23/1000000</f>
        <v>652.52193199999999</v>
      </c>
      <c r="C33" s="238">
        <f t="shared" si="27"/>
        <v>653.95916399999999</v>
      </c>
      <c r="D33" s="238">
        <f t="shared" si="27"/>
        <v>654.41153499999996</v>
      </c>
      <c r="E33" s="238">
        <f t="shared" si="27"/>
        <v>655.44104500000003</v>
      </c>
      <c r="F33" s="238">
        <f t="shared" si="27"/>
        <v>655.57378100000005</v>
      </c>
      <c r="G33" s="238">
        <f t="shared" si="27"/>
        <v>656.53639499999997</v>
      </c>
      <c r="H33" s="238">
        <f t="shared" si="27"/>
        <v>656.13926000000004</v>
      </c>
      <c r="I33" s="238">
        <f t="shared" si="27"/>
        <v>656.05601000000001</v>
      </c>
      <c r="J33" s="238">
        <f t="shared" si="27"/>
        <v>656.16110000000003</v>
      </c>
      <c r="K33" s="238">
        <f t="shared" si="27"/>
        <v>656.23741600000005</v>
      </c>
      <c r="L33" s="238">
        <f t="shared" si="27"/>
        <v>654.88401399999998</v>
      </c>
      <c r="M33" s="238">
        <f t="shared" si="27"/>
        <v>657.17868999999996</v>
      </c>
      <c r="N33" s="238">
        <f t="shared" si="27"/>
        <v>655.67179199999998</v>
      </c>
      <c r="O33" s="238">
        <f t="shared" si="27"/>
        <v>655.51054799999997</v>
      </c>
      <c r="Q33" s="183" t="s">
        <v>323</v>
      </c>
      <c r="R33" s="238">
        <f t="shared" ref="R33:AE33" si="28">R23/1000000</f>
        <v>612.55932299999995</v>
      </c>
      <c r="S33" s="238">
        <f t="shared" si="28"/>
        <v>612.44863599999996</v>
      </c>
      <c r="T33" s="238">
        <f t="shared" si="28"/>
        <v>611.80808000000002</v>
      </c>
      <c r="U33" s="238">
        <f t="shared" si="28"/>
        <v>611.29477299999996</v>
      </c>
      <c r="V33" s="238">
        <f t="shared" si="28"/>
        <v>612.31618700000001</v>
      </c>
      <c r="W33" s="238">
        <f t="shared" si="28"/>
        <v>611.83589800000004</v>
      </c>
      <c r="X33" s="238">
        <f t="shared" si="28"/>
        <v>611.21830599999998</v>
      </c>
      <c r="Y33" s="238">
        <f t="shared" si="28"/>
        <v>610.39114700000005</v>
      </c>
      <c r="Z33" s="238">
        <f t="shared" si="28"/>
        <v>609.34665500000006</v>
      </c>
      <c r="AA33" s="238">
        <f t="shared" si="28"/>
        <v>608.02639699999997</v>
      </c>
      <c r="AB33" s="238">
        <f t="shared" si="28"/>
        <v>609.48060999999996</v>
      </c>
      <c r="AC33" s="238">
        <f t="shared" si="28"/>
        <v>606.19720099999995</v>
      </c>
      <c r="AD33" s="238">
        <f t="shared" si="28"/>
        <v>605.829071</v>
      </c>
      <c r="AE33" s="238">
        <f t="shared" si="28"/>
        <v>604.99419699999999</v>
      </c>
      <c r="AF33" s="253"/>
      <c r="AG33" s="183" t="s">
        <v>323</v>
      </c>
      <c r="AH33" s="238">
        <f t="shared" ref="AH33:AU33" si="29">AH23/1000000</f>
        <v>645.621803</v>
      </c>
      <c r="AI33" s="238">
        <f t="shared" si="29"/>
        <v>645.20863799999995</v>
      </c>
      <c r="AJ33" s="238">
        <f t="shared" si="29"/>
        <v>645.188894</v>
      </c>
      <c r="AK33" s="238">
        <f t="shared" si="29"/>
        <v>644.61146799999995</v>
      </c>
      <c r="AL33" s="238">
        <f t="shared" si="29"/>
        <v>644.90895599999999</v>
      </c>
      <c r="AM33" s="238">
        <f t="shared" si="29"/>
        <v>643.90445499999998</v>
      </c>
      <c r="AN33" s="238">
        <f t="shared" si="29"/>
        <v>643.45737899999995</v>
      </c>
      <c r="AO33" s="238">
        <f t="shared" si="29"/>
        <v>642.334836</v>
      </c>
      <c r="AP33" s="238">
        <f t="shared" si="29"/>
        <v>641.68377399999997</v>
      </c>
      <c r="AQ33" s="238">
        <f t="shared" si="29"/>
        <v>641.60932100000002</v>
      </c>
      <c r="AR33" s="238">
        <f t="shared" si="29"/>
        <v>641.84920699999998</v>
      </c>
      <c r="AS33" s="238">
        <f t="shared" si="29"/>
        <v>640.15548100000001</v>
      </c>
      <c r="AT33" s="238">
        <f t="shared" si="29"/>
        <v>638.24920999999995</v>
      </c>
      <c r="AU33" s="238">
        <f t="shared" si="29"/>
        <v>636.36231799999996</v>
      </c>
      <c r="AW33" s="151">
        <v>647</v>
      </c>
      <c r="AX33" s="45">
        <v>0</v>
      </c>
      <c r="AZ33">
        <v>642.334836</v>
      </c>
      <c r="BB33" s="295">
        <v>646</v>
      </c>
      <c r="BC33" s="296"/>
      <c r="BD33" s="305">
        <v>641.60932100000002</v>
      </c>
      <c r="BE33" s="306"/>
    </row>
    <row r="34" spans="1:57" x14ac:dyDescent="0.25">
      <c r="A34" s="183" t="s">
        <v>325</v>
      </c>
      <c r="B34" s="238">
        <f t="shared" ref="B34:O34" si="30">B24/1000000</f>
        <v>655.00300800000002</v>
      </c>
      <c r="C34" s="238">
        <f t="shared" si="30"/>
        <v>654.82486800000004</v>
      </c>
      <c r="D34" s="238">
        <f t="shared" si="30"/>
        <v>656.381484</v>
      </c>
      <c r="E34" s="238">
        <f t="shared" si="30"/>
        <v>656.37537599999996</v>
      </c>
      <c r="F34" s="238">
        <f t="shared" si="30"/>
        <v>657.04171099999996</v>
      </c>
      <c r="G34" s="238">
        <f t="shared" si="30"/>
        <v>657.29671399999995</v>
      </c>
      <c r="H34" s="238">
        <f t="shared" si="30"/>
        <v>657.32360300000005</v>
      </c>
      <c r="I34" s="238">
        <f t="shared" si="30"/>
        <v>658.25518799999998</v>
      </c>
      <c r="J34" s="238">
        <f t="shared" si="30"/>
        <v>657.33881699999995</v>
      </c>
      <c r="K34" s="238">
        <f t="shared" si="30"/>
        <v>659.31739000000005</v>
      </c>
      <c r="L34" s="238">
        <f t="shared" si="30"/>
        <v>659.36468400000001</v>
      </c>
      <c r="M34" s="238">
        <f t="shared" si="30"/>
        <v>661.13567599999999</v>
      </c>
      <c r="N34" s="238">
        <f t="shared" si="30"/>
        <v>662.07628199999999</v>
      </c>
      <c r="O34" s="238">
        <f t="shared" si="30"/>
        <v>664.80027500000006</v>
      </c>
      <c r="Q34" s="183" t="s">
        <v>325</v>
      </c>
      <c r="R34" s="238">
        <f t="shared" ref="R34:AE34" si="31">R24/1000000</f>
        <v>612.46022800000003</v>
      </c>
      <c r="S34" s="238">
        <f t="shared" si="31"/>
        <v>612.39543600000002</v>
      </c>
      <c r="T34" s="238">
        <f t="shared" si="31"/>
        <v>613.82832099999996</v>
      </c>
      <c r="U34" s="238">
        <f t="shared" si="31"/>
        <v>611.78518299999996</v>
      </c>
      <c r="V34" s="238">
        <f t="shared" si="31"/>
        <v>610.77802799999995</v>
      </c>
      <c r="W34" s="238">
        <f t="shared" si="31"/>
        <v>611.73877500000003</v>
      </c>
      <c r="X34" s="238">
        <f t="shared" si="31"/>
        <v>611.32216000000005</v>
      </c>
      <c r="Y34" s="238">
        <f t="shared" si="31"/>
        <v>610.01922999999999</v>
      </c>
      <c r="Z34" s="238">
        <f t="shared" si="31"/>
        <v>609.025037</v>
      </c>
      <c r="AA34" s="238">
        <f t="shared" si="31"/>
        <v>607.80774499999995</v>
      </c>
      <c r="AB34" s="238">
        <f t="shared" si="31"/>
        <v>607.42491800000005</v>
      </c>
      <c r="AC34" s="238">
        <f t="shared" si="31"/>
        <v>608.42593299999999</v>
      </c>
      <c r="AD34" s="238">
        <f t="shared" si="31"/>
        <v>603.07592699999998</v>
      </c>
      <c r="AE34" s="238">
        <f t="shared" si="31"/>
        <v>601.57853499999999</v>
      </c>
      <c r="AF34" s="253"/>
      <c r="AG34" s="183" t="s">
        <v>325</v>
      </c>
      <c r="AH34" s="238">
        <f t="shared" ref="AH34:AU34" si="32">AH24/1000000</f>
        <v>646.31005200000004</v>
      </c>
      <c r="AI34" s="238">
        <f t="shared" si="32"/>
        <v>646.549712</v>
      </c>
      <c r="AJ34" s="238">
        <f t="shared" si="32"/>
        <v>645.811375</v>
      </c>
      <c r="AK34" s="238">
        <f t="shared" si="32"/>
        <v>645.35232099999996</v>
      </c>
      <c r="AL34" s="238">
        <f t="shared" si="32"/>
        <v>644.47008300000005</v>
      </c>
      <c r="AM34" s="238">
        <f t="shared" si="32"/>
        <v>644.71931300000006</v>
      </c>
      <c r="AN34" s="238">
        <f t="shared" si="32"/>
        <v>643.31151199999999</v>
      </c>
      <c r="AO34" s="238">
        <f t="shared" si="32"/>
        <v>644.32092799999998</v>
      </c>
      <c r="AP34" s="238">
        <f t="shared" si="32"/>
        <v>643.25139999999999</v>
      </c>
      <c r="AQ34" s="238">
        <f t="shared" si="32"/>
        <v>641.59811500000001</v>
      </c>
      <c r="AR34" s="238">
        <f t="shared" si="32"/>
        <v>640.60633600000006</v>
      </c>
      <c r="AS34" s="238">
        <f t="shared" si="32"/>
        <v>639.00308700000005</v>
      </c>
      <c r="AT34" s="238">
        <f t="shared" si="32"/>
        <v>640.68811900000003</v>
      </c>
      <c r="AU34" s="238">
        <f t="shared" si="32"/>
        <v>639.49111900000003</v>
      </c>
      <c r="AW34" s="139">
        <v>657</v>
      </c>
      <c r="AX34" s="46">
        <v>0</v>
      </c>
      <c r="AZ34">
        <v>644.32092799999998</v>
      </c>
      <c r="BB34" s="295">
        <v>646</v>
      </c>
      <c r="BC34" s="296"/>
      <c r="BD34" s="305">
        <v>641.67893400000003</v>
      </c>
      <c r="BE34" s="306"/>
    </row>
    <row r="35" spans="1:57" x14ac:dyDescent="0.25">
      <c r="A35" s="183" t="s">
        <v>327</v>
      </c>
      <c r="B35" s="238">
        <f t="shared" ref="B35:O35" si="33">B25/1000000</f>
        <v>657.13686299999995</v>
      </c>
      <c r="C35" s="238">
        <f t="shared" si="33"/>
        <v>656.87088900000003</v>
      </c>
      <c r="D35" s="238">
        <f t="shared" si="33"/>
        <v>656.65161000000001</v>
      </c>
      <c r="E35" s="238">
        <f t="shared" si="33"/>
        <v>656.97810500000003</v>
      </c>
      <c r="F35" s="238">
        <f t="shared" si="33"/>
        <v>656.40812500000004</v>
      </c>
      <c r="G35" s="238">
        <f t="shared" si="33"/>
        <v>657.331954</v>
      </c>
      <c r="H35" s="238">
        <f t="shared" si="33"/>
        <v>658.06943100000001</v>
      </c>
      <c r="I35" s="238">
        <f t="shared" si="33"/>
        <v>657.51695800000005</v>
      </c>
      <c r="J35" s="238">
        <f t="shared" si="33"/>
        <v>657.25096699999995</v>
      </c>
      <c r="K35" s="238">
        <f t="shared" si="33"/>
        <v>658.51477799999998</v>
      </c>
      <c r="L35" s="238">
        <f t="shared" si="33"/>
        <v>656.2038</v>
      </c>
      <c r="M35" s="238">
        <f t="shared" si="33"/>
        <v>657.92355899999995</v>
      </c>
      <c r="N35" s="238">
        <f t="shared" si="33"/>
        <v>657.83890899999994</v>
      </c>
      <c r="O35" s="238">
        <f t="shared" si="33"/>
        <v>656.87634200000002</v>
      </c>
      <c r="Q35" s="183" t="s">
        <v>327</v>
      </c>
      <c r="R35" s="238">
        <f t="shared" ref="R35:AE35" si="34">R25/1000000</f>
        <v>612.14046499999995</v>
      </c>
      <c r="S35" s="238">
        <f t="shared" si="34"/>
        <v>612.13952500000005</v>
      </c>
      <c r="T35" s="238">
        <f t="shared" si="34"/>
        <v>612.13640299999997</v>
      </c>
      <c r="U35" s="238">
        <f t="shared" si="34"/>
        <v>611.93062299999997</v>
      </c>
      <c r="V35" s="238">
        <f t="shared" si="34"/>
        <v>613.11320699999999</v>
      </c>
      <c r="W35" s="238">
        <f t="shared" si="34"/>
        <v>612.19200699999999</v>
      </c>
      <c r="X35" s="238">
        <f t="shared" si="34"/>
        <v>611.39147500000001</v>
      </c>
      <c r="Y35" s="238">
        <f t="shared" si="34"/>
        <v>610.77083900000002</v>
      </c>
      <c r="Z35" s="238">
        <f t="shared" si="34"/>
        <v>609.35126600000001</v>
      </c>
      <c r="AA35" s="238">
        <f t="shared" si="34"/>
        <v>608.835601</v>
      </c>
      <c r="AB35" s="238">
        <f t="shared" si="34"/>
        <v>609.53411100000005</v>
      </c>
      <c r="AC35" s="238">
        <f t="shared" si="34"/>
        <v>608.26573699999994</v>
      </c>
      <c r="AD35" s="238">
        <f t="shared" si="34"/>
        <v>606.68338600000004</v>
      </c>
      <c r="AE35" s="238">
        <f t="shared" si="34"/>
        <v>604.58563200000003</v>
      </c>
      <c r="AF35" s="253"/>
      <c r="AG35" s="183" t="s">
        <v>327</v>
      </c>
      <c r="AH35" s="238">
        <f t="shared" ref="AH35:AU35" si="35">AH25/1000000</f>
        <v>646.62863400000003</v>
      </c>
      <c r="AI35" s="238">
        <f t="shared" si="35"/>
        <v>646.08736899999997</v>
      </c>
      <c r="AJ35" s="238">
        <f t="shared" si="35"/>
        <v>646.03104399999995</v>
      </c>
      <c r="AK35" s="238">
        <f t="shared" si="35"/>
        <v>645.89906299999996</v>
      </c>
      <c r="AL35" s="238">
        <f t="shared" si="35"/>
        <v>644.987033</v>
      </c>
      <c r="AM35" s="238">
        <f t="shared" si="35"/>
        <v>644.90522799999997</v>
      </c>
      <c r="AN35" s="238">
        <f t="shared" si="35"/>
        <v>643.69306300000005</v>
      </c>
      <c r="AO35" s="238">
        <f t="shared" si="35"/>
        <v>644.32092799999998</v>
      </c>
      <c r="AP35" s="238">
        <f t="shared" si="35"/>
        <v>643.09271899999999</v>
      </c>
      <c r="AQ35" s="238">
        <f t="shared" si="35"/>
        <v>643.07579699999997</v>
      </c>
      <c r="AR35" s="238">
        <f t="shared" si="35"/>
        <v>640.54374900000005</v>
      </c>
      <c r="AS35" s="238">
        <f t="shared" si="35"/>
        <v>639.38322000000005</v>
      </c>
      <c r="AT35" s="238">
        <f t="shared" si="35"/>
        <v>639.69262700000002</v>
      </c>
      <c r="AU35" s="238">
        <f t="shared" si="35"/>
        <v>636.07615899999996</v>
      </c>
      <c r="AW35" s="139">
        <v>652</v>
      </c>
      <c r="AX35" s="45">
        <v>0</v>
      </c>
      <c r="AZ35">
        <v>644.32092799999998</v>
      </c>
      <c r="BB35" s="295">
        <v>647</v>
      </c>
      <c r="BC35" s="296"/>
      <c r="BD35" s="305">
        <v>641.67893400000003</v>
      </c>
      <c r="BE35" s="306"/>
    </row>
    <row r="36" spans="1:57" x14ac:dyDescent="0.25">
      <c r="A36" s="183" t="s">
        <v>328</v>
      </c>
      <c r="B36" s="238">
        <f t="shared" ref="B36:O36" si="36">B26/1000000</f>
        <v>650.009413</v>
      </c>
      <c r="C36" s="238">
        <f t="shared" si="36"/>
        <v>650.183269</v>
      </c>
      <c r="D36" s="238">
        <f t="shared" si="36"/>
        <v>650.94024200000001</v>
      </c>
      <c r="E36" s="238">
        <f t="shared" si="36"/>
        <v>650.26362500000005</v>
      </c>
      <c r="F36" s="238">
        <f t="shared" si="36"/>
        <v>650.333125</v>
      </c>
      <c r="G36" s="238">
        <f t="shared" si="36"/>
        <v>650.30666799999995</v>
      </c>
      <c r="H36" s="238">
        <f t="shared" si="36"/>
        <v>649.802459</v>
      </c>
      <c r="I36" s="238">
        <f t="shared" si="36"/>
        <v>649.75844099999995</v>
      </c>
      <c r="J36" s="238">
        <f t="shared" si="36"/>
        <v>648.26824299999998</v>
      </c>
      <c r="K36" s="238">
        <f t="shared" si="36"/>
        <v>649.77342099999998</v>
      </c>
      <c r="L36" s="238">
        <f t="shared" si="36"/>
        <v>648.28516999999999</v>
      </c>
      <c r="M36" s="238">
        <f t="shared" si="36"/>
        <v>649.50505899999996</v>
      </c>
      <c r="N36" s="238">
        <f t="shared" si="36"/>
        <v>644.38867300000004</v>
      </c>
      <c r="O36" s="238">
        <f t="shared" si="36"/>
        <v>645.64955799999996</v>
      </c>
      <c r="Q36" s="183" t="s">
        <v>328</v>
      </c>
      <c r="R36" s="238">
        <f t="shared" ref="R36:AE36" si="37">R26/1000000</f>
        <v>608.28470200000004</v>
      </c>
      <c r="S36" s="238">
        <f t="shared" si="37"/>
        <v>609.52759900000001</v>
      </c>
      <c r="T36" s="238">
        <f t="shared" si="37"/>
        <v>609.95287900000005</v>
      </c>
      <c r="U36" s="238">
        <f t="shared" si="37"/>
        <v>610.88996099999997</v>
      </c>
      <c r="V36" s="238">
        <f t="shared" si="37"/>
        <v>610.56595200000004</v>
      </c>
      <c r="W36" s="238">
        <f t="shared" si="37"/>
        <v>610.98350000000005</v>
      </c>
      <c r="X36" s="238">
        <f t="shared" si="37"/>
        <v>610.41263400000003</v>
      </c>
      <c r="Y36" s="238">
        <f t="shared" si="37"/>
        <v>610.20516599999996</v>
      </c>
      <c r="Z36" s="238">
        <f t="shared" si="37"/>
        <v>609.18579299999999</v>
      </c>
      <c r="AA36" s="238">
        <f t="shared" si="37"/>
        <v>609.36611500000004</v>
      </c>
      <c r="AB36" s="238">
        <f t="shared" si="37"/>
        <v>609.08979799999997</v>
      </c>
      <c r="AC36" s="238">
        <f t="shared" si="37"/>
        <v>606.47120299999995</v>
      </c>
      <c r="AD36" s="238">
        <f t="shared" si="37"/>
        <v>603.62285299999996</v>
      </c>
      <c r="AE36" s="238">
        <f t="shared" si="37"/>
        <v>602.76949200000001</v>
      </c>
      <c r="AF36" s="253"/>
      <c r="AG36" s="183" t="s">
        <v>328</v>
      </c>
      <c r="AH36" s="238">
        <f t="shared" ref="AH36:AU36" si="38">AH26/1000000</f>
        <v>645.36552300000005</v>
      </c>
      <c r="AI36" s="238">
        <f t="shared" si="38"/>
        <v>645.50933799999996</v>
      </c>
      <c r="AJ36" s="238">
        <f t="shared" si="38"/>
        <v>646.02276800000004</v>
      </c>
      <c r="AK36" s="238">
        <f t="shared" si="38"/>
        <v>645.17148699999996</v>
      </c>
      <c r="AL36" s="238">
        <f t="shared" si="38"/>
        <v>645.01920700000005</v>
      </c>
      <c r="AM36" s="238">
        <f t="shared" si="38"/>
        <v>643.62290900000005</v>
      </c>
      <c r="AN36" s="238">
        <f t="shared" si="38"/>
        <v>643.19250299999999</v>
      </c>
      <c r="AO36" s="238">
        <f t="shared" si="38"/>
        <v>643.63529300000005</v>
      </c>
      <c r="AP36" s="238">
        <f t="shared" si="38"/>
        <v>643.20894699999997</v>
      </c>
      <c r="AQ36" s="238">
        <f t="shared" si="38"/>
        <v>641.67893400000003</v>
      </c>
      <c r="AR36" s="238">
        <f t="shared" si="38"/>
        <v>640.45418299999994</v>
      </c>
      <c r="AS36" s="238">
        <f t="shared" si="38"/>
        <v>638.131214</v>
      </c>
      <c r="AT36" s="238">
        <f t="shared" si="38"/>
        <v>638.78904899999998</v>
      </c>
      <c r="AU36" s="238">
        <f t="shared" si="38"/>
        <v>637.61154599999998</v>
      </c>
      <c r="AW36" s="139">
        <v>656</v>
      </c>
      <c r="AX36" s="46">
        <v>0</v>
      </c>
      <c r="AZ36">
        <v>643.63529300000005</v>
      </c>
      <c r="BB36" s="295">
        <v>647</v>
      </c>
      <c r="BC36" s="296"/>
      <c r="BD36" s="305">
        <v>641.68377399999997</v>
      </c>
      <c r="BE36" s="306"/>
    </row>
    <row r="37" spans="1:57" x14ac:dyDescent="0.25">
      <c r="A37" s="183" t="s">
        <v>329</v>
      </c>
      <c r="B37" s="238">
        <f t="shared" ref="B37:O37" si="39">B27/1000000</f>
        <v>653.94738700000005</v>
      </c>
      <c r="C37" s="238">
        <f t="shared" si="39"/>
        <v>655.19177999999999</v>
      </c>
      <c r="D37" s="238">
        <f t="shared" si="39"/>
        <v>656.65161000000001</v>
      </c>
      <c r="E37" s="238">
        <f t="shared" si="39"/>
        <v>656.34427300000004</v>
      </c>
      <c r="F37" s="238">
        <f t="shared" si="39"/>
        <v>657.25969399999997</v>
      </c>
      <c r="G37" s="238">
        <f t="shared" si="39"/>
        <v>657.19103199999995</v>
      </c>
      <c r="H37" s="238">
        <f t="shared" si="39"/>
        <v>658.35583299999996</v>
      </c>
      <c r="I37" s="238">
        <f t="shared" si="39"/>
        <v>658.05196000000001</v>
      </c>
      <c r="J37" s="238">
        <f t="shared" si="39"/>
        <v>657.36480500000005</v>
      </c>
      <c r="K37" s="238">
        <f t="shared" si="39"/>
        <v>659.55743800000005</v>
      </c>
      <c r="L37" s="238">
        <f t="shared" si="39"/>
        <v>658.98798899999997</v>
      </c>
      <c r="M37" s="238">
        <f t="shared" si="39"/>
        <v>661.54641300000003</v>
      </c>
      <c r="N37" s="238">
        <f t="shared" si="39"/>
        <v>661.24225899999999</v>
      </c>
      <c r="O37" s="238">
        <f t="shared" si="39"/>
        <v>661.11954600000001</v>
      </c>
      <c r="Q37" s="183" t="s">
        <v>329</v>
      </c>
      <c r="R37" s="238">
        <f t="shared" ref="R37:AE37" si="40">R27/1000000</f>
        <v>612.55932299999995</v>
      </c>
      <c r="S37" s="238">
        <f t="shared" si="40"/>
        <v>612.44863599999996</v>
      </c>
      <c r="T37" s="238">
        <f t="shared" si="40"/>
        <v>611.80808000000002</v>
      </c>
      <c r="U37" s="238">
        <f t="shared" si="40"/>
        <v>611.29477299999996</v>
      </c>
      <c r="V37" s="238">
        <f t="shared" si="40"/>
        <v>612.31618700000001</v>
      </c>
      <c r="W37" s="238">
        <f t="shared" si="40"/>
        <v>611.83589800000004</v>
      </c>
      <c r="X37" s="238">
        <f t="shared" si="40"/>
        <v>611.21830599999998</v>
      </c>
      <c r="Y37" s="238">
        <f t="shared" si="40"/>
        <v>610.39114700000005</v>
      </c>
      <c r="Z37" s="238">
        <f t="shared" si="40"/>
        <v>609.34665500000006</v>
      </c>
      <c r="AA37" s="238">
        <f t="shared" si="40"/>
        <v>608.02639699999997</v>
      </c>
      <c r="AB37" s="238">
        <f t="shared" si="40"/>
        <v>609.48060999999996</v>
      </c>
      <c r="AC37" s="238">
        <f t="shared" si="40"/>
        <v>606.19720099999995</v>
      </c>
      <c r="AD37" s="238">
        <f t="shared" si="40"/>
        <v>605.829071</v>
      </c>
      <c r="AE37" s="238">
        <f t="shared" si="40"/>
        <v>604.99419699999999</v>
      </c>
      <c r="AF37" s="253"/>
      <c r="AG37" s="183" t="s">
        <v>329</v>
      </c>
      <c r="AH37" s="238">
        <f t="shared" ref="AH37:AU37" si="41">AH27/1000000</f>
        <v>646.31005200000004</v>
      </c>
      <c r="AI37" s="238">
        <f t="shared" si="41"/>
        <v>646.549712</v>
      </c>
      <c r="AJ37" s="238">
        <f t="shared" si="41"/>
        <v>645.811375</v>
      </c>
      <c r="AK37" s="238">
        <f t="shared" si="41"/>
        <v>645.35232099999996</v>
      </c>
      <c r="AL37" s="238">
        <f t="shared" si="41"/>
        <v>644.47008300000005</v>
      </c>
      <c r="AM37" s="238">
        <f t="shared" si="41"/>
        <v>644.71931300000006</v>
      </c>
      <c r="AN37" s="238">
        <f t="shared" si="41"/>
        <v>643.31151199999999</v>
      </c>
      <c r="AO37" s="238">
        <f t="shared" si="41"/>
        <v>644.32092799999998</v>
      </c>
      <c r="AP37" s="238">
        <f t="shared" si="41"/>
        <v>643.25139999999999</v>
      </c>
      <c r="AQ37" s="238">
        <f t="shared" si="41"/>
        <v>641.59811500000001</v>
      </c>
      <c r="AR37" s="238">
        <f t="shared" si="41"/>
        <v>640.60633600000006</v>
      </c>
      <c r="AS37" s="238">
        <f t="shared" si="41"/>
        <v>639.00308700000005</v>
      </c>
      <c r="AT37" s="238">
        <f t="shared" si="41"/>
        <v>640.68811900000003</v>
      </c>
      <c r="AU37" s="238">
        <f t="shared" si="41"/>
        <v>639.49111900000003</v>
      </c>
      <c r="AW37" s="139">
        <v>645</v>
      </c>
      <c r="AX37" s="45">
        <v>0</v>
      </c>
      <c r="AZ37">
        <v>644.32092799999998</v>
      </c>
      <c r="BB37" s="295">
        <v>647</v>
      </c>
      <c r="BC37" s="296"/>
      <c r="BD37" s="305">
        <v>642.334836</v>
      </c>
      <c r="BE37" s="306"/>
    </row>
    <row r="38" spans="1:57" x14ac:dyDescent="0.25">
      <c r="A38" s="183" t="s">
        <v>330</v>
      </c>
      <c r="B38" s="238">
        <f t="shared" ref="B38:O38" si="42">B28/1000000</f>
        <v>653.50359700000001</v>
      </c>
      <c r="C38" s="238">
        <f t="shared" si="42"/>
        <v>653.53327999999999</v>
      </c>
      <c r="D38" s="238">
        <f t="shared" si="42"/>
        <v>653.82626300000004</v>
      </c>
      <c r="E38" s="238">
        <f t="shared" si="42"/>
        <v>652.92200200000002</v>
      </c>
      <c r="F38" s="238">
        <f t="shared" si="42"/>
        <v>654.07407000000001</v>
      </c>
      <c r="G38" s="238">
        <f t="shared" si="42"/>
        <v>653.73769300000004</v>
      </c>
      <c r="H38" s="238">
        <f t="shared" si="42"/>
        <v>652.89272900000003</v>
      </c>
      <c r="I38" s="238">
        <f t="shared" si="42"/>
        <v>652.44040199999995</v>
      </c>
      <c r="J38" s="238">
        <f t="shared" si="42"/>
        <v>653.29347600000006</v>
      </c>
      <c r="K38" s="238">
        <f t="shared" si="42"/>
        <v>651.894094</v>
      </c>
      <c r="L38" s="238">
        <f t="shared" si="42"/>
        <v>652.813761</v>
      </c>
      <c r="M38" s="238">
        <f t="shared" si="42"/>
        <v>653.43001200000003</v>
      </c>
      <c r="N38" s="238">
        <f t="shared" si="42"/>
        <v>652.67398100000003</v>
      </c>
      <c r="O38" s="238">
        <f t="shared" si="42"/>
        <v>653.84394099999997</v>
      </c>
      <c r="Q38" s="183" t="s">
        <v>330</v>
      </c>
      <c r="R38" s="238">
        <f t="shared" ref="R38:AE38" si="43">R28/1000000</f>
        <v>612.46022800000003</v>
      </c>
      <c r="S38" s="238">
        <f t="shared" si="43"/>
        <v>612.39543600000002</v>
      </c>
      <c r="T38" s="238">
        <f t="shared" si="43"/>
        <v>613.82832099999996</v>
      </c>
      <c r="U38" s="238">
        <f t="shared" si="43"/>
        <v>611.78518299999996</v>
      </c>
      <c r="V38" s="238">
        <f t="shared" si="43"/>
        <v>610.77802799999995</v>
      </c>
      <c r="W38" s="238">
        <f t="shared" si="43"/>
        <v>611.73877500000003</v>
      </c>
      <c r="X38" s="238">
        <f t="shared" si="43"/>
        <v>611.32216000000005</v>
      </c>
      <c r="Y38" s="238">
        <f t="shared" si="43"/>
        <v>610.01922999999999</v>
      </c>
      <c r="Z38" s="238">
        <f t="shared" si="43"/>
        <v>609.025037</v>
      </c>
      <c r="AA38" s="238">
        <f t="shared" si="43"/>
        <v>607.80774499999995</v>
      </c>
      <c r="AB38" s="238">
        <f t="shared" si="43"/>
        <v>607.42491800000005</v>
      </c>
      <c r="AC38" s="238">
        <f t="shared" si="43"/>
        <v>608.42593299999999</v>
      </c>
      <c r="AD38" s="238">
        <f t="shared" si="43"/>
        <v>603.07592699999998</v>
      </c>
      <c r="AE38" s="238">
        <f t="shared" si="43"/>
        <v>601.57853499999999</v>
      </c>
      <c r="AF38" s="253"/>
      <c r="AG38" s="183" t="s">
        <v>330</v>
      </c>
      <c r="AH38" s="238">
        <f t="shared" ref="AH38:AU38" si="44">AH28/1000000</f>
        <v>646.62863400000003</v>
      </c>
      <c r="AI38" s="238">
        <f t="shared" si="44"/>
        <v>646.08736899999997</v>
      </c>
      <c r="AJ38" s="238">
        <f t="shared" si="44"/>
        <v>646.03104399999995</v>
      </c>
      <c r="AK38" s="238">
        <f t="shared" si="44"/>
        <v>645.89906299999996</v>
      </c>
      <c r="AL38" s="238">
        <f t="shared" si="44"/>
        <v>644.987033</v>
      </c>
      <c r="AM38" s="238">
        <f t="shared" si="44"/>
        <v>644.90522799999997</v>
      </c>
      <c r="AN38" s="238">
        <f t="shared" si="44"/>
        <v>643.69306300000005</v>
      </c>
      <c r="AO38" s="238">
        <f t="shared" si="44"/>
        <v>644.32092799999998</v>
      </c>
      <c r="AP38" s="238">
        <f t="shared" si="44"/>
        <v>643.09271899999999</v>
      </c>
      <c r="AQ38" s="238">
        <f t="shared" si="44"/>
        <v>643.07579699999997</v>
      </c>
      <c r="AR38" s="238">
        <f t="shared" si="44"/>
        <v>640.54374900000005</v>
      </c>
      <c r="AS38" s="238">
        <f t="shared" si="44"/>
        <v>639.38322000000005</v>
      </c>
      <c r="AT38" s="238">
        <f t="shared" si="44"/>
        <v>639.69262700000002</v>
      </c>
      <c r="AU38" s="238">
        <f t="shared" si="44"/>
        <v>636.07615899999996</v>
      </c>
      <c r="AW38" s="139">
        <v>653</v>
      </c>
      <c r="AX38" s="46">
        <v>0</v>
      </c>
      <c r="AZ38">
        <v>644.32092799999998</v>
      </c>
      <c r="BB38" s="295">
        <v>647</v>
      </c>
      <c r="BC38" s="296"/>
      <c r="BD38" s="305">
        <v>642.43610899999999</v>
      </c>
      <c r="BE38" s="306"/>
    </row>
    <row r="39" spans="1:57" x14ac:dyDescent="0.25">
      <c r="A39" s="183" t="s">
        <v>364</v>
      </c>
      <c r="B39" s="238">
        <f t="shared" ref="B39:O39" si="45">B29/1000000</f>
        <v>619.87011900000005</v>
      </c>
      <c r="C39" s="238">
        <f t="shared" si="45"/>
        <v>619.88599499999998</v>
      </c>
      <c r="D39" s="238">
        <f t="shared" si="45"/>
        <v>620.81664000000001</v>
      </c>
      <c r="E39" s="238">
        <f t="shared" si="45"/>
        <v>621.417193</v>
      </c>
      <c r="F39" s="238">
        <f t="shared" si="45"/>
        <v>621.96750799999995</v>
      </c>
      <c r="G39" s="238">
        <f t="shared" si="45"/>
        <v>622.491038</v>
      </c>
      <c r="H39" s="238">
        <f t="shared" si="45"/>
        <v>624.04792999999995</v>
      </c>
      <c r="I39" s="238">
        <f t="shared" si="45"/>
        <v>624.61683900000003</v>
      </c>
      <c r="J39" s="238">
        <f t="shared" si="45"/>
        <v>623.70837800000004</v>
      </c>
      <c r="K39" s="238">
        <f t="shared" si="45"/>
        <v>624.61929699999996</v>
      </c>
      <c r="L39" s="238">
        <f t="shared" si="45"/>
        <v>624.47551699999997</v>
      </c>
      <c r="M39" s="238">
        <f t="shared" si="45"/>
        <v>624.73380799999995</v>
      </c>
      <c r="N39" s="238">
        <f t="shared" si="45"/>
        <v>626.73532299999999</v>
      </c>
      <c r="O39" s="238">
        <f t="shared" si="45"/>
        <v>626.33574899999996</v>
      </c>
      <c r="Q39" s="183" t="s">
        <v>364</v>
      </c>
      <c r="R39" s="238">
        <f t="shared" ref="R39:AE39" si="46">R29/1000000</f>
        <v>612.14046499999995</v>
      </c>
      <c r="S39" s="238">
        <f t="shared" si="46"/>
        <v>612.13952500000005</v>
      </c>
      <c r="T39" s="238">
        <f t="shared" si="46"/>
        <v>612.13640299999997</v>
      </c>
      <c r="U39" s="238">
        <f t="shared" si="46"/>
        <v>611.93062299999997</v>
      </c>
      <c r="V39" s="238">
        <f t="shared" si="46"/>
        <v>613.11320699999999</v>
      </c>
      <c r="W39" s="238">
        <f t="shared" si="46"/>
        <v>612.19200699999999</v>
      </c>
      <c r="X39" s="238">
        <f t="shared" si="46"/>
        <v>611.39147500000001</v>
      </c>
      <c r="Y39" s="238">
        <f t="shared" si="46"/>
        <v>610.77083900000002</v>
      </c>
      <c r="Z39" s="238">
        <f t="shared" si="46"/>
        <v>609.35126600000001</v>
      </c>
      <c r="AA39" s="238">
        <f t="shared" si="46"/>
        <v>608.835601</v>
      </c>
      <c r="AB39" s="238">
        <f t="shared" si="46"/>
        <v>609.53411100000005</v>
      </c>
      <c r="AC39" s="238">
        <f t="shared" si="46"/>
        <v>608.26573699999994</v>
      </c>
      <c r="AD39" s="238">
        <f t="shared" si="46"/>
        <v>606.68338600000004</v>
      </c>
      <c r="AE39" s="238">
        <f t="shared" si="46"/>
        <v>604.58563200000003</v>
      </c>
      <c r="AF39" s="253"/>
      <c r="AG39" s="183" t="s">
        <v>364</v>
      </c>
      <c r="AH39" s="238">
        <f t="shared" ref="AH39:AU39" si="47">AH29/1000000</f>
        <v>645.36552300000005</v>
      </c>
      <c r="AI39" s="238">
        <f t="shared" si="47"/>
        <v>645.50933799999996</v>
      </c>
      <c r="AJ39" s="238">
        <f t="shared" si="47"/>
        <v>646.02276800000004</v>
      </c>
      <c r="AK39" s="238">
        <f t="shared" si="47"/>
        <v>645.17148699999996</v>
      </c>
      <c r="AL39" s="238">
        <f t="shared" si="47"/>
        <v>645.01920700000005</v>
      </c>
      <c r="AM39" s="238">
        <f t="shared" si="47"/>
        <v>643.62290900000005</v>
      </c>
      <c r="AN39" s="238">
        <f t="shared" si="47"/>
        <v>643.19250299999999</v>
      </c>
      <c r="AO39" s="238">
        <f t="shared" si="47"/>
        <v>643.63529300000005</v>
      </c>
      <c r="AP39" s="238">
        <f t="shared" si="47"/>
        <v>643.20894699999997</v>
      </c>
      <c r="AQ39" s="238">
        <f t="shared" si="47"/>
        <v>641.67893400000003</v>
      </c>
      <c r="AR39" s="238">
        <f t="shared" si="47"/>
        <v>640.45418299999994</v>
      </c>
      <c r="AS39" s="238">
        <f t="shared" si="47"/>
        <v>638.131214</v>
      </c>
      <c r="AT39" s="238">
        <f t="shared" si="47"/>
        <v>638.78904899999998</v>
      </c>
      <c r="AU39" s="238">
        <f t="shared" si="47"/>
        <v>637.61154599999998</v>
      </c>
      <c r="AW39" s="140">
        <v>655</v>
      </c>
      <c r="AX39" s="45">
        <v>0</v>
      </c>
      <c r="AZ39">
        <v>643.63529300000005</v>
      </c>
      <c r="BB39" s="295">
        <v>647</v>
      </c>
      <c r="BC39" s="296"/>
      <c r="BD39" s="305">
        <v>642.47174099999995</v>
      </c>
      <c r="BE39" s="306"/>
    </row>
    <row r="40" spans="1:57" x14ac:dyDescent="0.25">
      <c r="A40" s="183"/>
      <c r="Q40" s="183"/>
      <c r="AF40" s="253"/>
      <c r="AG40" s="183"/>
      <c r="AW40" s="140">
        <v>649</v>
      </c>
      <c r="AX40" s="46">
        <v>0</v>
      </c>
      <c r="AZ40">
        <v>641.47080900000003</v>
      </c>
      <c r="BB40" s="295">
        <v>648</v>
      </c>
      <c r="BC40" s="296"/>
      <c r="BD40" s="305">
        <v>643.07579699999997</v>
      </c>
      <c r="BE40" s="306"/>
    </row>
    <row r="41" spans="1:57" x14ac:dyDescent="0.25">
      <c r="A41" s="250" t="s">
        <v>499</v>
      </c>
      <c r="B41">
        <f>AVERAGE(B33:B39)</f>
        <v>648.85604557142858</v>
      </c>
      <c r="C41">
        <f t="shared" ref="C41:O41" si="48">AVERAGE(C33:C39)</f>
        <v>649.20703500000002</v>
      </c>
      <c r="D41">
        <f t="shared" si="48"/>
        <v>649.95419771428567</v>
      </c>
      <c r="E41">
        <f t="shared" si="48"/>
        <v>649.9630884285715</v>
      </c>
      <c r="F41">
        <f t="shared" si="48"/>
        <v>650.37971628571427</v>
      </c>
      <c r="G41">
        <f t="shared" si="48"/>
        <v>650.69878485714275</v>
      </c>
      <c r="H41">
        <f t="shared" si="48"/>
        <v>650.94732071428575</v>
      </c>
      <c r="I41">
        <f t="shared" si="48"/>
        <v>650.95654257142871</v>
      </c>
      <c r="J41">
        <f t="shared" si="48"/>
        <v>650.4836837142858</v>
      </c>
      <c r="K41">
        <f t="shared" si="48"/>
        <v>651.41626200000007</v>
      </c>
      <c r="L41">
        <f t="shared" si="48"/>
        <v>650.71641928571432</v>
      </c>
      <c r="M41">
        <f t="shared" si="48"/>
        <v>652.20760242857148</v>
      </c>
      <c r="N41">
        <f t="shared" si="48"/>
        <v>651.51817414285711</v>
      </c>
      <c r="O41">
        <f t="shared" si="48"/>
        <v>652.01942271428572</v>
      </c>
      <c r="Q41" s="250" t="s">
        <v>499</v>
      </c>
      <c r="R41">
        <f>AVERAGE(R33:R39)</f>
        <v>611.80067628571419</v>
      </c>
      <c r="S41">
        <f t="shared" ref="S41:AE41" si="49">AVERAGE(S33:S39)</f>
        <v>611.92782757142857</v>
      </c>
      <c r="T41">
        <f t="shared" si="49"/>
        <v>612.21406957142869</v>
      </c>
      <c r="U41">
        <f t="shared" si="49"/>
        <v>611.55873128571432</v>
      </c>
      <c r="V41">
        <f t="shared" si="49"/>
        <v>611.85439942857136</v>
      </c>
      <c r="W41">
        <f t="shared" si="49"/>
        <v>611.78812285714287</v>
      </c>
      <c r="X41">
        <f t="shared" si="49"/>
        <v>611.18235942857143</v>
      </c>
      <c r="Y41">
        <f t="shared" si="49"/>
        <v>610.36679971428566</v>
      </c>
      <c r="Z41">
        <f t="shared" si="49"/>
        <v>609.23310128571427</v>
      </c>
      <c r="AA41">
        <f t="shared" si="49"/>
        <v>608.38651442857156</v>
      </c>
      <c r="AB41">
        <f t="shared" si="49"/>
        <v>608.85272514285714</v>
      </c>
      <c r="AC41">
        <f t="shared" si="49"/>
        <v>607.46413499999994</v>
      </c>
      <c r="AD41">
        <f t="shared" si="49"/>
        <v>604.97137442857149</v>
      </c>
      <c r="AE41">
        <f t="shared" si="49"/>
        <v>603.58374571428578</v>
      </c>
      <c r="AF41" s="253"/>
      <c r="AG41" s="250" t="s">
        <v>499</v>
      </c>
      <c r="AH41">
        <f>AVERAGE(AH33:AH39)</f>
        <v>646.03288871428572</v>
      </c>
      <c r="AI41">
        <f t="shared" ref="AI41:AU41" si="50">AVERAGE(AI33:AI39)</f>
        <v>645.92878228571419</v>
      </c>
      <c r="AJ41">
        <f t="shared" si="50"/>
        <v>645.84560971428584</v>
      </c>
      <c r="AK41">
        <f t="shared" si="50"/>
        <v>645.35102999999992</v>
      </c>
      <c r="AL41">
        <f t="shared" si="50"/>
        <v>644.83737171428572</v>
      </c>
      <c r="AM41">
        <f t="shared" si="50"/>
        <v>644.3427650000001</v>
      </c>
      <c r="AN41">
        <f t="shared" si="50"/>
        <v>643.4073621428571</v>
      </c>
      <c r="AO41">
        <f t="shared" si="50"/>
        <v>643.84130485714297</v>
      </c>
      <c r="AP41">
        <f t="shared" si="50"/>
        <v>642.96998657142854</v>
      </c>
      <c r="AQ41">
        <f t="shared" si="50"/>
        <v>642.04500185714289</v>
      </c>
      <c r="AR41">
        <f t="shared" si="50"/>
        <v>640.72253471428576</v>
      </c>
      <c r="AS41">
        <f t="shared" si="50"/>
        <v>639.02721757142865</v>
      </c>
      <c r="AT41">
        <f t="shared" si="50"/>
        <v>639.51268571428568</v>
      </c>
      <c r="AU41">
        <f t="shared" si="50"/>
        <v>637.53142371428578</v>
      </c>
      <c r="AW41" s="140">
        <v>647</v>
      </c>
      <c r="AX41" s="45">
        <v>0</v>
      </c>
      <c r="AZ41">
        <v>641.60932100000002</v>
      </c>
      <c r="BB41" s="295">
        <v>649</v>
      </c>
      <c r="BC41" s="296"/>
      <c r="BD41" s="305">
        <v>643.07579699999997</v>
      </c>
      <c r="BE41" s="306"/>
    </row>
    <row r="42" spans="1:57" x14ac:dyDescent="0.25">
      <c r="A42" s="250" t="s">
        <v>154</v>
      </c>
      <c r="B42">
        <f>_xlfn.STDEV.P(B33:B39)</f>
        <v>12.004948355596806</v>
      </c>
      <c r="C42">
        <f t="shared" ref="C42:O42" si="51">_xlfn.STDEV.P(C33:C39)</f>
        <v>12.118978173575844</v>
      </c>
      <c r="D42">
        <f t="shared" si="51"/>
        <v>12.046641320837564</v>
      </c>
      <c r="E42">
        <f t="shared" si="51"/>
        <v>11.860914513657855</v>
      </c>
      <c r="F42">
        <f t="shared" si="51"/>
        <v>11.807626388966208</v>
      </c>
      <c r="G42">
        <f t="shared" si="51"/>
        <v>11.764500281311639</v>
      </c>
      <c r="H42">
        <f t="shared" si="51"/>
        <v>11.350873226860948</v>
      </c>
      <c r="I42">
        <f t="shared" si="51"/>
        <v>11.148837624473471</v>
      </c>
      <c r="J42">
        <f t="shared" si="51"/>
        <v>11.352104698530914</v>
      </c>
      <c r="K42">
        <f t="shared" si="51"/>
        <v>11.48504374524952</v>
      </c>
      <c r="L42">
        <f t="shared" si="51"/>
        <v>11.273143236641681</v>
      </c>
      <c r="M42">
        <f t="shared" si="51"/>
        <v>11.879845827536027</v>
      </c>
      <c r="N42">
        <f t="shared" si="51"/>
        <v>11.523832975158713</v>
      </c>
      <c r="O42">
        <f t="shared" si="51"/>
        <v>11.86528663543994</v>
      </c>
      <c r="Q42" s="250" t="s">
        <v>154</v>
      </c>
      <c r="R42">
        <f>_xlfn.STDEV.P(R33:R39)</f>
        <v>1.4448971550322984</v>
      </c>
      <c r="S42">
        <f t="shared" ref="S42:AE42" si="52">_xlfn.STDEV.P(S33:S39)</f>
        <v>0.9878206113253033</v>
      </c>
      <c r="T42">
        <f t="shared" si="52"/>
        <v>1.2344065900237939</v>
      </c>
      <c r="U42">
        <f t="shared" si="52"/>
        <v>0.37143915101811825</v>
      </c>
      <c r="V42">
        <f t="shared" si="52"/>
        <v>1.0401192381306097</v>
      </c>
      <c r="W42">
        <f t="shared" si="52"/>
        <v>0.37475670097864128</v>
      </c>
      <c r="X42">
        <f t="shared" si="52"/>
        <v>0.32107155218462585</v>
      </c>
      <c r="Y42">
        <f t="shared" si="52"/>
        <v>0.2916494813043054</v>
      </c>
      <c r="Z42">
        <f t="shared" si="52"/>
        <v>0.14269560977202048</v>
      </c>
      <c r="AA42">
        <f t="shared" si="52"/>
        <v>0.57225019558605184</v>
      </c>
      <c r="AB42">
        <f t="shared" si="52"/>
        <v>0.9142148992651411</v>
      </c>
      <c r="AC42">
        <f t="shared" si="52"/>
        <v>1.0233976880785838</v>
      </c>
      <c r="AD42">
        <f t="shared" si="52"/>
        <v>1.5277063111065861</v>
      </c>
      <c r="AE42">
        <f t="shared" si="52"/>
        <v>1.4486963127659467</v>
      </c>
      <c r="AF42" s="253"/>
      <c r="AG42" s="250" t="s">
        <v>154</v>
      </c>
      <c r="AH42">
        <f>_xlfn.STDEV.P(AH33:AH39)</f>
        <v>0.52416046104977843</v>
      </c>
      <c r="AI42">
        <f t="shared" ref="AI42:AU42" si="53">_xlfn.STDEV.P(AI33:AI39)</f>
        <v>0.49162728651831789</v>
      </c>
      <c r="AJ42">
        <f t="shared" si="53"/>
        <v>0.28414317963846936</v>
      </c>
      <c r="AK42">
        <f t="shared" si="53"/>
        <v>0.41612274993289705</v>
      </c>
      <c r="AL42">
        <f t="shared" si="53"/>
        <v>0.23477997371076609</v>
      </c>
      <c r="AM42">
        <f t="shared" si="53"/>
        <v>0.55353500636724196</v>
      </c>
      <c r="AN42">
        <f t="shared" si="53"/>
        <v>0.1987299128583904</v>
      </c>
      <c r="AO42">
        <f t="shared" si="53"/>
        <v>0.683946909464758</v>
      </c>
      <c r="AP42">
        <f t="shared" si="53"/>
        <v>0.52875331614680998</v>
      </c>
      <c r="AQ42">
        <f t="shared" si="53"/>
        <v>0.6527220082739934</v>
      </c>
      <c r="AR42">
        <f t="shared" si="53"/>
        <v>0.46358057863075514</v>
      </c>
      <c r="AS42">
        <f t="shared" si="53"/>
        <v>0.66903589392602869</v>
      </c>
      <c r="AT42">
        <f t="shared" si="53"/>
        <v>0.88412310229270774</v>
      </c>
      <c r="AU42">
        <f t="shared" si="53"/>
        <v>1.3782001376279522</v>
      </c>
      <c r="AW42" s="140">
        <v>655</v>
      </c>
      <c r="AX42" s="46">
        <v>0</v>
      </c>
      <c r="AZ42">
        <v>641.59811500000001</v>
      </c>
      <c r="BB42" s="295">
        <v>649</v>
      </c>
      <c r="BC42" s="296"/>
      <c r="BD42" s="305">
        <v>643.09271899999999</v>
      </c>
      <c r="BE42" s="306"/>
    </row>
    <row r="43" spans="1:57" x14ac:dyDescent="0.25">
      <c r="A43" s="250" t="s">
        <v>155</v>
      </c>
      <c r="B43">
        <f>VAR(B33:B39)</f>
        <v>168.13858252397085</v>
      </c>
      <c r="C43">
        <f t="shared" ref="C43:O43" si="54">VAR(C33:C39)</f>
        <v>171.34790396687563</v>
      </c>
      <c r="D43">
        <f t="shared" si="54"/>
        <v>169.30849496506286</v>
      </c>
      <c r="E43">
        <f t="shared" si="54"/>
        <v>164.12817528368279</v>
      </c>
      <c r="F43">
        <f t="shared" si="54"/>
        <v>162.65671443164638</v>
      </c>
      <c r="G43">
        <f t="shared" si="54"/>
        <v>161.4707113471452</v>
      </c>
      <c r="H43">
        <f t="shared" si="54"/>
        <v>150.31604351431346</v>
      </c>
      <c r="I43">
        <f t="shared" si="54"/>
        <v>145.01267710635446</v>
      </c>
      <c r="J43">
        <f t="shared" si="54"/>
        <v>150.34866126747556</v>
      </c>
      <c r="K43">
        <f t="shared" si="54"/>
        <v>153.89060146867766</v>
      </c>
      <c r="L43">
        <f t="shared" si="54"/>
        <v>148.26438483948013</v>
      </c>
      <c r="M43">
        <f t="shared" si="54"/>
        <v>164.65252636702934</v>
      </c>
      <c r="N43">
        <f t="shared" si="54"/>
        <v>154.93184751258124</v>
      </c>
      <c r="O43">
        <f t="shared" si="54"/>
        <v>164.24919809800792</v>
      </c>
      <c r="Q43" s="250" t="s">
        <v>155</v>
      </c>
      <c r="R43">
        <f>VAR(R33:R39)</f>
        <v>2.4356824200571685</v>
      </c>
      <c r="S43">
        <f t="shared" ref="S43:AE43" si="55">VAR(S33:S39)</f>
        <v>1.1384211535189452</v>
      </c>
      <c r="T43">
        <f t="shared" si="55"/>
        <v>1.7777195677431996</v>
      </c>
      <c r="U43">
        <f t="shared" si="55"/>
        <v>0.16096155006057056</v>
      </c>
      <c r="V43">
        <f t="shared" si="55"/>
        <v>1.2621560344509668</v>
      </c>
      <c r="W43">
        <f t="shared" si="55"/>
        <v>0.1638496824164605</v>
      </c>
      <c r="X43">
        <f t="shared" si="55"/>
        <v>0.12026809855928576</v>
      </c>
      <c r="Y43">
        <f t="shared" si="55"/>
        <v>9.9235989935915439E-2</v>
      </c>
      <c r="Z43">
        <f t="shared" si="55"/>
        <v>2.3755709889576874E-2</v>
      </c>
      <c r="AA43">
        <f t="shared" si="55"/>
        <v>0.38204866740632032</v>
      </c>
      <c r="AB43">
        <f t="shared" si="55"/>
        <v>0.97508702904476741</v>
      </c>
      <c r="AC43">
        <f t="shared" si="55"/>
        <v>1.2218999659586884</v>
      </c>
      <c r="AD43">
        <f t="shared" si="55"/>
        <v>2.7228676684940418</v>
      </c>
      <c r="AE43">
        <f t="shared" si="55"/>
        <v>2.4485078410585914</v>
      </c>
      <c r="AF43" s="253"/>
      <c r="AG43" s="250" t="s">
        <v>155</v>
      </c>
      <c r="AH43">
        <f>VAR(AH33:AH39)</f>
        <v>0.320534887082569</v>
      </c>
      <c r="AI43">
        <f t="shared" ref="AI43:AU43" si="56">VAR(AI33:AI39)</f>
        <v>0.28198028699092492</v>
      </c>
      <c r="AJ43">
        <f t="shared" si="56"/>
        <v>9.4193570957569375E-2</v>
      </c>
      <c r="AK43">
        <f t="shared" si="56"/>
        <v>0.20201783351366909</v>
      </c>
      <c r="AL43">
        <f t="shared" si="56"/>
        <v>6.4308575398232676E-2</v>
      </c>
      <c r="AM43">
        <f t="shared" si="56"/>
        <v>0.35746783715297975</v>
      </c>
      <c r="AN43">
        <f t="shared" si="56"/>
        <v>4.6075841308820677E-2</v>
      </c>
      <c r="AO43">
        <f t="shared" si="56"/>
        <v>0.54574727079412633</v>
      </c>
      <c r="AP43">
        <f t="shared" si="56"/>
        <v>0.32617674755895648</v>
      </c>
      <c r="AQ43">
        <f t="shared" si="56"/>
        <v>0.49705369009944089</v>
      </c>
      <c r="AR43">
        <f t="shared" si="56"/>
        <v>0.25072477836423002</v>
      </c>
      <c r="AS43">
        <f t="shared" si="56"/>
        <v>0.5222105319216338</v>
      </c>
      <c r="AT43">
        <f t="shared" si="56"/>
        <v>0.91195260334229522</v>
      </c>
      <c r="AU43">
        <f t="shared" si="56"/>
        <v>2.2160082225839912</v>
      </c>
      <c r="AW43" s="140">
        <v>649</v>
      </c>
      <c r="AX43" s="45">
        <v>0</v>
      </c>
      <c r="AZ43">
        <v>643.07579699999997</v>
      </c>
      <c r="BB43" s="295">
        <v>649</v>
      </c>
      <c r="BC43" s="296"/>
      <c r="BD43" s="305">
        <v>643.09271899999999</v>
      </c>
      <c r="BE43" s="306"/>
    </row>
    <row r="44" spans="1:57" x14ac:dyDescent="0.25">
      <c r="A44" s="250" t="s">
        <v>519</v>
      </c>
      <c r="B44">
        <f>B42/B41*100</f>
        <v>1.8501713034089711</v>
      </c>
      <c r="C44">
        <f t="shared" ref="C44:O44" si="57">C42/C41*100</f>
        <v>1.866735497340358</v>
      </c>
      <c r="D44">
        <f t="shared" si="57"/>
        <v>1.8534600381384361</v>
      </c>
      <c r="E44">
        <f t="shared" si="57"/>
        <v>1.8248597073926491</v>
      </c>
      <c r="F44">
        <f t="shared" si="57"/>
        <v>1.8154973307591704</v>
      </c>
      <c r="G44">
        <f t="shared" si="57"/>
        <v>1.8079794453426663</v>
      </c>
      <c r="H44">
        <f t="shared" si="57"/>
        <v>1.743746823384358</v>
      </c>
      <c r="I44">
        <f t="shared" si="57"/>
        <v>1.7126853937795887</v>
      </c>
      <c r="J44">
        <f t="shared" si="57"/>
        <v>1.7451790079821801</v>
      </c>
      <c r="K44">
        <f t="shared" si="57"/>
        <v>1.7630882763024296</v>
      </c>
      <c r="L44">
        <f t="shared" si="57"/>
        <v>1.7324202836338616</v>
      </c>
      <c r="M44">
        <f t="shared" si="57"/>
        <v>1.8214822678085978</v>
      </c>
      <c r="N44">
        <f t="shared" si="57"/>
        <v>1.7687661576470324</v>
      </c>
      <c r="O44">
        <f t="shared" si="57"/>
        <v>1.8197750284870422</v>
      </c>
      <c r="Q44" s="250" t="s">
        <v>519</v>
      </c>
      <c r="R44">
        <f>R42/R41*100</f>
        <v>0.23617122553776382</v>
      </c>
      <c r="S44">
        <f t="shared" ref="S44:AE44" si="58">S42/S41*100</f>
        <v>0.16142763358968143</v>
      </c>
      <c r="T44">
        <f t="shared" si="58"/>
        <v>0.20162989571407952</v>
      </c>
      <c r="U44">
        <f t="shared" si="58"/>
        <v>6.0736464384576902E-2</v>
      </c>
      <c r="V44">
        <f t="shared" si="58"/>
        <v>0.16999456718820805</v>
      </c>
      <c r="W44">
        <f t="shared" si="58"/>
        <v>6.1255962150502524E-2</v>
      </c>
      <c r="X44">
        <f t="shared" si="58"/>
        <v>5.2532856557707848E-2</v>
      </c>
      <c r="Y44">
        <f t="shared" si="58"/>
        <v>4.7782658139470774E-2</v>
      </c>
      <c r="Z44">
        <f t="shared" si="58"/>
        <v>2.3422169522778442E-2</v>
      </c>
      <c r="AA44">
        <f t="shared" si="58"/>
        <v>9.4060302458140316E-2</v>
      </c>
      <c r="AB44">
        <f t="shared" si="58"/>
        <v>0.15015370080681431</v>
      </c>
      <c r="AC44">
        <f t="shared" si="58"/>
        <v>0.1684704707840215</v>
      </c>
      <c r="AD44">
        <f t="shared" si="58"/>
        <v>0.25252538808957498</v>
      </c>
      <c r="AE44">
        <f t="shared" si="58"/>
        <v>0.24001579284603627</v>
      </c>
      <c r="AF44" s="253"/>
      <c r="AG44" s="250" t="s">
        <v>519</v>
      </c>
      <c r="AH44">
        <f>AH42/AH41*100</f>
        <v>8.1135259552024677E-2</v>
      </c>
      <c r="AI44">
        <f t="shared" ref="AI44:AU44" si="59">AI42/AI41*100</f>
        <v>7.6111685994022793E-2</v>
      </c>
      <c r="AJ44">
        <f t="shared" si="59"/>
        <v>4.3995527005931158E-2</v>
      </c>
      <c r="AK44">
        <f t="shared" si="59"/>
        <v>6.4480062878786618E-2</v>
      </c>
      <c r="AL44">
        <f t="shared" si="59"/>
        <v>3.6409176020088412E-2</v>
      </c>
      <c r="AM44">
        <f t="shared" si="59"/>
        <v>8.5906917317096265E-2</v>
      </c>
      <c r="AN44">
        <f t="shared" si="59"/>
        <v>3.0887105829271809E-2</v>
      </c>
      <c r="AO44">
        <f t="shared" si="59"/>
        <v>0.10622911333974042</v>
      </c>
      <c r="AP44">
        <f t="shared" si="59"/>
        <v>8.2236080562069908E-2</v>
      </c>
      <c r="AQ44">
        <f t="shared" si="59"/>
        <v>0.10166296854363273</v>
      </c>
      <c r="AR44">
        <f t="shared" si="59"/>
        <v>7.2352781978782324E-2</v>
      </c>
      <c r="AS44">
        <f t="shared" si="59"/>
        <v>0.1046959934615376</v>
      </c>
      <c r="AT44">
        <f t="shared" si="59"/>
        <v>0.13824950185393295</v>
      </c>
      <c r="AU44">
        <f t="shared" si="59"/>
        <v>0.21617760103470637</v>
      </c>
      <c r="AW44" s="152">
        <v>653</v>
      </c>
      <c r="AX44" s="46">
        <v>0</v>
      </c>
      <c r="AZ44">
        <v>641.67893400000003</v>
      </c>
      <c r="BB44" s="295">
        <v>649</v>
      </c>
      <c r="BC44" s="296"/>
      <c r="BD44" s="305">
        <v>643.20894699999997</v>
      </c>
      <c r="BE44" s="306"/>
    </row>
    <row r="45" spans="1:57" x14ac:dyDescent="0.25">
      <c r="AW45" s="152">
        <v>652</v>
      </c>
      <c r="AX45" s="45">
        <v>0</v>
      </c>
      <c r="AZ45">
        <v>641.59811500000001</v>
      </c>
      <c r="BB45" s="295">
        <v>649</v>
      </c>
      <c r="BC45" s="296"/>
      <c r="BD45" s="305">
        <v>643.20894699999997</v>
      </c>
      <c r="BE45" s="306"/>
    </row>
    <row r="46" spans="1:57" x14ac:dyDescent="0.25">
      <c r="AW46" s="152">
        <v>647</v>
      </c>
      <c r="AX46" s="46">
        <v>0</v>
      </c>
      <c r="AZ46">
        <v>643.07579699999997</v>
      </c>
      <c r="BB46" s="295">
        <v>652</v>
      </c>
      <c r="BC46" s="296"/>
      <c r="BD46" s="305">
        <v>643.25139999999999</v>
      </c>
      <c r="BE46" s="306"/>
    </row>
    <row r="47" spans="1:57" x14ac:dyDescent="0.25">
      <c r="AW47" s="152">
        <v>649</v>
      </c>
      <c r="AX47" s="45">
        <v>0</v>
      </c>
      <c r="AZ47">
        <v>641.67893400000003</v>
      </c>
      <c r="BB47" s="295">
        <v>652</v>
      </c>
      <c r="BC47" s="296"/>
      <c r="BD47" s="305">
        <v>643.25139999999999</v>
      </c>
      <c r="BE47" s="306"/>
    </row>
    <row r="48" spans="1:57" x14ac:dyDescent="0.25">
      <c r="AW48" s="152">
        <v>652</v>
      </c>
      <c r="AX48" s="46">
        <v>0</v>
      </c>
      <c r="AZ48">
        <v>624.99534200000005</v>
      </c>
      <c r="BB48" s="295">
        <v>652</v>
      </c>
      <c r="BC48" s="296"/>
      <c r="BD48" s="305">
        <v>643.63529300000005</v>
      </c>
      <c r="BE48" s="306"/>
    </row>
    <row r="49" spans="49:58" x14ac:dyDescent="0.25">
      <c r="AW49" s="151">
        <v>649</v>
      </c>
      <c r="AX49" s="45">
        <v>0</v>
      </c>
      <c r="AZ49">
        <v>656.16110000000003</v>
      </c>
      <c r="BB49" s="295">
        <v>653</v>
      </c>
      <c r="BC49" s="296"/>
      <c r="BD49" s="305">
        <v>643.63529300000005</v>
      </c>
      <c r="BE49" s="306"/>
    </row>
    <row r="50" spans="49:58" x14ac:dyDescent="0.25">
      <c r="AW50" s="151">
        <v>648</v>
      </c>
      <c r="AX50" s="46">
        <v>0</v>
      </c>
      <c r="AZ50">
        <v>657.33881699999995</v>
      </c>
      <c r="BB50" s="295">
        <v>653</v>
      </c>
      <c r="BC50" s="296"/>
      <c r="BD50" s="305">
        <v>644.32092799999998</v>
      </c>
      <c r="BE50" s="306"/>
    </row>
    <row r="51" spans="49:58" x14ac:dyDescent="0.25">
      <c r="AW51" s="151">
        <v>649</v>
      </c>
      <c r="AX51" s="45">
        <v>0</v>
      </c>
      <c r="AZ51">
        <v>657.25096699999995</v>
      </c>
      <c r="BB51" s="295">
        <v>654</v>
      </c>
      <c r="BC51" s="296"/>
      <c r="BD51" s="305">
        <v>644.32092799999998</v>
      </c>
      <c r="BE51" s="306"/>
    </row>
    <row r="52" spans="49:58" x14ac:dyDescent="0.25">
      <c r="AW52" s="151">
        <v>645</v>
      </c>
      <c r="AX52" s="46">
        <v>0</v>
      </c>
      <c r="AZ52">
        <v>648.26824299999998</v>
      </c>
      <c r="BB52" s="295">
        <v>655</v>
      </c>
      <c r="BC52" s="296"/>
      <c r="BD52" s="305">
        <v>644.32092799999998</v>
      </c>
      <c r="BE52" s="306"/>
    </row>
    <row r="53" spans="49:58" x14ac:dyDescent="0.25">
      <c r="AW53" s="151">
        <v>661</v>
      </c>
      <c r="AX53" s="45">
        <v>0</v>
      </c>
      <c r="AZ53">
        <v>657.36480500000005</v>
      </c>
      <c r="BB53" s="295">
        <v>655</v>
      </c>
      <c r="BC53" s="296"/>
      <c r="BD53" s="305">
        <v>644.32092799999998</v>
      </c>
      <c r="BE53" s="306"/>
    </row>
    <row r="54" spans="49:58" x14ac:dyDescent="0.25">
      <c r="AW54" s="139">
        <v>658</v>
      </c>
      <c r="AX54" s="46">
        <v>0</v>
      </c>
      <c r="AZ54">
        <v>653.29347600000006</v>
      </c>
      <c r="BB54" s="295">
        <v>655</v>
      </c>
      <c r="BC54" s="296"/>
      <c r="BD54" s="305">
        <v>648.26824299999998</v>
      </c>
      <c r="BE54" s="306"/>
    </row>
    <row r="55" spans="49:58" x14ac:dyDescent="0.25">
      <c r="AW55" s="139">
        <v>654</v>
      </c>
      <c r="AX55" s="45">
        <v>0</v>
      </c>
      <c r="AZ55">
        <v>623.70837800000004</v>
      </c>
      <c r="BB55" s="295">
        <v>655</v>
      </c>
      <c r="BC55" s="296"/>
      <c r="BD55" s="305">
        <v>649.77342099999998</v>
      </c>
      <c r="BE55" s="306"/>
    </row>
    <row r="56" spans="49:58" x14ac:dyDescent="0.25">
      <c r="AW56" s="139">
        <v>656</v>
      </c>
      <c r="AX56" s="46">
        <v>0</v>
      </c>
      <c r="AZ56">
        <v>624.52550900000006</v>
      </c>
      <c r="BB56" s="295">
        <v>656</v>
      </c>
      <c r="BC56" s="296"/>
      <c r="BD56" s="305">
        <v>651.894094</v>
      </c>
      <c r="BE56" s="306"/>
    </row>
    <row r="57" spans="49:58" x14ac:dyDescent="0.25">
      <c r="AW57" s="139">
        <v>655</v>
      </c>
      <c r="AX57" s="45">
        <v>0</v>
      </c>
      <c r="AZ57">
        <v>656.23741600000005</v>
      </c>
      <c r="BB57" s="295">
        <v>656</v>
      </c>
      <c r="BC57" s="296"/>
      <c r="BD57" s="305">
        <v>653.29347600000006</v>
      </c>
      <c r="BE57" s="306"/>
    </row>
    <row r="58" spans="49:58" x14ac:dyDescent="0.25">
      <c r="AW58" s="139">
        <v>656</v>
      </c>
      <c r="AX58" s="46">
        <v>0</v>
      </c>
      <c r="AZ58">
        <v>659.31739000000005</v>
      </c>
      <c r="BB58" s="295">
        <v>656</v>
      </c>
      <c r="BC58" s="296"/>
      <c r="BD58" s="305">
        <v>656.16110000000003</v>
      </c>
      <c r="BE58" s="306"/>
    </row>
    <row r="59" spans="49:58" x14ac:dyDescent="0.25">
      <c r="AW59" s="140">
        <v>655</v>
      </c>
      <c r="AX59" s="45">
        <v>0</v>
      </c>
      <c r="AZ59">
        <v>658.51477799999998</v>
      </c>
      <c r="BB59" s="295">
        <v>657</v>
      </c>
      <c r="BC59" s="296"/>
      <c r="BD59" s="305">
        <v>656.23741600000005</v>
      </c>
      <c r="BE59" s="306"/>
    </row>
    <row r="60" spans="49:58" x14ac:dyDescent="0.25">
      <c r="AW60" s="140">
        <v>660</v>
      </c>
      <c r="AX60" s="46">
        <v>0</v>
      </c>
      <c r="AZ60">
        <v>649.77342099999998</v>
      </c>
      <c r="BB60" s="295">
        <v>657</v>
      </c>
      <c r="BC60" s="296"/>
      <c r="BD60" s="305">
        <v>657.25096699999995</v>
      </c>
      <c r="BE60" s="306"/>
    </row>
    <row r="61" spans="49:58" x14ac:dyDescent="0.25">
      <c r="AW61" s="140">
        <v>657</v>
      </c>
      <c r="AX61" s="45">
        <v>0</v>
      </c>
      <c r="AZ61">
        <v>659.55743800000005</v>
      </c>
      <c r="BB61" s="295">
        <v>658</v>
      </c>
      <c r="BC61" s="296"/>
      <c r="BD61" s="305">
        <v>657.33881699999995</v>
      </c>
      <c r="BE61" s="306"/>
    </row>
    <row r="62" spans="49:58" x14ac:dyDescent="0.25">
      <c r="AW62" s="140">
        <v>658</v>
      </c>
      <c r="AX62" s="46">
        <v>0</v>
      </c>
      <c r="AZ62">
        <v>651.894094</v>
      </c>
      <c r="BB62" s="295">
        <v>658</v>
      </c>
      <c r="BC62" s="296"/>
      <c r="BD62" s="305">
        <v>657.36480500000005</v>
      </c>
      <c r="BE62" s="306"/>
    </row>
    <row r="63" spans="49:58" x14ac:dyDescent="0.25">
      <c r="AW63" s="140">
        <v>658</v>
      </c>
      <c r="AX63" s="45">
        <v>0</v>
      </c>
      <c r="AZ63">
        <v>624.61929699999996</v>
      </c>
      <c r="BB63" s="295">
        <v>658</v>
      </c>
      <c r="BC63" s="296"/>
      <c r="BD63" s="305">
        <v>658.51477799999998</v>
      </c>
      <c r="BE63" s="306"/>
    </row>
    <row r="64" spans="49:58" x14ac:dyDescent="0.25">
      <c r="AW64" s="238">
        <v>642.43610899999999</v>
      </c>
      <c r="BA64" s="2"/>
      <c r="BB64" s="295">
        <v>660</v>
      </c>
      <c r="BC64" s="296"/>
      <c r="BD64" s="305">
        <v>659.31739000000005</v>
      </c>
      <c r="BE64" s="306"/>
      <c r="BF64" s="2"/>
    </row>
    <row r="65" spans="49:67" x14ac:dyDescent="0.25">
      <c r="AW65" s="238">
        <v>641.68377399999997</v>
      </c>
      <c r="BA65" s="2"/>
      <c r="BB65" s="297">
        <v>661</v>
      </c>
      <c r="BC65" s="298"/>
      <c r="BD65" s="307">
        <v>659.55743800000005</v>
      </c>
      <c r="BE65" s="308"/>
      <c r="BF65" s="2"/>
    </row>
    <row r="66" spans="49:67" x14ac:dyDescent="0.25">
      <c r="AW66" s="238">
        <v>643.25139999999999</v>
      </c>
      <c r="BA66" s="2"/>
      <c r="BB66" s="2"/>
      <c r="BC66" s="2"/>
      <c r="BD66" s="2"/>
      <c r="BE66" s="2"/>
      <c r="BF66" s="2"/>
    </row>
    <row r="67" spans="49:67" x14ac:dyDescent="0.25">
      <c r="AW67" s="238">
        <v>643.09271899999999</v>
      </c>
      <c r="BA67" s="2"/>
      <c r="BB67" s="2"/>
      <c r="BC67" s="2"/>
      <c r="BD67" s="2"/>
      <c r="BE67" s="2"/>
      <c r="BF67" s="2"/>
    </row>
    <row r="68" spans="49:67" x14ac:dyDescent="0.25">
      <c r="AW68" s="238">
        <v>643.20894699999997</v>
      </c>
      <c r="BA68" s="2"/>
      <c r="BB68" s="301"/>
      <c r="BC68" s="302"/>
      <c r="BD68" s="2"/>
      <c r="BE68" s="2"/>
      <c r="BF68" s="2"/>
    </row>
    <row r="69" spans="49:67" x14ac:dyDescent="0.25">
      <c r="AW69" s="238">
        <v>643.25139999999999</v>
      </c>
      <c r="BA69" s="2"/>
      <c r="BB69" s="303"/>
      <c r="BC69" s="304"/>
      <c r="BD69" s="2"/>
      <c r="BE69" s="2"/>
      <c r="BF69" s="2"/>
    </row>
    <row r="70" spans="49:67" x14ac:dyDescent="0.25">
      <c r="AW70" s="238">
        <v>643.09271899999999</v>
      </c>
      <c r="BA70" s="2"/>
      <c r="BB70" s="303"/>
      <c r="BC70" s="300"/>
      <c r="BD70" s="2"/>
      <c r="BE70" s="2"/>
      <c r="BF70" s="2"/>
      <c r="BL70" s="473" t="s">
        <v>544</v>
      </c>
      <c r="BM70" s="473"/>
      <c r="BN70" s="473"/>
      <c r="BO70" s="473"/>
    </row>
    <row r="71" spans="49:67" x14ac:dyDescent="0.25">
      <c r="AW71" s="238">
        <v>643.20894699999997</v>
      </c>
      <c r="BA71" s="2"/>
      <c r="BB71" s="303"/>
      <c r="BC71" s="300"/>
      <c r="BD71" s="2"/>
      <c r="BE71" s="2"/>
      <c r="BF71" s="2"/>
      <c r="BL71" s="472" t="s">
        <v>531</v>
      </c>
      <c r="BM71" s="472"/>
      <c r="BN71" s="472" t="s">
        <v>530</v>
      </c>
      <c r="BO71" s="472"/>
    </row>
    <row r="72" spans="49:67" x14ac:dyDescent="0.25">
      <c r="AW72">
        <v>642.47174099999995</v>
      </c>
      <c r="BA72" s="2"/>
      <c r="BB72" s="303"/>
      <c r="BC72" s="300"/>
      <c r="BD72" s="2"/>
      <c r="BE72" s="2"/>
      <c r="BF72" s="2"/>
      <c r="BL72" s="474">
        <v>643</v>
      </c>
      <c r="BM72" s="475"/>
      <c r="BN72" s="498">
        <v>623.70837800000004</v>
      </c>
      <c r="BO72" s="519"/>
    </row>
    <row r="73" spans="49:67" x14ac:dyDescent="0.25">
      <c r="AW73">
        <v>642.334836</v>
      </c>
      <c r="BA73" s="2"/>
      <c r="BB73" s="303"/>
      <c r="BC73" s="300"/>
      <c r="BD73" s="2"/>
      <c r="BE73" s="2"/>
      <c r="BF73" s="2"/>
      <c r="BL73" s="474">
        <v>644</v>
      </c>
      <c r="BM73" s="475"/>
      <c r="BN73" s="498">
        <v>624.52550900000006</v>
      </c>
      <c r="BO73" s="519"/>
    </row>
    <row r="74" spans="49:67" x14ac:dyDescent="0.25">
      <c r="AW74">
        <v>644.32092799999998</v>
      </c>
      <c r="BA74" s="2"/>
      <c r="BB74" s="303"/>
      <c r="BC74" s="300"/>
      <c r="BD74" s="2"/>
      <c r="BE74" s="2"/>
      <c r="BF74" s="2"/>
      <c r="BL74" s="474">
        <v>644</v>
      </c>
      <c r="BM74" s="475"/>
      <c r="BN74" s="498">
        <v>624.61929699999996</v>
      </c>
      <c r="BO74" s="519"/>
    </row>
    <row r="75" spans="49:67" x14ac:dyDescent="0.25">
      <c r="AW75">
        <v>644.32092799999998</v>
      </c>
      <c r="BA75" s="2"/>
      <c r="BB75" s="303"/>
      <c r="BC75" s="300"/>
      <c r="BD75" s="2"/>
      <c r="BE75" s="2"/>
      <c r="BF75" s="2"/>
      <c r="BL75" s="474">
        <v>644</v>
      </c>
      <c r="BM75" s="475"/>
      <c r="BN75" s="498">
        <v>624.99534200000005</v>
      </c>
      <c r="BO75" s="519"/>
    </row>
    <row r="76" spans="49:67" x14ac:dyDescent="0.25">
      <c r="AW76">
        <v>643.63529300000005</v>
      </c>
      <c r="BA76" s="2"/>
      <c r="BB76" s="303"/>
      <c r="BC76" s="300"/>
      <c r="BD76" s="2"/>
      <c r="BE76" s="2"/>
      <c r="BF76" s="2"/>
      <c r="BL76" s="474">
        <v>645</v>
      </c>
      <c r="BM76" s="475"/>
      <c r="BN76" s="498">
        <v>641.47080900000003</v>
      </c>
      <c r="BO76" s="519"/>
    </row>
    <row r="77" spans="49:67" x14ac:dyDescent="0.25">
      <c r="AW77">
        <v>644.32092799999998</v>
      </c>
      <c r="BA77" s="2"/>
      <c r="BB77" s="303"/>
      <c r="BC77" s="300"/>
      <c r="BD77" s="2"/>
      <c r="BE77" s="2"/>
      <c r="BF77" s="2"/>
      <c r="BL77" s="474">
        <v>645</v>
      </c>
      <c r="BM77" s="475"/>
      <c r="BN77" s="498">
        <v>641.59811500000001</v>
      </c>
      <c r="BO77" s="519"/>
    </row>
    <row r="78" spans="49:67" x14ac:dyDescent="0.25">
      <c r="AW78">
        <v>644.32092799999998</v>
      </c>
      <c r="BA78" s="2"/>
      <c r="BB78" s="2"/>
      <c r="BC78" s="2"/>
      <c r="BD78" s="2"/>
      <c r="BE78" s="2"/>
      <c r="BF78" s="2"/>
      <c r="BL78" s="474">
        <v>646</v>
      </c>
      <c r="BM78" s="475"/>
      <c r="BN78" s="498">
        <v>641.59811500000001</v>
      </c>
      <c r="BO78" s="519"/>
    </row>
    <row r="79" spans="49:67" x14ac:dyDescent="0.25">
      <c r="AW79">
        <v>643.63529300000005</v>
      </c>
      <c r="BA79" s="2"/>
      <c r="BB79" s="2"/>
      <c r="BC79" s="2"/>
      <c r="BD79" s="2"/>
      <c r="BE79" s="2"/>
      <c r="BF79" s="2"/>
      <c r="BL79" s="474">
        <v>646</v>
      </c>
      <c r="BM79" s="475"/>
      <c r="BN79" s="498">
        <v>641.60932100000002</v>
      </c>
      <c r="BO79" s="519"/>
    </row>
    <row r="80" spans="49:67" x14ac:dyDescent="0.25">
      <c r="AW80">
        <v>641.47080900000003</v>
      </c>
      <c r="BA80" s="2"/>
      <c r="BB80" s="2"/>
      <c r="BC80" s="2"/>
      <c r="BD80" s="2"/>
      <c r="BE80" s="2"/>
      <c r="BF80" s="2"/>
      <c r="BL80" s="474">
        <v>646</v>
      </c>
      <c r="BM80" s="475"/>
      <c r="BN80" s="498">
        <v>641.67893400000003</v>
      </c>
      <c r="BO80" s="519"/>
    </row>
    <row r="81" spans="49:67" x14ac:dyDescent="0.25">
      <c r="AW81">
        <v>641.60932100000002</v>
      </c>
      <c r="BA81" s="2"/>
      <c r="BB81" s="2"/>
      <c r="BC81" s="2"/>
      <c r="BD81" s="2"/>
      <c r="BE81" s="2"/>
      <c r="BF81" s="2"/>
      <c r="BL81" s="474">
        <v>647</v>
      </c>
      <c r="BM81" s="475"/>
      <c r="BN81" s="498">
        <v>641.67893400000003</v>
      </c>
      <c r="BO81" s="519"/>
    </row>
    <row r="82" spans="49:67" x14ac:dyDescent="0.25">
      <c r="AW82">
        <v>641.59811500000001</v>
      </c>
      <c r="BA82" s="2"/>
      <c r="BB82" s="2"/>
      <c r="BC82" s="2"/>
      <c r="BD82" s="2"/>
      <c r="BE82" s="2"/>
      <c r="BF82" s="2"/>
      <c r="BL82" s="474">
        <v>647</v>
      </c>
      <c r="BM82" s="475"/>
      <c r="BN82" s="498">
        <v>641.68377399999997</v>
      </c>
      <c r="BO82" s="519"/>
    </row>
    <row r="83" spans="49:67" x14ac:dyDescent="0.25">
      <c r="AW83">
        <v>643.07579699999997</v>
      </c>
      <c r="BA83" s="2"/>
      <c r="BB83" s="2"/>
      <c r="BC83" s="2"/>
      <c r="BD83" s="2"/>
      <c r="BE83" s="2"/>
      <c r="BF83" s="2"/>
      <c r="BL83" s="474">
        <v>647</v>
      </c>
      <c r="BM83" s="475"/>
      <c r="BN83" s="498">
        <v>642.334836</v>
      </c>
      <c r="BO83" s="519"/>
    </row>
    <row r="84" spans="49:67" x14ac:dyDescent="0.25">
      <c r="AW84">
        <v>641.67893400000003</v>
      </c>
      <c r="BA84" s="2"/>
      <c r="BB84" s="2"/>
      <c r="BC84" s="2"/>
      <c r="BD84" s="2"/>
      <c r="BE84" s="2"/>
      <c r="BF84" s="2"/>
      <c r="BL84" s="474">
        <v>647</v>
      </c>
      <c r="BM84" s="475"/>
      <c r="BN84" s="498">
        <v>642.43610899999999</v>
      </c>
      <c r="BO84" s="519"/>
    </row>
    <row r="85" spans="49:67" x14ac:dyDescent="0.25">
      <c r="AW85">
        <v>641.59811500000001</v>
      </c>
      <c r="BA85" s="2"/>
      <c r="BB85" s="2"/>
      <c r="BC85" s="2"/>
      <c r="BD85" s="2"/>
      <c r="BE85" s="2"/>
      <c r="BF85" s="2"/>
      <c r="BL85" s="474">
        <v>647</v>
      </c>
      <c r="BM85" s="475"/>
      <c r="BN85" s="498">
        <v>642.47174099999995</v>
      </c>
      <c r="BO85" s="519"/>
    </row>
    <row r="86" spans="49:67" x14ac:dyDescent="0.25">
      <c r="AW86">
        <v>643.07579699999997</v>
      </c>
      <c r="BL86" s="474">
        <v>648</v>
      </c>
      <c r="BM86" s="475"/>
      <c r="BN86" s="498">
        <v>643.07579699999997</v>
      </c>
      <c r="BO86" s="519"/>
    </row>
    <row r="87" spans="49:67" x14ac:dyDescent="0.25">
      <c r="AW87">
        <v>641.67893400000003</v>
      </c>
      <c r="BL87" s="474">
        <v>649</v>
      </c>
      <c r="BM87" s="475"/>
      <c r="BN87" s="498">
        <v>643.07579699999997</v>
      </c>
      <c r="BO87" s="519"/>
    </row>
    <row r="88" spans="49:67" x14ac:dyDescent="0.25">
      <c r="AW88">
        <v>624.99534200000005</v>
      </c>
      <c r="BL88" s="474">
        <v>649</v>
      </c>
      <c r="BM88" s="475"/>
      <c r="BN88" s="498">
        <v>643.09271899999999</v>
      </c>
      <c r="BO88" s="519"/>
    </row>
    <row r="89" spans="49:67" x14ac:dyDescent="0.25">
      <c r="AW89">
        <v>656.16110000000003</v>
      </c>
      <c r="BL89" s="474">
        <v>649</v>
      </c>
      <c r="BM89" s="475"/>
      <c r="BN89" s="498">
        <v>643.09271899999999</v>
      </c>
      <c r="BO89" s="519"/>
    </row>
    <row r="90" spans="49:67" x14ac:dyDescent="0.25">
      <c r="AW90">
        <v>657.33881699999995</v>
      </c>
      <c r="BL90" s="474">
        <v>649</v>
      </c>
      <c r="BM90" s="475"/>
      <c r="BN90" s="498">
        <v>643.20894699999997</v>
      </c>
      <c r="BO90" s="519"/>
    </row>
    <row r="91" spans="49:67" x14ac:dyDescent="0.25">
      <c r="AW91">
        <v>657.25096699999995</v>
      </c>
      <c r="BL91" s="474">
        <v>649</v>
      </c>
      <c r="BM91" s="475"/>
      <c r="BN91" s="498">
        <v>643.20894699999997</v>
      </c>
      <c r="BO91" s="519"/>
    </row>
    <row r="92" spans="49:67" x14ac:dyDescent="0.25">
      <c r="AW92">
        <v>648.26824299999998</v>
      </c>
      <c r="BL92" s="474">
        <v>652</v>
      </c>
      <c r="BM92" s="475"/>
      <c r="BN92" s="498">
        <v>643.25139999999999</v>
      </c>
      <c r="BO92" s="519"/>
    </row>
    <row r="93" spans="49:67" x14ac:dyDescent="0.25">
      <c r="AW93">
        <v>657.36480500000005</v>
      </c>
      <c r="BL93" s="474">
        <v>652</v>
      </c>
      <c r="BM93" s="475"/>
      <c r="BN93" s="498">
        <v>643.25139999999999</v>
      </c>
      <c r="BO93" s="519"/>
    </row>
    <row r="94" spans="49:67" x14ac:dyDescent="0.25">
      <c r="AW94">
        <v>653.29347600000006</v>
      </c>
      <c r="BL94" s="474">
        <v>652</v>
      </c>
      <c r="BM94" s="475"/>
      <c r="BN94" s="498">
        <v>643.63529300000005</v>
      </c>
      <c r="BO94" s="519"/>
    </row>
    <row r="95" spans="49:67" x14ac:dyDescent="0.25">
      <c r="AW95">
        <v>623.70837800000004</v>
      </c>
      <c r="BL95" s="474">
        <v>653</v>
      </c>
      <c r="BM95" s="475"/>
      <c r="BN95" s="498">
        <v>643.63529300000005</v>
      </c>
      <c r="BO95" s="519"/>
    </row>
    <row r="96" spans="49:67" x14ac:dyDescent="0.25">
      <c r="AW96">
        <v>624.52550900000006</v>
      </c>
      <c r="BL96" s="474">
        <v>653</v>
      </c>
      <c r="BM96" s="475"/>
      <c r="BN96" s="498">
        <v>644.32092799999998</v>
      </c>
      <c r="BO96" s="519"/>
    </row>
    <row r="97" spans="49:67" x14ac:dyDescent="0.25">
      <c r="AW97">
        <v>656.23741600000005</v>
      </c>
      <c r="BL97" s="474">
        <v>654</v>
      </c>
      <c r="BM97" s="475"/>
      <c r="BN97" s="498">
        <v>644.32092799999998</v>
      </c>
      <c r="BO97" s="519"/>
    </row>
    <row r="98" spans="49:67" x14ac:dyDescent="0.25">
      <c r="AW98">
        <v>659.31739000000005</v>
      </c>
      <c r="BL98" s="474">
        <v>655</v>
      </c>
      <c r="BM98" s="475"/>
      <c r="BN98" s="498">
        <v>644.32092799999998</v>
      </c>
      <c r="BO98" s="519"/>
    </row>
    <row r="99" spans="49:67" x14ac:dyDescent="0.25">
      <c r="AW99">
        <v>658.51477799999998</v>
      </c>
      <c r="BL99" s="474">
        <v>655</v>
      </c>
      <c r="BM99" s="475"/>
      <c r="BN99" s="498">
        <v>644.32092799999998</v>
      </c>
      <c r="BO99" s="519"/>
    </row>
    <row r="100" spans="49:67" x14ac:dyDescent="0.25">
      <c r="AW100">
        <v>649.77342099999998</v>
      </c>
      <c r="BL100" s="474">
        <v>655</v>
      </c>
      <c r="BM100" s="475"/>
      <c r="BN100" s="498">
        <v>648.26824299999998</v>
      </c>
      <c r="BO100" s="519"/>
    </row>
    <row r="101" spans="49:67" x14ac:dyDescent="0.25">
      <c r="AW101">
        <v>659.55743800000005</v>
      </c>
      <c r="BL101" s="474">
        <v>655</v>
      </c>
      <c r="BM101" s="475"/>
      <c r="BN101" s="498">
        <v>649.77342099999998</v>
      </c>
      <c r="BO101" s="519"/>
    </row>
    <row r="102" spans="49:67" x14ac:dyDescent="0.25">
      <c r="AW102">
        <v>651.894094</v>
      </c>
      <c r="BL102" s="474">
        <v>656</v>
      </c>
      <c r="BM102" s="475"/>
      <c r="BN102" s="498">
        <v>651.894094</v>
      </c>
      <c r="BO102" s="519"/>
    </row>
    <row r="103" spans="49:67" x14ac:dyDescent="0.25">
      <c r="AW103">
        <v>624.61929699999996</v>
      </c>
      <c r="BL103" s="474">
        <v>656</v>
      </c>
      <c r="BM103" s="475"/>
      <c r="BN103" s="498">
        <v>653.29347600000006</v>
      </c>
      <c r="BO103" s="519"/>
    </row>
    <row r="104" spans="49:67" x14ac:dyDescent="0.25">
      <c r="BL104" s="474">
        <v>656</v>
      </c>
      <c r="BM104" s="475"/>
      <c r="BN104" s="498">
        <v>656.16110000000003</v>
      </c>
      <c r="BO104" s="519"/>
    </row>
    <row r="105" spans="49:67" x14ac:dyDescent="0.25">
      <c r="BL105" s="474">
        <v>657</v>
      </c>
      <c r="BM105" s="475"/>
      <c r="BN105" s="498">
        <v>656.23741600000005</v>
      </c>
      <c r="BO105" s="519"/>
    </row>
    <row r="106" spans="49:67" x14ac:dyDescent="0.25">
      <c r="BL106" s="474">
        <v>657</v>
      </c>
      <c r="BM106" s="475"/>
      <c r="BN106" s="498">
        <v>657.25096699999995</v>
      </c>
      <c r="BO106" s="519"/>
    </row>
    <row r="107" spans="49:67" x14ac:dyDescent="0.25">
      <c r="BL107" s="474">
        <v>658</v>
      </c>
      <c r="BM107" s="475"/>
      <c r="BN107" s="498">
        <v>657.33881699999995</v>
      </c>
      <c r="BO107" s="519"/>
    </row>
    <row r="108" spans="49:67" x14ac:dyDescent="0.25">
      <c r="BL108" s="474">
        <v>658</v>
      </c>
      <c r="BM108" s="475"/>
      <c r="BN108" s="498">
        <v>657.36480500000005</v>
      </c>
      <c r="BO108" s="519"/>
    </row>
    <row r="109" spans="49:67" x14ac:dyDescent="0.25">
      <c r="BL109" s="474">
        <v>658</v>
      </c>
      <c r="BM109" s="475"/>
      <c r="BN109" s="498">
        <v>658.51477799999998</v>
      </c>
      <c r="BO109" s="519"/>
    </row>
    <row r="110" spans="49:67" x14ac:dyDescent="0.25">
      <c r="BL110" s="474">
        <v>660</v>
      </c>
      <c r="BM110" s="475"/>
      <c r="BN110" s="498">
        <v>659.31739000000005</v>
      </c>
      <c r="BO110" s="519"/>
    </row>
    <row r="111" spans="49:67" x14ac:dyDescent="0.25">
      <c r="BL111" s="476">
        <v>661</v>
      </c>
      <c r="BM111" s="477"/>
      <c r="BN111" s="520">
        <v>659.55743800000005</v>
      </c>
      <c r="BO111" s="521"/>
    </row>
  </sheetData>
  <sortState ref="BD26:BE65">
    <sortCondition ref="BD26"/>
  </sortState>
  <mergeCells count="105">
    <mergeCell ref="AW11:AX11"/>
    <mergeCell ref="AW12:AX12"/>
    <mergeCell ref="AW20:AX20"/>
    <mergeCell ref="AW14:AX14"/>
    <mergeCell ref="AW15:AX15"/>
    <mergeCell ref="AW16:AX16"/>
    <mergeCell ref="AW17:AX17"/>
    <mergeCell ref="AW18:AX18"/>
    <mergeCell ref="AW19:AX19"/>
    <mergeCell ref="AW1:AX1"/>
    <mergeCell ref="AW3:AX3"/>
    <mergeCell ref="AW4:AX4"/>
    <mergeCell ref="AW5:AX5"/>
    <mergeCell ref="AW6:AX6"/>
    <mergeCell ref="AW7:AX7"/>
    <mergeCell ref="AW8:AX8"/>
    <mergeCell ref="AW9:AX9"/>
    <mergeCell ref="AW10:AX10"/>
    <mergeCell ref="BL70:BO70"/>
    <mergeCell ref="BL71:BM71"/>
    <mergeCell ref="BN71:BO71"/>
    <mergeCell ref="BL72:BM72"/>
    <mergeCell ref="BL73:BM73"/>
    <mergeCell ref="BB24:BE24"/>
    <mergeCell ref="BB25:BC25"/>
    <mergeCell ref="BD25:BE25"/>
    <mergeCell ref="AW13:AX13"/>
    <mergeCell ref="BL79:BM79"/>
    <mergeCell ref="BL80:BM80"/>
    <mergeCell ref="BL81:BM81"/>
    <mergeCell ref="BL82:BM82"/>
    <mergeCell ref="BL83:BM83"/>
    <mergeCell ref="BL74:BM74"/>
    <mergeCell ref="BL75:BM75"/>
    <mergeCell ref="BL76:BM76"/>
    <mergeCell ref="BL77:BM77"/>
    <mergeCell ref="BL78:BM78"/>
    <mergeCell ref="BL89:BM89"/>
    <mergeCell ref="BL90:BM90"/>
    <mergeCell ref="BL91:BM91"/>
    <mergeCell ref="BL92:BM92"/>
    <mergeCell ref="BL93:BM93"/>
    <mergeCell ref="BL84:BM84"/>
    <mergeCell ref="BL85:BM85"/>
    <mergeCell ref="BL86:BM86"/>
    <mergeCell ref="BL87:BM87"/>
    <mergeCell ref="BL88:BM88"/>
    <mergeCell ref="BL107:BM107"/>
    <mergeCell ref="BL108:BM108"/>
    <mergeCell ref="BL99:BM99"/>
    <mergeCell ref="BL100:BM100"/>
    <mergeCell ref="BL101:BM101"/>
    <mergeCell ref="BL102:BM102"/>
    <mergeCell ref="BL103:BM103"/>
    <mergeCell ref="BL94:BM94"/>
    <mergeCell ref="BL95:BM95"/>
    <mergeCell ref="BL96:BM96"/>
    <mergeCell ref="BL97:BM97"/>
    <mergeCell ref="BL98:BM98"/>
    <mergeCell ref="BN85:BO85"/>
    <mergeCell ref="BN86:BO86"/>
    <mergeCell ref="BN87:BO87"/>
    <mergeCell ref="BN88:BO88"/>
    <mergeCell ref="BN89:BO89"/>
    <mergeCell ref="BL109:BM109"/>
    <mergeCell ref="BL110:BM110"/>
    <mergeCell ref="BL111:BM111"/>
    <mergeCell ref="BN72:BO72"/>
    <mergeCell ref="BN73:BO73"/>
    <mergeCell ref="BN74:BO74"/>
    <mergeCell ref="BN75:BO75"/>
    <mergeCell ref="BN76:BO76"/>
    <mergeCell ref="BN77:BO77"/>
    <mergeCell ref="BN78:BO78"/>
    <mergeCell ref="BN79:BO79"/>
    <mergeCell ref="BN80:BO80"/>
    <mergeCell ref="BN81:BO81"/>
    <mergeCell ref="BN82:BO82"/>
    <mergeCell ref="BN83:BO83"/>
    <mergeCell ref="BN84:BO84"/>
    <mergeCell ref="BL104:BM104"/>
    <mergeCell ref="BL105:BM105"/>
    <mergeCell ref="BL106:BM106"/>
    <mergeCell ref="BN95:BO95"/>
    <mergeCell ref="BN96:BO96"/>
    <mergeCell ref="BN97:BO97"/>
    <mergeCell ref="BN98:BO98"/>
    <mergeCell ref="BN99:BO99"/>
    <mergeCell ref="BN90:BO90"/>
    <mergeCell ref="BN91:BO91"/>
    <mergeCell ref="BN92:BO92"/>
    <mergeCell ref="BN93:BO93"/>
    <mergeCell ref="BN94:BO94"/>
    <mergeCell ref="BN110:BO110"/>
    <mergeCell ref="BN111:BO111"/>
    <mergeCell ref="BN105:BO105"/>
    <mergeCell ref="BN106:BO106"/>
    <mergeCell ref="BN107:BO107"/>
    <mergeCell ref="BN108:BO108"/>
    <mergeCell ref="BN109:BO109"/>
    <mergeCell ref="BN100:BO100"/>
    <mergeCell ref="BN101:BO101"/>
    <mergeCell ref="BN102:BO102"/>
    <mergeCell ref="BN103:BO103"/>
    <mergeCell ref="BN104:BO104"/>
  </mergeCells>
  <conditionalFormatting sqref="AW1:AX1">
    <cfRule type="cellIs" dxfId="29" priority="8" operator="equal">
      <formula>$MA$2</formula>
    </cfRule>
  </conditionalFormatting>
  <conditionalFormatting sqref="AW2:AX2">
    <cfRule type="containsText" dxfId="28" priority="5" operator="containsText" text="Basotect">
      <formula>NOT(ISERROR(SEARCH("Basotect",AW2)))</formula>
    </cfRule>
  </conditionalFormatting>
  <conditionalFormatting sqref="AW3:AX3">
    <cfRule type="containsText" dxfId="27" priority="2" operator="containsText" text="axial belastet">
      <formula>NOT(ISERROR(SEARCH("axial belastet",AW3)))</formula>
    </cfRule>
    <cfRule type="containsText" dxfId="26" priority="3" operator="containsText" text="unbelastet">
      <formula>NOT(ISERROR(SEARCH("unbelastet",AW3)))</formula>
    </cfRule>
    <cfRule type="containsText" dxfId="25" priority="4" operator="containsText" text="radial belastet">
      <formula>NOT(ISERROR(SEARCH("radial belastet",AW3)))</formula>
    </cfRule>
  </conditionalFormatting>
  <conditionalFormatting sqref="AW2:AX2">
    <cfRule type="containsText" dxfId="24" priority="1" operator="containsText" text="Steinwolle">
      <formula>NOT(ISERROR(SEARCH("Steinwolle",AW2)))</formula>
    </cfRule>
  </conditionalFormatting>
  <pageMargins left="0.7" right="0.7" top="0.78740157499999996" bottom="0.78740157499999996" header="0.3" footer="0.3"/>
  <pageSetup paperSize="9"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containsText" priority="9" operator="containsText" id="{E6C0BC8C-131C-447E-AD47-91AA6B3FC6AC}">
            <xm:f>NOT(ISERROR(SEARCH($AN$2,AW1)))</xm:f>
            <xm:f>$AN$2</xm:f>
            <x14:dxf>
              <fill>
                <patternFill>
                  <bgColor theme="7" tint="0.59996337778862885"/>
                </patternFill>
              </fill>
            </x14:dxf>
          </x14:cfRule>
          <x14:cfRule type="containsText" priority="10" operator="containsText" id="{46714CEC-6170-4857-B26E-63905F277FD4}">
            <xm:f>NOT(ISERROR(SEARCH($BV$2,AW1)))</xm:f>
            <xm:f>$BV$2</xm:f>
            <x14:dxf>
              <fill>
                <patternFill>
                  <bgColor rgb="FF7030A0"/>
                </patternFill>
              </fill>
            </x14:dxf>
          </x14:cfRule>
          <x14:cfRule type="containsText" priority="11" operator="containsText" id="{213A8C0B-5327-46BF-B1FC-B5569370A2B3}">
            <xm:f>NOT(ISERROR(SEARCH($BH$2,AW1)))</xm:f>
            <xm:f>$BH$2</xm:f>
            <x14:dxf>
              <fill>
                <patternFill>
                  <bgColor rgb="FFFF0000"/>
                </patternFill>
              </fill>
            </x14:dxf>
          </x14:cfRule>
          <x14:cfRule type="containsText" priority="12" operator="containsText" id="{BF9DCE28-CC58-498E-8481-48BD5D6ABC75}">
            <xm:f>NOT(ISERROR(SEARCH($W$2,AW1)))</xm:f>
            <xm:f>$W$2</xm:f>
            <x14:dxf>
              <fill>
                <patternFill>
                  <bgColor theme="5"/>
                </patternFill>
              </fill>
            </x14:dxf>
          </x14:cfRule>
          <x14:cfRule type="containsText" priority="13" operator="containsText" id="{4A925451-7101-401F-B1FC-76641B6E6363}">
            <xm:f>NOT(ISERROR(SEARCH($B$2,AW1)))</xm:f>
            <xm:f>$B$2</xm:f>
            <x14:dxf>
              <fill>
                <patternFill>
                  <bgColor rgb="FF92D050"/>
                </patternFill>
              </fill>
            </x14:dxf>
          </x14:cfRule>
          <x14:cfRule type="containsText" priority="14" operator="containsText" id="{19BCEE08-C629-4D0E-AE3D-023D280C0074}">
            <xm:f>NOT(ISERROR(SEARCH($C$2,AW1)))</xm:f>
            <xm:f>$C$2</xm:f>
            <x14:dxf>
              <fill>
                <patternFill>
                  <bgColor rgb="FF00B0F0"/>
                </patternFill>
              </fill>
            </x14:dxf>
          </x14:cfRule>
          <x14:cfRule type="containsText" priority="15" operator="containsText" id="{1D33B754-D2D5-4C22-B0CA-E84EDDB86C02}">
            <xm:f>NOT(ISERROR(SEARCH($D$2,AW1)))</xm:f>
            <xm:f>$D$2</xm:f>
            <x14:dxf>
              <fill>
                <patternFill>
                  <bgColor rgb="FFFFFF00"/>
                </patternFill>
              </fill>
            </x14:dxf>
          </x14:cfRule>
          <xm:sqref>AW1:AX1</xm:sqref>
        </x14:conditionalFormatting>
        <x14:conditionalFormatting xmlns:xm="http://schemas.microsoft.com/office/excel/2006/main">
          <x14:cfRule type="containsText" priority="7" operator="containsText" id="{D4AB2AF5-AF3B-4B3C-BDE6-F36B3AD52143}">
            <xm:f>NOT(ISERROR(SEARCH($MA$2,AW1)))</xm:f>
            <xm:f>$MA$2</xm:f>
            <x14:dxf>
              <fill>
                <patternFill>
                  <bgColor rgb="FFFF00FF"/>
                </patternFill>
              </fill>
            </x14:dxf>
          </x14:cfRule>
          <xm:sqref>AW1:AX1</xm:sqref>
        </x14:conditionalFormatting>
        <x14:conditionalFormatting xmlns:xm="http://schemas.microsoft.com/office/excel/2006/main">
          <x14:cfRule type="containsText" priority="6" operator="containsText" id="{B6936679-BF9D-4A06-A8A0-5244843646AF}">
            <xm:f>NOT(ISERROR(SEARCH($PD$2,AW1)))</xm:f>
            <xm:f>$PD$2</xm:f>
            <x14:dxf>
              <fill>
                <patternFill>
                  <bgColor theme="4"/>
                </patternFill>
              </fill>
            </x14:dxf>
          </x14:cfRule>
          <xm:sqref>AW1:AX1</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heetViews>
  <sheetFormatPr baseColWidth="10" defaultRowHeight="15" x14ac:dyDescent="0.25"/>
  <sheetData>
    <row r="1" spans="1:4" x14ac:dyDescent="0.25">
      <c r="A1">
        <v>1.2500000000000001E-2</v>
      </c>
      <c r="B1">
        <v>1.2020561365646016E-3</v>
      </c>
      <c r="C1">
        <v>623.70837800000004</v>
      </c>
      <c r="D1">
        <v>628.92888715101697</v>
      </c>
    </row>
    <row r="2" spans="1:4" x14ac:dyDescent="0.25">
      <c r="A2">
        <v>2.5000000000000001E-2</v>
      </c>
      <c r="B2">
        <v>1.6795730732647447E-3</v>
      </c>
      <c r="C2">
        <v>624.52550900000006</v>
      </c>
      <c r="D2">
        <v>631.69487870943783</v>
      </c>
    </row>
    <row r="3" spans="1:4" x14ac:dyDescent="0.25">
      <c r="A3">
        <v>3.7499999999999999E-2</v>
      </c>
      <c r="B3">
        <v>1.7442265170887427E-3</v>
      </c>
      <c r="C3">
        <v>624.61929699999996</v>
      </c>
      <c r="D3">
        <v>633.30353907109725</v>
      </c>
    </row>
    <row r="4" spans="1:4" x14ac:dyDescent="0.25">
      <c r="A4">
        <v>4.9999999999999996E-2</v>
      </c>
      <c r="B4">
        <v>2.0268299795427555E-3</v>
      </c>
      <c r="C4">
        <v>624.99534200000005</v>
      </c>
      <c r="D4">
        <v>634.47324853567386</v>
      </c>
    </row>
    <row r="5" spans="1:4" x14ac:dyDescent="0.25">
      <c r="A5">
        <v>6.2499999999999993E-2</v>
      </c>
      <c r="B5">
        <v>0.208884698798836</v>
      </c>
      <c r="C5">
        <v>641.47080900000003</v>
      </c>
      <c r="D5">
        <v>635.40959884499557</v>
      </c>
    </row>
    <row r="6" spans="1:4" x14ac:dyDescent="0.25">
      <c r="A6">
        <v>8.7499999999999994E-2</v>
      </c>
      <c r="B6">
        <v>0.21349547926852805</v>
      </c>
      <c r="C6">
        <v>641.59811500000001</v>
      </c>
      <c r="D6">
        <v>636.54444365737538</v>
      </c>
    </row>
    <row r="7" spans="1:4" x14ac:dyDescent="0.25">
      <c r="A7">
        <v>9.9999999999999992E-2</v>
      </c>
      <c r="B7">
        <v>0.21390415999105311</v>
      </c>
      <c r="C7">
        <v>641.59811500000001</v>
      </c>
      <c r="D7">
        <v>636.54444365737538</v>
      </c>
    </row>
    <row r="8" spans="1:4" x14ac:dyDescent="0.25">
      <c r="A8">
        <v>0.12499999999999999</v>
      </c>
      <c r="B8">
        <v>0.21645311645235549</v>
      </c>
      <c r="C8">
        <v>641.60932100000002</v>
      </c>
      <c r="D8">
        <v>637.50479243855477</v>
      </c>
    </row>
    <row r="9" spans="1:4" x14ac:dyDescent="0.25">
      <c r="A9">
        <v>0.13749999999999998</v>
      </c>
      <c r="B9">
        <v>0.21663098950488555</v>
      </c>
      <c r="C9">
        <v>641.67893400000003</v>
      </c>
      <c r="D9">
        <v>638.32120390717876</v>
      </c>
    </row>
    <row r="10" spans="1:4" x14ac:dyDescent="0.25">
      <c r="A10">
        <v>0.15</v>
      </c>
      <c r="B10">
        <v>0.24131706024631239</v>
      </c>
      <c r="C10">
        <v>641.67893400000003</v>
      </c>
      <c r="D10">
        <v>638.32120390717876</v>
      </c>
    </row>
    <row r="11" spans="1:4" x14ac:dyDescent="0.25">
      <c r="A11">
        <v>0.16250000000000001</v>
      </c>
      <c r="B11">
        <v>0.24528983924778947</v>
      </c>
      <c r="C11">
        <v>641.68377399999997</v>
      </c>
      <c r="D11">
        <v>639.05676731280914</v>
      </c>
    </row>
    <row r="12" spans="1:4" x14ac:dyDescent="0.25">
      <c r="A12">
        <v>0.17500000000000002</v>
      </c>
      <c r="B12">
        <v>0.24669594168926184</v>
      </c>
      <c r="C12">
        <v>642.334836</v>
      </c>
      <c r="D12">
        <v>639.5051520424488</v>
      </c>
    </row>
    <row r="13" spans="1:4" x14ac:dyDescent="0.25">
      <c r="A13">
        <v>0.18750000000000003</v>
      </c>
      <c r="B13">
        <v>0.26803850601217771</v>
      </c>
      <c r="C13">
        <v>642.43610899999999</v>
      </c>
      <c r="D13">
        <v>639.92839710800149</v>
      </c>
    </row>
    <row r="14" spans="1:4" x14ac:dyDescent="0.25">
      <c r="A14">
        <v>0.21250000000000002</v>
      </c>
      <c r="B14">
        <v>0.27117536550235438</v>
      </c>
      <c r="C14">
        <v>642.47174099999995</v>
      </c>
      <c r="D14">
        <v>640.33024503571255</v>
      </c>
    </row>
    <row r="15" spans="1:4" x14ac:dyDescent="0.25">
      <c r="A15">
        <v>0.23750000000000002</v>
      </c>
      <c r="B15">
        <v>0.27187817372697548</v>
      </c>
      <c r="C15">
        <v>643</v>
      </c>
      <c r="D15">
        <v>640.71368251727529</v>
      </c>
    </row>
    <row r="16" spans="1:4" x14ac:dyDescent="0.25">
      <c r="A16">
        <v>0.26250000000000001</v>
      </c>
      <c r="B16">
        <v>0.27672972969375542</v>
      </c>
      <c r="C16">
        <v>643.07579699999997</v>
      </c>
      <c r="D16">
        <v>641.25786852917793</v>
      </c>
    </row>
    <row r="17" spans="1:4" x14ac:dyDescent="0.25">
      <c r="A17">
        <v>0.28750000000000003</v>
      </c>
      <c r="B17">
        <v>0.27851230686310036</v>
      </c>
      <c r="C17">
        <v>643.07579699999997</v>
      </c>
      <c r="D17">
        <v>641.25786852917793</v>
      </c>
    </row>
    <row r="18" spans="1:4" x14ac:dyDescent="0.25">
      <c r="A18">
        <v>0.31250000000000006</v>
      </c>
      <c r="B18">
        <v>0.29488077374912264</v>
      </c>
      <c r="C18">
        <v>643.09271899999999</v>
      </c>
      <c r="D18">
        <v>641.94088012332759</v>
      </c>
    </row>
    <row r="19" spans="1:4" x14ac:dyDescent="0.25">
      <c r="A19">
        <v>0.35000000000000003</v>
      </c>
      <c r="B19">
        <v>0.31082977241233306</v>
      </c>
      <c r="C19">
        <v>643.09271899999999</v>
      </c>
      <c r="D19">
        <v>641.94088012332759</v>
      </c>
    </row>
    <row r="20" spans="1:4" x14ac:dyDescent="0.25">
      <c r="A20">
        <v>0.4</v>
      </c>
      <c r="B20">
        <v>0.32516585873512605</v>
      </c>
      <c r="C20">
        <v>643.20894699999997</v>
      </c>
      <c r="D20">
        <v>642.58251400254562</v>
      </c>
    </row>
    <row r="21" spans="1:4" x14ac:dyDescent="0.25">
      <c r="A21">
        <v>0.42500000000000004</v>
      </c>
      <c r="B21">
        <v>0.35634592539602455</v>
      </c>
      <c r="C21">
        <v>643.20894699999997</v>
      </c>
      <c r="D21">
        <v>642.58251400254562</v>
      </c>
    </row>
    <row r="22" spans="1:4" x14ac:dyDescent="0.25">
      <c r="A22">
        <v>0.46250000000000002</v>
      </c>
      <c r="B22">
        <v>0.40400780191224456</v>
      </c>
      <c r="C22">
        <v>643.25139999999999</v>
      </c>
      <c r="D22">
        <v>643.19123000744025</v>
      </c>
    </row>
    <row r="23" spans="1:4" x14ac:dyDescent="0.25">
      <c r="A23">
        <v>0.52500000000000002</v>
      </c>
      <c r="B23">
        <v>0.45314064622182432</v>
      </c>
      <c r="C23">
        <v>643.25139999999999</v>
      </c>
      <c r="D23">
        <v>643.19123000744025</v>
      </c>
    </row>
    <row r="24" spans="1:4" x14ac:dyDescent="0.25">
      <c r="A24">
        <v>0.53749999999999998</v>
      </c>
      <c r="B24">
        <v>0.50300243517958487</v>
      </c>
      <c r="C24">
        <v>643.63529300000005</v>
      </c>
      <c r="D24">
        <v>643.77347758696828</v>
      </c>
    </row>
    <row r="25" spans="1:4" x14ac:dyDescent="0.25">
      <c r="A25">
        <v>0.54999999999999993</v>
      </c>
      <c r="B25">
        <v>0.51640196705771235</v>
      </c>
      <c r="C25">
        <v>643.63529300000005</v>
      </c>
      <c r="D25">
        <v>643.77347758696828</v>
      </c>
    </row>
    <row r="26" spans="1:4" x14ac:dyDescent="0.25">
      <c r="A26">
        <v>0.61249999999999993</v>
      </c>
      <c r="B26">
        <v>0.55281730356505066</v>
      </c>
      <c r="C26">
        <v>644</v>
      </c>
      <c r="D26">
        <v>644.47085384862896</v>
      </c>
    </row>
    <row r="27" spans="1:4" x14ac:dyDescent="0.25">
      <c r="A27">
        <v>0.62499999999999989</v>
      </c>
      <c r="B27">
        <v>0.59082141396887233</v>
      </c>
      <c r="C27">
        <v>644</v>
      </c>
      <c r="D27">
        <v>644.47085384862896</v>
      </c>
    </row>
    <row r="28" spans="1:4" x14ac:dyDescent="0.25">
      <c r="A28">
        <v>0.63749999999999984</v>
      </c>
      <c r="B28">
        <v>0.68980102261092635</v>
      </c>
      <c r="C28">
        <v>644</v>
      </c>
      <c r="D28">
        <v>644.47085384862896</v>
      </c>
    </row>
    <row r="29" spans="1:4" x14ac:dyDescent="0.25">
      <c r="A29">
        <v>0.67499999999999982</v>
      </c>
      <c r="B29">
        <v>0.69446679962150892</v>
      </c>
      <c r="C29">
        <v>644.32092799999998</v>
      </c>
      <c r="D29">
        <v>645.40626404232398</v>
      </c>
    </row>
    <row r="30" spans="1:4" x14ac:dyDescent="0.25">
      <c r="A30">
        <v>0.69999999999999984</v>
      </c>
      <c r="B30">
        <v>0.73689702300694027</v>
      </c>
      <c r="C30">
        <v>644.32092799999998</v>
      </c>
      <c r="D30">
        <v>645.40626404232398</v>
      </c>
    </row>
    <row r="31" spans="1:4" x14ac:dyDescent="0.25">
      <c r="A31">
        <v>0.7124999999999998</v>
      </c>
      <c r="B31">
        <v>0.74875212330455132</v>
      </c>
      <c r="C31">
        <v>644.32092799999998</v>
      </c>
      <c r="D31">
        <v>645.40626404232398</v>
      </c>
    </row>
    <row r="32" spans="1:4" x14ac:dyDescent="0.25">
      <c r="A32">
        <v>0.72499999999999976</v>
      </c>
      <c r="B32">
        <v>0.77609307724260279</v>
      </c>
      <c r="C32">
        <v>644.32092799999998</v>
      </c>
      <c r="D32">
        <v>645.40626404232398</v>
      </c>
    </row>
    <row r="33" spans="1:4" x14ac:dyDescent="0.25">
      <c r="A33">
        <v>0.7749999999999998</v>
      </c>
      <c r="B33">
        <v>0.81173856479730166</v>
      </c>
      <c r="C33">
        <v>645</v>
      </c>
      <c r="D33">
        <v>646.18251116721956</v>
      </c>
    </row>
    <row r="34" spans="1:4" x14ac:dyDescent="0.25">
      <c r="A34">
        <v>0.81249999999999978</v>
      </c>
      <c r="B34">
        <v>0.84365114689481147</v>
      </c>
      <c r="C34">
        <v>645</v>
      </c>
      <c r="D34">
        <v>646.18251116721956</v>
      </c>
    </row>
    <row r="35" spans="1:4" x14ac:dyDescent="0.25">
      <c r="A35">
        <v>0.82499999999999973</v>
      </c>
      <c r="B35">
        <v>0.84843781667553508</v>
      </c>
      <c r="C35">
        <v>646</v>
      </c>
      <c r="D35">
        <v>646.81527708275178</v>
      </c>
    </row>
    <row r="36" spans="1:4" x14ac:dyDescent="0.25">
      <c r="A36">
        <v>0.83749999999999969</v>
      </c>
      <c r="B36">
        <v>0.85067098183228418</v>
      </c>
      <c r="C36">
        <v>646</v>
      </c>
      <c r="D36">
        <v>646.81527708275178</v>
      </c>
    </row>
    <row r="37" spans="1:4" x14ac:dyDescent="0.25">
      <c r="A37">
        <v>0.86249999999999971</v>
      </c>
      <c r="B37">
        <v>0.87177757000531808</v>
      </c>
      <c r="C37">
        <v>646</v>
      </c>
      <c r="D37">
        <v>646.81527708275178</v>
      </c>
    </row>
    <row r="38" spans="1:4" x14ac:dyDescent="0.25">
      <c r="A38">
        <v>0.87499999999999967</v>
      </c>
      <c r="B38">
        <v>0.87824720433387682</v>
      </c>
      <c r="C38">
        <v>647</v>
      </c>
      <c r="D38">
        <v>647.81528158920355</v>
      </c>
    </row>
    <row r="39" spans="1:4" x14ac:dyDescent="0.25">
      <c r="A39">
        <v>0.88749999999999962</v>
      </c>
      <c r="B39">
        <v>0.88045673081028941</v>
      </c>
      <c r="C39">
        <v>647</v>
      </c>
      <c r="D39">
        <v>647.81528158920355</v>
      </c>
    </row>
    <row r="40" spans="1:4" x14ac:dyDescent="0.25">
      <c r="A40">
        <v>0.89999999999999958</v>
      </c>
      <c r="B40">
        <v>0.88110490297813748</v>
      </c>
      <c r="C40">
        <v>647</v>
      </c>
      <c r="D40">
        <v>647.81528158920355</v>
      </c>
    </row>
    <row r="41" spans="1:4" x14ac:dyDescent="0.25">
      <c r="A41">
        <v>0.93749999999999956</v>
      </c>
      <c r="B41">
        <v>0.89618163872573431</v>
      </c>
      <c r="C41">
        <v>647</v>
      </c>
      <c r="D41">
        <v>647.81528158920355</v>
      </c>
    </row>
    <row r="42" spans="1:4" x14ac:dyDescent="0.25">
      <c r="A42">
        <v>0.94999999999999951</v>
      </c>
      <c r="B42">
        <v>0.90734305194078757</v>
      </c>
      <c r="C42">
        <v>647</v>
      </c>
      <c r="D42">
        <v>647.81528158920355</v>
      </c>
    </row>
    <row r="43" spans="1:4" x14ac:dyDescent="0.25">
      <c r="A43">
        <v>0.96249999999999947</v>
      </c>
      <c r="B43">
        <v>0.92293615067752144</v>
      </c>
      <c r="C43">
        <v>648</v>
      </c>
      <c r="D43">
        <v>648.56308077898188</v>
      </c>
    </row>
    <row r="44" spans="1:4" x14ac:dyDescent="0.25">
      <c r="A44">
        <v>0.97499999999999942</v>
      </c>
      <c r="B44">
        <v>0.92718884648236777</v>
      </c>
      <c r="C44">
        <v>648.26824299999998</v>
      </c>
      <c r="D44">
        <v>648.81320043396022</v>
      </c>
    </row>
    <row r="45" spans="1:4" x14ac:dyDescent="0.25">
      <c r="A45">
        <v>0.98749999999999938</v>
      </c>
      <c r="B45">
        <v>0.93455523248425287</v>
      </c>
      <c r="C45">
        <v>649</v>
      </c>
      <c r="D45">
        <v>649.5714096484254</v>
      </c>
    </row>
    <row r="46" spans="1:4" x14ac:dyDescent="0.25">
      <c r="C46">
        <v>649</v>
      </c>
      <c r="D46">
        <v>649.5714096484254</v>
      </c>
    </row>
    <row r="47" spans="1:4" x14ac:dyDescent="0.25">
      <c r="C47">
        <v>649</v>
      </c>
      <c r="D47">
        <v>649.5714096484254</v>
      </c>
    </row>
    <row r="48" spans="1:4" x14ac:dyDescent="0.25">
      <c r="C48">
        <v>649</v>
      </c>
      <c r="D48">
        <v>649.5714096484254</v>
      </c>
    </row>
    <row r="49" spans="3:4" x14ac:dyDescent="0.25">
      <c r="C49">
        <v>649</v>
      </c>
      <c r="D49">
        <v>649.5714096484254</v>
      </c>
    </row>
    <row r="50" spans="3:4" x14ac:dyDescent="0.25">
      <c r="C50">
        <v>649.77342099999998</v>
      </c>
      <c r="D50">
        <v>650.34126596029137</v>
      </c>
    </row>
    <row r="51" spans="3:4" x14ac:dyDescent="0.25">
      <c r="C51">
        <v>651.894094</v>
      </c>
      <c r="D51">
        <v>650.60313661602208</v>
      </c>
    </row>
    <row r="52" spans="3:4" x14ac:dyDescent="0.25">
      <c r="C52">
        <v>652</v>
      </c>
      <c r="D52">
        <v>651.13715216432217</v>
      </c>
    </row>
    <row r="53" spans="3:4" x14ac:dyDescent="0.25">
      <c r="C53">
        <v>652</v>
      </c>
      <c r="D53">
        <v>651.13715216432217</v>
      </c>
    </row>
    <row r="54" spans="3:4" x14ac:dyDescent="0.25">
      <c r="C54">
        <v>652</v>
      </c>
      <c r="D54">
        <v>651.13715216432217</v>
      </c>
    </row>
    <row r="55" spans="3:4" x14ac:dyDescent="0.25">
      <c r="C55">
        <v>653</v>
      </c>
      <c r="D55">
        <v>651.82352605433073</v>
      </c>
    </row>
    <row r="56" spans="3:4" x14ac:dyDescent="0.25">
      <c r="C56">
        <v>653</v>
      </c>
      <c r="D56">
        <v>651.82352605433073</v>
      </c>
    </row>
    <row r="57" spans="3:4" x14ac:dyDescent="0.25">
      <c r="C57">
        <v>653.29347600000006</v>
      </c>
      <c r="D57">
        <v>652.24902772415476</v>
      </c>
    </row>
    <row r="58" spans="3:4" x14ac:dyDescent="0.25">
      <c r="C58">
        <v>654</v>
      </c>
      <c r="D58">
        <v>652.5399944140471</v>
      </c>
    </row>
    <row r="59" spans="3:4" x14ac:dyDescent="0.25">
      <c r="C59">
        <v>655</v>
      </c>
      <c r="D59">
        <v>653.30141497347824</v>
      </c>
    </row>
    <row r="60" spans="3:4" x14ac:dyDescent="0.25">
      <c r="C60">
        <v>655</v>
      </c>
      <c r="D60">
        <v>653.30141497347824</v>
      </c>
    </row>
    <row r="61" spans="3:4" x14ac:dyDescent="0.25">
      <c r="C61">
        <v>655</v>
      </c>
      <c r="D61">
        <v>653.30141497347824</v>
      </c>
    </row>
    <row r="62" spans="3:4" x14ac:dyDescent="0.25">
      <c r="C62">
        <v>655</v>
      </c>
      <c r="D62">
        <v>653.30141497347824</v>
      </c>
    </row>
    <row r="63" spans="3:4" x14ac:dyDescent="0.25">
      <c r="C63">
        <v>656</v>
      </c>
      <c r="D63">
        <v>654.44933232235178</v>
      </c>
    </row>
    <row r="64" spans="3:4" x14ac:dyDescent="0.25">
      <c r="C64">
        <v>656</v>
      </c>
      <c r="D64">
        <v>654.44933232235178</v>
      </c>
    </row>
    <row r="65" spans="3:4" x14ac:dyDescent="0.25">
      <c r="C65">
        <v>656</v>
      </c>
      <c r="D65">
        <v>654.44933232235178</v>
      </c>
    </row>
    <row r="66" spans="3:4" x14ac:dyDescent="0.25">
      <c r="C66">
        <v>656.16110000000003</v>
      </c>
      <c r="D66">
        <v>655.16614705772452</v>
      </c>
    </row>
    <row r="67" spans="3:4" x14ac:dyDescent="0.25">
      <c r="C67">
        <v>656.23741600000005</v>
      </c>
      <c r="D67">
        <v>655.54958453928725</v>
      </c>
    </row>
    <row r="68" spans="3:4" x14ac:dyDescent="0.25">
      <c r="C68">
        <v>657</v>
      </c>
      <c r="D68">
        <v>656.16305499977466</v>
      </c>
    </row>
    <row r="69" spans="3:4" x14ac:dyDescent="0.25">
      <c r="C69">
        <v>657</v>
      </c>
      <c r="D69">
        <v>656.16305499977466</v>
      </c>
    </row>
    <row r="70" spans="3:4" x14ac:dyDescent="0.25">
      <c r="C70">
        <v>657.25096699999995</v>
      </c>
      <c r="D70">
        <v>656.82306226219066</v>
      </c>
    </row>
    <row r="71" spans="3:4" x14ac:dyDescent="0.25">
      <c r="C71">
        <v>657.33881699999995</v>
      </c>
      <c r="D71">
        <v>657.30137267088378</v>
      </c>
    </row>
    <row r="72" spans="3:4" x14ac:dyDescent="0.25">
      <c r="C72">
        <v>657.36480500000005</v>
      </c>
      <c r="D72">
        <v>657.81587866475832</v>
      </c>
    </row>
    <row r="73" spans="3:4" x14ac:dyDescent="0.25">
      <c r="C73">
        <v>658</v>
      </c>
      <c r="D73">
        <v>659.01526965723133</v>
      </c>
    </row>
    <row r="74" spans="3:4" x14ac:dyDescent="0.25">
      <c r="C74">
        <v>658</v>
      </c>
      <c r="D74">
        <v>659.01526965723133</v>
      </c>
    </row>
    <row r="75" spans="3:4" x14ac:dyDescent="0.25">
      <c r="C75">
        <v>658</v>
      </c>
      <c r="D75">
        <v>659.01526965723133</v>
      </c>
    </row>
    <row r="76" spans="3:4" x14ac:dyDescent="0.25">
      <c r="C76">
        <v>658.51477799999998</v>
      </c>
      <c r="D76">
        <v>660.47023073000423</v>
      </c>
    </row>
    <row r="77" spans="3:4" x14ac:dyDescent="0.25">
      <c r="C77">
        <v>659.31739000000005</v>
      </c>
      <c r="D77">
        <v>661.40658103932594</v>
      </c>
    </row>
    <row r="78" spans="3:4" x14ac:dyDescent="0.25">
      <c r="C78">
        <v>659.55743800000005</v>
      </c>
      <c r="D78">
        <v>662.57629050390256</v>
      </c>
    </row>
    <row r="79" spans="3:4" x14ac:dyDescent="0.25">
      <c r="C79">
        <v>660</v>
      </c>
      <c r="D79">
        <v>664.18495086556197</v>
      </c>
    </row>
    <row r="80" spans="3:4" x14ac:dyDescent="0.25">
      <c r="C80">
        <v>661</v>
      </c>
      <c r="D80">
        <v>666.95094242398284</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AU44"/>
  <sheetViews>
    <sheetView zoomScale="10" zoomScaleNormal="10" workbookViewId="0">
      <selection activeCell="AT101" sqref="AT101"/>
    </sheetView>
  </sheetViews>
  <sheetFormatPr baseColWidth="10" defaultRowHeight="15" x14ac:dyDescent="0.25"/>
  <cols>
    <col min="1" max="1" width="22.42578125" bestFit="1" customWidth="1"/>
    <col min="17" max="17" width="22.42578125" bestFit="1" customWidth="1"/>
    <col min="33" max="33" width="22.42578125" bestFit="1" customWidth="1"/>
  </cols>
  <sheetData>
    <row r="1" spans="1:47" x14ac:dyDescent="0.25">
      <c r="A1" s="183" t="s">
        <v>490</v>
      </c>
      <c r="B1" s="253" t="s">
        <v>491</v>
      </c>
      <c r="C1" s="253">
        <v>59997000</v>
      </c>
      <c r="D1" s="253">
        <v>119993000</v>
      </c>
      <c r="E1" s="253">
        <v>179999000</v>
      </c>
      <c r="F1" s="253">
        <v>239996000</v>
      </c>
      <c r="G1" s="253">
        <v>300002000</v>
      </c>
      <c r="H1" s="253">
        <v>359998000</v>
      </c>
      <c r="I1" s="253">
        <v>419994000</v>
      </c>
      <c r="J1" s="253">
        <v>480001000</v>
      </c>
      <c r="K1" s="253">
        <v>539997000</v>
      </c>
      <c r="L1" s="253">
        <v>599993000</v>
      </c>
      <c r="M1" s="253">
        <v>660000000</v>
      </c>
      <c r="N1" s="253">
        <v>719996000</v>
      </c>
      <c r="O1" s="253">
        <v>779992000</v>
      </c>
      <c r="Q1" s="183" t="s">
        <v>490</v>
      </c>
      <c r="R1" s="253" t="s">
        <v>491</v>
      </c>
      <c r="S1" s="253">
        <v>100003000</v>
      </c>
      <c r="T1" s="253">
        <v>199997000</v>
      </c>
      <c r="U1" s="253">
        <v>300001000</v>
      </c>
      <c r="V1" s="253">
        <v>399995000</v>
      </c>
      <c r="W1" s="253">
        <v>499998000</v>
      </c>
      <c r="X1" s="253">
        <v>600002000</v>
      </c>
      <c r="Y1" s="253">
        <v>699996000</v>
      </c>
      <c r="Z1" s="253">
        <v>800000000</v>
      </c>
      <c r="AA1" s="253">
        <v>900004000</v>
      </c>
      <c r="AB1" s="253">
        <v>999997000</v>
      </c>
      <c r="AC1" s="253">
        <v>1100001000</v>
      </c>
      <c r="AD1" s="253">
        <v>1199995000</v>
      </c>
      <c r="AE1" s="253">
        <v>1299999000</v>
      </c>
      <c r="AG1" s="183" t="s">
        <v>490</v>
      </c>
      <c r="AH1" s="253" t="s">
        <v>491</v>
      </c>
      <c r="AI1" s="253">
        <v>60006000</v>
      </c>
      <c r="AJ1" s="253">
        <v>120002000</v>
      </c>
      <c r="AK1" s="253">
        <v>179999000</v>
      </c>
      <c r="AL1" s="253">
        <v>240005000</v>
      </c>
      <c r="AM1" s="253">
        <v>300001000</v>
      </c>
      <c r="AN1" s="253">
        <v>360008000</v>
      </c>
      <c r="AO1" s="253">
        <v>420004000</v>
      </c>
      <c r="AP1" s="253">
        <v>480000000</v>
      </c>
      <c r="AQ1" s="253">
        <v>540006000</v>
      </c>
      <c r="AR1" s="253">
        <v>600003000</v>
      </c>
      <c r="AS1" s="253">
        <v>659999000</v>
      </c>
      <c r="AT1" s="253">
        <v>720005000</v>
      </c>
      <c r="AU1" s="253">
        <v>780001000</v>
      </c>
    </row>
    <row r="2" spans="1:47" x14ac:dyDescent="0.25">
      <c r="A2" s="183" t="s">
        <v>489</v>
      </c>
      <c r="B2" s="253">
        <v>133368340</v>
      </c>
      <c r="C2" s="253">
        <v>134016734</v>
      </c>
      <c r="D2" s="253">
        <v>133434195</v>
      </c>
      <c r="E2" s="253">
        <v>133304026</v>
      </c>
      <c r="F2" s="253">
        <v>132912490</v>
      </c>
      <c r="G2" s="253">
        <v>130345222</v>
      </c>
      <c r="H2" s="253">
        <v>129633954</v>
      </c>
      <c r="I2" s="253">
        <v>128837807</v>
      </c>
      <c r="J2" s="253">
        <v>128430685</v>
      </c>
      <c r="K2" s="253">
        <v>128871653</v>
      </c>
      <c r="L2" s="253">
        <v>127866056</v>
      </c>
      <c r="M2" s="253">
        <v>127228601</v>
      </c>
      <c r="N2" s="253">
        <v>126050024</v>
      </c>
      <c r="O2" s="253">
        <v>126771507</v>
      </c>
      <c r="Q2" s="183" t="s">
        <v>489</v>
      </c>
      <c r="R2" s="253">
        <v>144253472</v>
      </c>
      <c r="S2" s="253">
        <v>142881190</v>
      </c>
      <c r="T2" s="253">
        <v>141251326</v>
      </c>
      <c r="U2" s="253">
        <v>139321490</v>
      </c>
      <c r="V2" s="253">
        <v>137374817</v>
      </c>
      <c r="W2" s="253">
        <v>136952854</v>
      </c>
      <c r="X2" s="253">
        <v>136664694</v>
      </c>
      <c r="Y2" s="253">
        <v>133918576</v>
      </c>
      <c r="Z2" s="253">
        <v>133080714</v>
      </c>
      <c r="AA2" s="253">
        <v>132684286</v>
      </c>
      <c r="AB2" s="253">
        <v>133626415</v>
      </c>
      <c r="AC2" s="253">
        <v>130608500</v>
      </c>
      <c r="AD2" s="253">
        <v>128521972</v>
      </c>
      <c r="AE2" s="253">
        <v>123167185</v>
      </c>
      <c r="AG2" s="183" t="s">
        <v>489</v>
      </c>
      <c r="AH2" s="253">
        <v>130522261</v>
      </c>
      <c r="AI2" s="253">
        <v>130457977</v>
      </c>
      <c r="AJ2" s="253">
        <v>130949208</v>
      </c>
      <c r="AK2" s="253">
        <v>131070345</v>
      </c>
      <c r="AL2" s="253">
        <v>130560277</v>
      </c>
      <c r="AM2" s="253">
        <v>130172413</v>
      </c>
      <c r="AN2" s="253">
        <v>131424080</v>
      </c>
      <c r="AO2" s="253">
        <v>130540389</v>
      </c>
      <c r="AP2" s="253">
        <v>130239831</v>
      </c>
      <c r="AQ2" s="253">
        <v>129339775</v>
      </c>
      <c r="AR2" s="253">
        <v>131412929</v>
      </c>
      <c r="AS2" s="253">
        <v>130863708</v>
      </c>
      <c r="AT2" s="253">
        <v>129784780</v>
      </c>
      <c r="AU2" s="253">
        <v>129358292</v>
      </c>
    </row>
    <row r="3" spans="1:47" x14ac:dyDescent="0.25">
      <c r="A3" s="183" t="s">
        <v>488</v>
      </c>
      <c r="B3" s="253">
        <v>400000000</v>
      </c>
      <c r="C3" s="253">
        <v>380000000</v>
      </c>
      <c r="D3" s="253">
        <v>360000000</v>
      </c>
      <c r="E3" s="253">
        <v>340000000</v>
      </c>
      <c r="F3" s="253">
        <v>320000000</v>
      </c>
      <c r="G3" s="253">
        <v>300000000</v>
      </c>
      <c r="H3" s="253">
        <v>280000000</v>
      </c>
      <c r="I3" s="253">
        <v>260000000</v>
      </c>
      <c r="J3" s="253">
        <v>240000000</v>
      </c>
      <c r="K3" s="253">
        <v>220000000</v>
      </c>
      <c r="L3" s="253">
        <v>200000000</v>
      </c>
      <c r="M3" s="253">
        <v>180000000</v>
      </c>
      <c r="N3" s="253">
        <v>160000000</v>
      </c>
      <c r="O3" s="253">
        <v>140000000</v>
      </c>
      <c r="Q3" s="183" t="s">
        <v>488</v>
      </c>
      <c r="R3" s="253">
        <v>400000000</v>
      </c>
      <c r="S3" s="253">
        <v>380000000</v>
      </c>
      <c r="T3" s="253">
        <v>360000000</v>
      </c>
      <c r="U3" s="253">
        <v>340000000</v>
      </c>
      <c r="V3" s="253">
        <v>320000000</v>
      </c>
      <c r="W3" s="253">
        <v>300000000</v>
      </c>
      <c r="X3" s="253">
        <v>280000000</v>
      </c>
      <c r="Y3" s="253">
        <v>260000000</v>
      </c>
      <c r="Z3" s="253">
        <v>240000000</v>
      </c>
      <c r="AA3" s="253">
        <v>220000000</v>
      </c>
      <c r="AB3" s="253">
        <v>200000000</v>
      </c>
      <c r="AC3" s="253">
        <v>180000000</v>
      </c>
      <c r="AD3" s="253">
        <v>160000000</v>
      </c>
      <c r="AE3" s="253">
        <v>140000000</v>
      </c>
      <c r="AG3" s="183" t="s">
        <v>488</v>
      </c>
      <c r="AH3" s="253">
        <v>400000000</v>
      </c>
      <c r="AI3" s="253">
        <v>380000000</v>
      </c>
      <c r="AJ3" s="253">
        <v>360000000</v>
      </c>
      <c r="AK3" s="253">
        <v>340000000</v>
      </c>
      <c r="AL3" s="253">
        <v>320000000</v>
      </c>
      <c r="AM3" s="253">
        <v>300000000</v>
      </c>
      <c r="AN3" s="253">
        <v>280000000</v>
      </c>
      <c r="AO3" s="253">
        <v>260000000</v>
      </c>
      <c r="AP3" s="253">
        <v>240000000</v>
      </c>
      <c r="AQ3" s="253">
        <v>220000000</v>
      </c>
      <c r="AR3" s="253">
        <v>200000000</v>
      </c>
      <c r="AS3" s="253">
        <v>180000000</v>
      </c>
      <c r="AT3" s="253">
        <v>160000000</v>
      </c>
      <c r="AU3" s="253">
        <v>140000000</v>
      </c>
    </row>
    <row r="4" spans="1:47" x14ac:dyDescent="0.25">
      <c r="A4" s="183" t="s">
        <v>492</v>
      </c>
      <c r="B4" s="253">
        <v>8891222670</v>
      </c>
      <c r="C4" s="253">
        <v>8934448966</v>
      </c>
      <c r="D4" s="253">
        <v>8895612992</v>
      </c>
      <c r="E4" s="253">
        <v>8886935045</v>
      </c>
      <c r="F4" s="253">
        <v>8860832641</v>
      </c>
      <c r="G4" s="253">
        <v>8689681454</v>
      </c>
      <c r="H4" s="253">
        <v>8642263580</v>
      </c>
      <c r="I4" s="253">
        <v>8589187136</v>
      </c>
      <c r="J4" s="253">
        <v>8562045664</v>
      </c>
      <c r="K4" s="253">
        <v>8591443545</v>
      </c>
      <c r="L4" s="253">
        <v>8524403746</v>
      </c>
      <c r="M4" s="253">
        <v>8481906705</v>
      </c>
      <c r="N4" s="253">
        <v>8403334957</v>
      </c>
      <c r="O4" s="253">
        <v>8451433781</v>
      </c>
      <c r="Q4" s="183" t="s">
        <v>492</v>
      </c>
      <c r="R4" s="253">
        <v>9616898165</v>
      </c>
      <c r="S4" s="253">
        <v>9525412674</v>
      </c>
      <c r="T4" s="253">
        <v>9416755073</v>
      </c>
      <c r="U4" s="253">
        <v>9288099335</v>
      </c>
      <c r="V4" s="253">
        <v>9158321118</v>
      </c>
      <c r="W4" s="253">
        <v>9130190253</v>
      </c>
      <c r="X4" s="253">
        <v>9110979569</v>
      </c>
      <c r="Y4" s="253">
        <v>8927905093</v>
      </c>
      <c r="Z4" s="253">
        <v>8872047609</v>
      </c>
      <c r="AA4" s="253">
        <v>8845619072</v>
      </c>
      <c r="AB4" s="253">
        <v>8908427651</v>
      </c>
      <c r="AC4" s="253">
        <v>8707233356</v>
      </c>
      <c r="AD4" s="253">
        <v>8568131482</v>
      </c>
      <c r="AE4" s="253">
        <v>8211145693</v>
      </c>
      <c r="AG4" s="183" t="s">
        <v>492</v>
      </c>
      <c r="AH4" s="253">
        <v>8701484095</v>
      </c>
      <c r="AI4" s="253">
        <v>8697198442</v>
      </c>
      <c r="AJ4" s="253">
        <v>8729947203</v>
      </c>
      <c r="AK4" s="253">
        <v>8738023024</v>
      </c>
      <c r="AL4" s="253">
        <v>8704018437</v>
      </c>
      <c r="AM4" s="253">
        <v>8678160846</v>
      </c>
      <c r="AN4" s="253">
        <v>8761605321</v>
      </c>
      <c r="AO4" s="253">
        <v>8702692586</v>
      </c>
      <c r="AP4" s="253">
        <v>8682655404</v>
      </c>
      <c r="AQ4" s="253">
        <v>8622651668</v>
      </c>
      <c r="AR4" s="253">
        <v>8760861922</v>
      </c>
      <c r="AS4" s="253">
        <v>8724247226</v>
      </c>
      <c r="AT4" s="253">
        <v>8652318686</v>
      </c>
      <c r="AU4" s="253">
        <v>8623886122</v>
      </c>
    </row>
    <row r="5" spans="1:47" x14ac:dyDescent="0.25">
      <c r="A5" s="183" t="s">
        <v>493</v>
      </c>
      <c r="B5" s="253">
        <v>15000000</v>
      </c>
      <c r="C5" s="253">
        <v>15000000</v>
      </c>
      <c r="D5" s="253">
        <v>15000000</v>
      </c>
      <c r="E5" s="253">
        <v>15000000</v>
      </c>
      <c r="F5" s="253">
        <v>15000000</v>
      </c>
      <c r="G5" s="253">
        <v>15000000</v>
      </c>
      <c r="H5" s="253">
        <v>15000000</v>
      </c>
      <c r="I5" s="253">
        <v>15000000</v>
      </c>
      <c r="J5" s="253">
        <v>15000000</v>
      </c>
      <c r="K5" s="253">
        <v>15000000</v>
      </c>
      <c r="L5" s="253">
        <v>15000000</v>
      </c>
      <c r="M5" s="253">
        <v>15000000</v>
      </c>
      <c r="N5" s="253">
        <v>15000000</v>
      </c>
      <c r="O5" s="253">
        <v>15000000</v>
      </c>
      <c r="Q5" s="183" t="s">
        <v>493</v>
      </c>
      <c r="R5" s="253">
        <v>15000000</v>
      </c>
      <c r="S5" s="253">
        <v>15000000</v>
      </c>
      <c r="T5" s="253">
        <v>15000000</v>
      </c>
      <c r="U5" s="253">
        <v>15000000</v>
      </c>
      <c r="V5" s="253">
        <v>15000000</v>
      </c>
      <c r="W5" s="253">
        <v>15000000</v>
      </c>
      <c r="X5" s="253">
        <v>15000000</v>
      </c>
      <c r="Y5" s="253">
        <v>15000000</v>
      </c>
      <c r="Z5" s="253">
        <v>15000000</v>
      </c>
      <c r="AA5" s="253">
        <v>15000000</v>
      </c>
      <c r="AB5" s="253">
        <v>15000000</v>
      </c>
      <c r="AC5" s="253">
        <v>15000000</v>
      </c>
      <c r="AD5" s="253">
        <v>15000000</v>
      </c>
      <c r="AE5" s="253">
        <v>15000000</v>
      </c>
      <c r="AG5" s="183" t="s">
        <v>493</v>
      </c>
      <c r="AH5" s="253">
        <v>15000000</v>
      </c>
      <c r="AI5" s="253">
        <v>15000000</v>
      </c>
      <c r="AJ5" s="253">
        <v>15000000</v>
      </c>
      <c r="AK5" s="253">
        <v>15000000</v>
      </c>
      <c r="AL5" s="253">
        <v>15000000</v>
      </c>
      <c r="AM5" s="253">
        <v>15000000</v>
      </c>
      <c r="AN5" s="253">
        <v>15000000</v>
      </c>
      <c r="AO5" s="253">
        <v>15000000</v>
      </c>
      <c r="AP5" s="253">
        <v>15000000</v>
      </c>
      <c r="AQ5" s="253">
        <v>15000000</v>
      </c>
      <c r="AR5" s="253">
        <v>15000000</v>
      </c>
      <c r="AS5" s="253">
        <v>15000000</v>
      </c>
      <c r="AT5" s="253">
        <v>15000000</v>
      </c>
      <c r="AU5" s="253">
        <v>15000000</v>
      </c>
    </row>
    <row r="6" spans="1:47" x14ac:dyDescent="0.25">
      <c r="A6" s="183" t="s">
        <v>8</v>
      </c>
      <c r="B6" s="253" t="s">
        <v>500</v>
      </c>
      <c r="C6" s="253" t="s">
        <v>500</v>
      </c>
      <c r="D6" s="253" t="s">
        <v>500</v>
      </c>
      <c r="E6" s="253" t="s">
        <v>500</v>
      </c>
      <c r="F6" s="253" t="s">
        <v>500</v>
      </c>
      <c r="G6" s="253" t="s">
        <v>500</v>
      </c>
      <c r="H6" s="253" t="s">
        <v>500</v>
      </c>
      <c r="I6" s="253" t="s">
        <v>500</v>
      </c>
      <c r="J6" s="253" t="s">
        <v>500</v>
      </c>
      <c r="K6" s="253" t="s">
        <v>500</v>
      </c>
      <c r="L6" s="253" t="s">
        <v>500</v>
      </c>
      <c r="M6" s="253" t="s">
        <v>500</v>
      </c>
      <c r="N6" s="253" t="s">
        <v>500</v>
      </c>
      <c r="O6" s="253" t="s">
        <v>500</v>
      </c>
      <c r="Q6" s="183" t="s">
        <v>8</v>
      </c>
      <c r="R6" s="253" t="s">
        <v>501</v>
      </c>
      <c r="S6" s="253" t="s">
        <v>501</v>
      </c>
      <c r="T6" s="253" t="s">
        <v>501</v>
      </c>
      <c r="U6" s="253" t="s">
        <v>501</v>
      </c>
      <c r="V6" s="253" t="s">
        <v>501</v>
      </c>
      <c r="W6" s="253" t="s">
        <v>501</v>
      </c>
      <c r="X6" s="253" t="s">
        <v>501</v>
      </c>
      <c r="Y6" s="253" t="s">
        <v>501</v>
      </c>
      <c r="Z6" s="253" t="s">
        <v>501</v>
      </c>
      <c r="AA6" s="253" t="s">
        <v>501</v>
      </c>
      <c r="AB6" s="253" t="s">
        <v>501</v>
      </c>
      <c r="AC6" s="253" t="s">
        <v>501</v>
      </c>
      <c r="AD6" s="253" t="s">
        <v>501</v>
      </c>
      <c r="AE6" s="253" t="s">
        <v>501</v>
      </c>
      <c r="AG6" s="183" t="s">
        <v>8</v>
      </c>
      <c r="AH6" s="253" t="s">
        <v>500</v>
      </c>
      <c r="AI6" s="253" t="s">
        <v>500</v>
      </c>
      <c r="AJ6" s="253" t="s">
        <v>500</v>
      </c>
      <c r="AK6" s="253" t="s">
        <v>500</v>
      </c>
      <c r="AL6" s="253" t="s">
        <v>500</v>
      </c>
      <c r="AM6" s="253" t="s">
        <v>500</v>
      </c>
      <c r="AN6" s="253" t="s">
        <v>500</v>
      </c>
      <c r="AO6" s="253" t="s">
        <v>500</v>
      </c>
      <c r="AP6" s="253" t="s">
        <v>500</v>
      </c>
      <c r="AQ6" s="253" t="s">
        <v>500</v>
      </c>
      <c r="AR6" s="253" t="s">
        <v>500</v>
      </c>
      <c r="AS6" s="253" t="s">
        <v>500</v>
      </c>
      <c r="AT6" s="253" t="s">
        <v>500</v>
      </c>
      <c r="AU6" s="253" t="s">
        <v>500</v>
      </c>
    </row>
    <row r="7" spans="1:47" x14ac:dyDescent="0.25">
      <c r="A7" s="183" t="s">
        <v>495</v>
      </c>
      <c r="B7" s="253">
        <v>44000000</v>
      </c>
      <c r="C7" s="253">
        <v>44000000</v>
      </c>
      <c r="D7" s="253">
        <v>44000000</v>
      </c>
      <c r="E7" s="253">
        <v>44000000</v>
      </c>
      <c r="F7" s="253">
        <v>44000000</v>
      </c>
      <c r="G7" s="253">
        <v>44000000</v>
      </c>
      <c r="H7" s="253">
        <v>44000000</v>
      </c>
      <c r="I7" s="253">
        <v>44000000</v>
      </c>
      <c r="J7" s="253">
        <v>44000000</v>
      </c>
      <c r="K7" s="253">
        <v>44000000</v>
      </c>
      <c r="L7" s="253">
        <v>44000000</v>
      </c>
      <c r="M7" s="253">
        <v>44000000</v>
      </c>
      <c r="N7" s="253">
        <v>44000000</v>
      </c>
      <c r="O7" s="253">
        <v>44000000</v>
      </c>
      <c r="Q7" s="183" t="s">
        <v>495</v>
      </c>
      <c r="R7" s="253">
        <v>44000000</v>
      </c>
      <c r="S7" s="253">
        <v>44000000</v>
      </c>
      <c r="T7" s="253">
        <v>44000000</v>
      </c>
      <c r="U7" s="253">
        <v>44000000</v>
      </c>
      <c r="V7" s="253">
        <v>44000000</v>
      </c>
      <c r="W7" s="253">
        <v>44000000</v>
      </c>
      <c r="X7" s="253">
        <v>44000000</v>
      </c>
      <c r="Y7" s="253">
        <v>44000000</v>
      </c>
      <c r="Z7" s="253">
        <v>44000000</v>
      </c>
      <c r="AA7" s="253">
        <v>44000000</v>
      </c>
      <c r="AB7" s="253">
        <v>44000000</v>
      </c>
      <c r="AC7" s="253">
        <v>44000000</v>
      </c>
      <c r="AD7" s="253">
        <v>44000000</v>
      </c>
      <c r="AE7" s="253">
        <v>44000000</v>
      </c>
      <c r="AG7" s="183" t="s">
        <v>495</v>
      </c>
      <c r="AH7" s="253">
        <v>44000000</v>
      </c>
      <c r="AI7" s="253">
        <v>44000000</v>
      </c>
      <c r="AJ7" s="253">
        <v>44000000</v>
      </c>
      <c r="AK7" s="253">
        <v>44000000</v>
      </c>
      <c r="AL7" s="253">
        <v>44000000</v>
      </c>
      <c r="AM7" s="253">
        <v>44000000</v>
      </c>
      <c r="AN7" s="253">
        <v>44000000</v>
      </c>
      <c r="AO7" s="253">
        <v>44000000</v>
      </c>
      <c r="AP7" s="253">
        <v>44000000</v>
      </c>
      <c r="AQ7" s="253">
        <v>44000000</v>
      </c>
      <c r="AR7" s="253">
        <v>44000000</v>
      </c>
      <c r="AS7" s="253">
        <v>44000000</v>
      </c>
      <c r="AT7" s="253">
        <v>44000000</v>
      </c>
      <c r="AU7" s="253">
        <v>44000000</v>
      </c>
    </row>
    <row r="8" spans="1:47" x14ac:dyDescent="0.25">
      <c r="A8" s="183" t="s">
        <v>1</v>
      </c>
      <c r="B8" s="253">
        <v>1000000</v>
      </c>
      <c r="C8" s="253">
        <v>1000000</v>
      </c>
      <c r="D8" s="253">
        <v>1000000</v>
      </c>
      <c r="E8" s="253">
        <v>1000000</v>
      </c>
      <c r="F8" s="253">
        <v>1000000</v>
      </c>
      <c r="G8" s="253">
        <v>1000000</v>
      </c>
      <c r="H8" s="253">
        <v>1000000</v>
      </c>
      <c r="I8" s="253">
        <v>1000000</v>
      </c>
      <c r="J8" s="253">
        <v>1000000</v>
      </c>
      <c r="K8" s="253">
        <v>1000000</v>
      </c>
      <c r="L8" s="253">
        <v>1000000</v>
      </c>
      <c r="M8" s="253">
        <v>1000000</v>
      </c>
      <c r="N8" s="253">
        <v>1000000</v>
      </c>
      <c r="O8" s="253">
        <v>1000000</v>
      </c>
      <c r="Q8" s="183" t="s">
        <v>1</v>
      </c>
      <c r="R8" s="253">
        <v>2000000</v>
      </c>
      <c r="S8" s="253">
        <v>2000000</v>
      </c>
      <c r="T8" s="253">
        <v>2000000</v>
      </c>
      <c r="U8" s="253">
        <v>2000000</v>
      </c>
      <c r="V8" s="253">
        <v>2000000</v>
      </c>
      <c r="W8" s="253">
        <v>2000000</v>
      </c>
      <c r="X8" s="253">
        <v>2000000</v>
      </c>
      <c r="Y8" s="253">
        <v>2000000</v>
      </c>
      <c r="Z8" s="253">
        <v>2000000</v>
      </c>
      <c r="AA8" s="253">
        <v>2000000</v>
      </c>
      <c r="AB8" s="253">
        <v>2000000</v>
      </c>
      <c r="AC8" s="253">
        <v>2000000</v>
      </c>
      <c r="AD8" s="253">
        <v>2000000</v>
      </c>
      <c r="AE8" s="253">
        <v>2000000</v>
      </c>
      <c r="AG8" s="183" t="s">
        <v>1</v>
      </c>
      <c r="AH8" s="253">
        <v>3000000</v>
      </c>
      <c r="AI8" s="253">
        <v>3000000</v>
      </c>
      <c r="AJ8" s="253">
        <v>3000000</v>
      </c>
      <c r="AK8" s="253">
        <v>3000000</v>
      </c>
      <c r="AL8" s="253">
        <v>3000000</v>
      </c>
      <c r="AM8" s="253">
        <v>3000000</v>
      </c>
      <c r="AN8" s="253">
        <v>3000000</v>
      </c>
      <c r="AO8" s="253">
        <v>3000000</v>
      </c>
      <c r="AP8" s="253">
        <v>3000000</v>
      </c>
      <c r="AQ8" s="253">
        <v>3000000</v>
      </c>
      <c r="AR8" s="253">
        <v>3000000</v>
      </c>
      <c r="AS8" s="253">
        <v>3000000</v>
      </c>
      <c r="AT8" s="253">
        <v>3000000</v>
      </c>
      <c r="AU8" s="253">
        <v>3000000</v>
      </c>
    </row>
    <row r="9" spans="1:47" x14ac:dyDescent="0.25">
      <c r="A9" s="183" t="s">
        <v>496</v>
      </c>
      <c r="B9" s="253" t="s">
        <v>522</v>
      </c>
      <c r="C9" s="253" t="s">
        <v>522</v>
      </c>
      <c r="D9" s="253" t="s">
        <v>522</v>
      </c>
      <c r="E9" s="253" t="s">
        <v>522</v>
      </c>
      <c r="F9" s="253" t="s">
        <v>522</v>
      </c>
      <c r="G9" s="253" t="s">
        <v>522</v>
      </c>
      <c r="H9" s="253" t="s">
        <v>522</v>
      </c>
      <c r="I9" s="253" t="s">
        <v>522</v>
      </c>
      <c r="J9" s="253" t="s">
        <v>522</v>
      </c>
      <c r="K9" s="253" t="s">
        <v>522</v>
      </c>
      <c r="L9" s="253" t="s">
        <v>522</v>
      </c>
      <c r="M9" s="253" t="s">
        <v>522</v>
      </c>
      <c r="N9" s="253" t="s">
        <v>522</v>
      </c>
      <c r="O9" s="253" t="s">
        <v>522</v>
      </c>
      <c r="Q9" s="183" t="s">
        <v>496</v>
      </c>
      <c r="R9" s="253" t="s">
        <v>522</v>
      </c>
      <c r="S9" s="253" t="s">
        <v>522</v>
      </c>
      <c r="T9" s="253" t="s">
        <v>522</v>
      </c>
      <c r="U9" s="253" t="s">
        <v>522</v>
      </c>
      <c r="V9" s="253" t="s">
        <v>522</v>
      </c>
      <c r="W9" s="253" t="s">
        <v>522</v>
      </c>
      <c r="X9" s="253" t="s">
        <v>522</v>
      </c>
      <c r="Y9" s="253" t="s">
        <v>522</v>
      </c>
      <c r="Z9" s="253" t="s">
        <v>522</v>
      </c>
      <c r="AA9" s="253" t="s">
        <v>522</v>
      </c>
      <c r="AB9" s="253" t="s">
        <v>522</v>
      </c>
      <c r="AC9" s="253" t="s">
        <v>522</v>
      </c>
      <c r="AD9" s="253" t="s">
        <v>522</v>
      </c>
      <c r="AE9" s="253" t="s">
        <v>522</v>
      </c>
      <c r="AG9" s="183" t="s">
        <v>496</v>
      </c>
      <c r="AH9" s="253" t="s">
        <v>522</v>
      </c>
      <c r="AI9" s="253" t="s">
        <v>522</v>
      </c>
      <c r="AJ9" s="253" t="s">
        <v>522</v>
      </c>
      <c r="AK9" s="253" t="s">
        <v>522</v>
      </c>
      <c r="AL9" s="253" t="s">
        <v>522</v>
      </c>
      <c r="AM9" s="253" t="s">
        <v>522</v>
      </c>
      <c r="AN9" s="253" t="s">
        <v>522</v>
      </c>
      <c r="AO9" s="253" t="s">
        <v>522</v>
      </c>
      <c r="AP9" s="253" t="s">
        <v>522</v>
      </c>
      <c r="AQ9" s="253" t="s">
        <v>522</v>
      </c>
      <c r="AR9" s="253" t="s">
        <v>522</v>
      </c>
      <c r="AS9" s="253" t="s">
        <v>522</v>
      </c>
      <c r="AT9" s="253" t="s">
        <v>522</v>
      </c>
      <c r="AU9" s="253" t="s">
        <v>522</v>
      </c>
    </row>
    <row r="10" spans="1:47" x14ac:dyDescent="0.25">
      <c r="A10" s="250" t="s">
        <v>523</v>
      </c>
      <c r="B10" s="253"/>
      <c r="C10" s="253"/>
      <c r="D10" s="253"/>
      <c r="E10" s="253"/>
      <c r="F10" s="253"/>
      <c r="G10" s="253"/>
      <c r="H10" s="253"/>
      <c r="I10" s="253"/>
      <c r="J10" s="253"/>
      <c r="K10" s="253"/>
      <c r="L10" s="253"/>
      <c r="M10" s="253"/>
      <c r="N10" s="253"/>
      <c r="O10" s="253"/>
      <c r="Q10" s="250" t="s">
        <v>523</v>
      </c>
      <c r="R10" s="253"/>
      <c r="S10" s="253"/>
      <c r="T10" s="253"/>
      <c r="U10" s="253"/>
      <c r="V10" s="253"/>
      <c r="W10" s="253"/>
      <c r="X10" s="253"/>
      <c r="Y10" s="253"/>
      <c r="Z10" s="253"/>
      <c r="AA10" s="253"/>
      <c r="AB10" s="253"/>
      <c r="AC10" s="253"/>
      <c r="AD10" s="253"/>
      <c r="AE10" s="253"/>
      <c r="AG10" s="250" t="s">
        <v>523</v>
      </c>
      <c r="AH10" s="253"/>
      <c r="AI10" s="253"/>
      <c r="AJ10" s="253"/>
      <c r="AK10" s="253"/>
      <c r="AL10" s="253"/>
      <c r="AM10" s="253"/>
      <c r="AN10" s="253"/>
      <c r="AO10" s="253"/>
      <c r="AP10" s="253"/>
      <c r="AQ10" s="253"/>
      <c r="AR10" s="253"/>
      <c r="AS10" s="253"/>
      <c r="AT10" s="253"/>
      <c r="AU10" s="253"/>
    </row>
    <row r="11" spans="1:47" x14ac:dyDescent="0.25">
      <c r="A11" s="183" t="s">
        <v>490</v>
      </c>
      <c r="B11" s="253">
        <v>0</v>
      </c>
      <c r="C11" s="253">
        <f>C1/1000000</f>
        <v>59.997</v>
      </c>
      <c r="D11" s="253">
        <f t="shared" ref="D11:O15" si="0">D1/1000000</f>
        <v>119.99299999999999</v>
      </c>
      <c r="E11" s="253">
        <f t="shared" si="0"/>
        <v>179.999</v>
      </c>
      <c r="F11" s="253">
        <f t="shared" si="0"/>
        <v>239.99600000000001</v>
      </c>
      <c r="G11" s="253">
        <f t="shared" si="0"/>
        <v>300.00200000000001</v>
      </c>
      <c r="H11" s="253">
        <f t="shared" si="0"/>
        <v>359.99799999999999</v>
      </c>
      <c r="I11" s="253">
        <f t="shared" si="0"/>
        <v>419.99400000000003</v>
      </c>
      <c r="J11" s="253">
        <f t="shared" si="0"/>
        <v>480.00099999999998</v>
      </c>
      <c r="K11" s="253">
        <f t="shared" si="0"/>
        <v>539.99699999999996</v>
      </c>
      <c r="L11" s="253">
        <f t="shared" si="0"/>
        <v>599.99300000000005</v>
      </c>
      <c r="M11" s="253">
        <f t="shared" si="0"/>
        <v>660</v>
      </c>
      <c r="N11" s="253">
        <f t="shared" si="0"/>
        <v>719.99599999999998</v>
      </c>
      <c r="O11" s="253">
        <f t="shared" si="0"/>
        <v>779.99199999999996</v>
      </c>
      <c r="Q11" s="183" t="s">
        <v>490</v>
      </c>
      <c r="R11" s="253">
        <v>0</v>
      </c>
      <c r="S11" s="253">
        <f>S1/1000000</f>
        <v>100.003</v>
      </c>
      <c r="T11" s="253">
        <f t="shared" ref="T11:AE11" si="1">T1/1000000</f>
        <v>199.99700000000001</v>
      </c>
      <c r="U11" s="253">
        <f t="shared" si="1"/>
        <v>300.00099999999998</v>
      </c>
      <c r="V11" s="253">
        <f t="shared" si="1"/>
        <v>399.995</v>
      </c>
      <c r="W11" s="253">
        <f t="shared" si="1"/>
        <v>499.99799999999999</v>
      </c>
      <c r="X11" s="253">
        <f t="shared" si="1"/>
        <v>600.00199999999995</v>
      </c>
      <c r="Y11" s="253">
        <f t="shared" si="1"/>
        <v>699.99599999999998</v>
      </c>
      <c r="Z11" s="253">
        <f t="shared" si="1"/>
        <v>800</v>
      </c>
      <c r="AA11" s="253">
        <f t="shared" si="1"/>
        <v>900.00400000000002</v>
      </c>
      <c r="AB11" s="253">
        <f t="shared" si="1"/>
        <v>999.99699999999996</v>
      </c>
      <c r="AC11" s="253">
        <f t="shared" si="1"/>
        <v>1100.001</v>
      </c>
      <c r="AD11" s="253">
        <f t="shared" si="1"/>
        <v>1199.9949999999999</v>
      </c>
      <c r="AE11" s="253">
        <f t="shared" si="1"/>
        <v>1299.999</v>
      </c>
      <c r="AG11" s="183" t="s">
        <v>490</v>
      </c>
      <c r="AH11" s="253">
        <v>0</v>
      </c>
      <c r="AI11" s="253">
        <f>AI1/1000000</f>
        <v>60.006</v>
      </c>
      <c r="AJ11" s="253">
        <f t="shared" ref="AJ11:AU11" si="2">AJ1/1000000</f>
        <v>120.002</v>
      </c>
      <c r="AK11" s="253">
        <f t="shared" si="2"/>
        <v>179.999</v>
      </c>
      <c r="AL11" s="253">
        <f t="shared" si="2"/>
        <v>240.005</v>
      </c>
      <c r="AM11" s="253">
        <f t="shared" si="2"/>
        <v>300.00099999999998</v>
      </c>
      <c r="AN11" s="253">
        <f t="shared" si="2"/>
        <v>360.00799999999998</v>
      </c>
      <c r="AO11" s="253">
        <f t="shared" si="2"/>
        <v>420.00400000000002</v>
      </c>
      <c r="AP11" s="253">
        <f t="shared" si="2"/>
        <v>480</v>
      </c>
      <c r="AQ11" s="253">
        <f t="shared" si="2"/>
        <v>540.00599999999997</v>
      </c>
      <c r="AR11" s="253">
        <f t="shared" si="2"/>
        <v>600.00300000000004</v>
      </c>
      <c r="AS11" s="253">
        <f t="shared" si="2"/>
        <v>659.99900000000002</v>
      </c>
      <c r="AT11" s="253">
        <f t="shared" si="2"/>
        <v>720.005</v>
      </c>
      <c r="AU11" s="253">
        <f t="shared" si="2"/>
        <v>780.00099999999998</v>
      </c>
    </row>
    <row r="12" spans="1:47" x14ac:dyDescent="0.25">
      <c r="A12" s="183" t="s">
        <v>489</v>
      </c>
      <c r="B12" s="253">
        <f>B2/1000000</f>
        <v>133.36833999999999</v>
      </c>
      <c r="C12" s="253">
        <f>C2/1000000</f>
        <v>134.01673400000001</v>
      </c>
      <c r="D12" s="253">
        <f t="shared" si="0"/>
        <v>133.43419499999999</v>
      </c>
      <c r="E12" s="253">
        <f t="shared" si="0"/>
        <v>133.30402599999999</v>
      </c>
      <c r="F12" s="253">
        <f t="shared" si="0"/>
        <v>132.91248999999999</v>
      </c>
      <c r="G12" s="253">
        <f t="shared" si="0"/>
        <v>130.34522200000001</v>
      </c>
      <c r="H12" s="253">
        <f t="shared" si="0"/>
        <v>129.63395399999999</v>
      </c>
      <c r="I12" s="253">
        <f t="shared" si="0"/>
        <v>128.837807</v>
      </c>
      <c r="J12" s="253">
        <f t="shared" si="0"/>
        <v>128.43068500000001</v>
      </c>
      <c r="K12" s="253">
        <f t="shared" si="0"/>
        <v>128.87165300000001</v>
      </c>
      <c r="L12" s="253">
        <f t="shared" si="0"/>
        <v>127.866056</v>
      </c>
      <c r="M12" s="253">
        <f t="shared" si="0"/>
        <v>127.228601</v>
      </c>
      <c r="N12" s="253">
        <f t="shared" si="0"/>
        <v>126.05002399999999</v>
      </c>
      <c r="O12" s="253">
        <f t="shared" si="0"/>
        <v>126.771507</v>
      </c>
      <c r="Q12" s="183" t="s">
        <v>489</v>
      </c>
      <c r="R12" s="253">
        <f>R2/1000000</f>
        <v>144.25347199999999</v>
      </c>
      <c r="S12" s="253">
        <f>S2/1000000</f>
        <v>142.88119</v>
      </c>
      <c r="T12" s="253">
        <f t="shared" ref="T12:AE12" si="3">T2/1000000</f>
        <v>141.25132600000001</v>
      </c>
      <c r="U12" s="253">
        <f t="shared" si="3"/>
        <v>139.32149000000001</v>
      </c>
      <c r="V12" s="253">
        <f t="shared" si="3"/>
        <v>137.37481700000001</v>
      </c>
      <c r="W12" s="253">
        <f t="shared" si="3"/>
        <v>136.952854</v>
      </c>
      <c r="X12" s="253">
        <f t="shared" si="3"/>
        <v>136.664694</v>
      </c>
      <c r="Y12" s="253">
        <f t="shared" si="3"/>
        <v>133.918576</v>
      </c>
      <c r="Z12" s="253">
        <f t="shared" si="3"/>
        <v>133.080714</v>
      </c>
      <c r="AA12" s="253">
        <f t="shared" si="3"/>
        <v>132.68428599999999</v>
      </c>
      <c r="AB12" s="253">
        <f t="shared" si="3"/>
        <v>133.62641500000001</v>
      </c>
      <c r="AC12" s="253">
        <f t="shared" si="3"/>
        <v>130.60849999999999</v>
      </c>
      <c r="AD12" s="253">
        <f t="shared" si="3"/>
        <v>128.52197200000001</v>
      </c>
      <c r="AE12" s="253">
        <f t="shared" si="3"/>
        <v>123.167185</v>
      </c>
      <c r="AG12" s="183" t="s">
        <v>489</v>
      </c>
      <c r="AH12" s="253">
        <f>AH2/1000000</f>
        <v>130.52226099999999</v>
      </c>
      <c r="AI12" s="253">
        <f>AI2/1000000</f>
        <v>130.457977</v>
      </c>
      <c r="AJ12" s="253">
        <f t="shared" ref="AJ12:AU12" si="4">AJ2/1000000</f>
        <v>130.949208</v>
      </c>
      <c r="AK12" s="253">
        <f t="shared" si="4"/>
        <v>131.070345</v>
      </c>
      <c r="AL12" s="253">
        <f t="shared" si="4"/>
        <v>130.56027700000001</v>
      </c>
      <c r="AM12" s="253">
        <f t="shared" si="4"/>
        <v>130.17241300000001</v>
      </c>
      <c r="AN12" s="253">
        <f t="shared" si="4"/>
        <v>131.42408</v>
      </c>
      <c r="AO12" s="253">
        <f t="shared" si="4"/>
        <v>130.540389</v>
      </c>
      <c r="AP12" s="253">
        <f t="shared" si="4"/>
        <v>130.23983100000001</v>
      </c>
      <c r="AQ12" s="253">
        <f t="shared" si="4"/>
        <v>129.339775</v>
      </c>
      <c r="AR12" s="253">
        <f t="shared" si="4"/>
        <v>131.41292899999999</v>
      </c>
      <c r="AS12" s="253">
        <f t="shared" si="4"/>
        <v>130.863708</v>
      </c>
      <c r="AT12" s="253">
        <f t="shared" si="4"/>
        <v>129.78478000000001</v>
      </c>
      <c r="AU12" s="253">
        <f t="shared" si="4"/>
        <v>129.35829200000001</v>
      </c>
    </row>
    <row r="13" spans="1:47" x14ac:dyDescent="0.25">
      <c r="A13" s="183" t="s">
        <v>488</v>
      </c>
      <c r="B13" s="256">
        <f t="shared" ref="B13:C15" si="5">B3/1000000</f>
        <v>400</v>
      </c>
      <c r="C13" s="256">
        <f t="shared" si="5"/>
        <v>380</v>
      </c>
      <c r="D13" s="256">
        <f t="shared" si="0"/>
        <v>360</v>
      </c>
      <c r="E13" s="256">
        <f t="shared" si="0"/>
        <v>340</v>
      </c>
      <c r="F13" s="256">
        <f t="shared" si="0"/>
        <v>320</v>
      </c>
      <c r="G13" s="256">
        <f t="shared" si="0"/>
        <v>300</v>
      </c>
      <c r="H13" s="256">
        <f t="shared" si="0"/>
        <v>280</v>
      </c>
      <c r="I13" s="256">
        <f t="shared" si="0"/>
        <v>260</v>
      </c>
      <c r="J13" s="256">
        <f t="shared" si="0"/>
        <v>240</v>
      </c>
      <c r="K13" s="256">
        <f t="shared" si="0"/>
        <v>220</v>
      </c>
      <c r="L13" s="256">
        <f t="shared" si="0"/>
        <v>200</v>
      </c>
      <c r="M13" s="256">
        <f t="shared" si="0"/>
        <v>180</v>
      </c>
      <c r="N13" s="256">
        <f t="shared" si="0"/>
        <v>160</v>
      </c>
      <c r="O13" s="256">
        <f t="shared" si="0"/>
        <v>140</v>
      </c>
      <c r="Q13" s="183" t="s">
        <v>488</v>
      </c>
      <c r="R13" s="256">
        <f t="shared" ref="R13:AE13" si="6">R3/1000000</f>
        <v>400</v>
      </c>
      <c r="S13" s="256">
        <f t="shared" si="6"/>
        <v>380</v>
      </c>
      <c r="T13" s="256">
        <f t="shared" si="6"/>
        <v>360</v>
      </c>
      <c r="U13" s="256">
        <f t="shared" si="6"/>
        <v>340</v>
      </c>
      <c r="V13" s="256">
        <f t="shared" si="6"/>
        <v>320</v>
      </c>
      <c r="W13" s="256">
        <f t="shared" si="6"/>
        <v>300</v>
      </c>
      <c r="X13" s="256">
        <f t="shared" si="6"/>
        <v>280</v>
      </c>
      <c r="Y13" s="256">
        <f t="shared" si="6"/>
        <v>260</v>
      </c>
      <c r="Z13" s="256">
        <f t="shared" si="6"/>
        <v>240</v>
      </c>
      <c r="AA13" s="256">
        <f t="shared" si="6"/>
        <v>220</v>
      </c>
      <c r="AB13" s="256">
        <f t="shared" si="6"/>
        <v>200</v>
      </c>
      <c r="AC13" s="256">
        <f t="shared" si="6"/>
        <v>180</v>
      </c>
      <c r="AD13" s="256">
        <f t="shared" si="6"/>
        <v>160</v>
      </c>
      <c r="AE13" s="256">
        <f t="shared" si="6"/>
        <v>140</v>
      </c>
      <c r="AG13" s="183" t="s">
        <v>488</v>
      </c>
      <c r="AH13" s="256">
        <f t="shared" ref="AH13:AU13" si="7">AH3/1000000</f>
        <v>400</v>
      </c>
      <c r="AI13" s="256">
        <f t="shared" si="7"/>
        <v>380</v>
      </c>
      <c r="AJ13" s="256">
        <f t="shared" si="7"/>
        <v>360</v>
      </c>
      <c r="AK13" s="256">
        <f t="shared" si="7"/>
        <v>340</v>
      </c>
      <c r="AL13" s="256">
        <f t="shared" si="7"/>
        <v>320</v>
      </c>
      <c r="AM13" s="256">
        <f t="shared" si="7"/>
        <v>300</v>
      </c>
      <c r="AN13" s="256">
        <f t="shared" si="7"/>
        <v>280</v>
      </c>
      <c r="AO13" s="256">
        <f t="shared" si="7"/>
        <v>260</v>
      </c>
      <c r="AP13" s="256">
        <f t="shared" si="7"/>
        <v>240</v>
      </c>
      <c r="AQ13" s="256">
        <f t="shared" si="7"/>
        <v>220</v>
      </c>
      <c r="AR13" s="256">
        <f t="shared" si="7"/>
        <v>200</v>
      </c>
      <c r="AS13" s="256">
        <f t="shared" si="7"/>
        <v>180</v>
      </c>
      <c r="AT13" s="256">
        <f t="shared" si="7"/>
        <v>160</v>
      </c>
      <c r="AU13" s="256">
        <f t="shared" si="7"/>
        <v>140</v>
      </c>
    </row>
    <row r="14" spans="1:47" x14ac:dyDescent="0.25">
      <c r="A14" s="183" t="s">
        <v>492</v>
      </c>
      <c r="B14" s="253">
        <f t="shared" si="5"/>
        <v>8891.2226699999992</v>
      </c>
      <c r="C14" s="253">
        <f t="shared" si="5"/>
        <v>8934.4489659999999</v>
      </c>
      <c r="D14" s="253">
        <f t="shared" si="0"/>
        <v>8895.6129920000003</v>
      </c>
      <c r="E14" s="253">
        <f t="shared" si="0"/>
        <v>8886.9350450000002</v>
      </c>
      <c r="F14" s="253">
        <f t="shared" si="0"/>
        <v>8860.8326410000009</v>
      </c>
      <c r="G14" s="253">
        <f t="shared" si="0"/>
        <v>8689.6814539999996</v>
      </c>
      <c r="H14" s="253">
        <f t="shared" si="0"/>
        <v>8642.2635800000007</v>
      </c>
      <c r="I14" s="253">
        <f t="shared" si="0"/>
        <v>8589.1871360000005</v>
      </c>
      <c r="J14" s="253">
        <f t="shared" si="0"/>
        <v>8562.0456639999993</v>
      </c>
      <c r="K14" s="253">
        <f t="shared" si="0"/>
        <v>8591.4435450000001</v>
      </c>
      <c r="L14" s="253">
        <f t="shared" si="0"/>
        <v>8524.403746</v>
      </c>
      <c r="M14" s="253">
        <f t="shared" si="0"/>
        <v>8481.9067049999994</v>
      </c>
      <c r="N14" s="253">
        <f t="shared" si="0"/>
        <v>8403.3349569999991</v>
      </c>
      <c r="O14" s="253">
        <f t="shared" si="0"/>
        <v>8451.4337809999997</v>
      </c>
      <c r="Q14" s="183" t="s">
        <v>492</v>
      </c>
      <c r="R14" s="253">
        <f t="shared" ref="R14:AE14" si="8">R4/1000000</f>
        <v>9616.8981650000005</v>
      </c>
      <c r="S14" s="253">
        <f t="shared" si="8"/>
        <v>9525.4126739999992</v>
      </c>
      <c r="T14" s="253">
        <f t="shared" si="8"/>
        <v>9416.7550730000003</v>
      </c>
      <c r="U14" s="253">
        <f t="shared" si="8"/>
        <v>9288.0993350000008</v>
      </c>
      <c r="V14" s="253">
        <f t="shared" si="8"/>
        <v>9158.3211179999998</v>
      </c>
      <c r="W14" s="253">
        <f t="shared" si="8"/>
        <v>9130.1902530000007</v>
      </c>
      <c r="X14" s="253">
        <f t="shared" si="8"/>
        <v>9110.9795689999992</v>
      </c>
      <c r="Y14" s="253">
        <f t="shared" si="8"/>
        <v>8927.9050929999994</v>
      </c>
      <c r="Z14" s="253">
        <f t="shared" si="8"/>
        <v>8872.0476089999993</v>
      </c>
      <c r="AA14" s="253">
        <f t="shared" si="8"/>
        <v>8845.6190719999995</v>
      </c>
      <c r="AB14" s="253">
        <f t="shared" si="8"/>
        <v>8908.427651</v>
      </c>
      <c r="AC14" s="253">
        <f t="shared" si="8"/>
        <v>8707.2333560000006</v>
      </c>
      <c r="AD14" s="253">
        <f t="shared" si="8"/>
        <v>8568.1314820000007</v>
      </c>
      <c r="AE14" s="253">
        <f t="shared" si="8"/>
        <v>8211.1456930000004</v>
      </c>
      <c r="AG14" s="183" t="s">
        <v>492</v>
      </c>
      <c r="AH14" s="253">
        <f t="shared" ref="AH14:AU14" si="9">AH4/1000000</f>
        <v>8701.4840949999998</v>
      </c>
      <c r="AI14" s="253">
        <f t="shared" si="9"/>
        <v>8697.1984420000008</v>
      </c>
      <c r="AJ14" s="253">
        <f t="shared" si="9"/>
        <v>8729.9472029999997</v>
      </c>
      <c r="AK14" s="253">
        <f t="shared" si="9"/>
        <v>8738.0230240000001</v>
      </c>
      <c r="AL14" s="253">
        <f t="shared" si="9"/>
        <v>8704.0184370000006</v>
      </c>
      <c r="AM14" s="253">
        <f t="shared" si="9"/>
        <v>8678.1608460000007</v>
      </c>
      <c r="AN14" s="253">
        <f t="shared" si="9"/>
        <v>8761.6053209999991</v>
      </c>
      <c r="AO14" s="253">
        <f t="shared" si="9"/>
        <v>8702.6925859999992</v>
      </c>
      <c r="AP14" s="253">
        <f t="shared" si="9"/>
        <v>8682.6554039999992</v>
      </c>
      <c r="AQ14" s="253">
        <f t="shared" si="9"/>
        <v>8622.6516680000004</v>
      </c>
      <c r="AR14" s="253">
        <f t="shared" si="9"/>
        <v>8760.861922</v>
      </c>
      <c r="AS14" s="253">
        <f t="shared" si="9"/>
        <v>8724.2472259999995</v>
      </c>
      <c r="AT14" s="253">
        <f t="shared" si="9"/>
        <v>8652.3186860000005</v>
      </c>
      <c r="AU14" s="253">
        <f t="shared" si="9"/>
        <v>8623.8861219999999</v>
      </c>
    </row>
    <row r="15" spans="1:47" x14ac:dyDescent="0.25">
      <c r="A15" s="183" t="s">
        <v>493</v>
      </c>
      <c r="B15" s="253">
        <f t="shared" si="5"/>
        <v>15</v>
      </c>
      <c r="C15" s="253">
        <f t="shared" si="5"/>
        <v>15</v>
      </c>
      <c r="D15" s="253">
        <f t="shared" si="0"/>
        <v>15</v>
      </c>
      <c r="E15" s="253">
        <f t="shared" si="0"/>
        <v>15</v>
      </c>
      <c r="F15" s="253">
        <f t="shared" si="0"/>
        <v>15</v>
      </c>
      <c r="G15" s="253">
        <f t="shared" si="0"/>
        <v>15</v>
      </c>
      <c r="H15" s="253">
        <f t="shared" si="0"/>
        <v>15</v>
      </c>
      <c r="I15" s="253">
        <f t="shared" si="0"/>
        <v>15</v>
      </c>
      <c r="J15" s="253">
        <f t="shared" si="0"/>
        <v>15</v>
      </c>
      <c r="K15" s="253">
        <f t="shared" si="0"/>
        <v>15</v>
      </c>
      <c r="L15" s="253">
        <f t="shared" si="0"/>
        <v>15</v>
      </c>
      <c r="M15" s="253">
        <f t="shared" si="0"/>
        <v>15</v>
      </c>
      <c r="N15" s="253">
        <f t="shared" si="0"/>
        <v>15</v>
      </c>
      <c r="O15" s="253">
        <f t="shared" si="0"/>
        <v>15</v>
      </c>
      <c r="Q15" s="183" t="s">
        <v>493</v>
      </c>
      <c r="R15" s="253">
        <f t="shared" ref="R15:AE15" si="10">R5/1000000</f>
        <v>15</v>
      </c>
      <c r="S15" s="253">
        <f t="shared" si="10"/>
        <v>15</v>
      </c>
      <c r="T15" s="253">
        <f t="shared" si="10"/>
        <v>15</v>
      </c>
      <c r="U15" s="253">
        <f t="shared" si="10"/>
        <v>15</v>
      </c>
      <c r="V15" s="253">
        <f t="shared" si="10"/>
        <v>15</v>
      </c>
      <c r="W15" s="253">
        <f t="shared" si="10"/>
        <v>15</v>
      </c>
      <c r="X15" s="253">
        <f t="shared" si="10"/>
        <v>15</v>
      </c>
      <c r="Y15" s="253">
        <f t="shared" si="10"/>
        <v>15</v>
      </c>
      <c r="Z15" s="253">
        <f t="shared" si="10"/>
        <v>15</v>
      </c>
      <c r="AA15" s="253">
        <f t="shared" si="10"/>
        <v>15</v>
      </c>
      <c r="AB15" s="253">
        <f t="shared" si="10"/>
        <v>15</v>
      </c>
      <c r="AC15" s="253">
        <f t="shared" si="10"/>
        <v>15</v>
      </c>
      <c r="AD15" s="253">
        <f t="shared" si="10"/>
        <v>15</v>
      </c>
      <c r="AE15" s="253">
        <f t="shared" si="10"/>
        <v>15</v>
      </c>
      <c r="AG15" s="183" t="s">
        <v>493</v>
      </c>
      <c r="AH15" s="253">
        <f t="shared" ref="AH15:AU15" si="11">AH5/1000000</f>
        <v>15</v>
      </c>
      <c r="AI15" s="253">
        <f t="shared" si="11"/>
        <v>15</v>
      </c>
      <c r="AJ15" s="253">
        <f t="shared" si="11"/>
        <v>15</v>
      </c>
      <c r="AK15" s="253">
        <f t="shared" si="11"/>
        <v>15</v>
      </c>
      <c r="AL15" s="253">
        <f t="shared" si="11"/>
        <v>15</v>
      </c>
      <c r="AM15" s="253">
        <f t="shared" si="11"/>
        <v>15</v>
      </c>
      <c r="AN15" s="253">
        <f t="shared" si="11"/>
        <v>15</v>
      </c>
      <c r="AO15" s="253">
        <f t="shared" si="11"/>
        <v>15</v>
      </c>
      <c r="AP15" s="253">
        <f t="shared" si="11"/>
        <v>15</v>
      </c>
      <c r="AQ15" s="253">
        <f t="shared" si="11"/>
        <v>15</v>
      </c>
      <c r="AR15" s="253">
        <f t="shared" si="11"/>
        <v>15</v>
      </c>
      <c r="AS15" s="253">
        <f t="shared" si="11"/>
        <v>15</v>
      </c>
      <c r="AT15" s="253">
        <f t="shared" si="11"/>
        <v>15</v>
      </c>
      <c r="AU15" s="253">
        <f t="shared" si="11"/>
        <v>15</v>
      </c>
    </row>
    <row r="16" spans="1:47" x14ac:dyDescent="0.25">
      <c r="A16" s="183" t="s">
        <v>8</v>
      </c>
      <c r="B16" s="254" t="str">
        <f>B6</f>
        <v>0.560000</v>
      </c>
      <c r="C16" s="254" t="str">
        <f>C6</f>
        <v>0.560000</v>
      </c>
      <c r="D16" s="254" t="str">
        <f t="shared" ref="D16:O16" si="12">D6</f>
        <v>0.560000</v>
      </c>
      <c r="E16" s="254" t="str">
        <f t="shared" si="12"/>
        <v>0.560000</v>
      </c>
      <c r="F16" s="254" t="str">
        <f t="shared" si="12"/>
        <v>0.560000</v>
      </c>
      <c r="G16" s="254" t="str">
        <f t="shared" si="12"/>
        <v>0.560000</v>
      </c>
      <c r="H16" s="254" t="str">
        <f t="shared" si="12"/>
        <v>0.560000</v>
      </c>
      <c r="I16" s="254" t="str">
        <f t="shared" si="12"/>
        <v>0.560000</v>
      </c>
      <c r="J16" s="254" t="str">
        <f t="shared" si="12"/>
        <v>0.560000</v>
      </c>
      <c r="K16" s="254" t="str">
        <f t="shared" si="12"/>
        <v>0.560000</v>
      </c>
      <c r="L16" s="254" t="str">
        <f t="shared" si="12"/>
        <v>0.560000</v>
      </c>
      <c r="M16" s="254" t="str">
        <f t="shared" si="12"/>
        <v>0.560000</v>
      </c>
      <c r="N16" s="254" t="str">
        <f t="shared" si="12"/>
        <v>0.560000</v>
      </c>
      <c r="O16" s="254" t="str">
        <f t="shared" si="12"/>
        <v>0.560000</v>
      </c>
      <c r="Q16" s="183" t="s">
        <v>8</v>
      </c>
      <c r="R16" s="254" t="str">
        <f>R6</f>
        <v>0.600000</v>
      </c>
      <c r="S16" s="254" t="str">
        <f>S6</f>
        <v>0.600000</v>
      </c>
      <c r="T16" s="254" t="str">
        <f t="shared" ref="T16:AE16" si="13">T6</f>
        <v>0.600000</v>
      </c>
      <c r="U16" s="254" t="str">
        <f t="shared" si="13"/>
        <v>0.600000</v>
      </c>
      <c r="V16" s="254" t="str">
        <f t="shared" si="13"/>
        <v>0.600000</v>
      </c>
      <c r="W16" s="254" t="str">
        <f t="shared" si="13"/>
        <v>0.600000</v>
      </c>
      <c r="X16" s="254" t="str">
        <f t="shared" si="13"/>
        <v>0.600000</v>
      </c>
      <c r="Y16" s="254" t="str">
        <f t="shared" si="13"/>
        <v>0.600000</v>
      </c>
      <c r="Z16" s="254" t="str">
        <f t="shared" si="13"/>
        <v>0.600000</v>
      </c>
      <c r="AA16" s="254" t="str">
        <f t="shared" si="13"/>
        <v>0.600000</v>
      </c>
      <c r="AB16" s="254" t="str">
        <f t="shared" si="13"/>
        <v>0.600000</v>
      </c>
      <c r="AC16" s="254" t="str">
        <f t="shared" si="13"/>
        <v>0.600000</v>
      </c>
      <c r="AD16" s="254" t="str">
        <f t="shared" si="13"/>
        <v>0.600000</v>
      </c>
      <c r="AE16" s="254" t="str">
        <f t="shared" si="13"/>
        <v>0.600000</v>
      </c>
      <c r="AG16" s="183" t="s">
        <v>8</v>
      </c>
      <c r="AH16" s="254" t="str">
        <f>AH6</f>
        <v>0.560000</v>
      </c>
      <c r="AI16" s="254" t="str">
        <f>AI6</f>
        <v>0.560000</v>
      </c>
      <c r="AJ16" s="254" t="str">
        <f t="shared" ref="AJ16:AU16" si="14">AJ6</f>
        <v>0.560000</v>
      </c>
      <c r="AK16" s="254" t="str">
        <f t="shared" si="14"/>
        <v>0.560000</v>
      </c>
      <c r="AL16" s="254" t="str">
        <f t="shared" si="14"/>
        <v>0.560000</v>
      </c>
      <c r="AM16" s="254" t="str">
        <f t="shared" si="14"/>
        <v>0.560000</v>
      </c>
      <c r="AN16" s="254" t="str">
        <f t="shared" si="14"/>
        <v>0.560000</v>
      </c>
      <c r="AO16" s="254" t="str">
        <f t="shared" si="14"/>
        <v>0.560000</v>
      </c>
      <c r="AP16" s="254" t="str">
        <f t="shared" si="14"/>
        <v>0.560000</v>
      </c>
      <c r="AQ16" s="254" t="str">
        <f t="shared" si="14"/>
        <v>0.560000</v>
      </c>
      <c r="AR16" s="254" t="str">
        <f t="shared" si="14"/>
        <v>0.560000</v>
      </c>
      <c r="AS16" s="254" t="str">
        <f t="shared" si="14"/>
        <v>0.560000</v>
      </c>
      <c r="AT16" s="254" t="str">
        <f t="shared" si="14"/>
        <v>0.560000</v>
      </c>
      <c r="AU16" s="254" t="str">
        <f t="shared" si="14"/>
        <v>0.560000</v>
      </c>
    </row>
    <row r="17" spans="1:47" x14ac:dyDescent="0.25">
      <c r="A17" s="183" t="s">
        <v>495</v>
      </c>
      <c r="B17" s="253">
        <f>B7/1000000</f>
        <v>44</v>
      </c>
      <c r="C17" s="253">
        <f>C7/1000000</f>
        <v>44</v>
      </c>
      <c r="D17" s="253">
        <f t="shared" ref="D17:O18" si="15">D7/1000000</f>
        <v>44</v>
      </c>
      <c r="E17" s="253">
        <f t="shared" si="15"/>
        <v>44</v>
      </c>
      <c r="F17" s="253">
        <f t="shared" si="15"/>
        <v>44</v>
      </c>
      <c r="G17" s="253">
        <f t="shared" si="15"/>
        <v>44</v>
      </c>
      <c r="H17" s="253">
        <f t="shared" si="15"/>
        <v>44</v>
      </c>
      <c r="I17" s="253">
        <f t="shared" si="15"/>
        <v>44</v>
      </c>
      <c r="J17" s="253">
        <f t="shared" si="15"/>
        <v>44</v>
      </c>
      <c r="K17" s="253">
        <f t="shared" si="15"/>
        <v>44</v>
      </c>
      <c r="L17" s="253">
        <f t="shared" si="15"/>
        <v>44</v>
      </c>
      <c r="M17" s="253">
        <f t="shared" si="15"/>
        <v>44</v>
      </c>
      <c r="N17" s="253">
        <f t="shared" si="15"/>
        <v>44</v>
      </c>
      <c r="O17" s="253">
        <f t="shared" si="15"/>
        <v>44</v>
      </c>
      <c r="Q17" s="183" t="s">
        <v>495</v>
      </c>
      <c r="R17" s="253">
        <f>R7/1000000</f>
        <v>44</v>
      </c>
      <c r="S17" s="253">
        <f>S7/1000000</f>
        <v>44</v>
      </c>
      <c r="T17" s="253">
        <f t="shared" ref="T17:AE17" si="16">T7/1000000</f>
        <v>44</v>
      </c>
      <c r="U17" s="253">
        <f t="shared" si="16"/>
        <v>44</v>
      </c>
      <c r="V17" s="253">
        <f t="shared" si="16"/>
        <v>44</v>
      </c>
      <c r="W17" s="253">
        <f t="shared" si="16"/>
        <v>44</v>
      </c>
      <c r="X17" s="253">
        <f t="shared" si="16"/>
        <v>44</v>
      </c>
      <c r="Y17" s="253">
        <f t="shared" si="16"/>
        <v>44</v>
      </c>
      <c r="Z17" s="253">
        <f t="shared" si="16"/>
        <v>44</v>
      </c>
      <c r="AA17" s="253">
        <f t="shared" si="16"/>
        <v>44</v>
      </c>
      <c r="AB17" s="253">
        <f t="shared" si="16"/>
        <v>44</v>
      </c>
      <c r="AC17" s="253">
        <f t="shared" si="16"/>
        <v>44</v>
      </c>
      <c r="AD17" s="253">
        <f t="shared" si="16"/>
        <v>44</v>
      </c>
      <c r="AE17" s="253">
        <f t="shared" si="16"/>
        <v>44</v>
      </c>
      <c r="AG17" s="183" t="s">
        <v>495</v>
      </c>
      <c r="AH17" s="253">
        <f>AH7/1000000</f>
        <v>44</v>
      </c>
      <c r="AI17" s="253">
        <f>AI7/1000000</f>
        <v>44</v>
      </c>
      <c r="AJ17" s="253">
        <f t="shared" ref="AJ17:AU17" si="17">AJ7/1000000</f>
        <v>44</v>
      </c>
      <c r="AK17" s="253">
        <f t="shared" si="17"/>
        <v>44</v>
      </c>
      <c r="AL17" s="253">
        <f t="shared" si="17"/>
        <v>44</v>
      </c>
      <c r="AM17" s="253">
        <f t="shared" si="17"/>
        <v>44</v>
      </c>
      <c r="AN17" s="253">
        <f t="shared" si="17"/>
        <v>44</v>
      </c>
      <c r="AO17" s="253">
        <f t="shared" si="17"/>
        <v>44</v>
      </c>
      <c r="AP17" s="253">
        <f t="shared" si="17"/>
        <v>44</v>
      </c>
      <c r="AQ17" s="253">
        <f t="shared" si="17"/>
        <v>44</v>
      </c>
      <c r="AR17" s="253">
        <f t="shared" si="17"/>
        <v>44</v>
      </c>
      <c r="AS17" s="253">
        <f t="shared" si="17"/>
        <v>44</v>
      </c>
      <c r="AT17" s="253">
        <f t="shared" si="17"/>
        <v>44</v>
      </c>
      <c r="AU17" s="253">
        <f t="shared" si="17"/>
        <v>44</v>
      </c>
    </row>
    <row r="18" spans="1:47" x14ac:dyDescent="0.25">
      <c r="A18" s="183" t="s">
        <v>1</v>
      </c>
      <c r="B18" s="253">
        <f>B8/1000000</f>
        <v>1</v>
      </c>
      <c r="C18" s="253">
        <f>C8/1000000</f>
        <v>1</v>
      </c>
      <c r="D18" s="253">
        <f t="shared" si="15"/>
        <v>1</v>
      </c>
      <c r="E18" s="253">
        <f t="shared" si="15"/>
        <v>1</v>
      </c>
      <c r="F18" s="253">
        <f t="shared" si="15"/>
        <v>1</v>
      </c>
      <c r="G18" s="253">
        <f t="shared" si="15"/>
        <v>1</v>
      </c>
      <c r="H18" s="253">
        <f t="shared" si="15"/>
        <v>1</v>
      </c>
      <c r="I18" s="253">
        <f t="shared" si="15"/>
        <v>1</v>
      </c>
      <c r="J18" s="253">
        <f t="shared" si="15"/>
        <v>1</v>
      </c>
      <c r="K18" s="253">
        <f t="shared" si="15"/>
        <v>1</v>
      </c>
      <c r="L18" s="253">
        <f t="shared" si="15"/>
        <v>1</v>
      </c>
      <c r="M18" s="253">
        <f t="shared" si="15"/>
        <v>1</v>
      </c>
      <c r="N18" s="253">
        <f t="shared" si="15"/>
        <v>1</v>
      </c>
      <c r="O18" s="253">
        <f t="shared" si="15"/>
        <v>1</v>
      </c>
      <c r="Q18" s="183" t="s">
        <v>1</v>
      </c>
      <c r="R18" s="253">
        <f>R8/1000000</f>
        <v>2</v>
      </c>
      <c r="S18" s="253">
        <f>S8/1000000</f>
        <v>2</v>
      </c>
      <c r="T18" s="253">
        <f t="shared" ref="T18:AE18" si="18">T8/1000000</f>
        <v>2</v>
      </c>
      <c r="U18" s="253">
        <f t="shared" si="18"/>
        <v>2</v>
      </c>
      <c r="V18" s="253">
        <f t="shared" si="18"/>
        <v>2</v>
      </c>
      <c r="W18" s="253">
        <f t="shared" si="18"/>
        <v>2</v>
      </c>
      <c r="X18" s="253">
        <f t="shared" si="18"/>
        <v>2</v>
      </c>
      <c r="Y18" s="253">
        <f t="shared" si="18"/>
        <v>2</v>
      </c>
      <c r="Z18" s="253">
        <f t="shared" si="18"/>
        <v>2</v>
      </c>
      <c r="AA18" s="253">
        <f t="shared" si="18"/>
        <v>2</v>
      </c>
      <c r="AB18" s="253">
        <f t="shared" si="18"/>
        <v>2</v>
      </c>
      <c r="AC18" s="253">
        <f t="shared" si="18"/>
        <v>2</v>
      </c>
      <c r="AD18" s="253">
        <f t="shared" si="18"/>
        <v>2</v>
      </c>
      <c r="AE18" s="253">
        <f t="shared" si="18"/>
        <v>2</v>
      </c>
      <c r="AG18" s="183" t="s">
        <v>1</v>
      </c>
      <c r="AH18" s="253">
        <f>AH8/1000000</f>
        <v>3</v>
      </c>
      <c r="AI18" s="253">
        <f>AI8/1000000</f>
        <v>3</v>
      </c>
      <c r="AJ18" s="253">
        <f t="shared" ref="AJ18:AU18" si="19">AJ8/1000000</f>
        <v>3</v>
      </c>
      <c r="AK18" s="253">
        <f t="shared" si="19"/>
        <v>3</v>
      </c>
      <c r="AL18" s="253">
        <f t="shared" si="19"/>
        <v>3</v>
      </c>
      <c r="AM18" s="253">
        <f t="shared" si="19"/>
        <v>3</v>
      </c>
      <c r="AN18" s="253">
        <f t="shared" si="19"/>
        <v>3</v>
      </c>
      <c r="AO18" s="253">
        <f t="shared" si="19"/>
        <v>3</v>
      </c>
      <c r="AP18" s="253">
        <f t="shared" si="19"/>
        <v>3</v>
      </c>
      <c r="AQ18" s="253">
        <f t="shared" si="19"/>
        <v>3</v>
      </c>
      <c r="AR18" s="253">
        <f t="shared" si="19"/>
        <v>3</v>
      </c>
      <c r="AS18" s="253">
        <f t="shared" si="19"/>
        <v>3</v>
      </c>
      <c r="AT18" s="253">
        <f t="shared" si="19"/>
        <v>3</v>
      </c>
      <c r="AU18" s="253">
        <f t="shared" si="19"/>
        <v>3</v>
      </c>
    </row>
    <row r="19" spans="1:47" x14ac:dyDescent="0.25">
      <c r="A19" s="183" t="s">
        <v>496</v>
      </c>
      <c r="B19" s="254" t="str">
        <f>B9</f>
        <v>Schw. Vlies</v>
      </c>
      <c r="C19" s="254" t="str">
        <f>C9</f>
        <v>Schw. Vlies</v>
      </c>
      <c r="D19" s="254" t="str">
        <f t="shared" ref="D19:O19" si="20">D9</f>
        <v>Schw. Vlies</v>
      </c>
      <c r="E19" s="254" t="str">
        <f t="shared" si="20"/>
        <v>Schw. Vlies</v>
      </c>
      <c r="F19" s="254" t="str">
        <f t="shared" si="20"/>
        <v>Schw. Vlies</v>
      </c>
      <c r="G19" s="254" t="str">
        <f t="shared" si="20"/>
        <v>Schw. Vlies</v>
      </c>
      <c r="H19" s="254" t="str">
        <f t="shared" si="20"/>
        <v>Schw. Vlies</v>
      </c>
      <c r="I19" s="254" t="str">
        <f t="shared" si="20"/>
        <v>Schw. Vlies</v>
      </c>
      <c r="J19" s="254" t="str">
        <f t="shared" si="20"/>
        <v>Schw. Vlies</v>
      </c>
      <c r="K19" s="254" t="str">
        <f t="shared" si="20"/>
        <v>Schw. Vlies</v>
      </c>
      <c r="L19" s="254" t="str">
        <f t="shared" si="20"/>
        <v>Schw. Vlies</v>
      </c>
      <c r="M19" s="254" t="str">
        <f t="shared" si="20"/>
        <v>Schw. Vlies</v>
      </c>
      <c r="N19" s="254" t="str">
        <f t="shared" si="20"/>
        <v>Schw. Vlies</v>
      </c>
      <c r="O19" s="254" t="str">
        <f t="shared" si="20"/>
        <v>Schw. Vlies</v>
      </c>
      <c r="Q19" s="183" t="s">
        <v>496</v>
      </c>
      <c r="R19" s="254" t="str">
        <f>R9</f>
        <v>Schw. Vlies</v>
      </c>
      <c r="S19" s="254" t="str">
        <f>S9</f>
        <v>Schw. Vlies</v>
      </c>
      <c r="T19" s="254" t="str">
        <f t="shared" ref="T19:AE19" si="21">T9</f>
        <v>Schw. Vlies</v>
      </c>
      <c r="U19" s="254" t="str">
        <f t="shared" si="21"/>
        <v>Schw. Vlies</v>
      </c>
      <c r="V19" s="254" t="str">
        <f t="shared" si="21"/>
        <v>Schw. Vlies</v>
      </c>
      <c r="W19" s="254" t="str">
        <f t="shared" si="21"/>
        <v>Schw. Vlies</v>
      </c>
      <c r="X19" s="254" t="str">
        <f t="shared" si="21"/>
        <v>Schw. Vlies</v>
      </c>
      <c r="Y19" s="254" t="str">
        <f t="shared" si="21"/>
        <v>Schw. Vlies</v>
      </c>
      <c r="Z19" s="254" t="str">
        <f t="shared" si="21"/>
        <v>Schw. Vlies</v>
      </c>
      <c r="AA19" s="254" t="str">
        <f t="shared" si="21"/>
        <v>Schw. Vlies</v>
      </c>
      <c r="AB19" s="254" t="str">
        <f t="shared" si="21"/>
        <v>Schw. Vlies</v>
      </c>
      <c r="AC19" s="254" t="str">
        <f t="shared" si="21"/>
        <v>Schw. Vlies</v>
      </c>
      <c r="AD19" s="254" t="str">
        <f t="shared" si="21"/>
        <v>Schw. Vlies</v>
      </c>
      <c r="AE19" s="254" t="str">
        <f t="shared" si="21"/>
        <v>Schw. Vlies</v>
      </c>
      <c r="AG19" s="183" t="s">
        <v>496</v>
      </c>
      <c r="AH19" s="254" t="str">
        <f>AH9</f>
        <v>Schw. Vlies</v>
      </c>
      <c r="AI19" s="254" t="str">
        <f>AI9</f>
        <v>Schw. Vlies</v>
      </c>
      <c r="AJ19" s="254" t="str">
        <f t="shared" ref="AJ19:AU19" si="22">AJ9</f>
        <v>Schw. Vlies</v>
      </c>
      <c r="AK19" s="254" t="str">
        <f t="shared" si="22"/>
        <v>Schw. Vlies</v>
      </c>
      <c r="AL19" s="254" t="str">
        <f t="shared" si="22"/>
        <v>Schw. Vlies</v>
      </c>
      <c r="AM19" s="254" t="str">
        <f t="shared" si="22"/>
        <v>Schw. Vlies</v>
      </c>
      <c r="AN19" s="254" t="str">
        <f t="shared" si="22"/>
        <v>Schw. Vlies</v>
      </c>
      <c r="AO19" s="254" t="str">
        <f t="shared" si="22"/>
        <v>Schw. Vlies</v>
      </c>
      <c r="AP19" s="254" t="str">
        <f t="shared" si="22"/>
        <v>Schw. Vlies</v>
      </c>
      <c r="AQ19" s="254" t="str">
        <f t="shared" si="22"/>
        <v>Schw. Vlies</v>
      </c>
      <c r="AR19" s="254" t="str">
        <f t="shared" si="22"/>
        <v>Schw. Vlies</v>
      </c>
      <c r="AS19" s="254" t="str">
        <f t="shared" si="22"/>
        <v>Schw. Vlies</v>
      </c>
      <c r="AT19" s="254" t="str">
        <f t="shared" si="22"/>
        <v>Schw. Vlies</v>
      </c>
      <c r="AU19" s="254" t="str">
        <f t="shared" si="22"/>
        <v>Schw. Vlies</v>
      </c>
    </row>
    <row r="20" spans="1:47" x14ac:dyDescent="0.25">
      <c r="A20" s="183"/>
      <c r="B20" s="253"/>
      <c r="C20" s="253"/>
      <c r="D20" s="253"/>
      <c r="E20" s="253"/>
      <c r="F20" s="253"/>
      <c r="G20" s="253"/>
      <c r="H20" s="253"/>
      <c r="I20" s="253"/>
      <c r="J20" s="253"/>
      <c r="K20" s="253"/>
      <c r="L20" s="253"/>
      <c r="M20" s="253"/>
      <c r="N20" s="253"/>
      <c r="O20" s="253"/>
      <c r="Q20" s="183"/>
      <c r="R20" s="253"/>
      <c r="S20" s="253"/>
      <c r="T20" s="253"/>
      <c r="U20" s="253"/>
      <c r="V20" s="253"/>
      <c r="W20" s="253"/>
      <c r="X20" s="253"/>
      <c r="Y20" s="253"/>
      <c r="Z20" s="253"/>
      <c r="AA20" s="253"/>
      <c r="AB20" s="253"/>
      <c r="AC20" s="253"/>
      <c r="AD20" s="253"/>
      <c r="AE20" s="253"/>
      <c r="AG20" s="183"/>
      <c r="AH20" s="253"/>
      <c r="AI20" s="253"/>
      <c r="AJ20" s="253"/>
      <c r="AK20" s="253"/>
      <c r="AL20" s="253"/>
      <c r="AM20" s="253"/>
      <c r="AN20" s="253"/>
      <c r="AO20" s="253"/>
      <c r="AP20" s="253"/>
      <c r="AQ20" s="253"/>
      <c r="AR20" s="253"/>
      <c r="AS20" s="253"/>
      <c r="AT20" s="253"/>
      <c r="AU20" s="253"/>
    </row>
    <row r="21" spans="1:47" x14ac:dyDescent="0.25">
      <c r="A21" s="250" t="s">
        <v>497</v>
      </c>
      <c r="B21" s="253"/>
      <c r="C21" s="253"/>
      <c r="D21" s="253"/>
      <c r="E21" s="253"/>
      <c r="F21" s="253"/>
      <c r="G21" s="253"/>
      <c r="H21" s="253"/>
      <c r="I21" s="253"/>
      <c r="J21" s="253"/>
      <c r="K21" s="253"/>
      <c r="L21" s="253"/>
      <c r="M21" s="253"/>
      <c r="N21" s="253"/>
      <c r="O21" s="253"/>
      <c r="Q21" s="250" t="s">
        <v>497</v>
      </c>
      <c r="R21" s="253"/>
      <c r="S21" s="253"/>
      <c r="T21" s="253"/>
      <c r="U21" s="253"/>
      <c r="V21" s="253"/>
      <c r="W21" s="253"/>
      <c r="X21" s="253"/>
      <c r="Y21" s="253"/>
      <c r="Z21" s="253"/>
      <c r="AA21" s="253"/>
      <c r="AB21" s="253"/>
      <c r="AC21" s="253"/>
      <c r="AD21" s="253"/>
      <c r="AE21" s="253"/>
      <c r="AG21" s="250" t="s">
        <v>497</v>
      </c>
      <c r="AH21" s="253"/>
      <c r="AI21" s="253"/>
      <c r="AJ21" s="253"/>
      <c r="AK21" s="253"/>
      <c r="AL21" s="253"/>
      <c r="AM21" s="253"/>
      <c r="AN21" s="253"/>
      <c r="AO21" s="253"/>
      <c r="AP21" s="253"/>
      <c r="AQ21" s="253"/>
      <c r="AR21" s="253"/>
      <c r="AS21" s="253"/>
      <c r="AT21" s="253"/>
      <c r="AU21" s="253"/>
    </row>
    <row r="22" spans="1:47" x14ac:dyDescent="0.25">
      <c r="A22" s="183" t="s">
        <v>322</v>
      </c>
      <c r="B22" s="253">
        <v>133368340</v>
      </c>
      <c r="C22" s="253">
        <v>134016734</v>
      </c>
      <c r="D22" s="253">
        <v>133434195</v>
      </c>
      <c r="E22" s="253">
        <v>133304026</v>
      </c>
      <c r="F22" s="253">
        <v>132912490</v>
      </c>
      <c r="G22" s="253">
        <v>130345222</v>
      </c>
      <c r="H22" s="253">
        <v>129633954</v>
      </c>
      <c r="I22" s="253">
        <v>128837807</v>
      </c>
      <c r="J22" s="253">
        <v>128430685</v>
      </c>
      <c r="K22" s="253">
        <v>128871653</v>
      </c>
      <c r="L22" s="253">
        <v>127866056</v>
      </c>
      <c r="M22" s="253">
        <v>127228601</v>
      </c>
      <c r="N22" s="253">
        <v>126050024</v>
      </c>
      <c r="O22" s="253">
        <v>126771507</v>
      </c>
      <c r="Q22" s="183" t="s">
        <v>322</v>
      </c>
      <c r="R22" s="253">
        <v>144253472</v>
      </c>
      <c r="S22" s="253">
        <v>142881190</v>
      </c>
      <c r="T22" s="253">
        <v>141251326</v>
      </c>
      <c r="U22" s="253">
        <v>139321490</v>
      </c>
      <c r="V22" s="253">
        <v>137374817</v>
      </c>
      <c r="W22" s="253">
        <v>136952854</v>
      </c>
      <c r="X22" s="253">
        <v>136664694</v>
      </c>
      <c r="Y22" s="253">
        <v>133918576</v>
      </c>
      <c r="Z22" s="253">
        <v>133080714</v>
      </c>
      <c r="AA22" s="253">
        <v>132684286</v>
      </c>
      <c r="AB22" s="253">
        <v>133626415</v>
      </c>
      <c r="AC22" s="253">
        <v>130608500</v>
      </c>
      <c r="AD22" s="253">
        <v>128521972</v>
      </c>
      <c r="AE22" s="253">
        <v>123167185</v>
      </c>
      <c r="AG22" s="183" t="s">
        <v>322</v>
      </c>
      <c r="AH22" s="253">
        <v>130522261</v>
      </c>
      <c r="AI22" s="253">
        <v>130457977</v>
      </c>
      <c r="AJ22" s="253">
        <v>130949208</v>
      </c>
      <c r="AK22" s="253">
        <v>131070345</v>
      </c>
      <c r="AL22" s="253">
        <v>130560277</v>
      </c>
      <c r="AM22" s="253">
        <v>130172413</v>
      </c>
      <c r="AN22" s="253">
        <v>131424080</v>
      </c>
      <c r="AO22" s="253">
        <v>130540389</v>
      </c>
      <c r="AP22" s="253">
        <v>130239831</v>
      </c>
      <c r="AQ22" s="253">
        <v>129339775</v>
      </c>
      <c r="AR22" s="253">
        <v>131412929</v>
      </c>
      <c r="AS22" s="253">
        <v>130863708</v>
      </c>
      <c r="AT22" s="253">
        <v>129784780</v>
      </c>
      <c r="AU22" s="253">
        <v>129358292</v>
      </c>
    </row>
    <row r="23" spans="1:47" x14ac:dyDescent="0.25">
      <c r="A23" s="183" t="s">
        <v>323</v>
      </c>
      <c r="B23" s="253">
        <v>132075634</v>
      </c>
      <c r="C23" s="253">
        <v>132405238</v>
      </c>
      <c r="D23" s="253">
        <v>131977303</v>
      </c>
      <c r="E23" s="253">
        <v>131511621</v>
      </c>
      <c r="F23" s="253">
        <v>132898975</v>
      </c>
      <c r="G23" s="253">
        <v>132608713</v>
      </c>
      <c r="H23" s="253">
        <v>131778973</v>
      </c>
      <c r="I23" s="253">
        <v>130831170</v>
      </c>
      <c r="J23" s="253">
        <v>130553725</v>
      </c>
      <c r="K23" s="253">
        <v>129547250</v>
      </c>
      <c r="L23" s="253">
        <v>129130596</v>
      </c>
      <c r="M23" s="253">
        <v>130921865</v>
      </c>
      <c r="N23" s="253">
        <v>129338900</v>
      </c>
      <c r="O23" s="253">
        <v>128341894</v>
      </c>
      <c r="Q23" s="183" t="s">
        <v>323</v>
      </c>
      <c r="R23" s="253">
        <v>135835922</v>
      </c>
      <c r="S23" s="253">
        <v>134773924</v>
      </c>
      <c r="T23" s="253">
        <v>131736040</v>
      </c>
      <c r="U23" s="253">
        <v>127698143</v>
      </c>
      <c r="V23" s="253">
        <v>124651929</v>
      </c>
      <c r="W23" s="253">
        <v>120854850</v>
      </c>
      <c r="X23" s="253">
        <v>117264001</v>
      </c>
      <c r="Y23" s="253">
        <v>113097345</v>
      </c>
      <c r="Z23" s="253">
        <v>110868852</v>
      </c>
      <c r="AA23" s="253">
        <v>104997031</v>
      </c>
      <c r="AB23" s="253">
        <v>100909868</v>
      </c>
      <c r="AC23" s="253">
        <v>95383405</v>
      </c>
      <c r="AD23" s="253">
        <v>87634235</v>
      </c>
      <c r="AE23" s="253">
        <v>80027965</v>
      </c>
      <c r="AG23" s="183" t="s">
        <v>323</v>
      </c>
      <c r="AH23" s="253">
        <v>130778096</v>
      </c>
      <c r="AI23" s="253">
        <v>130191471</v>
      </c>
      <c r="AJ23" s="253">
        <v>128319745</v>
      </c>
      <c r="AK23" s="253">
        <v>127668242</v>
      </c>
      <c r="AL23" s="253">
        <v>126652052</v>
      </c>
      <c r="AM23" s="253">
        <v>123674649</v>
      </c>
      <c r="AN23" s="253">
        <v>122672601</v>
      </c>
      <c r="AO23" s="253">
        <v>121002792</v>
      </c>
      <c r="AP23" s="253">
        <v>119396570</v>
      </c>
      <c r="AQ23" s="253">
        <v>117473797</v>
      </c>
      <c r="AR23" s="253">
        <v>115234429</v>
      </c>
      <c r="AS23" s="253">
        <v>112458076</v>
      </c>
      <c r="AT23" s="253">
        <v>111394833</v>
      </c>
      <c r="AU23" s="253">
        <v>109256606</v>
      </c>
    </row>
    <row r="24" spans="1:47" x14ac:dyDescent="0.25">
      <c r="A24" s="183" t="s">
        <v>325</v>
      </c>
      <c r="B24" s="253">
        <v>130778096</v>
      </c>
      <c r="C24" s="253">
        <v>130191471</v>
      </c>
      <c r="D24" s="253">
        <v>128319745</v>
      </c>
      <c r="E24" s="253">
        <v>127668242</v>
      </c>
      <c r="F24" s="253">
        <v>126652052</v>
      </c>
      <c r="G24" s="253">
        <v>123674649</v>
      </c>
      <c r="H24" s="253">
        <v>122672601</v>
      </c>
      <c r="I24" s="253">
        <v>121002792</v>
      </c>
      <c r="J24" s="253">
        <v>119396570</v>
      </c>
      <c r="K24" s="253">
        <v>117473797</v>
      </c>
      <c r="L24" s="253">
        <v>115234429</v>
      </c>
      <c r="M24" s="253">
        <v>112458076</v>
      </c>
      <c r="N24" s="253">
        <v>111394833</v>
      </c>
      <c r="O24" s="253">
        <v>109256606</v>
      </c>
      <c r="Q24" s="183" t="s">
        <v>325</v>
      </c>
      <c r="R24" s="253">
        <v>135378616</v>
      </c>
      <c r="S24" s="253">
        <v>132619093</v>
      </c>
      <c r="T24" s="253">
        <v>128486921</v>
      </c>
      <c r="U24" s="253">
        <v>125854272</v>
      </c>
      <c r="V24" s="253">
        <v>122892964</v>
      </c>
      <c r="W24" s="253">
        <v>119705122</v>
      </c>
      <c r="X24" s="253">
        <v>115513477</v>
      </c>
      <c r="Y24" s="253">
        <v>113619803</v>
      </c>
      <c r="Z24" s="253">
        <v>110830043</v>
      </c>
      <c r="AA24" s="253">
        <v>106265535</v>
      </c>
      <c r="AB24" s="253">
        <v>100107367</v>
      </c>
      <c r="AC24" s="253">
        <v>94053482</v>
      </c>
      <c r="AD24" s="253">
        <v>89076901</v>
      </c>
      <c r="AE24" s="253">
        <v>80707968</v>
      </c>
      <c r="AG24" s="183" t="s">
        <v>325</v>
      </c>
      <c r="AH24" s="253">
        <v>134597438</v>
      </c>
      <c r="AI24" s="253">
        <v>136164062</v>
      </c>
      <c r="AJ24" s="253">
        <v>135786447</v>
      </c>
      <c r="AK24" s="253">
        <v>135570099</v>
      </c>
      <c r="AL24" s="253">
        <v>135456424</v>
      </c>
      <c r="AM24" s="253">
        <v>135094742</v>
      </c>
      <c r="AN24" s="253">
        <v>134681851</v>
      </c>
      <c r="AO24" s="253">
        <v>134172799</v>
      </c>
      <c r="AP24" s="253">
        <v>133598017</v>
      </c>
      <c r="AQ24" s="253">
        <v>132939559</v>
      </c>
      <c r="AR24" s="253">
        <v>134531841</v>
      </c>
      <c r="AS24" s="253">
        <v>135048493</v>
      </c>
      <c r="AT24" s="253">
        <v>134298639</v>
      </c>
      <c r="AU24" s="253">
        <v>133551983</v>
      </c>
    </row>
    <row r="25" spans="1:47" x14ac:dyDescent="0.25">
      <c r="A25" s="183" t="s">
        <v>327</v>
      </c>
      <c r="B25" s="253">
        <v>134597438</v>
      </c>
      <c r="C25" s="253">
        <v>136164062</v>
      </c>
      <c r="D25" s="253">
        <v>135786447</v>
      </c>
      <c r="E25" s="253">
        <v>135570099</v>
      </c>
      <c r="F25" s="253">
        <v>135456424</v>
      </c>
      <c r="G25" s="253">
        <v>135094742</v>
      </c>
      <c r="H25" s="253">
        <v>134681851</v>
      </c>
      <c r="I25" s="253">
        <v>134172799</v>
      </c>
      <c r="J25" s="253">
        <v>133598017</v>
      </c>
      <c r="K25" s="253">
        <v>132939559</v>
      </c>
      <c r="L25" s="253">
        <v>134531841</v>
      </c>
      <c r="M25" s="253">
        <v>135048493</v>
      </c>
      <c r="N25" s="253">
        <v>134298639</v>
      </c>
      <c r="O25" s="253">
        <v>133551983</v>
      </c>
      <c r="Q25" s="183" t="s">
        <v>327</v>
      </c>
      <c r="R25" s="253">
        <v>146061755</v>
      </c>
      <c r="S25" s="253">
        <v>144706882</v>
      </c>
      <c r="T25" s="253">
        <v>143398999</v>
      </c>
      <c r="U25" s="253">
        <v>143493811</v>
      </c>
      <c r="V25" s="253">
        <v>141378845</v>
      </c>
      <c r="W25" s="253">
        <v>140547638</v>
      </c>
      <c r="X25" s="253">
        <v>139590029</v>
      </c>
      <c r="Y25" s="253">
        <v>139280968</v>
      </c>
      <c r="Z25" s="253">
        <v>137714610</v>
      </c>
      <c r="AA25" s="253">
        <v>135896347</v>
      </c>
      <c r="AB25" s="253">
        <v>133933364</v>
      </c>
      <c r="AC25" s="253">
        <v>134396384</v>
      </c>
      <c r="AD25" s="253">
        <v>134567693</v>
      </c>
      <c r="AE25" s="253">
        <v>128811440</v>
      </c>
      <c r="AG25" s="183" t="s">
        <v>327</v>
      </c>
      <c r="AH25" s="253">
        <v>135835922</v>
      </c>
      <c r="AI25" s="253">
        <v>134773924</v>
      </c>
      <c r="AJ25" s="253">
        <v>131736040</v>
      </c>
      <c r="AK25" s="253">
        <v>127698143</v>
      </c>
      <c r="AL25" s="253">
        <v>124651929</v>
      </c>
      <c r="AM25" s="253">
        <v>120854850</v>
      </c>
      <c r="AN25" s="253">
        <v>117264001</v>
      </c>
      <c r="AO25" s="253">
        <v>113097345</v>
      </c>
      <c r="AP25" s="253">
        <v>110868852</v>
      </c>
      <c r="AQ25" s="253">
        <v>104997031</v>
      </c>
      <c r="AR25" s="253">
        <v>100909868</v>
      </c>
      <c r="AS25" s="253">
        <v>95383405</v>
      </c>
      <c r="AT25" s="253">
        <v>87634235</v>
      </c>
      <c r="AU25" s="253">
        <v>80027965</v>
      </c>
    </row>
    <row r="26" spans="1:47" x14ac:dyDescent="0.25">
      <c r="A26" s="183" t="s">
        <v>328</v>
      </c>
      <c r="B26" s="253">
        <v>129447377</v>
      </c>
      <c r="C26" s="253">
        <v>125753335</v>
      </c>
      <c r="D26" s="253">
        <v>122951743</v>
      </c>
      <c r="E26" s="253">
        <v>119784473</v>
      </c>
      <c r="F26" s="253">
        <v>116409622</v>
      </c>
      <c r="G26" s="253">
        <v>112522251</v>
      </c>
      <c r="H26" s="253">
        <v>109047762</v>
      </c>
      <c r="I26" s="253">
        <v>106058455</v>
      </c>
      <c r="J26" s="253">
        <v>102606523</v>
      </c>
      <c r="K26" s="253">
        <v>98815972</v>
      </c>
      <c r="L26" s="253">
        <v>91558064</v>
      </c>
      <c r="M26" s="253">
        <v>86419721</v>
      </c>
      <c r="N26" s="253">
        <v>83193129</v>
      </c>
      <c r="O26" s="253">
        <v>71478441</v>
      </c>
      <c r="Q26" s="183" t="s">
        <v>328</v>
      </c>
      <c r="R26" s="253">
        <v>142389839</v>
      </c>
      <c r="S26" s="253">
        <v>143578643</v>
      </c>
      <c r="T26" s="253">
        <v>143092262</v>
      </c>
      <c r="U26" s="253">
        <v>142752967</v>
      </c>
      <c r="V26" s="253">
        <v>141234635</v>
      </c>
      <c r="W26" s="253">
        <v>139237652</v>
      </c>
      <c r="X26" s="253">
        <v>139454532</v>
      </c>
      <c r="Y26" s="253">
        <v>138826198</v>
      </c>
      <c r="Z26" s="253">
        <v>138727919</v>
      </c>
      <c r="AA26" s="253">
        <v>137687066</v>
      </c>
      <c r="AB26" s="253">
        <v>136093021</v>
      </c>
      <c r="AC26" s="253">
        <v>134473810</v>
      </c>
      <c r="AD26" s="253">
        <v>134221996</v>
      </c>
      <c r="AE26" s="253">
        <v>133035687</v>
      </c>
      <c r="AG26" s="183" t="s">
        <v>328</v>
      </c>
      <c r="AH26" s="253">
        <v>135378616</v>
      </c>
      <c r="AI26" s="253">
        <v>132619093</v>
      </c>
      <c r="AJ26" s="253">
        <v>128486921</v>
      </c>
      <c r="AK26" s="253">
        <v>125854272</v>
      </c>
      <c r="AL26" s="253">
        <v>122892964</v>
      </c>
      <c r="AM26" s="253">
        <v>119705122</v>
      </c>
      <c r="AN26" s="253">
        <v>115513477</v>
      </c>
      <c r="AO26" s="253">
        <v>113619803</v>
      </c>
      <c r="AP26" s="253">
        <v>110830043</v>
      </c>
      <c r="AQ26" s="253">
        <v>106265535</v>
      </c>
      <c r="AR26" s="253">
        <v>100107367</v>
      </c>
      <c r="AS26" s="253">
        <v>94053482</v>
      </c>
      <c r="AT26" s="253">
        <v>89076901</v>
      </c>
      <c r="AU26" s="253">
        <v>80707968</v>
      </c>
    </row>
    <row r="27" spans="1:47" x14ac:dyDescent="0.25">
      <c r="A27" s="183" t="s">
        <v>329</v>
      </c>
      <c r="B27" s="253">
        <v>132428914</v>
      </c>
      <c r="C27" s="253">
        <v>132593006</v>
      </c>
      <c r="D27" s="253">
        <v>131811993</v>
      </c>
      <c r="E27" s="253">
        <v>132120475</v>
      </c>
      <c r="F27" s="253">
        <v>132936537</v>
      </c>
      <c r="G27" s="253">
        <v>132402580</v>
      </c>
      <c r="H27" s="253">
        <v>131770625</v>
      </c>
      <c r="I27" s="253">
        <v>131634845</v>
      </c>
      <c r="J27" s="253">
        <v>131116773</v>
      </c>
      <c r="K27" s="253">
        <v>132140432</v>
      </c>
      <c r="L27" s="253">
        <v>128986162</v>
      </c>
      <c r="M27" s="253">
        <v>130013037</v>
      </c>
      <c r="N27" s="253">
        <v>129603628</v>
      </c>
      <c r="O27" s="253">
        <v>128152170</v>
      </c>
      <c r="Q27" s="183" t="s">
        <v>329</v>
      </c>
      <c r="R27" s="253">
        <v>140586786</v>
      </c>
      <c r="S27" s="253">
        <v>140846951</v>
      </c>
      <c r="T27" s="253">
        <v>141030927</v>
      </c>
      <c r="U27" s="253">
        <v>140945512</v>
      </c>
      <c r="V27" s="253">
        <v>141199231</v>
      </c>
      <c r="W27" s="253">
        <v>139895339</v>
      </c>
      <c r="X27" s="253">
        <v>138886714</v>
      </c>
      <c r="Y27" s="253">
        <v>138732186</v>
      </c>
      <c r="Z27" s="253">
        <v>138607742</v>
      </c>
      <c r="AA27" s="253">
        <v>138501191</v>
      </c>
      <c r="AB27" s="253">
        <v>138318332</v>
      </c>
      <c r="AC27" s="253">
        <v>137315942</v>
      </c>
      <c r="AD27" s="253">
        <v>135840267</v>
      </c>
      <c r="AE27" s="253">
        <v>134330627</v>
      </c>
      <c r="AG27" s="183" t="s">
        <v>329</v>
      </c>
      <c r="AH27" s="253">
        <v>142389839</v>
      </c>
      <c r="AI27" s="253">
        <v>143578643</v>
      </c>
      <c r="AJ27" s="253">
        <v>143092262</v>
      </c>
      <c r="AK27" s="253">
        <v>142752967</v>
      </c>
      <c r="AL27" s="253">
        <v>141234635</v>
      </c>
      <c r="AM27" s="253">
        <v>139237652</v>
      </c>
      <c r="AN27" s="253">
        <v>139454532</v>
      </c>
      <c r="AO27" s="253">
        <v>138826198</v>
      </c>
      <c r="AP27" s="253">
        <v>138727919</v>
      </c>
      <c r="AQ27" s="253">
        <v>137687066</v>
      </c>
      <c r="AR27" s="253">
        <v>136093021</v>
      </c>
      <c r="AS27" s="253">
        <v>134473810</v>
      </c>
      <c r="AT27" s="253">
        <v>134221996</v>
      </c>
      <c r="AU27" s="253">
        <v>133035687</v>
      </c>
    </row>
    <row r="28" spans="1:47" x14ac:dyDescent="0.25">
      <c r="A28" s="183" t="s">
        <v>330</v>
      </c>
      <c r="B28" s="253">
        <v>134655497</v>
      </c>
      <c r="C28" s="253">
        <v>135238985</v>
      </c>
      <c r="D28" s="253">
        <v>133559228</v>
      </c>
      <c r="E28" s="253">
        <v>131188139</v>
      </c>
      <c r="F28" s="253">
        <v>129325953</v>
      </c>
      <c r="G28" s="253">
        <v>127702114</v>
      </c>
      <c r="H28" s="253">
        <v>126827256</v>
      </c>
      <c r="I28" s="253">
        <v>125756447</v>
      </c>
      <c r="J28" s="253">
        <v>124517926</v>
      </c>
      <c r="K28" s="253">
        <v>123084270</v>
      </c>
      <c r="L28" s="253">
        <v>120076867</v>
      </c>
      <c r="M28" s="253">
        <v>119454851</v>
      </c>
      <c r="N28" s="253">
        <v>116782971</v>
      </c>
      <c r="O28" s="253">
        <v>113832586</v>
      </c>
      <c r="Q28" s="183" t="s">
        <v>330</v>
      </c>
      <c r="R28" s="253">
        <v>140771831</v>
      </c>
      <c r="S28" s="253">
        <v>140870738</v>
      </c>
      <c r="T28" s="253">
        <v>140955523</v>
      </c>
      <c r="U28" s="253">
        <v>141050243</v>
      </c>
      <c r="V28" s="253">
        <v>141093153</v>
      </c>
      <c r="W28" s="253">
        <v>139805654</v>
      </c>
      <c r="X28" s="253">
        <v>138999480</v>
      </c>
      <c r="Y28" s="253">
        <v>138680962</v>
      </c>
      <c r="Z28" s="253">
        <v>138570800</v>
      </c>
      <c r="AA28" s="253">
        <v>139029617</v>
      </c>
      <c r="AB28" s="253">
        <v>138230077</v>
      </c>
      <c r="AC28" s="253">
        <v>137675322</v>
      </c>
      <c r="AD28" s="253">
        <v>136943169</v>
      </c>
      <c r="AE28" s="253">
        <v>137111741</v>
      </c>
      <c r="AG28" s="183" t="s">
        <v>330</v>
      </c>
      <c r="AH28" s="253">
        <v>140586786</v>
      </c>
      <c r="AI28" s="253">
        <v>140846951</v>
      </c>
      <c r="AJ28" s="253">
        <v>141030927</v>
      </c>
      <c r="AK28" s="253">
        <v>140945512</v>
      </c>
      <c r="AL28" s="253">
        <v>141199231</v>
      </c>
      <c r="AM28" s="253">
        <v>139895339</v>
      </c>
      <c r="AN28" s="253">
        <v>138886714</v>
      </c>
      <c r="AO28" s="253">
        <v>138732186</v>
      </c>
      <c r="AP28" s="253">
        <v>138607742</v>
      </c>
      <c r="AQ28" s="253">
        <v>138501191</v>
      </c>
      <c r="AR28" s="253">
        <v>138318332</v>
      </c>
      <c r="AS28" s="253">
        <v>137315942</v>
      </c>
      <c r="AT28" s="253">
        <v>135840267</v>
      </c>
      <c r="AU28" s="253">
        <v>134330627</v>
      </c>
    </row>
    <row r="29" spans="1:47" x14ac:dyDescent="0.25">
      <c r="A29" s="183" t="s">
        <v>364</v>
      </c>
      <c r="B29" s="253">
        <v>125654603</v>
      </c>
      <c r="C29" s="253">
        <v>124922169</v>
      </c>
      <c r="D29" s="253">
        <v>125061202</v>
      </c>
      <c r="E29" s="253">
        <v>124406927</v>
      </c>
      <c r="F29" s="253">
        <v>124449767</v>
      </c>
      <c r="G29" s="253">
        <v>124066767</v>
      </c>
      <c r="H29" s="253">
        <v>124354719</v>
      </c>
      <c r="I29" s="253">
        <v>123095969</v>
      </c>
      <c r="J29" s="253">
        <v>122515368</v>
      </c>
      <c r="K29" s="253">
        <v>121479735</v>
      </c>
      <c r="L29" s="253">
        <v>121416080</v>
      </c>
      <c r="M29" s="253">
        <v>118183543</v>
      </c>
      <c r="N29" s="253">
        <v>116782971</v>
      </c>
      <c r="O29" s="253">
        <v>113000874</v>
      </c>
      <c r="Q29" s="183" t="s">
        <v>364</v>
      </c>
      <c r="R29" s="253">
        <v>142321403</v>
      </c>
      <c r="S29" s="253">
        <v>142495689</v>
      </c>
      <c r="T29" s="253">
        <v>142765555</v>
      </c>
      <c r="U29" s="253">
        <v>142782214</v>
      </c>
      <c r="V29" s="253">
        <v>141036626</v>
      </c>
      <c r="W29" s="253">
        <v>139932509</v>
      </c>
      <c r="X29" s="253">
        <v>141205198</v>
      </c>
      <c r="Y29" s="253">
        <v>140487166</v>
      </c>
      <c r="Z29" s="253">
        <v>138785505</v>
      </c>
      <c r="AA29" s="253">
        <v>138320343</v>
      </c>
      <c r="AB29" s="253">
        <v>138141962</v>
      </c>
      <c r="AC29" s="253">
        <v>138009991</v>
      </c>
      <c r="AD29" s="253">
        <v>137817964</v>
      </c>
      <c r="AE29" s="253">
        <v>137634300</v>
      </c>
      <c r="AG29" s="183" t="s">
        <v>364</v>
      </c>
      <c r="AH29" s="253">
        <v>125654603</v>
      </c>
      <c r="AI29" s="253">
        <v>124922169</v>
      </c>
      <c r="AJ29" s="253">
        <v>125061202</v>
      </c>
      <c r="AK29" s="253">
        <v>124406927</v>
      </c>
      <c r="AL29" s="253">
        <v>124449767</v>
      </c>
      <c r="AM29" s="253">
        <v>124066767</v>
      </c>
      <c r="AN29" s="253">
        <v>124354719</v>
      </c>
      <c r="AO29" s="253">
        <v>123095969</v>
      </c>
      <c r="AP29" s="253">
        <v>122515368</v>
      </c>
      <c r="AQ29" s="253">
        <v>121479735</v>
      </c>
      <c r="AR29" s="253">
        <v>121416080</v>
      </c>
      <c r="AS29" s="253">
        <v>118183543</v>
      </c>
      <c r="AT29" s="253">
        <v>116782971</v>
      </c>
      <c r="AU29" s="253">
        <v>113000874</v>
      </c>
    </row>
    <row r="30" spans="1:47" x14ac:dyDescent="0.25">
      <c r="A30" s="183"/>
      <c r="B30" s="253"/>
      <c r="C30" s="253"/>
      <c r="D30" s="253"/>
      <c r="E30" s="253"/>
      <c r="F30" s="253"/>
      <c r="G30" s="253"/>
      <c r="H30" s="253"/>
      <c r="I30" s="253"/>
      <c r="J30" s="253"/>
      <c r="K30" s="253"/>
      <c r="L30" s="253"/>
      <c r="M30" s="253"/>
      <c r="N30" s="253"/>
      <c r="O30" s="253"/>
      <c r="Q30" s="183"/>
      <c r="R30" s="253"/>
      <c r="S30" s="253"/>
      <c r="T30" s="253"/>
      <c r="U30" s="253"/>
      <c r="V30" s="253"/>
      <c r="W30" s="253"/>
      <c r="X30" s="253"/>
      <c r="Y30" s="253"/>
      <c r="Z30" s="253"/>
      <c r="AA30" s="253"/>
      <c r="AB30" s="253"/>
      <c r="AC30" s="253"/>
      <c r="AD30" s="253"/>
      <c r="AE30" s="253"/>
      <c r="AG30" s="183"/>
      <c r="AH30" s="253"/>
      <c r="AI30" s="253"/>
      <c r="AJ30" s="253"/>
      <c r="AK30" s="253"/>
      <c r="AL30" s="253"/>
      <c r="AM30" s="253"/>
      <c r="AN30" s="253"/>
      <c r="AO30" s="253"/>
      <c r="AP30" s="253"/>
      <c r="AQ30" s="253"/>
      <c r="AR30" s="253"/>
      <c r="AS30" s="253"/>
      <c r="AT30" s="253"/>
      <c r="AU30" s="253"/>
    </row>
    <row r="31" spans="1:47" x14ac:dyDescent="0.25">
      <c r="A31" s="250" t="s">
        <v>523</v>
      </c>
      <c r="B31" s="253"/>
      <c r="C31" s="253"/>
      <c r="D31" s="253"/>
      <c r="E31" s="253"/>
      <c r="F31" s="253"/>
      <c r="G31" s="253"/>
      <c r="H31" s="253"/>
      <c r="I31" s="253"/>
      <c r="J31" s="253"/>
      <c r="K31" s="253"/>
      <c r="L31" s="253"/>
      <c r="M31" s="253"/>
      <c r="N31" s="253"/>
      <c r="O31" s="253"/>
      <c r="Q31" s="250" t="s">
        <v>523</v>
      </c>
      <c r="R31" s="253"/>
      <c r="S31" s="253"/>
      <c r="T31" s="253"/>
      <c r="U31" s="253"/>
      <c r="V31" s="253"/>
      <c r="W31" s="253"/>
      <c r="X31" s="253"/>
      <c r="Y31" s="253"/>
      <c r="Z31" s="253"/>
      <c r="AA31" s="253"/>
      <c r="AB31" s="253"/>
      <c r="AC31" s="253"/>
      <c r="AD31" s="253"/>
      <c r="AE31" s="253"/>
      <c r="AG31" s="250" t="s">
        <v>523</v>
      </c>
      <c r="AH31" s="253"/>
      <c r="AI31" s="253"/>
      <c r="AJ31" s="253"/>
      <c r="AK31" s="253"/>
      <c r="AL31" s="253"/>
      <c r="AM31" s="253"/>
      <c r="AN31" s="253"/>
      <c r="AO31" s="253"/>
      <c r="AP31" s="253"/>
      <c r="AQ31" s="253"/>
      <c r="AR31" s="253"/>
      <c r="AS31" s="253"/>
      <c r="AT31" s="253"/>
      <c r="AU31" s="253"/>
    </row>
    <row r="32" spans="1:47" x14ac:dyDescent="0.25">
      <c r="A32" s="251" t="s">
        <v>322</v>
      </c>
      <c r="B32" s="259">
        <f>B22/1000000</f>
        <v>133.36833999999999</v>
      </c>
      <c r="C32" s="259">
        <f t="shared" ref="C32:O32" si="23">C22/1000000</f>
        <v>134.01673400000001</v>
      </c>
      <c r="D32" s="259">
        <f t="shared" si="23"/>
        <v>133.43419499999999</v>
      </c>
      <c r="E32" s="259">
        <f t="shared" si="23"/>
        <v>133.30402599999999</v>
      </c>
      <c r="F32" s="259">
        <f t="shared" si="23"/>
        <v>132.91248999999999</v>
      </c>
      <c r="G32" s="259">
        <f t="shared" si="23"/>
        <v>130.34522200000001</v>
      </c>
      <c r="H32" s="259">
        <f t="shared" si="23"/>
        <v>129.63395399999999</v>
      </c>
      <c r="I32" s="259">
        <f t="shared" si="23"/>
        <v>128.837807</v>
      </c>
      <c r="J32" s="259">
        <f t="shared" si="23"/>
        <v>128.43068500000001</v>
      </c>
      <c r="K32" s="259">
        <f t="shared" si="23"/>
        <v>128.87165300000001</v>
      </c>
      <c r="L32" s="259">
        <f t="shared" si="23"/>
        <v>127.866056</v>
      </c>
      <c r="M32" s="259">
        <f t="shared" si="23"/>
        <v>127.228601</v>
      </c>
      <c r="N32" s="259">
        <f t="shared" si="23"/>
        <v>126.05002399999999</v>
      </c>
      <c r="O32" s="259">
        <f t="shared" si="23"/>
        <v>126.771507</v>
      </c>
      <c r="Q32" s="251" t="s">
        <v>322</v>
      </c>
      <c r="R32" s="259">
        <f>R22/1000000</f>
        <v>144.25347199999999</v>
      </c>
      <c r="S32" s="259">
        <f t="shared" ref="S32:AE32" si="24">S22/1000000</f>
        <v>142.88119</v>
      </c>
      <c r="T32" s="259">
        <f t="shared" si="24"/>
        <v>141.25132600000001</v>
      </c>
      <c r="U32" s="259">
        <f t="shared" si="24"/>
        <v>139.32149000000001</v>
      </c>
      <c r="V32" s="259">
        <f t="shared" si="24"/>
        <v>137.37481700000001</v>
      </c>
      <c r="W32" s="259">
        <f t="shared" si="24"/>
        <v>136.952854</v>
      </c>
      <c r="X32" s="259">
        <f t="shared" si="24"/>
        <v>136.664694</v>
      </c>
      <c r="Y32" s="259">
        <f t="shared" si="24"/>
        <v>133.918576</v>
      </c>
      <c r="Z32" s="259">
        <f t="shared" si="24"/>
        <v>133.080714</v>
      </c>
      <c r="AA32" s="259">
        <f t="shared" si="24"/>
        <v>132.68428599999999</v>
      </c>
      <c r="AB32" s="259">
        <f t="shared" si="24"/>
        <v>133.62641500000001</v>
      </c>
      <c r="AC32" s="259">
        <f t="shared" si="24"/>
        <v>130.60849999999999</v>
      </c>
      <c r="AD32" s="259">
        <f t="shared" si="24"/>
        <v>128.52197200000001</v>
      </c>
      <c r="AE32" s="259">
        <f t="shared" si="24"/>
        <v>123.167185</v>
      </c>
      <c r="AG32" s="251" t="s">
        <v>322</v>
      </c>
      <c r="AH32" s="259">
        <f>AH22/1000000</f>
        <v>130.52226099999999</v>
      </c>
      <c r="AI32" s="259">
        <f t="shared" ref="AI32:AU32" si="25">AI22/1000000</f>
        <v>130.457977</v>
      </c>
      <c r="AJ32" s="259">
        <f t="shared" si="25"/>
        <v>130.949208</v>
      </c>
      <c r="AK32" s="259">
        <f t="shared" si="25"/>
        <v>131.070345</v>
      </c>
      <c r="AL32" s="259">
        <f t="shared" si="25"/>
        <v>130.56027700000001</v>
      </c>
      <c r="AM32" s="259">
        <f t="shared" si="25"/>
        <v>130.17241300000001</v>
      </c>
      <c r="AN32" s="259">
        <f t="shared" si="25"/>
        <v>131.42408</v>
      </c>
      <c r="AO32" s="259">
        <f t="shared" si="25"/>
        <v>130.540389</v>
      </c>
      <c r="AP32" s="259">
        <f t="shared" si="25"/>
        <v>130.23983100000001</v>
      </c>
      <c r="AQ32" s="259">
        <f t="shared" si="25"/>
        <v>129.339775</v>
      </c>
      <c r="AR32" s="259">
        <f t="shared" si="25"/>
        <v>131.41292899999999</v>
      </c>
      <c r="AS32" s="259">
        <f t="shared" si="25"/>
        <v>130.863708</v>
      </c>
      <c r="AT32" s="259">
        <f t="shared" si="25"/>
        <v>129.78478000000001</v>
      </c>
      <c r="AU32" s="259">
        <f t="shared" si="25"/>
        <v>129.35829200000001</v>
      </c>
    </row>
    <row r="33" spans="1:47" x14ac:dyDescent="0.25">
      <c r="A33" s="183" t="s">
        <v>323</v>
      </c>
      <c r="B33" s="259">
        <f t="shared" ref="B33:O39" si="26">B23/1000000</f>
        <v>132.07563400000001</v>
      </c>
      <c r="C33" s="259">
        <f t="shared" si="26"/>
        <v>132.405238</v>
      </c>
      <c r="D33" s="259">
        <f t="shared" si="26"/>
        <v>131.97730300000001</v>
      </c>
      <c r="E33" s="259">
        <f t="shared" si="26"/>
        <v>131.51162099999999</v>
      </c>
      <c r="F33" s="259">
        <f t="shared" si="26"/>
        <v>132.89897500000001</v>
      </c>
      <c r="G33" s="259">
        <f t="shared" si="26"/>
        <v>132.60871299999999</v>
      </c>
      <c r="H33" s="259">
        <f t="shared" si="26"/>
        <v>131.77897300000001</v>
      </c>
      <c r="I33" s="259">
        <f t="shared" si="26"/>
        <v>130.83116999999999</v>
      </c>
      <c r="J33" s="259">
        <f t="shared" si="26"/>
        <v>130.55372499999999</v>
      </c>
      <c r="K33" s="259">
        <f t="shared" si="26"/>
        <v>129.54724999999999</v>
      </c>
      <c r="L33" s="259">
        <f t="shared" si="26"/>
        <v>129.130596</v>
      </c>
      <c r="M33" s="259">
        <f t="shared" si="26"/>
        <v>130.921865</v>
      </c>
      <c r="N33" s="259">
        <f t="shared" si="26"/>
        <v>129.3389</v>
      </c>
      <c r="O33" s="259">
        <f t="shared" si="26"/>
        <v>128.341894</v>
      </c>
      <c r="Q33" s="183" t="s">
        <v>323</v>
      </c>
      <c r="R33" s="259">
        <f t="shared" ref="R33:AE33" si="27">R23/1000000</f>
        <v>135.83592200000001</v>
      </c>
      <c r="S33" s="259">
        <f t="shared" si="27"/>
        <v>134.77392399999999</v>
      </c>
      <c r="T33" s="259">
        <f t="shared" si="27"/>
        <v>131.73604</v>
      </c>
      <c r="U33" s="259">
        <f t="shared" si="27"/>
        <v>127.698143</v>
      </c>
      <c r="V33" s="259">
        <f t="shared" si="27"/>
        <v>124.651929</v>
      </c>
      <c r="W33" s="259">
        <f t="shared" si="27"/>
        <v>120.85485</v>
      </c>
      <c r="X33" s="259">
        <f t="shared" si="27"/>
        <v>117.26400099999999</v>
      </c>
      <c r="Y33" s="259">
        <f t="shared" si="27"/>
        <v>113.097345</v>
      </c>
      <c r="Z33" s="259">
        <f t="shared" si="27"/>
        <v>110.868852</v>
      </c>
      <c r="AA33" s="259">
        <f t="shared" si="27"/>
        <v>104.99703100000001</v>
      </c>
      <c r="AB33" s="259">
        <f t="shared" si="27"/>
        <v>100.909868</v>
      </c>
      <c r="AC33" s="259">
        <f t="shared" si="27"/>
        <v>95.383404999999996</v>
      </c>
      <c r="AD33" s="259">
        <f t="shared" si="27"/>
        <v>87.634235000000004</v>
      </c>
      <c r="AE33" s="259">
        <f t="shared" si="27"/>
        <v>80.027964999999995</v>
      </c>
      <c r="AG33" s="183" t="s">
        <v>323</v>
      </c>
      <c r="AH33" s="259">
        <f t="shared" ref="AH33:AU33" si="28">AH23/1000000</f>
        <v>130.77809600000001</v>
      </c>
      <c r="AI33" s="259">
        <f t="shared" si="28"/>
        <v>130.19147100000001</v>
      </c>
      <c r="AJ33" s="259">
        <f t="shared" si="28"/>
        <v>128.31974500000001</v>
      </c>
      <c r="AK33" s="259">
        <f t="shared" si="28"/>
        <v>127.66824200000001</v>
      </c>
      <c r="AL33" s="259">
        <f t="shared" si="28"/>
        <v>126.652052</v>
      </c>
      <c r="AM33" s="259">
        <f t="shared" si="28"/>
        <v>123.674649</v>
      </c>
      <c r="AN33" s="259">
        <f t="shared" si="28"/>
        <v>122.672601</v>
      </c>
      <c r="AO33" s="259">
        <f t="shared" si="28"/>
        <v>121.002792</v>
      </c>
      <c r="AP33" s="259">
        <f t="shared" si="28"/>
        <v>119.39657</v>
      </c>
      <c r="AQ33" s="259">
        <f t="shared" si="28"/>
        <v>117.473797</v>
      </c>
      <c r="AR33" s="259">
        <f t="shared" si="28"/>
        <v>115.23442900000001</v>
      </c>
      <c r="AS33" s="259">
        <f t="shared" si="28"/>
        <v>112.45807600000001</v>
      </c>
      <c r="AT33" s="259">
        <f t="shared" si="28"/>
        <v>111.39483300000001</v>
      </c>
      <c r="AU33" s="259">
        <f t="shared" si="28"/>
        <v>109.256606</v>
      </c>
    </row>
    <row r="34" spans="1:47" x14ac:dyDescent="0.25">
      <c r="A34" s="183" t="s">
        <v>325</v>
      </c>
      <c r="B34" s="259">
        <f t="shared" si="26"/>
        <v>130.77809600000001</v>
      </c>
      <c r="C34" s="259">
        <f t="shared" si="26"/>
        <v>130.19147100000001</v>
      </c>
      <c r="D34" s="259">
        <f t="shared" si="26"/>
        <v>128.31974500000001</v>
      </c>
      <c r="E34" s="259">
        <f t="shared" si="26"/>
        <v>127.66824200000001</v>
      </c>
      <c r="F34" s="259">
        <f t="shared" si="26"/>
        <v>126.652052</v>
      </c>
      <c r="G34" s="259">
        <f t="shared" si="26"/>
        <v>123.674649</v>
      </c>
      <c r="H34" s="259">
        <f t="shared" si="26"/>
        <v>122.672601</v>
      </c>
      <c r="I34" s="259">
        <f t="shared" si="26"/>
        <v>121.002792</v>
      </c>
      <c r="J34" s="259">
        <f t="shared" si="26"/>
        <v>119.39657</v>
      </c>
      <c r="K34" s="259">
        <f t="shared" si="26"/>
        <v>117.473797</v>
      </c>
      <c r="L34" s="259">
        <f t="shared" si="26"/>
        <v>115.23442900000001</v>
      </c>
      <c r="M34" s="259">
        <f t="shared" si="26"/>
        <v>112.45807600000001</v>
      </c>
      <c r="N34" s="259">
        <f t="shared" si="26"/>
        <v>111.39483300000001</v>
      </c>
      <c r="O34" s="259">
        <f t="shared" si="26"/>
        <v>109.256606</v>
      </c>
      <c r="Q34" s="183" t="s">
        <v>325</v>
      </c>
      <c r="R34" s="259">
        <f t="shared" ref="R34:AE34" si="29">R24/1000000</f>
        <v>135.37861599999999</v>
      </c>
      <c r="S34" s="259">
        <f t="shared" si="29"/>
        <v>132.61909299999999</v>
      </c>
      <c r="T34" s="259">
        <f t="shared" si="29"/>
        <v>128.486921</v>
      </c>
      <c r="U34" s="259">
        <f t="shared" si="29"/>
        <v>125.85427199999999</v>
      </c>
      <c r="V34" s="259">
        <f t="shared" si="29"/>
        <v>122.89296400000001</v>
      </c>
      <c r="W34" s="259">
        <f t="shared" si="29"/>
        <v>119.705122</v>
      </c>
      <c r="X34" s="259">
        <f t="shared" si="29"/>
        <v>115.51347699999999</v>
      </c>
      <c r="Y34" s="259">
        <f t="shared" si="29"/>
        <v>113.619803</v>
      </c>
      <c r="Z34" s="259">
        <f t="shared" si="29"/>
        <v>110.830043</v>
      </c>
      <c r="AA34" s="259">
        <f t="shared" si="29"/>
        <v>106.265535</v>
      </c>
      <c r="AB34" s="259">
        <f t="shared" si="29"/>
        <v>100.107367</v>
      </c>
      <c r="AC34" s="259">
        <f t="shared" si="29"/>
        <v>94.053482000000002</v>
      </c>
      <c r="AD34" s="259">
        <f t="shared" si="29"/>
        <v>89.076901000000007</v>
      </c>
      <c r="AE34" s="259">
        <f t="shared" si="29"/>
        <v>80.707967999999994</v>
      </c>
      <c r="AG34" s="183" t="s">
        <v>325</v>
      </c>
      <c r="AH34" s="259">
        <f t="shared" ref="AH34:AU34" si="30">AH24/1000000</f>
        <v>134.59743800000001</v>
      </c>
      <c r="AI34" s="259">
        <f t="shared" si="30"/>
        <v>136.164062</v>
      </c>
      <c r="AJ34" s="259">
        <f t="shared" si="30"/>
        <v>135.78644700000001</v>
      </c>
      <c r="AK34" s="259">
        <f t="shared" si="30"/>
        <v>135.570099</v>
      </c>
      <c r="AL34" s="259">
        <f t="shared" si="30"/>
        <v>135.456424</v>
      </c>
      <c r="AM34" s="259">
        <f t="shared" si="30"/>
        <v>135.094742</v>
      </c>
      <c r="AN34" s="259">
        <f t="shared" si="30"/>
        <v>134.68185099999999</v>
      </c>
      <c r="AO34" s="259">
        <f t="shared" si="30"/>
        <v>134.172799</v>
      </c>
      <c r="AP34" s="259">
        <f t="shared" si="30"/>
        <v>133.598017</v>
      </c>
      <c r="AQ34" s="259">
        <f t="shared" si="30"/>
        <v>132.939559</v>
      </c>
      <c r="AR34" s="259">
        <f t="shared" si="30"/>
        <v>134.53184099999999</v>
      </c>
      <c r="AS34" s="259">
        <f t="shared" si="30"/>
        <v>135.04849300000001</v>
      </c>
      <c r="AT34" s="259">
        <f t="shared" si="30"/>
        <v>134.29863900000001</v>
      </c>
      <c r="AU34" s="259">
        <f t="shared" si="30"/>
        <v>133.55198300000001</v>
      </c>
    </row>
    <row r="35" spans="1:47" x14ac:dyDescent="0.25">
      <c r="A35" s="183" t="s">
        <v>327</v>
      </c>
      <c r="B35" s="259">
        <f t="shared" si="26"/>
        <v>134.59743800000001</v>
      </c>
      <c r="C35" s="259">
        <f t="shared" si="26"/>
        <v>136.164062</v>
      </c>
      <c r="D35" s="259">
        <f t="shared" si="26"/>
        <v>135.78644700000001</v>
      </c>
      <c r="E35" s="259">
        <f t="shared" si="26"/>
        <v>135.570099</v>
      </c>
      <c r="F35" s="259">
        <f t="shared" si="26"/>
        <v>135.456424</v>
      </c>
      <c r="G35" s="259">
        <f t="shared" si="26"/>
        <v>135.094742</v>
      </c>
      <c r="H35" s="259">
        <f t="shared" si="26"/>
        <v>134.68185099999999</v>
      </c>
      <c r="I35" s="259">
        <f t="shared" si="26"/>
        <v>134.172799</v>
      </c>
      <c r="J35" s="259">
        <f t="shared" si="26"/>
        <v>133.598017</v>
      </c>
      <c r="K35" s="259">
        <f t="shared" si="26"/>
        <v>132.939559</v>
      </c>
      <c r="L35" s="259">
        <f t="shared" si="26"/>
        <v>134.53184099999999</v>
      </c>
      <c r="M35" s="259">
        <f t="shared" si="26"/>
        <v>135.04849300000001</v>
      </c>
      <c r="N35" s="259">
        <f t="shared" si="26"/>
        <v>134.29863900000001</v>
      </c>
      <c r="O35" s="259">
        <f t="shared" si="26"/>
        <v>133.55198300000001</v>
      </c>
      <c r="Q35" s="183" t="s">
        <v>327</v>
      </c>
      <c r="R35" s="259">
        <f t="shared" ref="R35:AE35" si="31">R25/1000000</f>
        <v>146.06175500000001</v>
      </c>
      <c r="S35" s="259">
        <f t="shared" si="31"/>
        <v>144.70688200000001</v>
      </c>
      <c r="T35" s="259">
        <f t="shared" si="31"/>
        <v>143.398999</v>
      </c>
      <c r="U35" s="259">
        <f t="shared" si="31"/>
        <v>143.49381099999999</v>
      </c>
      <c r="V35" s="259">
        <f t="shared" si="31"/>
        <v>141.37884500000001</v>
      </c>
      <c r="W35" s="259">
        <f t="shared" si="31"/>
        <v>140.54763800000001</v>
      </c>
      <c r="X35" s="259">
        <f t="shared" si="31"/>
        <v>139.59002899999999</v>
      </c>
      <c r="Y35" s="259">
        <f t="shared" si="31"/>
        <v>139.280968</v>
      </c>
      <c r="Z35" s="259">
        <f t="shared" si="31"/>
        <v>137.71460999999999</v>
      </c>
      <c r="AA35" s="259">
        <f t="shared" si="31"/>
        <v>135.89634699999999</v>
      </c>
      <c r="AB35" s="259">
        <f t="shared" si="31"/>
        <v>133.93336400000001</v>
      </c>
      <c r="AC35" s="259">
        <f t="shared" si="31"/>
        <v>134.39638400000001</v>
      </c>
      <c r="AD35" s="259">
        <f t="shared" si="31"/>
        <v>134.56769299999999</v>
      </c>
      <c r="AE35" s="259">
        <f t="shared" si="31"/>
        <v>128.81144</v>
      </c>
      <c r="AG35" s="183" t="s">
        <v>327</v>
      </c>
      <c r="AH35" s="259">
        <f t="shared" ref="AH35:AU35" si="32">AH25/1000000</f>
        <v>135.83592200000001</v>
      </c>
      <c r="AI35" s="259">
        <f t="shared" si="32"/>
        <v>134.77392399999999</v>
      </c>
      <c r="AJ35" s="259">
        <f t="shared" si="32"/>
        <v>131.73604</v>
      </c>
      <c r="AK35" s="259">
        <f t="shared" si="32"/>
        <v>127.698143</v>
      </c>
      <c r="AL35" s="259">
        <f t="shared" si="32"/>
        <v>124.651929</v>
      </c>
      <c r="AM35" s="259">
        <f t="shared" si="32"/>
        <v>120.85485</v>
      </c>
      <c r="AN35" s="259">
        <f t="shared" si="32"/>
        <v>117.26400099999999</v>
      </c>
      <c r="AO35" s="259">
        <f t="shared" si="32"/>
        <v>113.097345</v>
      </c>
      <c r="AP35" s="259">
        <f t="shared" si="32"/>
        <v>110.868852</v>
      </c>
      <c r="AQ35" s="259">
        <f t="shared" si="32"/>
        <v>104.99703100000001</v>
      </c>
      <c r="AR35" s="259">
        <f t="shared" si="32"/>
        <v>100.909868</v>
      </c>
      <c r="AS35" s="259">
        <f t="shared" si="32"/>
        <v>95.383404999999996</v>
      </c>
      <c r="AT35" s="259">
        <f t="shared" si="32"/>
        <v>87.634235000000004</v>
      </c>
      <c r="AU35" s="259">
        <f t="shared" si="32"/>
        <v>80.027964999999995</v>
      </c>
    </row>
    <row r="36" spans="1:47" x14ac:dyDescent="0.25">
      <c r="A36" s="183" t="s">
        <v>328</v>
      </c>
      <c r="B36" s="259">
        <f t="shared" si="26"/>
        <v>129.44737699999999</v>
      </c>
      <c r="C36" s="259">
        <f t="shared" si="26"/>
        <v>125.75333500000001</v>
      </c>
      <c r="D36" s="259">
        <f t="shared" si="26"/>
        <v>122.95174299999999</v>
      </c>
      <c r="E36" s="259">
        <f t="shared" si="26"/>
        <v>119.78447300000001</v>
      </c>
      <c r="F36" s="259">
        <f t="shared" si="26"/>
        <v>116.409622</v>
      </c>
      <c r="G36" s="259">
        <f t="shared" si="26"/>
        <v>112.522251</v>
      </c>
      <c r="H36" s="259">
        <f t="shared" si="26"/>
        <v>109.04776200000001</v>
      </c>
      <c r="I36" s="259">
        <f t="shared" si="26"/>
        <v>106.058455</v>
      </c>
      <c r="J36" s="259">
        <f t="shared" si="26"/>
        <v>102.606523</v>
      </c>
      <c r="K36" s="259">
        <f t="shared" si="26"/>
        <v>98.815972000000002</v>
      </c>
      <c r="L36" s="259">
        <f t="shared" si="26"/>
        <v>91.558064000000002</v>
      </c>
      <c r="M36" s="259">
        <f t="shared" si="26"/>
        <v>86.419720999999996</v>
      </c>
      <c r="N36" s="259">
        <f t="shared" si="26"/>
        <v>83.193128999999999</v>
      </c>
      <c r="O36" s="259">
        <f t="shared" si="26"/>
        <v>71.478441000000004</v>
      </c>
      <c r="Q36" s="183" t="s">
        <v>328</v>
      </c>
      <c r="R36" s="259">
        <f t="shared" ref="R36:AE36" si="33">R26/1000000</f>
        <v>142.38983899999999</v>
      </c>
      <c r="S36" s="259">
        <f t="shared" si="33"/>
        <v>143.578643</v>
      </c>
      <c r="T36" s="259">
        <f t="shared" si="33"/>
        <v>143.09226200000001</v>
      </c>
      <c r="U36" s="259">
        <f t="shared" si="33"/>
        <v>142.75296700000001</v>
      </c>
      <c r="V36" s="259">
        <f t="shared" si="33"/>
        <v>141.234635</v>
      </c>
      <c r="W36" s="259">
        <f t="shared" si="33"/>
        <v>139.237652</v>
      </c>
      <c r="X36" s="259">
        <f t="shared" si="33"/>
        <v>139.454532</v>
      </c>
      <c r="Y36" s="259">
        <f t="shared" si="33"/>
        <v>138.82619800000001</v>
      </c>
      <c r="Z36" s="259">
        <f t="shared" si="33"/>
        <v>138.72791900000001</v>
      </c>
      <c r="AA36" s="259">
        <f t="shared" si="33"/>
        <v>137.68706599999999</v>
      </c>
      <c r="AB36" s="259">
        <f t="shared" si="33"/>
        <v>136.09302099999999</v>
      </c>
      <c r="AC36" s="259">
        <f t="shared" si="33"/>
        <v>134.47380999999999</v>
      </c>
      <c r="AD36" s="259">
        <f t="shared" si="33"/>
        <v>134.22199599999999</v>
      </c>
      <c r="AE36" s="259">
        <f t="shared" si="33"/>
        <v>133.035687</v>
      </c>
      <c r="AG36" s="183" t="s">
        <v>328</v>
      </c>
      <c r="AH36" s="259">
        <f t="shared" ref="AH36:AU36" si="34">AH26/1000000</f>
        <v>135.37861599999999</v>
      </c>
      <c r="AI36" s="259">
        <f t="shared" si="34"/>
        <v>132.61909299999999</v>
      </c>
      <c r="AJ36" s="259">
        <f t="shared" si="34"/>
        <v>128.486921</v>
      </c>
      <c r="AK36" s="259">
        <f t="shared" si="34"/>
        <v>125.85427199999999</v>
      </c>
      <c r="AL36" s="259">
        <f t="shared" si="34"/>
        <v>122.89296400000001</v>
      </c>
      <c r="AM36" s="259">
        <f t="shared" si="34"/>
        <v>119.705122</v>
      </c>
      <c r="AN36" s="259">
        <f t="shared" si="34"/>
        <v>115.51347699999999</v>
      </c>
      <c r="AO36" s="259">
        <f t="shared" si="34"/>
        <v>113.619803</v>
      </c>
      <c r="AP36" s="259">
        <f t="shared" si="34"/>
        <v>110.830043</v>
      </c>
      <c r="AQ36" s="259">
        <f t="shared" si="34"/>
        <v>106.265535</v>
      </c>
      <c r="AR36" s="259">
        <f t="shared" si="34"/>
        <v>100.107367</v>
      </c>
      <c r="AS36" s="259">
        <f t="shared" si="34"/>
        <v>94.053482000000002</v>
      </c>
      <c r="AT36" s="259">
        <f t="shared" si="34"/>
        <v>89.076901000000007</v>
      </c>
      <c r="AU36" s="259">
        <f t="shared" si="34"/>
        <v>80.707967999999994</v>
      </c>
    </row>
    <row r="37" spans="1:47" x14ac:dyDescent="0.25">
      <c r="A37" s="183" t="s">
        <v>329</v>
      </c>
      <c r="B37" s="259">
        <f t="shared" si="26"/>
        <v>132.42891399999999</v>
      </c>
      <c r="C37" s="259">
        <f t="shared" si="26"/>
        <v>132.593006</v>
      </c>
      <c r="D37" s="259">
        <f t="shared" si="26"/>
        <v>131.811993</v>
      </c>
      <c r="E37" s="259">
        <f t="shared" si="26"/>
        <v>132.120475</v>
      </c>
      <c r="F37" s="259">
        <f t="shared" si="26"/>
        <v>132.93653699999999</v>
      </c>
      <c r="G37" s="259">
        <f t="shared" si="26"/>
        <v>132.40258</v>
      </c>
      <c r="H37" s="259">
        <f t="shared" si="26"/>
        <v>131.770625</v>
      </c>
      <c r="I37" s="259">
        <f t="shared" si="26"/>
        <v>131.63484500000001</v>
      </c>
      <c r="J37" s="259">
        <f t="shared" si="26"/>
        <v>131.11677299999999</v>
      </c>
      <c r="K37" s="259">
        <f t="shared" si="26"/>
        <v>132.140432</v>
      </c>
      <c r="L37" s="259">
        <f t="shared" si="26"/>
        <v>128.98616200000001</v>
      </c>
      <c r="M37" s="259">
        <f t="shared" si="26"/>
        <v>130.013037</v>
      </c>
      <c r="N37" s="259">
        <f t="shared" si="26"/>
        <v>129.60362799999999</v>
      </c>
      <c r="O37" s="259">
        <f t="shared" si="26"/>
        <v>128.15217000000001</v>
      </c>
      <c r="Q37" s="183" t="s">
        <v>329</v>
      </c>
      <c r="R37" s="259">
        <f t="shared" ref="R37:AE37" si="35">R27/1000000</f>
        <v>140.58678599999999</v>
      </c>
      <c r="S37" s="259">
        <f t="shared" si="35"/>
        <v>140.84695099999999</v>
      </c>
      <c r="T37" s="259">
        <f t="shared" si="35"/>
        <v>141.03092699999999</v>
      </c>
      <c r="U37" s="259">
        <f t="shared" si="35"/>
        <v>140.94551200000001</v>
      </c>
      <c r="V37" s="259">
        <f t="shared" si="35"/>
        <v>141.199231</v>
      </c>
      <c r="W37" s="259">
        <f t="shared" si="35"/>
        <v>139.89533900000001</v>
      </c>
      <c r="X37" s="259">
        <f t="shared" si="35"/>
        <v>138.88671400000001</v>
      </c>
      <c r="Y37" s="259">
        <f t="shared" si="35"/>
        <v>138.73218600000001</v>
      </c>
      <c r="Z37" s="259">
        <f t="shared" si="35"/>
        <v>138.607742</v>
      </c>
      <c r="AA37" s="259">
        <f t="shared" si="35"/>
        <v>138.50119100000001</v>
      </c>
      <c r="AB37" s="259">
        <f t="shared" si="35"/>
        <v>138.318332</v>
      </c>
      <c r="AC37" s="259">
        <f t="shared" si="35"/>
        <v>137.31594200000001</v>
      </c>
      <c r="AD37" s="259">
        <f t="shared" si="35"/>
        <v>135.84026700000001</v>
      </c>
      <c r="AE37" s="259">
        <f t="shared" si="35"/>
        <v>134.33062699999999</v>
      </c>
      <c r="AG37" s="183" t="s">
        <v>329</v>
      </c>
      <c r="AH37" s="259">
        <f t="shared" ref="AH37:AU37" si="36">AH27/1000000</f>
        <v>142.38983899999999</v>
      </c>
      <c r="AI37" s="259">
        <f t="shared" si="36"/>
        <v>143.578643</v>
      </c>
      <c r="AJ37" s="259">
        <f t="shared" si="36"/>
        <v>143.09226200000001</v>
      </c>
      <c r="AK37" s="259">
        <f t="shared" si="36"/>
        <v>142.75296700000001</v>
      </c>
      <c r="AL37" s="259">
        <f t="shared" si="36"/>
        <v>141.234635</v>
      </c>
      <c r="AM37" s="259">
        <f t="shared" si="36"/>
        <v>139.237652</v>
      </c>
      <c r="AN37" s="259">
        <f t="shared" si="36"/>
        <v>139.454532</v>
      </c>
      <c r="AO37" s="259">
        <f t="shared" si="36"/>
        <v>138.82619800000001</v>
      </c>
      <c r="AP37" s="259">
        <f t="shared" si="36"/>
        <v>138.72791900000001</v>
      </c>
      <c r="AQ37" s="259">
        <f t="shared" si="36"/>
        <v>137.68706599999999</v>
      </c>
      <c r="AR37" s="259">
        <f t="shared" si="36"/>
        <v>136.09302099999999</v>
      </c>
      <c r="AS37" s="259">
        <f t="shared" si="36"/>
        <v>134.47380999999999</v>
      </c>
      <c r="AT37" s="259">
        <f t="shared" si="36"/>
        <v>134.22199599999999</v>
      </c>
      <c r="AU37" s="259">
        <f t="shared" si="36"/>
        <v>133.035687</v>
      </c>
    </row>
    <row r="38" spans="1:47" x14ac:dyDescent="0.25">
      <c r="A38" s="183" t="s">
        <v>330</v>
      </c>
      <c r="B38" s="259">
        <f t="shared" si="26"/>
        <v>134.655497</v>
      </c>
      <c r="C38" s="259">
        <f t="shared" si="26"/>
        <v>135.23898500000001</v>
      </c>
      <c r="D38" s="259">
        <f t="shared" si="26"/>
        <v>133.55922799999999</v>
      </c>
      <c r="E38" s="259">
        <f t="shared" si="26"/>
        <v>131.18813900000001</v>
      </c>
      <c r="F38" s="259">
        <f t="shared" si="26"/>
        <v>129.325953</v>
      </c>
      <c r="G38" s="259">
        <f t="shared" si="26"/>
        <v>127.70211399999999</v>
      </c>
      <c r="H38" s="259">
        <f t="shared" si="26"/>
        <v>126.82725600000001</v>
      </c>
      <c r="I38" s="259">
        <f t="shared" si="26"/>
        <v>125.75644699999999</v>
      </c>
      <c r="J38" s="259">
        <f t="shared" si="26"/>
        <v>124.517926</v>
      </c>
      <c r="K38" s="259">
        <f t="shared" si="26"/>
        <v>123.08427</v>
      </c>
      <c r="L38" s="259">
        <f t="shared" si="26"/>
        <v>120.07686699999999</v>
      </c>
      <c r="M38" s="259">
        <f t="shared" si="26"/>
        <v>119.45485100000001</v>
      </c>
      <c r="N38" s="259">
        <f t="shared" si="26"/>
        <v>116.782971</v>
      </c>
      <c r="O38" s="259">
        <f t="shared" si="26"/>
        <v>113.83258600000001</v>
      </c>
      <c r="Q38" s="183" t="s">
        <v>330</v>
      </c>
      <c r="R38" s="259">
        <f t="shared" ref="R38:AE38" si="37">R28/1000000</f>
        <v>140.77183099999999</v>
      </c>
      <c r="S38" s="259">
        <f t="shared" si="37"/>
        <v>140.87073799999999</v>
      </c>
      <c r="T38" s="259">
        <f t="shared" si="37"/>
        <v>140.955523</v>
      </c>
      <c r="U38" s="259">
        <f t="shared" si="37"/>
        <v>141.05024299999999</v>
      </c>
      <c r="V38" s="259">
        <f t="shared" si="37"/>
        <v>141.093153</v>
      </c>
      <c r="W38" s="259">
        <f t="shared" si="37"/>
        <v>139.805654</v>
      </c>
      <c r="X38" s="259">
        <f t="shared" si="37"/>
        <v>138.99948000000001</v>
      </c>
      <c r="Y38" s="259">
        <f t="shared" si="37"/>
        <v>138.68096199999999</v>
      </c>
      <c r="Z38" s="259">
        <f t="shared" si="37"/>
        <v>138.57079999999999</v>
      </c>
      <c r="AA38" s="259">
        <f t="shared" si="37"/>
        <v>139.029617</v>
      </c>
      <c r="AB38" s="259">
        <f t="shared" si="37"/>
        <v>138.23007699999999</v>
      </c>
      <c r="AC38" s="259">
        <f t="shared" si="37"/>
        <v>137.67532199999999</v>
      </c>
      <c r="AD38" s="259">
        <f t="shared" si="37"/>
        <v>136.94316900000001</v>
      </c>
      <c r="AE38" s="259">
        <f t="shared" si="37"/>
        <v>137.11174099999999</v>
      </c>
      <c r="AG38" s="183" t="s">
        <v>330</v>
      </c>
      <c r="AH38" s="259">
        <f t="shared" ref="AH38:AU38" si="38">AH28/1000000</f>
        <v>140.58678599999999</v>
      </c>
      <c r="AI38" s="259">
        <f t="shared" si="38"/>
        <v>140.84695099999999</v>
      </c>
      <c r="AJ38" s="259">
        <f t="shared" si="38"/>
        <v>141.03092699999999</v>
      </c>
      <c r="AK38" s="259">
        <f t="shared" si="38"/>
        <v>140.94551200000001</v>
      </c>
      <c r="AL38" s="259">
        <f t="shared" si="38"/>
        <v>141.199231</v>
      </c>
      <c r="AM38" s="259">
        <f t="shared" si="38"/>
        <v>139.89533900000001</v>
      </c>
      <c r="AN38" s="259">
        <f t="shared" si="38"/>
        <v>138.88671400000001</v>
      </c>
      <c r="AO38" s="259">
        <f t="shared" si="38"/>
        <v>138.73218600000001</v>
      </c>
      <c r="AP38" s="259">
        <f t="shared" si="38"/>
        <v>138.607742</v>
      </c>
      <c r="AQ38" s="259">
        <f t="shared" si="38"/>
        <v>138.50119100000001</v>
      </c>
      <c r="AR38" s="259">
        <f t="shared" si="38"/>
        <v>138.318332</v>
      </c>
      <c r="AS38" s="259">
        <f t="shared" si="38"/>
        <v>137.31594200000001</v>
      </c>
      <c r="AT38" s="259">
        <f t="shared" si="38"/>
        <v>135.84026700000001</v>
      </c>
      <c r="AU38" s="259">
        <f t="shared" si="38"/>
        <v>134.33062699999999</v>
      </c>
    </row>
    <row r="39" spans="1:47" x14ac:dyDescent="0.25">
      <c r="A39" s="183" t="s">
        <v>364</v>
      </c>
      <c r="B39" s="259">
        <f t="shared" si="26"/>
        <v>125.65460299999999</v>
      </c>
      <c r="C39" s="259">
        <f t="shared" si="26"/>
        <v>124.922169</v>
      </c>
      <c r="D39" s="259">
        <f t="shared" si="26"/>
        <v>125.06120199999999</v>
      </c>
      <c r="E39" s="259">
        <f t="shared" si="26"/>
        <v>124.406927</v>
      </c>
      <c r="F39" s="259">
        <f t="shared" si="26"/>
        <v>124.44976699999999</v>
      </c>
      <c r="G39" s="259">
        <f t="shared" si="26"/>
        <v>124.066767</v>
      </c>
      <c r="H39" s="259">
        <f t="shared" si="26"/>
        <v>124.354719</v>
      </c>
      <c r="I39" s="259">
        <f t="shared" si="26"/>
        <v>123.095969</v>
      </c>
      <c r="J39" s="259">
        <f t="shared" si="26"/>
        <v>122.515368</v>
      </c>
      <c r="K39" s="259">
        <f t="shared" si="26"/>
        <v>121.47973500000001</v>
      </c>
      <c r="L39" s="259">
        <f t="shared" si="26"/>
        <v>121.41607999999999</v>
      </c>
      <c r="M39" s="259">
        <f t="shared" si="26"/>
        <v>118.183543</v>
      </c>
      <c r="N39" s="259">
        <f t="shared" si="26"/>
        <v>116.782971</v>
      </c>
      <c r="O39" s="259">
        <f t="shared" si="26"/>
        <v>113.000874</v>
      </c>
      <c r="Q39" s="183" t="s">
        <v>364</v>
      </c>
      <c r="R39" s="259">
        <f t="shared" ref="R39:AE39" si="39">R29/1000000</f>
        <v>142.321403</v>
      </c>
      <c r="S39" s="259">
        <f t="shared" si="39"/>
        <v>142.495689</v>
      </c>
      <c r="T39" s="259">
        <f t="shared" si="39"/>
        <v>142.76555500000001</v>
      </c>
      <c r="U39" s="259">
        <f t="shared" si="39"/>
        <v>142.78221400000001</v>
      </c>
      <c r="V39" s="259">
        <f t="shared" si="39"/>
        <v>141.03662600000001</v>
      </c>
      <c r="W39" s="259">
        <f t="shared" si="39"/>
        <v>139.93250900000001</v>
      </c>
      <c r="X39" s="259">
        <f t="shared" si="39"/>
        <v>141.205198</v>
      </c>
      <c r="Y39" s="259">
        <f t="shared" si="39"/>
        <v>140.487166</v>
      </c>
      <c r="Z39" s="259">
        <f t="shared" si="39"/>
        <v>138.785505</v>
      </c>
      <c r="AA39" s="259">
        <f t="shared" si="39"/>
        <v>138.32034300000001</v>
      </c>
      <c r="AB39" s="259">
        <f t="shared" si="39"/>
        <v>138.14196200000001</v>
      </c>
      <c r="AC39" s="259">
        <f t="shared" si="39"/>
        <v>138.00999100000001</v>
      </c>
      <c r="AD39" s="259">
        <f t="shared" si="39"/>
        <v>137.81796399999999</v>
      </c>
      <c r="AE39" s="259">
        <f t="shared" si="39"/>
        <v>137.6343</v>
      </c>
      <c r="AG39" s="183" t="s">
        <v>364</v>
      </c>
      <c r="AH39" s="259">
        <f t="shared" ref="AH39:AU39" si="40">AH29/1000000</f>
        <v>125.65460299999999</v>
      </c>
      <c r="AI39" s="259">
        <f t="shared" si="40"/>
        <v>124.922169</v>
      </c>
      <c r="AJ39" s="259">
        <f t="shared" si="40"/>
        <v>125.06120199999999</v>
      </c>
      <c r="AK39" s="259">
        <f t="shared" si="40"/>
        <v>124.406927</v>
      </c>
      <c r="AL39" s="259">
        <f t="shared" si="40"/>
        <v>124.44976699999999</v>
      </c>
      <c r="AM39" s="259">
        <f t="shared" si="40"/>
        <v>124.066767</v>
      </c>
      <c r="AN39" s="259">
        <f t="shared" si="40"/>
        <v>124.354719</v>
      </c>
      <c r="AO39" s="259">
        <f t="shared" si="40"/>
        <v>123.095969</v>
      </c>
      <c r="AP39" s="259">
        <f t="shared" si="40"/>
        <v>122.515368</v>
      </c>
      <c r="AQ39" s="259">
        <f t="shared" si="40"/>
        <v>121.47973500000001</v>
      </c>
      <c r="AR39" s="259">
        <f t="shared" si="40"/>
        <v>121.41607999999999</v>
      </c>
      <c r="AS39" s="259">
        <f t="shared" si="40"/>
        <v>118.183543</v>
      </c>
      <c r="AT39" s="259">
        <f t="shared" si="40"/>
        <v>116.782971</v>
      </c>
      <c r="AU39" s="259">
        <f t="shared" si="40"/>
        <v>113.000874</v>
      </c>
    </row>
    <row r="40" spans="1:47" x14ac:dyDescent="0.25">
      <c r="A40" s="183"/>
      <c r="B40" s="253"/>
      <c r="C40" s="253"/>
      <c r="D40" s="253"/>
      <c r="E40" s="253"/>
      <c r="F40" s="253"/>
      <c r="G40" s="253"/>
      <c r="H40" s="253"/>
      <c r="I40" s="253"/>
      <c r="J40" s="253"/>
      <c r="K40" s="253"/>
      <c r="L40" s="253"/>
      <c r="M40" s="253"/>
      <c r="N40" s="253"/>
      <c r="O40" s="253"/>
      <c r="Q40" s="183"/>
      <c r="R40" s="253"/>
      <c r="S40" s="253"/>
      <c r="T40" s="253"/>
      <c r="U40" s="253"/>
      <c r="V40" s="253"/>
      <c r="W40" s="253"/>
      <c r="X40" s="253"/>
      <c r="Y40" s="253"/>
      <c r="Z40" s="253"/>
      <c r="AA40" s="253"/>
      <c r="AB40" s="253"/>
      <c r="AC40" s="253"/>
      <c r="AD40" s="253"/>
      <c r="AE40" s="253"/>
      <c r="AG40" s="183"/>
      <c r="AH40" s="253"/>
      <c r="AI40" s="253"/>
      <c r="AJ40" s="253"/>
      <c r="AK40" s="253"/>
      <c r="AL40" s="253"/>
      <c r="AM40" s="253"/>
      <c r="AN40" s="253"/>
      <c r="AO40" s="253"/>
      <c r="AP40" s="253"/>
      <c r="AQ40" s="253"/>
      <c r="AR40" s="253"/>
      <c r="AS40" s="253"/>
      <c r="AT40" s="253"/>
      <c r="AU40" s="253"/>
    </row>
    <row r="41" spans="1:47" x14ac:dyDescent="0.25">
      <c r="A41" s="250" t="s">
        <v>499</v>
      </c>
      <c r="B41" s="260">
        <f>AVERAGE(B32:B39)</f>
        <v>131.625737375</v>
      </c>
      <c r="C41" s="260">
        <f t="shared" ref="C41:O41" si="41">AVERAGE(C32:C39)</f>
        <v>131.41062499999998</v>
      </c>
      <c r="D41" s="260">
        <f t="shared" si="41"/>
        <v>130.36273199999999</v>
      </c>
      <c r="E41" s="260">
        <f t="shared" si="41"/>
        <v>129.44425024999998</v>
      </c>
      <c r="F41" s="260">
        <f t="shared" si="41"/>
        <v>128.88022750000002</v>
      </c>
      <c r="G41" s="260">
        <f t="shared" si="41"/>
        <v>127.30212975000001</v>
      </c>
      <c r="H41" s="260">
        <f t="shared" si="41"/>
        <v>126.345967625</v>
      </c>
      <c r="I41" s="260">
        <f t="shared" si="41"/>
        <v>125.17378549999999</v>
      </c>
      <c r="J41" s="260">
        <f t="shared" si="41"/>
        <v>124.091948375</v>
      </c>
      <c r="K41" s="260">
        <f t="shared" si="41"/>
        <v>123.04408350000001</v>
      </c>
      <c r="L41" s="260">
        <f t="shared" si="41"/>
        <v>121.10001187499999</v>
      </c>
      <c r="M41" s="260">
        <f t="shared" si="41"/>
        <v>119.96602337500001</v>
      </c>
      <c r="N41" s="260">
        <f t="shared" si="41"/>
        <v>118.43063687499999</v>
      </c>
      <c r="O41" s="260">
        <f t="shared" si="41"/>
        <v>115.54825762500001</v>
      </c>
      <c r="Q41" s="250" t="s">
        <v>499</v>
      </c>
      <c r="R41" s="260">
        <f>AVERAGE(R32:R39)</f>
        <v>140.94995299999999</v>
      </c>
      <c r="S41" s="260">
        <f t="shared" ref="S41:AE41" si="42">AVERAGE(S32:S39)</f>
        <v>140.34663875000001</v>
      </c>
      <c r="T41" s="260">
        <f t="shared" si="42"/>
        <v>139.08969412499999</v>
      </c>
      <c r="U41" s="260">
        <f t="shared" si="42"/>
        <v>137.98733150000001</v>
      </c>
      <c r="V41" s="260">
        <f t="shared" si="42"/>
        <v>136.35777500000003</v>
      </c>
      <c r="W41" s="260">
        <f t="shared" si="42"/>
        <v>134.61645225000001</v>
      </c>
      <c r="X41" s="260">
        <f t="shared" si="42"/>
        <v>133.447265625</v>
      </c>
      <c r="Y41" s="260">
        <f t="shared" si="42"/>
        <v>132.0804005</v>
      </c>
      <c r="Z41" s="260">
        <f t="shared" si="42"/>
        <v>130.898273125</v>
      </c>
      <c r="AA41" s="260">
        <f t="shared" si="42"/>
        <v>129.17267699999999</v>
      </c>
      <c r="AB41" s="260">
        <f t="shared" si="42"/>
        <v>127.42005075000002</v>
      </c>
      <c r="AC41" s="260">
        <f t="shared" si="42"/>
        <v>125.2396045</v>
      </c>
      <c r="AD41" s="260">
        <f t="shared" si="42"/>
        <v>123.078024625</v>
      </c>
      <c r="AE41" s="260">
        <f t="shared" si="42"/>
        <v>119.35336412499998</v>
      </c>
      <c r="AG41" s="250" t="s">
        <v>499</v>
      </c>
      <c r="AH41" s="260">
        <f>AVERAGE(AH32:AH39)</f>
        <v>134.467945125</v>
      </c>
      <c r="AI41" s="260">
        <f t="shared" ref="AI41:AU41" si="43">AVERAGE(AI32:AI39)</f>
        <v>134.19428625</v>
      </c>
      <c r="AJ41" s="260">
        <f t="shared" si="43"/>
        <v>133.05784399999999</v>
      </c>
      <c r="AK41" s="260">
        <f t="shared" si="43"/>
        <v>131.99581337500001</v>
      </c>
      <c r="AL41" s="260">
        <f t="shared" si="43"/>
        <v>130.88715987500001</v>
      </c>
      <c r="AM41" s="260">
        <f t="shared" si="43"/>
        <v>129.08769175</v>
      </c>
      <c r="AN41" s="260">
        <f t="shared" si="43"/>
        <v>128.03149687499999</v>
      </c>
      <c r="AO41" s="260">
        <f t="shared" si="43"/>
        <v>126.635935125</v>
      </c>
      <c r="AP41" s="260">
        <f t="shared" si="43"/>
        <v>125.59804275</v>
      </c>
      <c r="AQ41" s="260">
        <f t="shared" si="43"/>
        <v>123.58546112500001</v>
      </c>
      <c r="AR41" s="260">
        <f t="shared" si="43"/>
        <v>122.25298337499999</v>
      </c>
      <c r="AS41" s="260">
        <f t="shared" si="43"/>
        <v>119.72255737499999</v>
      </c>
      <c r="AT41" s="260">
        <f t="shared" si="43"/>
        <v>117.37932775</v>
      </c>
      <c r="AU41" s="260">
        <f t="shared" si="43"/>
        <v>114.15875025000001</v>
      </c>
    </row>
    <row r="42" spans="1:47" x14ac:dyDescent="0.25">
      <c r="A42" s="250" t="s">
        <v>154</v>
      </c>
      <c r="B42" s="260">
        <f>_xlfn.STDEV.P(B32:B39)</f>
        <v>2.8065282626178911</v>
      </c>
      <c r="C42" s="260">
        <f t="shared" ref="C42:O42" si="44">_xlfn.STDEV.P(C32:C39)</f>
        <v>3.9054755705152626</v>
      </c>
      <c r="D42" s="260">
        <f t="shared" si="44"/>
        <v>4.1978882664525816</v>
      </c>
      <c r="E42" s="260">
        <f t="shared" si="44"/>
        <v>4.8572287340582045</v>
      </c>
      <c r="F42" s="260">
        <f t="shared" si="44"/>
        <v>5.8354294889376597</v>
      </c>
      <c r="G42" s="260">
        <f t="shared" si="44"/>
        <v>6.7674831607051624</v>
      </c>
      <c r="H42" s="260">
        <f t="shared" si="44"/>
        <v>7.5511630799303653</v>
      </c>
      <c r="I42" s="260">
        <f t="shared" si="44"/>
        <v>8.3337300284862845</v>
      </c>
      <c r="J42" s="260">
        <f t="shared" si="44"/>
        <v>9.2643796244856293</v>
      </c>
      <c r="K42" s="260">
        <f t="shared" si="44"/>
        <v>10.472547516849433</v>
      </c>
      <c r="L42" s="260">
        <f t="shared" si="44"/>
        <v>12.555643666968015</v>
      </c>
      <c r="M42" s="260">
        <f t="shared" si="44"/>
        <v>14.518785600671533</v>
      </c>
      <c r="N42" s="260">
        <f t="shared" si="44"/>
        <v>15.208092376111209</v>
      </c>
      <c r="O42" s="260">
        <f t="shared" si="44"/>
        <v>18.586949395858035</v>
      </c>
      <c r="Q42" s="250" t="s">
        <v>154</v>
      </c>
      <c r="R42" s="260">
        <f>_xlfn.STDEV.P(R32:R39)</f>
        <v>3.5063269781097839</v>
      </c>
      <c r="S42" s="260">
        <f t="shared" ref="S42:AE42" si="45">_xlfn.STDEV.P(S32:S39)</f>
        <v>4.058864451137346</v>
      </c>
      <c r="T42" s="260">
        <f t="shared" si="45"/>
        <v>5.3211839969029571</v>
      </c>
      <c r="U42" s="260">
        <f t="shared" si="45"/>
        <v>6.6050574074075445</v>
      </c>
      <c r="V42" s="260">
        <f t="shared" si="45"/>
        <v>7.3833630155803842</v>
      </c>
      <c r="W42" s="260">
        <f t="shared" si="45"/>
        <v>8.3424937104435823</v>
      </c>
      <c r="X42" s="260">
        <f t="shared" si="45"/>
        <v>9.9265531701843646</v>
      </c>
      <c r="Y42" s="260">
        <f t="shared" si="45"/>
        <v>10.956563502076232</v>
      </c>
      <c r="Z42" s="260">
        <f t="shared" si="45"/>
        <v>11.709784518080493</v>
      </c>
      <c r="AA42" s="260">
        <f t="shared" si="45"/>
        <v>13.725401647428875</v>
      </c>
      <c r="AB42" s="260">
        <f t="shared" si="45"/>
        <v>15.634591797126811</v>
      </c>
      <c r="AC42" s="260">
        <f t="shared" si="45"/>
        <v>17.767515493871386</v>
      </c>
      <c r="AD42" s="260">
        <f t="shared" si="45"/>
        <v>20.219293517876597</v>
      </c>
      <c r="AE42" s="260">
        <f t="shared" si="45"/>
        <v>22.926597586388539</v>
      </c>
      <c r="AG42" s="250" t="s">
        <v>154</v>
      </c>
      <c r="AH42" s="260">
        <f>_xlfn.STDEV.P(AH32:AH39)</f>
        <v>5.1206991220676699</v>
      </c>
      <c r="AI42" s="260">
        <f t="shared" ref="AI42:AU42" si="46">_xlfn.STDEV.P(AI32:AI39)</f>
        <v>5.6455294827360678</v>
      </c>
      <c r="AJ42" s="260">
        <f t="shared" si="46"/>
        <v>5.9706321433750631</v>
      </c>
      <c r="AK42" s="260">
        <f t="shared" si="46"/>
        <v>6.537899515170702</v>
      </c>
      <c r="AL42" s="260">
        <f t="shared" si="46"/>
        <v>7.0405567686435564</v>
      </c>
      <c r="AM42" s="260">
        <f t="shared" si="46"/>
        <v>7.6437165420844808</v>
      </c>
      <c r="AN42" s="260">
        <f t="shared" si="46"/>
        <v>8.7958409923101968</v>
      </c>
      <c r="AO42" s="260">
        <f t="shared" si="46"/>
        <v>9.7720753362957087</v>
      </c>
      <c r="AP42" s="260">
        <f t="shared" si="46"/>
        <v>10.666511471208803</v>
      </c>
      <c r="AQ42" s="260">
        <f t="shared" si="46"/>
        <v>12.39577362127649</v>
      </c>
      <c r="AR42" s="260">
        <f t="shared" si="46"/>
        <v>14.492387776197162</v>
      </c>
      <c r="AS42" s="260">
        <f t="shared" si="46"/>
        <v>16.555109484821635</v>
      </c>
      <c r="AT42" s="260">
        <f t="shared" si="46"/>
        <v>18.663493148069929</v>
      </c>
      <c r="AU42" s="260">
        <f t="shared" si="46"/>
        <v>21.446456377345303</v>
      </c>
    </row>
    <row r="43" spans="1:47" x14ac:dyDescent="0.25">
      <c r="A43" s="250" t="s">
        <v>155</v>
      </c>
      <c r="B43" s="260">
        <f>VAR(B32:B39)</f>
        <v>9.0018295872834262</v>
      </c>
      <c r="C43" s="260">
        <f t="shared" ref="C43:O43" si="47">VAR(C32:C39)</f>
        <v>17.431702207876018</v>
      </c>
      <c r="D43" s="260">
        <f t="shared" si="47"/>
        <v>20.139732454423157</v>
      </c>
      <c r="E43" s="260">
        <f t="shared" si="47"/>
        <v>26.963052542812189</v>
      </c>
      <c r="F43" s="260">
        <f t="shared" si="47"/>
        <v>38.916842651843702</v>
      </c>
      <c r="G43" s="260">
        <f t="shared" si="47"/>
        <v>52.341518091917642</v>
      </c>
      <c r="H43" s="260">
        <f t="shared" si="47"/>
        <v>65.165787268232492</v>
      </c>
      <c r="I43" s="260">
        <f t="shared" si="47"/>
        <v>79.372635643078866</v>
      </c>
      <c r="J43" s="260">
        <f t="shared" si="47"/>
        <v>98.089976944667995</v>
      </c>
      <c r="K43" s="260">
        <f t="shared" si="47"/>
        <v>125.34200170590771</v>
      </c>
      <c r="L43" s="260">
        <f t="shared" si="47"/>
        <v>180.16478616214175</v>
      </c>
      <c r="M43" s="260">
        <f t="shared" si="47"/>
        <v>240.9087260780195</v>
      </c>
      <c r="N43" s="260">
        <f t="shared" si="47"/>
        <v>264.32694139466497</v>
      </c>
      <c r="O43" s="260">
        <f t="shared" si="47"/>
        <v>394.82821467907132</v>
      </c>
      <c r="Q43" s="250" t="s">
        <v>155</v>
      </c>
      <c r="R43" s="260">
        <f>VAR(R32:R39)</f>
        <v>14.050661574194846</v>
      </c>
      <c r="S43" s="260">
        <f t="shared" ref="S43:AE43" si="48">VAR(S32:S39)</f>
        <v>18.827863580235963</v>
      </c>
      <c r="T43" s="260">
        <f t="shared" si="48"/>
        <v>32.359999004452717</v>
      </c>
      <c r="U43" s="260">
        <f t="shared" si="48"/>
        <v>49.859180977313464</v>
      </c>
      <c r="V43" s="260">
        <f t="shared" si="48"/>
        <v>62.301770765531728</v>
      </c>
      <c r="W43" s="260">
        <f t="shared" si="48"/>
        <v>79.539658638617965</v>
      </c>
      <c r="X43" s="260">
        <f t="shared" si="48"/>
        <v>112.61309467485401</v>
      </c>
      <c r="Y43" s="260">
        <f t="shared" si="48"/>
        <v>137.1957528857474</v>
      </c>
      <c r="Z43" s="260">
        <f t="shared" si="48"/>
        <v>156.70748966843152</v>
      </c>
      <c r="AA43" s="260">
        <f t="shared" si="48"/>
        <v>215.29902900942085</v>
      </c>
      <c r="AB43" s="260">
        <f t="shared" si="48"/>
        <v>279.36052647175427</v>
      </c>
      <c r="AC43" s="260">
        <f t="shared" si="48"/>
        <v>360.78240779995394</v>
      </c>
      <c r="AD43" s="260">
        <f t="shared" si="48"/>
        <v>467.22266327091035</v>
      </c>
      <c r="AE43" s="260">
        <f t="shared" si="48"/>
        <v>600.71871644365353</v>
      </c>
      <c r="AG43" s="250" t="s">
        <v>155</v>
      </c>
      <c r="AH43" s="260">
        <f>VAR(AH32:AH39)</f>
        <v>29.967496569993834</v>
      </c>
      <c r="AI43" s="260">
        <f t="shared" ref="AI43:AU43" si="49">VAR(AI32:AI39)</f>
        <v>36.425146446219628</v>
      </c>
      <c r="AJ43" s="260">
        <f t="shared" si="49"/>
        <v>40.741083647432575</v>
      </c>
      <c r="AK43" s="260">
        <f t="shared" si="49"/>
        <v>48.850434366250624</v>
      </c>
      <c r="AL43" s="260">
        <f t="shared" si="49"/>
        <v>56.650788128562965</v>
      </c>
      <c r="AM43" s="260">
        <f t="shared" si="49"/>
        <v>66.773031515126789</v>
      </c>
      <c r="AN43" s="260">
        <f t="shared" si="49"/>
        <v>88.419221442290763</v>
      </c>
      <c r="AO43" s="260">
        <f t="shared" si="49"/>
        <v>109.13537871798731</v>
      </c>
      <c r="AP43" s="260">
        <f t="shared" si="49"/>
        <v>130.02796224620457</v>
      </c>
      <c r="AQ43" s="260">
        <f t="shared" si="49"/>
        <v>175.60594705135321</v>
      </c>
      <c r="AR43" s="260">
        <f t="shared" si="49"/>
        <v>240.03348966362162</v>
      </c>
      <c r="AS43" s="260">
        <f t="shared" si="49"/>
        <v>313.22474291935004</v>
      </c>
      <c r="AT43" s="260">
        <f t="shared" si="49"/>
        <v>398.08683027206069</v>
      </c>
      <c r="AU43" s="260">
        <f t="shared" si="49"/>
        <v>525.65770416614293</v>
      </c>
    </row>
    <row r="44" spans="1:47" x14ac:dyDescent="0.25">
      <c r="A44" s="250" t="s">
        <v>517</v>
      </c>
      <c r="B44" s="260">
        <f>B42/B41*100</f>
        <v>2.132203259475105</v>
      </c>
      <c r="C44" s="260">
        <f t="shared" ref="C44:O44" si="50">C42/C41*100</f>
        <v>2.9719633176657241</v>
      </c>
      <c r="D44" s="260">
        <f t="shared" si="50"/>
        <v>3.2201597819019177</v>
      </c>
      <c r="E44" s="260">
        <f t="shared" si="50"/>
        <v>3.7523711749863566</v>
      </c>
      <c r="F44" s="260">
        <f t="shared" si="50"/>
        <v>4.5277926662083665</v>
      </c>
      <c r="G44" s="260">
        <f t="shared" si="50"/>
        <v>5.3160800797247951</v>
      </c>
      <c r="H44" s="260">
        <f t="shared" si="50"/>
        <v>5.9765762389366675</v>
      </c>
      <c r="I44" s="260">
        <f t="shared" si="50"/>
        <v>6.6577278902268917</v>
      </c>
      <c r="J44" s="260">
        <f t="shared" si="50"/>
        <v>7.4657379030661302</v>
      </c>
      <c r="K44" s="260">
        <f t="shared" si="50"/>
        <v>8.5112158333475918</v>
      </c>
      <c r="L44" s="260">
        <f t="shared" si="50"/>
        <v>10.367995405258927</v>
      </c>
      <c r="M44" s="260">
        <f t="shared" si="50"/>
        <v>12.102414660597258</v>
      </c>
      <c r="N44" s="260">
        <f t="shared" si="50"/>
        <v>12.841349820792484</v>
      </c>
      <c r="O44" s="260">
        <f t="shared" si="50"/>
        <v>16.085875960310947</v>
      </c>
      <c r="Q44" s="250" t="s">
        <v>517</v>
      </c>
      <c r="R44" s="260">
        <f>R42/R41*100</f>
        <v>2.4876396930120186</v>
      </c>
      <c r="S44" s="260">
        <f t="shared" ref="S44:AE44" si="51">S42/S41*100</f>
        <v>2.8920282575255798</v>
      </c>
      <c r="T44" s="260">
        <f t="shared" si="51"/>
        <v>3.8257212587733536</v>
      </c>
      <c r="U44" s="260">
        <f t="shared" si="51"/>
        <v>4.7867129073421815</v>
      </c>
      <c r="V44" s="260">
        <f t="shared" si="51"/>
        <v>5.4146989532356207</v>
      </c>
      <c r="W44" s="260">
        <f t="shared" si="51"/>
        <v>6.1972318917976699</v>
      </c>
      <c r="X44" s="260">
        <f t="shared" si="51"/>
        <v>7.4385586873536695</v>
      </c>
      <c r="Y44" s="260">
        <f t="shared" si="51"/>
        <v>8.295374227061215</v>
      </c>
      <c r="Z44" s="260">
        <f t="shared" si="51"/>
        <v>8.9457135212917223</v>
      </c>
      <c r="AA44" s="260">
        <f t="shared" si="51"/>
        <v>10.62562297708584</v>
      </c>
      <c r="AB44" s="260">
        <f t="shared" si="51"/>
        <v>12.270118953101115</v>
      </c>
      <c r="AC44" s="260">
        <f t="shared" si="51"/>
        <v>14.186818590497374</v>
      </c>
      <c r="AD44" s="260">
        <f t="shared" si="51"/>
        <v>16.428028951132184</v>
      </c>
      <c r="AE44" s="260">
        <f t="shared" si="51"/>
        <v>19.209008270916673</v>
      </c>
      <c r="AG44" s="250" t="s">
        <v>517</v>
      </c>
      <c r="AH44" s="260">
        <f>AH42/AH41*100</f>
        <v>3.8081188176911023</v>
      </c>
      <c r="AI44" s="260">
        <f t="shared" ref="AI44:AU44" si="52">AI42/AI41*100</f>
        <v>4.2069820113045742</v>
      </c>
      <c r="AJ44" s="260">
        <f t="shared" si="52"/>
        <v>4.4872455196065433</v>
      </c>
      <c r="AK44" s="260">
        <f t="shared" si="52"/>
        <v>4.9531112752769921</v>
      </c>
      <c r="AL44" s="260">
        <f t="shared" si="52"/>
        <v>5.3791042416746118</v>
      </c>
      <c r="AM44" s="260">
        <f t="shared" si="52"/>
        <v>5.9213364484724247</v>
      </c>
      <c r="AN44" s="260">
        <f t="shared" si="52"/>
        <v>6.8700602640753106</v>
      </c>
      <c r="AO44" s="260">
        <f t="shared" si="52"/>
        <v>7.7166685164443045</v>
      </c>
      <c r="AP44" s="260">
        <f t="shared" si="52"/>
        <v>8.4925777804039893</v>
      </c>
      <c r="AQ44" s="260">
        <f t="shared" si="52"/>
        <v>10.030122886978457</v>
      </c>
      <c r="AR44" s="260">
        <f t="shared" si="52"/>
        <v>11.854424633338454</v>
      </c>
      <c r="AS44" s="260">
        <f t="shared" si="52"/>
        <v>13.827894966332059</v>
      </c>
      <c r="AT44" s="260">
        <f t="shared" si="52"/>
        <v>15.900153379494823</v>
      </c>
      <c r="AU44" s="260">
        <f t="shared" si="52"/>
        <v>18.786519938575889</v>
      </c>
    </row>
  </sheetData>
  <pageMargins left="0.7" right="0.7" top="0.78740157499999996" bottom="0.78740157499999996" header="0.3" footer="0.3"/>
  <pageSetup paperSize="9" orientation="portrait" horizontalDpi="4294967293" verticalDpi="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AU44"/>
  <sheetViews>
    <sheetView zoomScale="25" zoomScaleNormal="25" workbookViewId="0">
      <selection activeCell="O71" sqref="O71"/>
    </sheetView>
  </sheetViews>
  <sheetFormatPr baseColWidth="10" defaultRowHeight="15" x14ac:dyDescent="0.25"/>
  <cols>
    <col min="1" max="1" width="22.42578125" bestFit="1" customWidth="1"/>
    <col min="2" max="15" width="16" bestFit="1" customWidth="1"/>
    <col min="17" max="17" width="22.42578125" bestFit="1" customWidth="1"/>
    <col min="18" max="31" width="16" bestFit="1" customWidth="1"/>
    <col min="33" max="33" width="22.42578125" bestFit="1" customWidth="1"/>
    <col min="34" max="47" width="16" bestFit="1" customWidth="1"/>
  </cols>
  <sheetData>
    <row r="1" spans="1:47" x14ac:dyDescent="0.25">
      <c r="A1" s="183" t="s">
        <v>490</v>
      </c>
      <c r="B1" s="253" t="s">
        <v>491</v>
      </c>
      <c r="C1" s="253">
        <v>100004000</v>
      </c>
      <c r="D1" s="253">
        <v>200007000</v>
      </c>
      <c r="E1" s="253">
        <v>300001000</v>
      </c>
      <c r="F1" s="253">
        <v>400005000</v>
      </c>
      <c r="G1" s="253">
        <v>499999000</v>
      </c>
      <c r="H1" s="253">
        <v>600003000</v>
      </c>
      <c r="I1" s="253">
        <v>700006000</v>
      </c>
      <c r="J1" s="253">
        <v>800000000</v>
      </c>
      <c r="K1" s="253">
        <v>900004000</v>
      </c>
      <c r="L1" s="253">
        <v>999998000</v>
      </c>
      <c r="M1" s="253">
        <v>1100001000</v>
      </c>
      <c r="N1" s="253">
        <v>1200005000</v>
      </c>
      <c r="O1" s="253">
        <v>1299999000</v>
      </c>
      <c r="Q1" s="256" t="s">
        <v>490</v>
      </c>
      <c r="R1" s="253" t="s">
        <v>491</v>
      </c>
      <c r="S1" s="253">
        <v>100004000</v>
      </c>
      <c r="T1" s="253">
        <v>199997000</v>
      </c>
      <c r="U1" s="253">
        <v>300001000</v>
      </c>
      <c r="V1" s="253">
        <v>400005000</v>
      </c>
      <c r="W1" s="253">
        <v>499999000</v>
      </c>
      <c r="X1" s="253">
        <v>600003000</v>
      </c>
      <c r="Y1" s="253">
        <v>699996000</v>
      </c>
      <c r="Z1" s="253">
        <v>800000000</v>
      </c>
      <c r="AA1" s="253">
        <v>900004000</v>
      </c>
      <c r="AB1" s="253">
        <v>999998000</v>
      </c>
      <c r="AC1" s="253">
        <v>1100002000</v>
      </c>
      <c r="AD1" s="253">
        <v>1200005000</v>
      </c>
      <c r="AE1" s="253">
        <v>1299999000</v>
      </c>
      <c r="AG1" s="256" t="s">
        <v>490</v>
      </c>
      <c r="AH1" s="253" t="s">
        <v>491</v>
      </c>
      <c r="AI1" s="253">
        <v>59997000</v>
      </c>
      <c r="AJ1" s="253">
        <v>119993000</v>
      </c>
      <c r="AK1" s="253">
        <v>179999000</v>
      </c>
      <c r="AL1" s="253">
        <v>239996000</v>
      </c>
      <c r="AM1" s="253">
        <v>299992000</v>
      </c>
      <c r="AN1" s="253">
        <v>359998000</v>
      </c>
      <c r="AO1" s="253">
        <v>419994000</v>
      </c>
      <c r="AP1" s="253">
        <v>480001000</v>
      </c>
      <c r="AQ1" s="253">
        <v>539997000</v>
      </c>
      <c r="AR1" s="253">
        <v>599993000</v>
      </c>
      <c r="AS1" s="253">
        <v>659999000</v>
      </c>
      <c r="AT1" s="253">
        <v>719996000</v>
      </c>
      <c r="AU1" s="253">
        <v>779992000</v>
      </c>
    </row>
    <row r="2" spans="1:47" x14ac:dyDescent="0.25">
      <c r="A2" s="183" t="s">
        <v>489</v>
      </c>
      <c r="B2" s="253">
        <v>1122675702</v>
      </c>
      <c r="C2" s="253">
        <v>1115057014</v>
      </c>
      <c r="D2" s="253">
        <v>1111924504</v>
      </c>
      <c r="E2" s="253">
        <v>1112100586</v>
      </c>
      <c r="F2" s="253">
        <v>1111722993</v>
      </c>
      <c r="G2" s="253">
        <v>1111264517</v>
      </c>
      <c r="H2" s="253">
        <v>1110045319</v>
      </c>
      <c r="I2" s="253">
        <v>1110194519</v>
      </c>
      <c r="J2" s="253">
        <v>1108842988</v>
      </c>
      <c r="K2" s="253">
        <v>1109933213</v>
      </c>
      <c r="L2" s="253">
        <v>1110356482</v>
      </c>
      <c r="M2" s="253">
        <v>1110810980</v>
      </c>
      <c r="N2" s="253">
        <v>1111046571</v>
      </c>
      <c r="O2" s="253">
        <v>1112332179</v>
      </c>
      <c r="Q2" s="256" t="s">
        <v>489</v>
      </c>
      <c r="R2" s="253">
        <v>1066063506</v>
      </c>
      <c r="S2" s="253">
        <v>1059857636</v>
      </c>
      <c r="T2" s="253">
        <v>1057054410</v>
      </c>
      <c r="U2" s="253">
        <v>1054511600</v>
      </c>
      <c r="V2" s="253">
        <v>1053247752</v>
      </c>
      <c r="W2" s="253">
        <v>1051941856</v>
      </c>
      <c r="X2" s="253">
        <v>1050274554</v>
      </c>
      <c r="Y2" s="253">
        <v>1048892961</v>
      </c>
      <c r="Z2" s="253">
        <v>1046464810</v>
      </c>
      <c r="AA2" s="253">
        <v>1045194115</v>
      </c>
      <c r="AB2" s="253">
        <v>1043162156</v>
      </c>
      <c r="AC2" s="253">
        <v>1041743345</v>
      </c>
      <c r="AD2" s="253">
        <v>1039411865</v>
      </c>
      <c r="AE2" s="253">
        <v>1033006126</v>
      </c>
      <c r="AG2" s="256" t="s">
        <v>489</v>
      </c>
      <c r="AH2" s="253">
        <v>1263848550</v>
      </c>
      <c r="AI2" s="253">
        <v>1257854988</v>
      </c>
      <c r="AJ2" s="253">
        <v>1255470126</v>
      </c>
      <c r="AK2" s="253">
        <v>1253430473</v>
      </c>
      <c r="AL2" s="253">
        <v>1253367993</v>
      </c>
      <c r="AM2" s="253">
        <v>1253297548</v>
      </c>
      <c r="AN2" s="253">
        <v>1253320028</v>
      </c>
      <c r="AO2" s="253">
        <v>1254320128</v>
      </c>
      <c r="AP2" s="253">
        <v>1254991036</v>
      </c>
      <c r="AQ2" s="253">
        <v>1256279550</v>
      </c>
      <c r="AR2" s="253">
        <v>1258039514</v>
      </c>
      <c r="AS2" s="253">
        <v>1261455423</v>
      </c>
      <c r="AT2" s="253">
        <v>1261714902</v>
      </c>
      <c r="AU2" s="253">
        <v>1262188366</v>
      </c>
    </row>
    <row r="3" spans="1:47" x14ac:dyDescent="0.25">
      <c r="A3" s="183" t="s">
        <v>488</v>
      </c>
      <c r="B3" s="253">
        <v>400000000</v>
      </c>
      <c r="C3" s="253">
        <v>380000000</v>
      </c>
      <c r="D3" s="253">
        <v>360000000</v>
      </c>
      <c r="E3" s="253">
        <v>340000000</v>
      </c>
      <c r="F3" s="253">
        <v>320000000</v>
      </c>
      <c r="G3" s="253">
        <v>300000000</v>
      </c>
      <c r="H3" s="253">
        <v>280000000</v>
      </c>
      <c r="I3" s="253">
        <v>260000000</v>
      </c>
      <c r="J3" s="253">
        <v>240000000</v>
      </c>
      <c r="K3" s="253">
        <v>220000000</v>
      </c>
      <c r="L3" s="253">
        <v>200000000</v>
      </c>
      <c r="M3" s="253">
        <v>180000000</v>
      </c>
      <c r="N3" s="253">
        <v>160000000</v>
      </c>
      <c r="O3" s="253">
        <v>140000000</v>
      </c>
      <c r="Q3" s="256" t="s">
        <v>488</v>
      </c>
      <c r="R3" s="253">
        <v>400000000</v>
      </c>
      <c r="S3" s="253">
        <v>380000000</v>
      </c>
      <c r="T3" s="253">
        <v>360000000</v>
      </c>
      <c r="U3" s="253">
        <v>340000000</v>
      </c>
      <c r="V3" s="253">
        <v>320000000</v>
      </c>
      <c r="W3" s="253">
        <v>300000000</v>
      </c>
      <c r="X3" s="253">
        <v>280000000</v>
      </c>
      <c r="Y3" s="253">
        <v>260000000</v>
      </c>
      <c r="Z3" s="253">
        <v>240000000</v>
      </c>
      <c r="AA3" s="253">
        <v>220000000</v>
      </c>
      <c r="AB3" s="253">
        <v>200000000</v>
      </c>
      <c r="AC3" s="253">
        <v>180000000</v>
      </c>
      <c r="AD3" s="253">
        <v>160000000</v>
      </c>
      <c r="AE3" s="253">
        <v>140000000</v>
      </c>
      <c r="AG3" s="256" t="s">
        <v>488</v>
      </c>
      <c r="AH3" s="253">
        <v>400000000</v>
      </c>
      <c r="AI3" s="253">
        <v>380000000</v>
      </c>
      <c r="AJ3" s="253">
        <v>360000000</v>
      </c>
      <c r="AK3" s="253">
        <v>340000000</v>
      </c>
      <c r="AL3" s="253">
        <v>320000000</v>
      </c>
      <c r="AM3" s="253">
        <v>300000000</v>
      </c>
      <c r="AN3" s="253">
        <v>280000000</v>
      </c>
      <c r="AO3" s="253">
        <v>260000000</v>
      </c>
      <c r="AP3" s="253">
        <v>240000000</v>
      </c>
      <c r="AQ3" s="253">
        <v>220000000</v>
      </c>
      <c r="AR3" s="253">
        <v>200000000</v>
      </c>
      <c r="AS3" s="253">
        <v>180000000</v>
      </c>
      <c r="AT3" s="253">
        <v>160000000</v>
      </c>
      <c r="AU3" s="253">
        <v>140000000</v>
      </c>
    </row>
    <row r="4" spans="1:47" x14ac:dyDescent="0.25">
      <c r="A4" s="183" t="s">
        <v>492</v>
      </c>
      <c r="B4" s="253">
        <v>56133785091</v>
      </c>
      <c r="C4" s="253">
        <v>55752850695</v>
      </c>
      <c r="D4" s="253">
        <v>55596225196</v>
      </c>
      <c r="E4" s="253">
        <v>55605029281</v>
      </c>
      <c r="F4" s="253">
        <v>55586149652</v>
      </c>
      <c r="G4" s="253">
        <v>55563225842</v>
      </c>
      <c r="H4" s="253">
        <v>55502265946</v>
      </c>
      <c r="I4" s="253">
        <v>55509725966</v>
      </c>
      <c r="J4" s="253">
        <v>55442149412</v>
      </c>
      <c r="K4" s="253">
        <v>55496660628</v>
      </c>
      <c r="L4" s="253">
        <v>55517824089</v>
      </c>
      <c r="M4" s="253">
        <v>55540548985</v>
      </c>
      <c r="N4" s="253">
        <v>55552328556</v>
      </c>
      <c r="O4" s="253">
        <v>55616608959</v>
      </c>
      <c r="Q4" s="256" t="s">
        <v>492</v>
      </c>
      <c r="R4" s="253">
        <v>53303175296</v>
      </c>
      <c r="S4" s="253">
        <v>52992881823</v>
      </c>
      <c r="T4" s="253">
        <v>52852720483</v>
      </c>
      <c r="U4" s="253">
        <v>52725580001</v>
      </c>
      <c r="V4" s="253">
        <v>52662387616</v>
      </c>
      <c r="W4" s="253">
        <v>52597092813</v>
      </c>
      <c r="X4" s="253">
        <v>52513727685</v>
      </c>
      <c r="Y4" s="253">
        <v>52444648035</v>
      </c>
      <c r="Z4" s="253">
        <v>52323240522</v>
      </c>
      <c r="AA4" s="253">
        <v>52259705751</v>
      </c>
      <c r="AB4" s="253">
        <v>52158107819</v>
      </c>
      <c r="AC4" s="253">
        <v>52087167260</v>
      </c>
      <c r="AD4" s="253">
        <v>51970593252</v>
      </c>
      <c r="AE4" s="253">
        <v>51650306285</v>
      </c>
      <c r="AG4" s="256" t="s">
        <v>492</v>
      </c>
      <c r="AH4" s="253">
        <v>63192427494</v>
      </c>
      <c r="AI4" s="253">
        <v>62892749422</v>
      </c>
      <c r="AJ4" s="253">
        <v>62773506301</v>
      </c>
      <c r="AK4" s="253">
        <v>62671523668</v>
      </c>
      <c r="AL4" s="253">
        <v>62668399673</v>
      </c>
      <c r="AM4" s="253">
        <v>62664877422</v>
      </c>
      <c r="AN4" s="253">
        <v>62666001396</v>
      </c>
      <c r="AO4" s="253">
        <v>62716006414</v>
      </c>
      <c r="AP4" s="253">
        <v>62749551794</v>
      </c>
      <c r="AQ4" s="253">
        <v>62813977520</v>
      </c>
      <c r="AR4" s="253">
        <v>62901975690</v>
      </c>
      <c r="AS4" s="253">
        <v>63072771141</v>
      </c>
      <c r="AT4" s="253">
        <v>63085745123</v>
      </c>
      <c r="AU4" s="253">
        <v>63109418325</v>
      </c>
    </row>
    <row r="5" spans="1:47" x14ac:dyDescent="0.25">
      <c r="A5" s="183" t="s">
        <v>493</v>
      </c>
      <c r="B5" s="253">
        <v>20000000</v>
      </c>
      <c r="C5" s="253">
        <v>20000000</v>
      </c>
      <c r="D5" s="253">
        <v>20000000</v>
      </c>
      <c r="E5" s="253">
        <v>20000000</v>
      </c>
      <c r="F5" s="253">
        <v>20000000</v>
      </c>
      <c r="G5" s="253">
        <v>20000000</v>
      </c>
      <c r="H5" s="253">
        <v>20000000</v>
      </c>
      <c r="I5" s="253">
        <v>20000000</v>
      </c>
      <c r="J5" s="253">
        <v>20000000</v>
      </c>
      <c r="K5" s="253">
        <v>20000000</v>
      </c>
      <c r="L5" s="253">
        <v>20000000</v>
      </c>
      <c r="M5" s="253">
        <v>20000000</v>
      </c>
      <c r="N5" s="253">
        <v>20000000</v>
      </c>
      <c r="O5" s="253">
        <v>20000000</v>
      </c>
      <c r="Q5" s="256" t="s">
        <v>493</v>
      </c>
      <c r="R5" s="253">
        <v>20000000</v>
      </c>
      <c r="S5" s="253">
        <v>20000000</v>
      </c>
      <c r="T5" s="253">
        <v>20000000</v>
      </c>
      <c r="U5" s="253">
        <v>20000000</v>
      </c>
      <c r="V5" s="253">
        <v>20000000</v>
      </c>
      <c r="W5" s="253">
        <v>20000000</v>
      </c>
      <c r="X5" s="253">
        <v>20000000</v>
      </c>
      <c r="Y5" s="253">
        <v>20000000</v>
      </c>
      <c r="Z5" s="253">
        <v>20000000</v>
      </c>
      <c r="AA5" s="253">
        <v>20000000</v>
      </c>
      <c r="AB5" s="253">
        <v>20000000</v>
      </c>
      <c r="AC5" s="253">
        <v>20000000</v>
      </c>
      <c r="AD5" s="253">
        <v>20000000</v>
      </c>
      <c r="AE5" s="253">
        <v>20000000</v>
      </c>
      <c r="AG5" s="256" t="s">
        <v>493</v>
      </c>
      <c r="AH5" s="253">
        <v>20000000</v>
      </c>
      <c r="AI5" s="253">
        <v>20000000</v>
      </c>
      <c r="AJ5" s="253">
        <v>20000000</v>
      </c>
      <c r="AK5" s="253">
        <v>20000000</v>
      </c>
      <c r="AL5" s="253">
        <v>20000000</v>
      </c>
      <c r="AM5" s="253">
        <v>20000000</v>
      </c>
      <c r="AN5" s="253">
        <v>20000000</v>
      </c>
      <c r="AO5" s="253">
        <v>20000000</v>
      </c>
      <c r="AP5" s="253">
        <v>20000000</v>
      </c>
      <c r="AQ5" s="253">
        <v>20000000</v>
      </c>
      <c r="AR5" s="253">
        <v>20000000</v>
      </c>
      <c r="AS5" s="253">
        <v>20000000</v>
      </c>
      <c r="AT5" s="253">
        <v>20000000</v>
      </c>
      <c r="AU5" s="253">
        <v>20000000</v>
      </c>
    </row>
    <row r="6" spans="1:47" x14ac:dyDescent="0.25">
      <c r="A6" s="183" t="s">
        <v>8</v>
      </c>
      <c r="B6" s="253">
        <v>2800000</v>
      </c>
      <c r="C6" s="253">
        <v>2800000</v>
      </c>
      <c r="D6" s="253">
        <v>2800000</v>
      </c>
      <c r="E6" s="253">
        <v>2800000</v>
      </c>
      <c r="F6" s="253">
        <v>2800000</v>
      </c>
      <c r="G6" s="253">
        <v>2800000</v>
      </c>
      <c r="H6" s="253">
        <v>2800000</v>
      </c>
      <c r="I6" s="253">
        <v>2800000</v>
      </c>
      <c r="J6" s="253">
        <v>2800000</v>
      </c>
      <c r="K6" s="253">
        <v>2800000</v>
      </c>
      <c r="L6" s="253">
        <v>2800000</v>
      </c>
      <c r="M6" s="253">
        <v>2800000</v>
      </c>
      <c r="N6" s="253">
        <v>2800000</v>
      </c>
      <c r="O6" s="253">
        <v>2800000</v>
      </c>
      <c r="Q6" s="256" t="s">
        <v>8</v>
      </c>
      <c r="R6" s="253">
        <v>3200000</v>
      </c>
      <c r="S6" s="253">
        <v>3200000</v>
      </c>
      <c r="T6" s="253">
        <v>3200000</v>
      </c>
      <c r="U6" s="253">
        <v>3200000</v>
      </c>
      <c r="V6" s="253">
        <v>3200000</v>
      </c>
      <c r="W6" s="253">
        <v>3200000</v>
      </c>
      <c r="X6" s="253">
        <v>3200000</v>
      </c>
      <c r="Y6" s="253">
        <v>3200000</v>
      </c>
      <c r="Z6" s="253">
        <v>3200000</v>
      </c>
      <c r="AA6" s="253">
        <v>3200000</v>
      </c>
      <c r="AB6" s="253">
        <v>3200000</v>
      </c>
      <c r="AC6" s="253">
        <v>3200000</v>
      </c>
      <c r="AD6" s="253">
        <v>3200000</v>
      </c>
      <c r="AE6" s="253">
        <v>3200000</v>
      </c>
      <c r="AG6" s="256" t="s">
        <v>8</v>
      </c>
      <c r="AH6" s="253">
        <v>2800000</v>
      </c>
      <c r="AI6" s="253">
        <v>2800000</v>
      </c>
      <c r="AJ6" s="253">
        <v>2800000</v>
      </c>
      <c r="AK6" s="253">
        <v>2800000</v>
      </c>
      <c r="AL6" s="253">
        <v>2800000</v>
      </c>
      <c r="AM6" s="253">
        <v>2800000</v>
      </c>
      <c r="AN6" s="253">
        <v>2800000</v>
      </c>
      <c r="AO6" s="253">
        <v>2800000</v>
      </c>
      <c r="AP6" s="253">
        <v>2800000</v>
      </c>
      <c r="AQ6" s="253">
        <v>2800000</v>
      </c>
      <c r="AR6" s="253">
        <v>2800000</v>
      </c>
      <c r="AS6" s="253">
        <v>2800000</v>
      </c>
      <c r="AT6" s="253">
        <v>2800000</v>
      </c>
      <c r="AU6" s="253">
        <v>2800000</v>
      </c>
    </row>
    <row r="7" spans="1:47" x14ac:dyDescent="0.25">
      <c r="A7" s="183" t="s">
        <v>495</v>
      </c>
      <c r="B7" s="253">
        <v>44000000</v>
      </c>
      <c r="C7" s="253">
        <v>44000000</v>
      </c>
      <c r="D7" s="253">
        <v>44000000</v>
      </c>
      <c r="E7" s="253">
        <v>44000000</v>
      </c>
      <c r="F7" s="253">
        <v>44000000</v>
      </c>
      <c r="G7" s="253">
        <v>44000000</v>
      </c>
      <c r="H7" s="253">
        <v>44000000</v>
      </c>
      <c r="I7" s="253">
        <v>44000000</v>
      </c>
      <c r="J7" s="253">
        <v>44000000</v>
      </c>
      <c r="K7" s="253">
        <v>44000000</v>
      </c>
      <c r="L7" s="253">
        <v>44000000</v>
      </c>
      <c r="M7" s="253">
        <v>44000000</v>
      </c>
      <c r="N7" s="253">
        <v>44000000</v>
      </c>
      <c r="O7" s="253">
        <v>44000000</v>
      </c>
      <c r="Q7" s="256" t="s">
        <v>495</v>
      </c>
      <c r="R7" s="253">
        <v>44000000</v>
      </c>
      <c r="S7" s="253">
        <v>44000000</v>
      </c>
      <c r="T7" s="253">
        <v>44000000</v>
      </c>
      <c r="U7" s="253">
        <v>44000000</v>
      </c>
      <c r="V7" s="253">
        <v>44000000</v>
      </c>
      <c r="W7" s="253">
        <v>44000000</v>
      </c>
      <c r="X7" s="253">
        <v>44000000</v>
      </c>
      <c r="Y7" s="253">
        <v>44000000</v>
      </c>
      <c r="Z7" s="253">
        <v>44000000</v>
      </c>
      <c r="AA7" s="253">
        <v>44000000</v>
      </c>
      <c r="AB7" s="253">
        <v>44000000</v>
      </c>
      <c r="AC7" s="253">
        <v>44000000</v>
      </c>
      <c r="AD7" s="253">
        <v>44000000</v>
      </c>
      <c r="AE7" s="253">
        <v>44000000</v>
      </c>
      <c r="AG7" s="256" t="s">
        <v>495</v>
      </c>
      <c r="AH7" s="253">
        <v>44000000</v>
      </c>
      <c r="AI7" s="253">
        <v>44000000</v>
      </c>
      <c r="AJ7" s="253">
        <v>44000000</v>
      </c>
      <c r="AK7" s="253">
        <v>44000000</v>
      </c>
      <c r="AL7" s="253">
        <v>44000000</v>
      </c>
      <c r="AM7" s="253">
        <v>44000000</v>
      </c>
      <c r="AN7" s="253">
        <v>44000000</v>
      </c>
      <c r="AO7" s="253">
        <v>44000000</v>
      </c>
      <c r="AP7" s="253">
        <v>44000000</v>
      </c>
      <c r="AQ7" s="253">
        <v>44000000</v>
      </c>
      <c r="AR7" s="253">
        <v>44000000</v>
      </c>
      <c r="AS7" s="253">
        <v>44000000</v>
      </c>
      <c r="AT7" s="253">
        <v>44000000</v>
      </c>
      <c r="AU7" s="253">
        <v>44000000</v>
      </c>
    </row>
    <row r="8" spans="1:47" x14ac:dyDescent="0.25">
      <c r="A8" s="183" t="s">
        <v>1</v>
      </c>
      <c r="B8" s="253">
        <v>1000000</v>
      </c>
      <c r="C8" s="253">
        <v>1000000</v>
      </c>
      <c r="D8" s="253">
        <v>1000000</v>
      </c>
      <c r="E8" s="253">
        <v>1000000</v>
      </c>
      <c r="F8" s="253">
        <v>1000000</v>
      </c>
      <c r="G8" s="253">
        <v>1000000</v>
      </c>
      <c r="H8" s="253">
        <v>1000000</v>
      </c>
      <c r="I8" s="253">
        <v>1000000</v>
      </c>
      <c r="J8" s="253">
        <v>1000000</v>
      </c>
      <c r="K8" s="253">
        <v>1000000</v>
      </c>
      <c r="L8" s="253">
        <v>1000000</v>
      </c>
      <c r="M8" s="253">
        <v>1000000</v>
      </c>
      <c r="N8" s="253">
        <v>1000000</v>
      </c>
      <c r="O8" s="253">
        <v>1000000</v>
      </c>
      <c r="Q8" s="256" t="s">
        <v>1</v>
      </c>
      <c r="R8" s="253">
        <v>2000000</v>
      </c>
      <c r="S8" s="253">
        <v>2000000</v>
      </c>
      <c r="T8" s="253">
        <v>2000000</v>
      </c>
      <c r="U8" s="253">
        <v>2000000</v>
      </c>
      <c r="V8" s="253">
        <v>2000000</v>
      </c>
      <c r="W8" s="253">
        <v>2000000</v>
      </c>
      <c r="X8" s="253">
        <v>2000000</v>
      </c>
      <c r="Y8" s="253">
        <v>2000000</v>
      </c>
      <c r="Z8" s="253">
        <v>2000000</v>
      </c>
      <c r="AA8" s="253">
        <v>2000000</v>
      </c>
      <c r="AB8" s="253">
        <v>2000000</v>
      </c>
      <c r="AC8" s="253">
        <v>2000000</v>
      </c>
      <c r="AD8" s="253">
        <v>2000000</v>
      </c>
      <c r="AE8" s="253">
        <v>2000000</v>
      </c>
      <c r="AG8" s="256" t="s">
        <v>1</v>
      </c>
      <c r="AH8" s="253">
        <v>3000000</v>
      </c>
      <c r="AI8" s="253">
        <v>3000000</v>
      </c>
      <c r="AJ8" s="253">
        <v>3000000</v>
      </c>
      <c r="AK8" s="253">
        <v>3000000</v>
      </c>
      <c r="AL8" s="253">
        <v>3000000</v>
      </c>
      <c r="AM8" s="253">
        <v>3000000</v>
      </c>
      <c r="AN8" s="253">
        <v>3000000</v>
      </c>
      <c r="AO8" s="253">
        <v>3000000</v>
      </c>
      <c r="AP8" s="253">
        <v>3000000</v>
      </c>
      <c r="AQ8" s="253">
        <v>3000000</v>
      </c>
      <c r="AR8" s="253">
        <v>3000000</v>
      </c>
      <c r="AS8" s="253">
        <v>3000000</v>
      </c>
      <c r="AT8" s="253">
        <v>3000000</v>
      </c>
      <c r="AU8" s="253">
        <v>3000000</v>
      </c>
    </row>
    <row r="9" spans="1:47" x14ac:dyDescent="0.25">
      <c r="A9" s="183" t="s">
        <v>496</v>
      </c>
      <c r="B9" s="254" t="s">
        <v>524</v>
      </c>
      <c r="C9" s="254" t="s">
        <v>524</v>
      </c>
      <c r="D9" s="254" t="s">
        <v>524</v>
      </c>
      <c r="E9" s="254" t="s">
        <v>524</v>
      </c>
      <c r="F9" s="254" t="s">
        <v>524</v>
      </c>
      <c r="G9" s="254" t="s">
        <v>524</v>
      </c>
      <c r="H9" s="254" t="s">
        <v>524</v>
      </c>
      <c r="I9" s="254" t="s">
        <v>524</v>
      </c>
      <c r="J9" s="254" t="s">
        <v>524</v>
      </c>
      <c r="K9" s="254" t="s">
        <v>524</v>
      </c>
      <c r="L9" s="254" t="s">
        <v>524</v>
      </c>
      <c r="M9" s="254" t="s">
        <v>524</v>
      </c>
      <c r="N9" s="254" t="s">
        <v>524</v>
      </c>
      <c r="O9" s="254" t="s">
        <v>524</v>
      </c>
      <c r="Q9" s="256" t="s">
        <v>496</v>
      </c>
      <c r="R9" s="254" t="s">
        <v>524</v>
      </c>
      <c r="S9" s="254" t="s">
        <v>524</v>
      </c>
      <c r="T9" s="254" t="s">
        <v>524</v>
      </c>
      <c r="U9" s="254" t="s">
        <v>524</v>
      </c>
      <c r="V9" s="254" t="s">
        <v>524</v>
      </c>
      <c r="W9" s="254" t="s">
        <v>524</v>
      </c>
      <c r="X9" s="254" t="s">
        <v>524</v>
      </c>
      <c r="Y9" s="254" t="s">
        <v>524</v>
      </c>
      <c r="Z9" s="254" t="s">
        <v>524</v>
      </c>
      <c r="AA9" s="254" t="s">
        <v>524</v>
      </c>
      <c r="AB9" s="254" t="s">
        <v>524</v>
      </c>
      <c r="AC9" s="254" t="s">
        <v>524</v>
      </c>
      <c r="AD9" s="254" t="s">
        <v>524</v>
      </c>
      <c r="AE9" s="254" t="s">
        <v>524</v>
      </c>
      <c r="AG9" s="256" t="s">
        <v>496</v>
      </c>
      <c r="AH9" s="254" t="s">
        <v>524</v>
      </c>
      <c r="AI9" s="254" t="s">
        <v>524</v>
      </c>
      <c r="AJ9" s="254" t="s">
        <v>524</v>
      </c>
      <c r="AK9" s="254" t="s">
        <v>524</v>
      </c>
      <c r="AL9" s="254" t="s">
        <v>524</v>
      </c>
      <c r="AM9" s="254" t="s">
        <v>524</v>
      </c>
      <c r="AN9" s="254" t="s">
        <v>524</v>
      </c>
      <c r="AO9" s="254" t="s">
        <v>524</v>
      </c>
      <c r="AP9" s="254" t="s">
        <v>524</v>
      </c>
      <c r="AQ9" s="254" t="s">
        <v>524</v>
      </c>
      <c r="AR9" s="254" t="s">
        <v>524</v>
      </c>
      <c r="AS9" s="254" t="s">
        <v>524</v>
      </c>
      <c r="AT9" s="254" t="s">
        <v>524</v>
      </c>
      <c r="AU9" s="254" t="s">
        <v>524</v>
      </c>
    </row>
    <row r="10" spans="1:47" x14ac:dyDescent="0.25">
      <c r="A10" s="250" t="s">
        <v>525</v>
      </c>
      <c r="B10" s="253"/>
      <c r="C10" s="253"/>
      <c r="D10" s="253"/>
      <c r="E10" s="253"/>
      <c r="F10" s="253"/>
      <c r="G10" s="253"/>
      <c r="H10" s="253"/>
      <c r="I10" s="253"/>
      <c r="J10" s="253"/>
      <c r="K10" s="253"/>
      <c r="L10" s="253"/>
      <c r="M10" s="253"/>
      <c r="N10" s="253"/>
      <c r="O10" s="253"/>
      <c r="Q10" s="250" t="s">
        <v>488</v>
      </c>
      <c r="R10" s="253">
        <v>400</v>
      </c>
      <c r="S10" s="253">
        <v>380</v>
      </c>
      <c r="T10" s="253">
        <v>360</v>
      </c>
      <c r="U10" s="253">
        <v>340</v>
      </c>
      <c r="V10" s="253">
        <v>320</v>
      </c>
      <c r="W10" s="253">
        <v>300</v>
      </c>
      <c r="X10" s="253">
        <v>280</v>
      </c>
      <c r="Y10" s="253">
        <v>260</v>
      </c>
      <c r="Z10" s="253">
        <v>240</v>
      </c>
      <c r="AA10" s="253">
        <v>220</v>
      </c>
      <c r="AB10" s="253">
        <v>200</v>
      </c>
      <c r="AC10" s="253">
        <v>180</v>
      </c>
      <c r="AD10" s="253">
        <v>160</v>
      </c>
      <c r="AE10" s="253">
        <v>140</v>
      </c>
      <c r="AG10" s="250" t="s">
        <v>525</v>
      </c>
      <c r="AH10" s="253"/>
      <c r="AI10" s="253"/>
      <c r="AJ10" s="253"/>
      <c r="AK10" s="253"/>
      <c r="AL10" s="253"/>
      <c r="AM10" s="253"/>
      <c r="AN10" s="253"/>
      <c r="AO10" s="253"/>
      <c r="AP10" s="253"/>
      <c r="AQ10" s="253"/>
      <c r="AR10" s="253"/>
      <c r="AS10" s="253"/>
      <c r="AT10" s="253"/>
      <c r="AU10" s="253"/>
    </row>
    <row r="11" spans="1:47" x14ac:dyDescent="0.25">
      <c r="A11" s="183" t="s">
        <v>490</v>
      </c>
      <c r="B11" s="253">
        <v>0</v>
      </c>
      <c r="C11" s="253">
        <f>C1/1000000</f>
        <v>100.004</v>
      </c>
      <c r="D11" s="253">
        <f t="shared" ref="D11:O15" si="0">D1/1000000</f>
        <v>200.00700000000001</v>
      </c>
      <c r="E11" s="253">
        <f t="shared" si="0"/>
        <v>300.00099999999998</v>
      </c>
      <c r="F11" s="253">
        <f t="shared" si="0"/>
        <v>400.005</v>
      </c>
      <c r="G11" s="253">
        <f t="shared" si="0"/>
        <v>499.99900000000002</v>
      </c>
      <c r="H11" s="253">
        <f t="shared" si="0"/>
        <v>600.00300000000004</v>
      </c>
      <c r="I11" s="253">
        <f t="shared" si="0"/>
        <v>700.00599999999997</v>
      </c>
      <c r="J11" s="253">
        <f t="shared" si="0"/>
        <v>800</v>
      </c>
      <c r="K11" s="253">
        <f t="shared" si="0"/>
        <v>900.00400000000002</v>
      </c>
      <c r="L11" s="253">
        <f t="shared" si="0"/>
        <v>999.99800000000005</v>
      </c>
      <c r="M11" s="253">
        <f t="shared" si="0"/>
        <v>1100.001</v>
      </c>
      <c r="N11" s="253">
        <f t="shared" si="0"/>
        <v>1200.0050000000001</v>
      </c>
      <c r="O11" s="253">
        <f t="shared" si="0"/>
        <v>1299.999</v>
      </c>
      <c r="Q11" s="256" t="s">
        <v>490</v>
      </c>
      <c r="R11" s="253">
        <v>0</v>
      </c>
      <c r="S11" s="253">
        <f>S1/1000000</f>
        <v>100.004</v>
      </c>
      <c r="T11" s="253">
        <f t="shared" ref="T11:AE12" si="1">T1/1000000</f>
        <v>199.99700000000001</v>
      </c>
      <c r="U11" s="253">
        <f t="shared" si="1"/>
        <v>300.00099999999998</v>
      </c>
      <c r="V11" s="253">
        <f t="shared" si="1"/>
        <v>400.005</v>
      </c>
      <c r="W11" s="253">
        <f t="shared" si="1"/>
        <v>499.99900000000002</v>
      </c>
      <c r="X11" s="253">
        <f t="shared" si="1"/>
        <v>600.00300000000004</v>
      </c>
      <c r="Y11" s="253">
        <f t="shared" si="1"/>
        <v>699.99599999999998</v>
      </c>
      <c r="Z11" s="253">
        <f t="shared" si="1"/>
        <v>800</v>
      </c>
      <c r="AA11" s="253">
        <f t="shared" si="1"/>
        <v>900.00400000000002</v>
      </c>
      <c r="AB11" s="253">
        <f t="shared" si="1"/>
        <v>999.99800000000005</v>
      </c>
      <c r="AC11" s="253">
        <f t="shared" si="1"/>
        <v>1100.002</v>
      </c>
      <c r="AD11" s="253">
        <f t="shared" si="1"/>
        <v>1200.0050000000001</v>
      </c>
      <c r="AE11" s="253">
        <f t="shared" si="1"/>
        <v>1299.999</v>
      </c>
      <c r="AG11" s="256" t="s">
        <v>490</v>
      </c>
      <c r="AH11" s="253">
        <v>0</v>
      </c>
      <c r="AI11" s="253">
        <f>AI1/1000000</f>
        <v>59.997</v>
      </c>
      <c r="AJ11" s="253">
        <f t="shared" ref="AJ11:AU11" si="2">AJ1/1000000</f>
        <v>119.99299999999999</v>
      </c>
      <c r="AK11" s="253">
        <f t="shared" si="2"/>
        <v>179.999</v>
      </c>
      <c r="AL11" s="253">
        <f t="shared" si="2"/>
        <v>239.99600000000001</v>
      </c>
      <c r="AM11" s="253">
        <f t="shared" si="2"/>
        <v>299.99200000000002</v>
      </c>
      <c r="AN11" s="253">
        <f t="shared" si="2"/>
        <v>359.99799999999999</v>
      </c>
      <c r="AO11" s="253">
        <f t="shared" si="2"/>
        <v>419.99400000000003</v>
      </c>
      <c r="AP11" s="253">
        <f t="shared" si="2"/>
        <v>480.00099999999998</v>
      </c>
      <c r="AQ11" s="253">
        <f t="shared" si="2"/>
        <v>539.99699999999996</v>
      </c>
      <c r="AR11" s="253">
        <f t="shared" si="2"/>
        <v>599.99300000000005</v>
      </c>
      <c r="AS11" s="253">
        <f t="shared" si="2"/>
        <v>659.99900000000002</v>
      </c>
      <c r="AT11" s="253">
        <f t="shared" si="2"/>
        <v>719.99599999999998</v>
      </c>
      <c r="AU11" s="253">
        <f t="shared" si="2"/>
        <v>779.99199999999996</v>
      </c>
    </row>
    <row r="12" spans="1:47" x14ac:dyDescent="0.25">
      <c r="A12" s="183" t="s">
        <v>489</v>
      </c>
      <c r="B12" s="253">
        <f>B2/1000000</f>
        <v>1122.675702</v>
      </c>
      <c r="C12" s="253">
        <f>C2/1000000</f>
        <v>1115.057014</v>
      </c>
      <c r="D12" s="253">
        <f t="shared" si="0"/>
        <v>1111.9245040000001</v>
      </c>
      <c r="E12" s="253">
        <f t="shared" si="0"/>
        <v>1112.100586</v>
      </c>
      <c r="F12" s="253">
        <f t="shared" si="0"/>
        <v>1111.7229930000001</v>
      </c>
      <c r="G12" s="253">
        <f t="shared" si="0"/>
        <v>1111.2645170000001</v>
      </c>
      <c r="H12" s="253">
        <f t="shared" si="0"/>
        <v>1110.0453190000001</v>
      </c>
      <c r="I12" s="253">
        <f t="shared" si="0"/>
        <v>1110.1945189999999</v>
      </c>
      <c r="J12" s="253">
        <f t="shared" si="0"/>
        <v>1108.8429880000001</v>
      </c>
      <c r="K12" s="253">
        <f t="shared" si="0"/>
        <v>1109.933213</v>
      </c>
      <c r="L12" s="253">
        <f t="shared" si="0"/>
        <v>1110.3564819999999</v>
      </c>
      <c r="M12" s="253">
        <f t="shared" si="0"/>
        <v>1110.81098</v>
      </c>
      <c r="N12" s="253">
        <f t="shared" si="0"/>
        <v>1111.0465710000001</v>
      </c>
      <c r="O12" s="253">
        <f t="shared" si="0"/>
        <v>1112.332179</v>
      </c>
      <c r="Q12" s="256" t="s">
        <v>489</v>
      </c>
      <c r="R12" s="253">
        <f>R2/1000000</f>
        <v>1066.063506</v>
      </c>
      <c r="S12" s="253">
        <f>S2/1000000</f>
        <v>1059.857636</v>
      </c>
      <c r="T12" s="253">
        <f t="shared" si="1"/>
        <v>1057.05441</v>
      </c>
      <c r="U12" s="253">
        <f t="shared" si="1"/>
        <v>1054.5116</v>
      </c>
      <c r="V12" s="253">
        <f t="shared" si="1"/>
        <v>1053.247752</v>
      </c>
      <c r="W12" s="253">
        <f t="shared" si="1"/>
        <v>1051.9418559999999</v>
      </c>
      <c r="X12" s="253">
        <f t="shared" si="1"/>
        <v>1050.2745540000001</v>
      </c>
      <c r="Y12" s="253">
        <f t="shared" si="1"/>
        <v>1048.892961</v>
      </c>
      <c r="Z12" s="253">
        <f t="shared" si="1"/>
        <v>1046.4648099999999</v>
      </c>
      <c r="AA12" s="253">
        <f t="shared" si="1"/>
        <v>1045.194115</v>
      </c>
      <c r="AB12" s="253">
        <f t="shared" si="1"/>
        <v>1043.1621560000001</v>
      </c>
      <c r="AC12" s="253">
        <f t="shared" si="1"/>
        <v>1041.7433450000001</v>
      </c>
      <c r="AD12" s="253">
        <f t="shared" si="1"/>
        <v>1039.411865</v>
      </c>
      <c r="AE12" s="253">
        <f t="shared" si="1"/>
        <v>1033.006126</v>
      </c>
      <c r="AG12" s="256" t="s">
        <v>489</v>
      </c>
      <c r="AH12" s="253">
        <f>AH2/1000000</f>
        <v>1263.8485499999999</v>
      </c>
      <c r="AI12" s="253">
        <f>AI2/1000000</f>
        <v>1257.854988</v>
      </c>
      <c r="AJ12" s="253">
        <f t="shared" ref="AJ12:AU12" si="3">AJ2/1000000</f>
        <v>1255.4701259999999</v>
      </c>
      <c r="AK12" s="253">
        <f t="shared" si="3"/>
        <v>1253.4304729999999</v>
      </c>
      <c r="AL12" s="253">
        <f t="shared" si="3"/>
        <v>1253.3679930000001</v>
      </c>
      <c r="AM12" s="253">
        <f t="shared" si="3"/>
        <v>1253.297548</v>
      </c>
      <c r="AN12" s="253">
        <f t="shared" si="3"/>
        <v>1253.3200280000001</v>
      </c>
      <c r="AO12" s="253">
        <f t="shared" si="3"/>
        <v>1254.3201280000001</v>
      </c>
      <c r="AP12" s="253">
        <f t="shared" si="3"/>
        <v>1254.9910359999999</v>
      </c>
      <c r="AQ12" s="253">
        <f t="shared" si="3"/>
        <v>1256.27955</v>
      </c>
      <c r="AR12" s="253">
        <f t="shared" si="3"/>
        <v>1258.0395140000001</v>
      </c>
      <c r="AS12" s="253">
        <f t="shared" si="3"/>
        <v>1261.4554230000001</v>
      </c>
      <c r="AT12" s="253">
        <f t="shared" si="3"/>
        <v>1261.7149019999999</v>
      </c>
      <c r="AU12" s="253">
        <f t="shared" si="3"/>
        <v>1262.1883660000001</v>
      </c>
    </row>
    <row r="13" spans="1:47" x14ac:dyDescent="0.25">
      <c r="A13" s="183" t="s">
        <v>488</v>
      </c>
      <c r="B13" s="256">
        <f t="shared" ref="B13:C15" si="4">B3/1000000</f>
        <v>400</v>
      </c>
      <c r="C13" s="256">
        <f t="shared" si="4"/>
        <v>380</v>
      </c>
      <c r="D13" s="256">
        <f t="shared" si="0"/>
        <v>360</v>
      </c>
      <c r="E13" s="256">
        <f t="shared" si="0"/>
        <v>340</v>
      </c>
      <c r="F13" s="256">
        <f t="shared" si="0"/>
        <v>320</v>
      </c>
      <c r="G13" s="256">
        <f t="shared" si="0"/>
        <v>300</v>
      </c>
      <c r="H13" s="256">
        <f t="shared" si="0"/>
        <v>280</v>
      </c>
      <c r="I13" s="256">
        <f t="shared" si="0"/>
        <v>260</v>
      </c>
      <c r="J13" s="256">
        <f t="shared" si="0"/>
        <v>240</v>
      </c>
      <c r="K13" s="256">
        <f t="shared" si="0"/>
        <v>220</v>
      </c>
      <c r="L13" s="256">
        <f t="shared" si="0"/>
        <v>200</v>
      </c>
      <c r="M13" s="256">
        <f t="shared" si="0"/>
        <v>180</v>
      </c>
      <c r="N13" s="256">
        <f t="shared" si="0"/>
        <v>160</v>
      </c>
      <c r="O13" s="256">
        <f t="shared" si="0"/>
        <v>140</v>
      </c>
      <c r="Q13" s="256" t="s">
        <v>488</v>
      </c>
      <c r="R13" s="282">
        <f t="shared" ref="R13:AE15" si="5">R3/1000000</f>
        <v>400</v>
      </c>
      <c r="S13" s="282">
        <f t="shared" si="5"/>
        <v>380</v>
      </c>
      <c r="T13" s="282">
        <f t="shared" si="5"/>
        <v>360</v>
      </c>
      <c r="U13" s="282">
        <f t="shared" si="5"/>
        <v>340</v>
      </c>
      <c r="V13" s="282">
        <f t="shared" si="5"/>
        <v>320</v>
      </c>
      <c r="W13" s="282">
        <f t="shared" si="5"/>
        <v>300</v>
      </c>
      <c r="X13" s="282">
        <f t="shared" si="5"/>
        <v>280</v>
      </c>
      <c r="Y13" s="282">
        <f t="shared" si="5"/>
        <v>260</v>
      </c>
      <c r="Z13" s="282">
        <f t="shared" si="5"/>
        <v>240</v>
      </c>
      <c r="AA13" s="282">
        <f t="shared" si="5"/>
        <v>220</v>
      </c>
      <c r="AB13" s="282">
        <f t="shared" si="5"/>
        <v>200</v>
      </c>
      <c r="AC13" s="282">
        <f t="shared" si="5"/>
        <v>180</v>
      </c>
      <c r="AD13" s="282">
        <f t="shared" si="5"/>
        <v>160</v>
      </c>
      <c r="AE13" s="282">
        <f t="shared" si="5"/>
        <v>140</v>
      </c>
      <c r="AG13" s="256" t="s">
        <v>488</v>
      </c>
      <c r="AH13" s="256">
        <f t="shared" ref="AH13:AU13" si="6">AH3/1000000</f>
        <v>400</v>
      </c>
      <c r="AI13" s="256">
        <f t="shared" si="6"/>
        <v>380</v>
      </c>
      <c r="AJ13" s="256">
        <f t="shared" si="6"/>
        <v>360</v>
      </c>
      <c r="AK13" s="256">
        <f t="shared" si="6"/>
        <v>340</v>
      </c>
      <c r="AL13" s="256">
        <f t="shared" si="6"/>
        <v>320</v>
      </c>
      <c r="AM13" s="256">
        <f t="shared" si="6"/>
        <v>300</v>
      </c>
      <c r="AN13" s="256">
        <f t="shared" si="6"/>
        <v>280</v>
      </c>
      <c r="AO13" s="256">
        <f t="shared" si="6"/>
        <v>260</v>
      </c>
      <c r="AP13" s="256">
        <f t="shared" si="6"/>
        <v>240</v>
      </c>
      <c r="AQ13" s="256">
        <f t="shared" si="6"/>
        <v>220</v>
      </c>
      <c r="AR13" s="256">
        <f t="shared" si="6"/>
        <v>200</v>
      </c>
      <c r="AS13" s="256">
        <f t="shared" si="6"/>
        <v>180</v>
      </c>
      <c r="AT13" s="256">
        <f t="shared" si="6"/>
        <v>160</v>
      </c>
      <c r="AU13" s="256">
        <f t="shared" si="6"/>
        <v>140</v>
      </c>
    </row>
    <row r="14" spans="1:47" x14ac:dyDescent="0.25">
      <c r="A14" s="183" t="s">
        <v>492</v>
      </c>
      <c r="B14" s="253">
        <f t="shared" si="4"/>
        <v>56133.785090999998</v>
      </c>
      <c r="C14" s="253">
        <f t="shared" si="4"/>
        <v>55752.850695000001</v>
      </c>
      <c r="D14" s="253">
        <f t="shared" si="0"/>
        <v>55596.225195999999</v>
      </c>
      <c r="E14" s="253">
        <f t="shared" si="0"/>
        <v>55605.029281000003</v>
      </c>
      <c r="F14" s="253">
        <f t="shared" si="0"/>
        <v>55586.149652</v>
      </c>
      <c r="G14" s="253">
        <f t="shared" si="0"/>
        <v>55563.225842</v>
      </c>
      <c r="H14" s="253">
        <f t="shared" si="0"/>
        <v>55502.265946</v>
      </c>
      <c r="I14" s="253">
        <f t="shared" si="0"/>
        <v>55509.725965999998</v>
      </c>
      <c r="J14" s="253">
        <f t="shared" si="0"/>
        <v>55442.149411999999</v>
      </c>
      <c r="K14" s="253">
        <f t="shared" si="0"/>
        <v>55496.660627999998</v>
      </c>
      <c r="L14" s="253">
        <f t="shared" si="0"/>
        <v>55517.824089000002</v>
      </c>
      <c r="M14" s="253">
        <f t="shared" si="0"/>
        <v>55540.548985000001</v>
      </c>
      <c r="N14" s="253">
        <f t="shared" si="0"/>
        <v>55552.328556</v>
      </c>
      <c r="O14" s="253">
        <f t="shared" si="0"/>
        <v>55616.608958999997</v>
      </c>
      <c r="Q14" s="256" t="s">
        <v>492</v>
      </c>
      <c r="R14" s="253">
        <f t="shared" si="5"/>
        <v>53303.175296000001</v>
      </c>
      <c r="S14" s="253">
        <f t="shared" si="5"/>
        <v>52992.881823000003</v>
      </c>
      <c r="T14" s="253">
        <f t="shared" si="5"/>
        <v>52852.720482999997</v>
      </c>
      <c r="U14" s="253">
        <f t="shared" si="5"/>
        <v>52725.580001000002</v>
      </c>
      <c r="V14" s="253">
        <f t="shared" si="5"/>
        <v>52662.387616</v>
      </c>
      <c r="W14" s="253">
        <f t="shared" si="5"/>
        <v>52597.092813000003</v>
      </c>
      <c r="X14" s="253">
        <f t="shared" si="5"/>
        <v>52513.727684999998</v>
      </c>
      <c r="Y14" s="253">
        <f t="shared" si="5"/>
        <v>52444.648034999998</v>
      </c>
      <c r="Z14" s="253">
        <f t="shared" si="5"/>
        <v>52323.240522</v>
      </c>
      <c r="AA14" s="253">
        <f t="shared" si="5"/>
        <v>52259.705751000001</v>
      </c>
      <c r="AB14" s="253">
        <f t="shared" si="5"/>
        <v>52158.107818999997</v>
      </c>
      <c r="AC14" s="253">
        <f t="shared" si="5"/>
        <v>52087.167260000002</v>
      </c>
      <c r="AD14" s="253">
        <f t="shared" si="5"/>
        <v>51970.593251999999</v>
      </c>
      <c r="AE14" s="253">
        <f t="shared" si="5"/>
        <v>51650.306284999999</v>
      </c>
      <c r="AG14" s="256" t="s">
        <v>492</v>
      </c>
      <c r="AH14" s="253">
        <f t="shared" ref="AH14:AU14" si="7">AH4/1000000</f>
        <v>63192.427494000003</v>
      </c>
      <c r="AI14" s="253">
        <f t="shared" si="7"/>
        <v>62892.749422000001</v>
      </c>
      <c r="AJ14" s="253">
        <f t="shared" si="7"/>
        <v>62773.506301000001</v>
      </c>
      <c r="AK14" s="253">
        <f t="shared" si="7"/>
        <v>62671.523668000002</v>
      </c>
      <c r="AL14" s="253">
        <f t="shared" si="7"/>
        <v>62668.399673</v>
      </c>
      <c r="AM14" s="253">
        <f t="shared" si="7"/>
        <v>62664.877421999998</v>
      </c>
      <c r="AN14" s="253">
        <f t="shared" si="7"/>
        <v>62666.001396</v>
      </c>
      <c r="AO14" s="253">
        <f t="shared" si="7"/>
        <v>62716.006414000003</v>
      </c>
      <c r="AP14" s="253">
        <f t="shared" si="7"/>
        <v>62749.551793999999</v>
      </c>
      <c r="AQ14" s="253">
        <f t="shared" si="7"/>
        <v>62813.97752</v>
      </c>
      <c r="AR14" s="253">
        <f t="shared" si="7"/>
        <v>62901.975689999999</v>
      </c>
      <c r="AS14" s="253">
        <f t="shared" si="7"/>
        <v>63072.771140999997</v>
      </c>
      <c r="AT14" s="253">
        <f t="shared" si="7"/>
        <v>63085.745123000001</v>
      </c>
      <c r="AU14" s="253">
        <f t="shared" si="7"/>
        <v>63109.418324999999</v>
      </c>
    </row>
    <row r="15" spans="1:47" x14ac:dyDescent="0.25">
      <c r="A15" s="183" t="s">
        <v>493</v>
      </c>
      <c r="B15" s="253">
        <f t="shared" si="4"/>
        <v>20</v>
      </c>
      <c r="C15" s="253">
        <f t="shared" si="4"/>
        <v>20</v>
      </c>
      <c r="D15" s="253">
        <f t="shared" si="0"/>
        <v>20</v>
      </c>
      <c r="E15" s="253">
        <f t="shared" si="0"/>
        <v>20</v>
      </c>
      <c r="F15" s="253">
        <f t="shared" si="0"/>
        <v>20</v>
      </c>
      <c r="G15" s="253">
        <f t="shared" si="0"/>
        <v>20</v>
      </c>
      <c r="H15" s="253">
        <f t="shared" si="0"/>
        <v>20</v>
      </c>
      <c r="I15" s="253">
        <f t="shared" si="0"/>
        <v>20</v>
      </c>
      <c r="J15" s="253">
        <f t="shared" si="0"/>
        <v>20</v>
      </c>
      <c r="K15" s="253">
        <f t="shared" si="0"/>
        <v>20</v>
      </c>
      <c r="L15" s="253">
        <f t="shared" si="0"/>
        <v>20</v>
      </c>
      <c r="M15" s="253">
        <f t="shared" si="0"/>
        <v>20</v>
      </c>
      <c r="N15" s="253">
        <f t="shared" si="0"/>
        <v>20</v>
      </c>
      <c r="O15" s="253">
        <f t="shared" si="0"/>
        <v>20</v>
      </c>
      <c r="Q15" s="256" t="s">
        <v>493</v>
      </c>
      <c r="R15" s="253">
        <f t="shared" si="5"/>
        <v>20</v>
      </c>
      <c r="S15" s="253">
        <f t="shared" si="5"/>
        <v>20</v>
      </c>
      <c r="T15" s="253">
        <f t="shared" si="5"/>
        <v>20</v>
      </c>
      <c r="U15" s="253">
        <f t="shared" si="5"/>
        <v>20</v>
      </c>
      <c r="V15" s="253">
        <f t="shared" si="5"/>
        <v>20</v>
      </c>
      <c r="W15" s="253">
        <f t="shared" si="5"/>
        <v>20</v>
      </c>
      <c r="X15" s="253">
        <f t="shared" si="5"/>
        <v>20</v>
      </c>
      <c r="Y15" s="253">
        <f t="shared" si="5"/>
        <v>20</v>
      </c>
      <c r="Z15" s="253">
        <f t="shared" si="5"/>
        <v>20</v>
      </c>
      <c r="AA15" s="253">
        <f t="shared" si="5"/>
        <v>20</v>
      </c>
      <c r="AB15" s="253">
        <f t="shared" si="5"/>
        <v>20</v>
      </c>
      <c r="AC15" s="253">
        <f t="shared" si="5"/>
        <v>20</v>
      </c>
      <c r="AD15" s="253">
        <f t="shared" si="5"/>
        <v>20</v>
      </c>
      <c r="AE15" s="253">
        <f t="shared" si="5"/>
        <v>20</v>
      </c>
      <c r="AG15" s="256" t="s">
        <v>493</v>
      </c>
      <c r="AH15" s="253">
        <f t="shared" ref="AH15:AU15" si="8">AH5/1000000</f>
        <v>20</v>
      </c>
      <c r="AI15" s="253">
        <f t="shared" si="8"/>
        <v>20</v>
      </c>
      <c r="AJ15" s="253">
        <f t="shared" si="8"/>
        <v>20</v>
      </c>
      <c r="AK15" s="253">
        <f t="shared" si="8"/>
        <v>20</v>
      </c>
      <c r="AL15" s="253">
        <f t="shared" si="8"/>
        <v>20</v>
      </c>
      <c r="AM15" s="253">
        <f t="shared" si="8"/>
        <v>20</v>
      </c>
      <c r="AN15" s="253">
        <f t="shared" si="8"/>
        <v>20</v>
      </c>
      <c r="AO15" s="253">
        <f t="shared" si="8"/>
        <v>20</v>
      </c>
      <c r="AP15" s="253">
        <f t="shared" si="8"/>
        <v>20</v>
      </c>
      <c r="AQ15" s="253">
        <f t="shared" si="8"/>
        <v>20</v>
      </c>
      <c r="AR15" s="253">
        <f t="shared" si="8"/>
        <v>20</v>
      </c>
      <c r="AS15" s="253">
        <f t="shared" si="8"/>
        <v>20</v>
      </c>
      <c r="AT15" s="253">
        <f t="shared" si="8"/>
        <v>20</v>
      </c>
      <c r="AU15" s="253">
        <f t="shared" si="8"/>
        <v>20</v>
      </c>
    </row>
    <row r="16" spans="1:47" x14ac:dyDescent="0.25">
      <c r="A16" s="183" t="s">
        <v>8</v>
      </c>
      <c r="B16" s="254">
        <f>B6/1000000</f>
        <v>2.8</v>
      </c>
      <c r="C16" s="254">
        <f t="shared" ref="C16:O16" si="9">C6/1000000</f>
        <v>2.8</v>
      </c>
      <c r="D16" s="254">
        <f t="shared" si="9"/>
        <v>2.8</v>
      </c>
      <c r="E16" s="254">
        <f t="shared" si="9"/>
        <v>2.8</v>
      </c>
      <c r="F16" s="254">
        <f t="shared" si="9"/>
        <v>2.8</v>
      </c>
      <c r="G16" s="254">
        <f t="shared" si="9"/>
        <v>2.8</v>
      </c>
      <c r="H16" s="254">
        <f t="shared" si="9"/>
        <v>2.8</v>
      </c>
      <c r="I16" s="254">
        <f t="shared" si="9"/>
        <v>2.8</v>
      </c>
      <c r="J16" s="254">
        <f t="shared" si="9"/>
        <v>2.8</v>
      </c>
      <c r="K16" s="254">
        <f t="shared" si="9"/>
        <v>2.8</v>
      </c>
      <c r="L16" s="254">
        <f t="shared" si="9"/>
        <v>2.8</v>
      </c>
      <c r="M16" s="254">
        <f t="shared" si="9"/>
        <v>2.8</v>
      </c>
      <c r="N16" s="254">
        <f t="shared" si="9"/>
        <v>2.8</v>
      </c>
      <c r="O16" s="254">
        <f t="shared" si="9"/>
        <v>2.8</v>
      </c>
      <c r="Q16" s="256" t="s">
        <v>8</v>
      </c>
      <c r="R16" s="254">
        <f>R6/1000000</f>
        <v>3.2</v>
      </c>
      <c r="S16" s="254">
        <f t="shared" ref="S16:AE16" si="10">S6/1000000</f>
        <v>3.2</v>
      </c>
      <c r="T16" s="254">
        <f t="shared" si="10"/>
        <v>3.2</v>
      </c>
      <c r="U16" s="254">
        <f t="shared" si="10"/>
        <v>3.2</v>
      </c>
      <c r="V16" s="254">
        <f t="shared" si="10"/>
        <v>3.2</v>
      </c>
      <c r="W16" s="254">
        <f t="shared" si="10"/>
        <v>3.2</v>
      </c>
      <c r="X16" s="254">
        <f t="shared" si="10"/>
        <v>3.2</v>
      </c>
      <c r="Y16" s="254">
        <f t="shared" si="10"/>
        <v>3.2</v>
      </c>
      <c r="Z16" s="254">
        <f t="shared" si="10"/>
        <v>3.2</v>
      </c>
      <c r="AA16" s="254">
        <f t="shared" si="10"/>
        <v>3.2</v>
      </c>
      <c r="AB16" s="254">
        <f t="shared" si="10"/>
        <v>3.2</v>
      </c>
      <c r="AC16" s="254">
        <f t="shared" si="10"/>
        <v>3.2</v>
      </c>
      <c r="AD16" s="254">
        <f t="shared" si="10"/>
        <v>3.2</v>
      </c>
      <c r="AE16" s="254">
        <f t="shared" si="10"/>
        <v>3.2</v>
      </c>
      <c r="AG16" s="256" t="s">
        <v>8</v>
      </c>
      <c r="AH16" s="254">
        <f>AH6/1000000</f>
        <v>2.8</v>
      </c>
      <c r="AI16" s="254">
        <f t="shared" ref="AI16:AU16" si="11">AI6/1000000</f>
        <v>2.8</v>
      </c>
      <c r="AJ16" s="254">
        <f t="shared" si="11"/>
        <v>2.8</v>
      </c>
      <c r="AK16" s="254">
        <f t="shared" si="11"/>
        <v>2.8</v>
      </c>
      <c r="AL16" s="254">
        <f t="shared" si="11"/>
        <v>2.8</v>
      </c>
      <c r="AM16" s="254">
        <f t="shared" si="11"/>
        <v>2.8</v>
      </c>
      <c r="AN16" s="254">
        <f t="shared" si="11"/>
        <v>2.8</v>
      </c>
      <c r="AO16" s="254">
        <f t="shared" si="11"/>
        <v>2.8</v>
      </c>
      <c r="AP16" s="254">
        <f t="shared" si="11"/>
        <v>2.8</v>
      </c>
      <c r="AQ16" s="254">
        <f t="shared" si="11"/>
        <v>2.8</v>
      </c>
      <c r="AR16" s="254">
        <f t="shared" si="11"/>
        <v>2.8</v>
      </c>
      <c r="AS16" s="254">
        <f t="shared" si="11"/>
        <v>2.8</v>
      </c>
      <c r="AT16" s="254">
        <f t="shared" si="11"/>
        <v>2.8</v>
      </c>
      <c r="AU16" s="254">
        <f t="shared" si="11"/>
        <v>2.8</v>
      </c>
    </row>
    <row r="17" spans="1:47" x14ac:dyDescent="0.25">
      <c r="A17" s="183" t="s">
        <v>495</v>
      </c>
      <c r="B17" s="253">
        <f>B7/1000000</f>
        <v>44</v>
      </c>
      <c r="C17" s="253">
        <f>C7/1000000</f>
        <v>44</v>
      </c>
      <c r="D17" s="253">
        <f t="shared" ref="D17:O18" si="12">D7/1000000</f>
        <v>44</v>
      </c>
      <c r="E17" s="253">
        <f t="shared" si="12"/>
        <v>44</v>
      </c>
      <c r="F17" s="253">
        <f t="shared" si="12"/>
        <v>44</v>
      </c>
      <c r="G17" s="253">
        <f t="shared" si="12"/>
        <v>44</v>
      </c>
      <c r="H17" s="253">
        <f t="shared" si="12"/>
        <v>44</v>
      </c>
      <c r="I17" s="253">
        <f t="shared" si="12"/>
        <v>44</v>
      </c>
      <c r="J17" s="253">
        <f t="shared" si="12"/>
        <v>44</v>
      </c>
      <c r="K17" s="253">
        <f t="shared" si="12"/>
        <v>44</v>
      </c>
      <c r="L17" s="253">
        <f t="shared" si="12"/>
        <v>44</v>
      </c>
      <c r="M17" s="253">
        <f t="shared" si="12"/>
        <v>44</v>
      </c>
      <c r="N17" s="253">
        <f t="shared" si="12"/>
        <v>44</v>
      </c>
      <c r="O17" s="253">
        <f t="shared" si="12"/>
        <v>44</v>
      </c>
      <c r="Q17" s="256" t="s">
        <v>495</v>
      </c>
      <c r="R17" s="253">
        <f>R7/1000000</f>
        <v>44</v>
      </c>
      <c r="S17" s="253">
        <f>S7/1000000</f>
        <v>44</v>
      </c>
      <c r="T17" s="253">
        <f t="shared" ref="T17:AE18" si="13">T7/1000000</f>
        <v>44</v>
      </c>
      <c r="U17" s="253">
        <f t="shared" si="13"/>
        <v>44</v>
      </c>
      <c r="V17" s="253">
        <f t="shared" si="13"/>
        <v>44</v>
      </c>
      <c r="W17" s="253">
        <f t="shared" si="13"/>
        <v>44</v>
      </c>
      <c r="X17" s="253">
        <f t="shared" si="13"/>
        <v>44</v>
      </c>
      <c r="Y17" s="253">
        <f t="shared" si="13"/>
        <v>44</v>
      </c>
      <c r="Z17" s="253">
        <f t="shared" si="13"/>
        <v>44</v>
      </c>
      <c r="AA17" s="253">
        <f t="shared" si="13"/>
        <v>44</v>
      </c>
      <c r="AB17" s="253">
        <f t="shared" si="13"/>
        <v>44</v>
      </c>
      <c r="AC17" s="253">
        <f t="shared" si="13"/>
        <v>44</v>
      </c>
      <c r="AD17" s="253">
        <f t="shared" si="13"/>
        <v>44</v>
      </c>
      <c r="AE17" s="253">
        <f t="shared" si="13"/>
        <v>44</v>
      </c>
      <c r="AG17" s="256" t="s">
        <v>495</v>
      </c>
      <c r="AH17" s="253">
        <f>AH7/1000000</f>
        <v>44</v>
      </c>
      <c r="AI17" s="253">
        <f>AI7/1000000</f>
        <v>44</v>
      </c>
      <c r="AJ17" s="253">
        <f t="shared" ref="AJ17:AU17" si="14">AJ7/1000000</f>
        <v>44</v>
      </c>
      <c r="AK17" s="253">
        <f t="shared" si="14"/>
        <v>44</v>
      </c>
      <c r="AL17" s="253">
        <f t="shared" si="14"/>
        <v>44</v>
      </c>
      <c r="AM17" s="253">
        <f t="shared" si="14"/>
        <v>44</v>
      </c>
      <c r="AN17" s="253">
        <f t="shared" si="14"/>
        <v>44</v>
      </c>
      <c r="AO17" s="253">
        <f t="shared" si="14"/>
        <v>44</v>
      </c>
      <c r="AP17" s="253">
        <f t="shared" si="14"/>
        <v>44</v>
      </c>
      <c r="AQ17" s="253">
        <f t="shared" si="14"/>
        <v>44</v>
      </c>
      <c r="AR17" s="253">
        <f t="shared" si="14"/>
        <v>44</v>
      </c>
      <c r="AS17" s="253">
        <f t="shared" si="14"/>
        <v>44</v>
      </c>
      <c r="AT17" s="253">
        <f t="shared" si="14"/>
        <v>44</v>
      </c>
      <c r="AU17" s="253">
        <f t="shared" si="14"/>
        <v>44</v>
      </c>
    </row>
    <row r="18" spans="1:47" x14ac:dyDescent="0.25">
      <c r="A18" s="183" t="s">
        <v>1</v>
      </c>
      <c r="B18" s="253">
        <f>B8/1000000</f>
        <v>1</v>
      </c>
      <c r="C18" s="253">
        <f>C8/1000000</f>
        <v>1</v>
      </c>
      <c r="D18" s="253">
        <f t="shared" si="12"/>
        <v>1</v>
      </c>
      <c r="E18" s="253">
        <f t="shared" si="12"/>
        <v>1</v>
      </c>
      <c r="F18" s="253">
        <f t="shared" si="12"/>
        <v>1</v>
      </c>
      <c r="G18" s="253">
        <f t="shared" si="12"/>
        <v>1</v>
      </c>
      <c r="H18" s="253">
        <f t="shared" si="12"/>
        <v>1</v>
      </c>
      <c r="I18" s="253">
        <f t="shared" si="12"/>
        <v>1</v>
      </c>
      <c r="J18" s="253">
        <f t="shared" si="12"/>
        <v>1</v>
      </c>
      <c r="K18" s="253">
        <f t="shared" si="12"/>
        <v>1</v>
      </c>
      <c r="L18" s="253">
        <f t="shared" si="12"/>
        <v>1</v>
      </c>
      <c r="M18" s="253">
        <f t="shared" si="12"/>
        <v>1</v>
      </c>
      <c r="N18" s="253">
        <f t="shared" si="12"/>
        <v>1</v>
      </c>
      <c r="O18" s="253">
        <f t="shared" si="12"/>
        <v>1</v>
      </c>
      <c r="Q18" s="256" t="s">
        <v>1</v>
      </c>
      <c r="R18" s="253">
        <f>R8/1000000</f>
        <v>2</v>
      </c>
      <c r="S18" s="253">
        <f>S8/1000000</f>
        <v>2</v>
      </c>
      <c r="T18" s="253">
        <f t="shared" si="13"/>
        <v>2</v>
      </c>
      <c r="U18" s="253">
        <f t="shared" si="13"/>
        <v>2</v>
      </c>
      <c r="V18" s="253">
        <f t="shared" si="13"/>
        <v>2</v>
      </c>
      <c r="W18" s="253">
        <f t="shared" si="13"/>
        <v>2</v>
      </c>
      <c r="X18" s="253">
        <f t="shared" si="13"/>
        <v>2</v>
      </c>
      <c r="Y18" s="253">
        <f t="shared" si="13"/>
        <v>2</v>
      </c>
      <c r="Z18" s="253">
        <f t="shared" si="13"/>
        <v>2</v>
      </c>
      <c r="AA18" s="253">
        <f t="shared" si="13"/>
        <v>2</v>
      </c>
      <c r="AB18" s="253">
        <f t="shared" si="13"/>
        <v>2</v>
      </c>
      <c r="AC18" s="253">
        <f t="shared" si="13"/>
        <v>2</v>
      </c>
      <c r="AD18" s="253">
        <f t="shared" si="13"/>
        <v>2</v>
      </c>
      <c r="AE18" s="253">
        <f t="shared" si="13"/>
        <v>2</v>
      </c>
      <c r="AG18" s="256" t="s">
        <v>1</v>
      </c>
      <c r="AH18" s="253">
        <f>AH8/1000000</f>
        <v>3</v>
      </c>
      <c r="AI18" s="253">
        <f>AI8/1000000</f>
        <v>3</v>
      </c>
      <c r="AJ18" s="253">
        <f t="shared" ref="AJ18:AU18" si="15">AJ8/1000000</f>
        <v>3</v>
      </c>
      <c r="AK18" s="253">
        <f t="shared" si="15"/>
        <v>3</v>
      </c>
      <c r="AL18" s="253">
        <f t="shared" si="15"/>
        <v>3</v>
      </c>
      <c r="AM18" s="253">
        <f t="shared" si="15"/>
        <v>3</v>
      </c>
      <c r="AN18" s="253">
        <f t="shared" si="15"/>
        <v>3</v>
      </c>
      <c r="AO18" s="253">
        <f t="shared" si="15"/>
        <v>3</v>
      </c>
      <c r="AP18" s="253">
        <f t="shared" si="15"/>
        <v>3</v>
      </c>
      <c r="AQ18" s="253">
        <f t="shared" si="15"/>
        <v>3</v>
      </c>
      <c r="AR18" s="253">
        <f t="shared" si="15"/>
        <v>3</v>
      </c>
      <c r="AS18" s="253">
        <f t="shared" si="15"/>
        <v>3</v>
      </c>
      <c r="AT18" s="253">
        <f t="shared" si="15"/>
        <v>3</v>
      </c>
      <c r="AU18" s="253">
        <f t="shared" si="15"/>
        <v>3</v>
      </c>
    </row>
    <row r="19" spans="1:47" x14ac:dyDescent="0.25">
      <c r="A19" s="183" t="s">
        <v>496</v>
      </c>
      <c r="B19" s="254" t="str">
        <f>B9</f>
        <v>Gr. Vlies</v>
      </c>
      <c r="C19" s="254" t="str">
        <f>C9</f>
        <v>Gr. Vlies</v>
      </c>
      <c r="D19" s="254" t="str">
        <f t="shared" ref="D19:O19" si="16">D9</f>
        <v>Gr. Vlies</v>
      </c>
      <c r="E19" s="254" t="str">
        <f t="shared" si="16"/>
        <v>Gr. Vlies</v>
      </c>
      <c r="F19" s="254" t="str">
        <f t="shared" si="16"/>
        <v>Gr. Vlies</v>
      </c>
      <c r="G19" s="254" t="str">
        <f t="shared" si="16"/>
        <v>Gr. Vlies</v>
      </c>
      <c r="H19" s="254" t="str">
        <f t="shared" si="16"/>
        <v>Gr. Vlies</v>
      </c>
      <c r="I19" s="254" t="str">
        <f t="shared" si="16"/>
        <v>Gr. Vlies</v>
      </c>
      <c r="J19" s="254" t="str">
        <f t="shared" si="16"/>
        <v>Gr. Vlies</v>
      </c>
      <c r="K19" s="254" t="str">
        <f t="shared" si="16"/>
        <v>Gr. Vlies</v>
      </c>
      <c r="L19" s="254" t="str">
        <f t="shared" si="16"/>
        <v>Gr. Vlies</v>
      </c>
      <c r="M19" s="254" t="str">
        <f t="shared" si="16"/>
        <v>Gr. Vlies</v>
      </c>
      <c r="N19" s="254" t="str">
        <f t="shared" si="16"/>
        <v>Gr. Vlies</v>
      </c>
      <c r="O19" s="254" t="str">
        <f t="shared" si="16"/>
        <v>Gr. Vlies</v>
      </c>
      <c r="Q19" s="256" t="s">
        <v>496</v>
      </c>
      <c r="R19" s="254" t="str">
        <f>R9</f>
        <v>Gr. Vlies</v>
      </c>
      <c r="S19" s="254" t="str">
        <f>S9</f>
        <v>Gr. Vlies</v>
      </c>
      <c r="T19" s="254" t="str">
        <f t="shared" ref="T19:AE19" si="17">T9</f>
        <v>Gr. Vlies</v>
      </c>
      <c r="U19" s="254" t="str">
        <f t="shared" si="17"/>
        <v>Gr. Vlies</v>
      </c>
      <c r="V19" s="254" t="str">
        <f t="shared" si="17"/>
        <v>Gr. Vlies</v>
      </c>
      <c r="W19" s="254" t="str">
        <f t="shared" si="17"/>
        <v>Gr. Vlies</v>
      </c>
      <c r="X19" s="254" t="str">
        <f t="shared" si="17"/>
        <v>Gr. Vlies</v>
      </c>
      <c r="Y19" s="254" t="str">
        <f t="shared" si="17"/>
        <v>Gr. Vlies</v>
      </c>
      <c r="Z19" s="254" t="str">
        <f t="shared" si="17"/>
        <v>Gr. Vlies</v>
      </c>
      <c r="AA19" s="254" t="str">
        <f t="shared" si="17"/>
        <v>Gr. Vlies</v>
      </c>
      <c r="AB19" s="254" t="str">
        <f t="shared" si="17"/>
        <v>Gr. Vlies</v>
      </c>
      <c r="AC19" s="254" t="str">
        <f t="shared" si="17"/>
        <v>Gr. Vlies</v>
      </c>
      <c r="AD19" s="254" t="str">
        <f t="shared" si="17"/>
        <v>Gr. Vlies</v>
      </c>
      <c r="AE19" s="254" t="str">
        <f t="shared" si="17"/>
        <v>Gr. Vlies</v>
      </c>
      <c r="AG19" s="256" t="s">
        <v>496</v>
      </c>
      <c r="AH19" s="254" t="str">
        <f>AH9</f>
        <v>Gr. Vlies</v>
      </c>
      <c r="AI19" s="254" t="str">
        <f>AI9</f>
        <v>Gr. Vlies</v>
      </c>
      <c r="AJ19" s="254" t="str">
        <f t="shared" ref="AJ19:AU19" si="18">AJ9</f>
        <v>Gr. Vlies</v>
      </c>
      <c r="AK19" s="254" t="str">
        <f t="shared" si="18"/>
        <v>Gr. Vlies</v>
      </c>
      <c r="AL19" s="254" t="str">
        <f t="shared" si="18"/>
        <v>Gr. Vlies</v>
      </c>
      <c r="AM19" s="254" t="str">
        <f t="shared" si="18"/>
        <v>Gr. Vlies</v>
      </c>
      <c r="AN19" s="254" t="str">
        <f t="shared" si="18"/>
        <v>Gr. Vlies</v>
      </c>
      <c r="AO19" s="254" t="str">
        <f t="shared" si="18"/>
        <v>Gr. Vlies</v>
      </c>
      <c r="AP19" s="254" t="str">
        <f t="shared" si="18"/>
        <v>Gr. Vlies</v>
      </c>
      <c r="AQ19" s="254" t="str">
        <f t="shared" si="18"/>
        <v>Gr. Vlies</v>
      </c>
      <c r="AR19" s="254" t="str">
        <f t="shared" si="18"/>
        <v>Gr. Vlies</v>
      </c>
      <c r="AS19" s="254" t="str">
        <f t="shared" si="18"/>
        <v>Gr. Vlies</v>
      </c>
      <c r="AT19" s="254" t="str">
        <f t="shared" si="18"/>
        <v>Gr. Vlies</v>
      </c>
      <c r="AU19" s="254" t="str">
        <f t="shared" si="18"/>
        <v>Gr. Vlies</v>
      </c>
    </row>
    <row r="20" spans="1:47" x14ac:dyDescent="0.25">
      <c r="A20" s="183"/>
      <c r="B20" s="253"/>
      <c r="C20" s="253"/>
      <c r="D20" s="253"/>
      <c r="E20" s="253"/>
      <c r="F20" s="253"/>
      <c r="G20" s="253"/>
      <c r="H20" s="253"/>
      <c r="I20" s="253"/>
      <c r="J20" s="253"/>
      <c r="K20" s="253"/>
      <c r="L20" s="253"/>
      <c r="M20" s="253"/>
      <c r="N20" s="253"/>
      <c r="O20" s="253"/>
      <c r="Q20" s="256" t="s">
        <v>488</v>
      </c>
      <c r="R20" s="256">
        <v>400</v>
      </c>
      <c r="S20" s="256">
        <v>380</v>
      </c>
      <c r="T20" s="256">
        <v>360</v>
      </c>
      <c r="U20" s="256">
        <v>340</v>
      </c>
      <c r="V20" s="256">
        <v>320</v>
      </c>
      <c r="W20" s="256">
        <v>300</v>
      </c>
      <c r="X20" s="256">
        <v>280</v>
      </c>
      <c r="Y20" s="256">
        <v>260</v>
      </c>
      <c r="Z20" s="256">
        <v>240</v>
      </c>
      <c r="AA20" s="256">
        <v>220</v>
      </c>
      <c r="AB20" s="256">
        <v>200</v>
      </c>
      <c r="AC20" s="256">
        <v>180</v>
      </c>
      <c r="AD20" s="256">
        <v>160</v>
      </c>
      <c r="AE20" s="256">
        <v>140</v>
      </c>
      <c r="AG20" s="256"/>
      <c r="AH20" s="253"/>
      <c r="AI20" s="253"/>
      <c r="AJ20" s="253"/>
      <c r="AK20" s="253"/>
      <c r="AL20" s="253"/>
      <c r="AM20" s="253"/>
      <c r="AN20" s="253"/>
      <c r="AO20" s="253"/>
      <c r="AP20" s="253"/>
      <c r="AQ20" s="253"/>
      <c r="AR20" s="253"/>
      <c r="AS20" s="253"/>
      <c r="AT20" s="253"/>
      <c r="AU20" s="253"/>
    </row>
    <row r="21" spans="1:47" x14ac:dyDescent="0.25">
      <c r="A21" s="250" t="s">
        <v>497</v>
      </c>
      <c r="B21" s="253"/>
      <c r="C21" s="253"/>
      <c r="D21" s="253"/>
      <c r="E21" s="253"/>
      <c r="F21" s="253"/>
      <c r="G21" s="253"/>
      <c r="H21" s="253"/>
      <c r="I21" s="253"/>
      <c r="J21" s="253"/>
      <c r="K21" s="253"/>
      <c r="L21" s="253"/>
      <c r="M21" s="253"/>
      <c r="N21" s="253"/>
      <c r="O21" s="253"/>
      <c r="Q21" s="257" t="s">
        <v>497</v>
      </c>
      <c r="R21" s="253"/>
      <c r="S21" s="253"/>
      <c r="T21" s="253"/>
      <c r="U21" s="253"/>
      <c r="V21" s="253"/>
      <c r="W21" s="253"/>
      <c r="X21" s="253"/>
      <c r="Y21" s="253"/>
      <c r="Z21" s="253"/>
      <c r="AA21" s="253"/>
      <c r="AB21" s="253"/>
      <c r="AC21" s="253"/>
      <c r="AD21" s="253"/>
      <c r="AE21" s="253"/>
      <c r="AG21" s="257" t="s">
        <v>497</v>
      </c>
      <c r="AH21" s="253"/>
      <c r="AI21" s="253"/>
      <c r="AJ21" s="253"/>
      <c r="AK21" s="253"/>
      <c r="AL21" s="253"/>
      <c r="AM21" s="253"/>
      <c r="AN21" s="253"/>
      <c r="AO21" s="253"/>
      <c r="AP21" s="253"/>
      <c r="AQ21" s="253"/>
      <c r="AR21" s="253"/>
      <c r="AS21" s="253"/>
      <c r="AT21" s="253"/>
      <c r="AU21" s="253"/>
    </row>
    <row r="22" spans="1:47" x14ac:dyDescent="0.25">
      <c r="A22" s="183" t="s">
        <v>322</v>
      </c>
      <c r="B22" s="259">
        <v>1122675702</v>
      </c>
      <c r="C22" s="259">
        <v>1115057014</v>
      </c>
      <c r="D22" s="259">
        <v>1111924504</v>
      </c>
      <c r="E22" s="259">
        <v>1112100586</v>
      </c>
      <c r="F22" s="259">
        <v>1111722993</v>
      </c>
      <c r="G22" s="259">
        <v>1111264517</v>
      </c>
      <c r="H22" s="259">
        <v>1110045319</v>
      </c>
      <c r="I22" s="259">
        <v>1110194519</v>
      </c>
      <c r="J22" s="259">
        <v>1108842988</v>
      </c>
      <c r="K22" s="259">
        <v>1109933213</v>
      </c>
      <c r="L22" s="259">
        <v>1110356482</v>
      </c>
      <c r="M22" s="259">
        <v>1110810980</v>
      </c>
      <c r="N22" s="259">
        <v>1111046571</v>
      </c>
      <c r="O22" s="259">
        <v>1112332179</v>
      </c>
      <c r="Q22" s="256" t="s">
        <v>322</v>
      </c>
      <c r="R22" s="253">
        <v>1066063506</v>
      </c>
      <c r="S22" s="253">
        <v>1059857636</v>
      </c>
      <c r="T22" s="253">
        <v>1057054410</v>
      </c>
      <c r="U22" s="253">
        <v>1054511600</v>
      </c>
      <c r="V22" s="253">
        <v>1053247752</v>
      </c>
      <c r="W22" s="253">
        <v>1051941856</v>
      </c>
      <c r="X22" s="253">
        <v>1050274554</v>
      </c>
      <c r="Y22" s="253">
        <v>1048892961</v>
      </c>
      <c r="Z22" s="253">
        <v>1046464810</v>
      </c>
      <c r="AA22" s="253">
        <v>1045194115</v>
      </c>
      <c r="AB22" s="253">
        <v>1043162156</v>
      </c>
      <c r="AC22" s="253">
        <v>1041743345</v>
      </c>
      <c r="AD22" s="253">
        <v>1039411865</v>
      </c>
      <c r="AE22" s="253">
        <v>1033006126</v>
      </c>
      <c r="AG22" s="256" t="s">
        <v>322</v>
      </c>
      <c r="AH22" s="253">
        <v>1263848550</v>
      </c>
      <c r="AI22" s="253">
        <v>1257854988</v>
      </c>
      <c r="AJ22" s="253">
        <v>1255470126</v>
      </c>
      <c r="AK22" s="253">
        <v>1253430473</v>
      </c>
      <c r="AL22" s="253">
        <v>1253367993</v>
      </c>
      <c r="AM22" s="253">
        <v>1253297548</v>
      </c>
      <c r="AN22" s="253">
        <v>1253320028</v>
      </c>
      <c r="AO22" s="253">
        <v>1254320128</v>
      </c>
      <c r="AP22" s="253">
        <v>1254991036</v>
      </c>
      <c r="AQ22" s="253">
        <v>1256279550</v>
      </c>
      <c r="AR22" s="253">
        <v>1258039514</v>
      </c>
      <c r="AS22" s="253">
        <v>1261455423</v>
      </c>
      <c r="AT22" s="253">
        <v>1261714902</v>
      </c>
      <c r="AU22" s="253">
        <v>1262188366</v>
      </c>
    </row>
    <row r="23" spans="1:47" x14ac:dyDescent="0.25">
      <c r="A23" s="183" t="s">
        <v>323</v>
      </c>
      <c r="B23" s="259">
        <v>1105043078</v>
      </c>
      <c r="C23" s="259">
        <v>1100794090</v>
      </c>
      <c r="D23" s="259">
        <v>1098840034</v>
      </c>
      <c r="E23" s="259">
        <v>1098460280</v>
      </c>
      <c r="F23" s="259">
        <v>1098030262</v>
      </c>
      <c r="G23" s="259">
        <v>1097714549</v>
      </c>
      <c r="H23" s="259">
        <v>1097038047</v>
      </c>
      <c r="I23" s="259">
        <v>1098213545</v>
      </c>
      <c r="J23" s="259">
        <v>1095433554</v>
      </c>
      <c r="K23" s="259">
        <v>1096434704</v>
      </c>
      <c r="L23" s="259">
        <v>1094936031</v>
      </c>
      <c r="M23" s="259">
        <v>1095919560</v>
      </c>
      <c r="N23" s="259">
        <v>1097256746</v>
      </c>
      <c r="O23" s="259">
        <v>1095620898</v>
      </c>
      <c r="Q23" s="256" t="s">
        <v>323</v>
      </c>
      <c r="R23" s="253">
        <v>1035618588</v>
      </c>
      <c r="S23" s="253">
        <v>1031841414</v>
      </c>
      <c r="T23" s="253">
        <v>1028716061</v>
      </c>
      <c r="U23" s="253">
        <v>1025561721</v>
      </c>
      <c r="V23" s="253">
        <v>1022199520</v>
      </c>
      <c r="W23" s="253">
        <v>1020488241</v>
      </c>
      <c r="X23" s="253">
        <v>1015940900</v>
      </c>
      <c r="Y23" s="253">
        <v>1013406972</v>
      </c>
      <c r="Z23" s="253">
        <v>1012612107</v>
      </c>
      <c r="AA23" s="253">
        <v>1008363565</v>
      </c>
      <c r="AB23" s="253">
        <v>1003568780</v>
      </c>
      <c r="AC23" s="253">
        <v>999293891</v>
      </c>
      <c r="AD23" s="253">
        <v>996340435</v>
      </c>
      <c r="AE23" s="253">
        <v>990702656</v>
      </c>
      <c r="AG23" s="256" t="s">
        <v>323</v>
      </c>
      <c r="AH23" s="253">
        <v>1263491616</v>
      </c>
      <c r="AI23" s="253">
        <v>1260809136</v>
      </c>
      <c r="AJ23" s="253">
        <v>1259368419</v>
      </c>
      <c r="AK23" s="253">
        <v>1258798639</v>
      </c>
      <c r="AL23" s="253">
        <v>1258427075</v>
      </c>
      <c r="AM23" s="253">
        <v>1260181808</v>
      </c>
      <c r="AN23" s="253">
        <v>1260618385</v>
      </c>
      <c r="AO23" s="253">
        <v>1261612751</v>
      </c>
      <c r="AP23" s="253">
        <v>1261019186</v>
      </c>
      <c r="AQ23" s="253">
        <v>1262125414</v>
      </c>
      <c r="AR23" s="253">
        <v>1262326707</v>
      </c>
      <c r="AS23" s="253">
        <v>1263784335</v>
      </c>
      <c r="AT23" s="253">
        <v>1265176099</v>
      </c>
      <c r="AU23" s="253">
        <v>1268545398</v>
      </c>
    </row>
    <row r="24" spans="1:47" x14ac:dyDescent="0.25">
      <c r="A24" s="183" t="s">
        <v>325</v>
      </c>
      <c r="B24" s="259">
        <v>1104878628</v>
      </c>
      <c r="C24" s="259">
        <v>1101399895</v>
      </c>
      <c r="D24" s="259">
        <v>1099919927</v>
      </c>
      <c r="E24" s="259">
        <v>1099809431</v>
      </c>
      <c r="F24" s="259">
        <v>1098689393</v>
      </c>
      <c r="G24" s="259">
        <v>1098653512</v>
      </c>
      <c r="H24" s="259">
        <v>1098229340</v>
      </c>
      <c r="I24" s="259">
        <v>1099624102</v>
      </c>
      <c r="J24" s="259">
        <v>1098485908</v>
      </c>
      <c r="K24" s="259">
        <v>1098334096</v>
      </c>
      <c r="L24" s="259">
        <v>1098147758</v>
      </c>
      <c r="M24" s="259">
        <v>1098219095</v>
      </c>
      <c r="N24" s="259">
        <v>1097338332</v>
      </c>
      <c r="O24" s="259">
        <v>1097968575</v>
      </c>
      <c r="Q24" s="256" t="s">
        <v>325</v>
      </c>
      <c r="R24" s="253">
        <v>1058390666</v>
      </c>
      <c r="S24" s="253">
        <v>1053784213</v>
      </c>
      <c r="T24" s="253">
        <v>1053057664</v>
      </c>
      <c r="U24" s="253">
        <v>1052756937</v>
      </c>
      <c r="V24" s="253">
        <v>1051840427</v>
      </c>
      <c r="W24" s="253">
        <v>1051438784</v>
      </c>
      <c r="X24" s="253">
        <v>1050836224</v>
      </c>
      <c r="Y24" s="253">
        <v>1050141747</v>
      </c>
      <c r="Z24" s="253">
        <v>1049658952</v>
      </c>
      <c r="AA24" s="253">
        <v>1050126333</v>
      </c>
      <c r="AB24" s="253">
        <v>1048071691</v>
      </c>
      <c r="AC24" s="253">
        <v>1046805959</v>
      </c>
      <c r="AD24" s="253">
        <v>1045661916</v>
      </c>
      <c r="AE24" s="253">
        <v>1045167262</v>
      </c>
      <c r="AG24" s="256" t="s">
        <v>325</v>
      </c>
      <c r="AH24" s="253">
        <v>1253119982</v>
      </c>
      <c r="AI24" s="253">
        <v>1253597024</v>
      </c>
      <c r="AJ24" s="253">
        <v>1253996362</v>
      </c>
      <c r="AK24" s="253">
        <v>1253307112</v>
      </c>
      <c r="AL24" s="253">
        <v>1254251993</v>
      </c>
      <c r="AM24" s="253">
        <v>1254564247</v>
      </c>
      <c r="AN24" s="253">
        <v>1255339127</v>
      </c>
      <c r="AO24" s="253">
        <v>1253939277</v>
      </c>
      <c r="AP24" s="253">
        <v>1254670296</v>
      </c>
      <c r="AQ24" s="253">
        <v>1255353008</v>
      </c>
      <c r="AR24" s="253">
        <v>1255092837</v>
      </c>
      <c r="AS24" s="253">
        <v>1255592294</v>
      </c>
      <c r="AT24" s="253">
        <v>1257309037</v>
      </c>
      <c r="AU24" s="253">
        <v>1256617777</v>
      </c>
    </row>
    <row r="25" spans="1:47" x14ac:dyDescent="0.25">
      <c r="A25" s="183" t="s">
        <v>327</v>
      </c>
      <c r="B25" s="259">
        <v>1097818638</v>
      </c>
      <c r="C25" s="259">
        <v>1094803562</v>
      </c>
      <c r="D25" s="259">
        <v>1094417656</v>
      </c>
      <c r="E25" s="259">
        <v>1094032511</v>
      </c>
      <c r="F25" s="259">
        <v>1094473802</v>
      </c>
      <c r="G25" s="259">
        <v>1093226618</v>
      </c>
      <c r="H25" s="259">
        <v>1094792774</v>
      </c>
      <c r="I25" s="259">
        <v>1095525516</v>
      </c>
      <c r="J25" s="259">
        <v>1094559090</v>
      </c>
      <c r="K25" s="259">
        <v>1094848971</v>
      </c>
      <c r="L25" s="259">
        <v>1094672466</v>
      </c>
      <c r="M25" s="259">
        <v>1095529553</v>
      </c>
      <c r="N25" s="259">
        <v>1096050180</v>
      </c>
      <c r="O25" s="259">
        <v>1094860258</v>
      </c>
      <c r="Q25" s="256" t="s">
        <v>327</v>
      </c>
      <c r="R25" s="253">
        <v>1068267327</v>
      </c>
      <c r="S25" s="253">
        <v>1065361745</v>
      </c>
      <c r="T25" s="253">
        <v>1064439831</v>
      </c>
      <c r="U25" s="253">
        <v>1063476707</v>
      </c>
      <c r="V25" s="253">
        <v>1063048631</v>
      </c>
      <c r="W25" s="253">
        <v>1062809662</v>
      </c>
      <c r="X25" s="253">
        <v>1063158565</v>
      </c>
      <c r="Y25" s="253">
        <v>1061476966</v>
      </c>
      <c r="Z25" s="253">
        <v>1063167689</v>
      </c>
      <c r="AA25" s="253">
        <v>1062135607</v>
      </c>
      <c r="AB25" s="253">
        <v>1062214163</v>
      </c>
      <c r="AC25" s="253">
        <v>1062309854</v>
      </c>
      <c r="AD25" s="253">
        <v>1059921215</v>
      </c>
      <c r="AE25" s="253">
        <v>1061309174</v>
      </c>
      <c r="AG25" s="256" t="s">
        <v>327</v>
      </c>
      <c r="AH25" s="253">
        <v>1252098215</v>
      </c>
      <c r="AI25" s="253">
        <v>1252955144</v>
      </c>
      <c r="AJ25" s="253">
        <v>1252657644</v>
      </c>
      <c r="AK25" s="253">
        <v>1252733258</v>
      </c>
      <c r="AL25" s="253">
        <v>1253113007</v>
      </c>
      <c r="AM25" s="253">
        <v>1253061192</v>
      </c>
      <c r="AN25" s="253">
        <v>1253936307</v>
      </c>
      <c r="AO25" s="253">
        <v>1252839002</v>
      </c>
      <c r="AP25" s="253">
        <v>1254812339</v>
      </c>
      <c r="AQ25" s="253">
        <v>1255156553</v>
      </c>
      <c r="AR25" s="253">
        <v>1254410930</v>
      </c>
      <c r="AS25" s="253">
        <v>1257823117</v>
      </c>
      <c r="AT25" s="253">
        <v>1257075770</v>
      </c>
      <c r="AU25" s="253">
        <v>1258116737</v>
      </c>
    </row>
    <row r="26" spans="1:47" x14ac:dyDescent="0.25">
      <c r="A26" s="183" t="s">
        <v>328</v>
      </c>
      <c r="B26" s="259">
        <v>1094927686</v>
      </c>
      <c r="C26" s="259">
        <v>1091575109</v>
      </c>
      <c r="D26" s="259">
        <v>1090619928</v>
      </c>
      <c r="E26" s="259">
        <v>1090580269</v>
      </c>
      <c r="F26" s="259">
        <v>1089223108</v>
      </c>
      <c r="G26" s="259">
        <v>1089142873</v>
      </c>
      <c r="H26" s="259">
        <v>1089680106</v>
      </c>
      <c r="I26" s="259">
        <v>1090158189</v>
      </c>
      <c r="J26" s="259">
        <v>1089115928</v>
      </c>
      <c r="K26" s="259">
        <v>1088599847</v>
      </c>
      <c r="L26" s="259">
        <v>1088593463</v>
      </c>
      <c r="M26" s="259">
        <v>1089643743</v>
      </c>
      <c r="N26" s="259">
        <v>1089430879</v>
      </c>
      <c r="O26" s="259">
        <v>1086458947</v>
      </c>
      <c r="Q26" s="256" t="s">
        <v>328</v>
      </c>
      <c r="R26" s="253">
        <v>1047063190</v>
      </c>
      <c r="S26" s="253">
        <v>1046090238</v>
      </c>
      <c r="T26" s="253">
        <v>1043372078</v>
      </c>
      <c r="U26" s="253">
        <v>1042497998</v>
      </c>
      <c r="V26" s="253">
        <v>1043342356</v>
      </c>
      <c r="W26" s="253">
        <v>1042142919</v>
      </c>
      <c r="X26" s="253">
        <v>1041522417</v>
      </c>
      <c r="Y26" s="253">
        <v>1040957581</v>
      </c>
      <c r="Z26" s="253">
        <v>1041370984</v>
      </c>
      <c r="AA26" s="253">
        <v>1041248846</v>
      </c>
      <c r="AB26" s="253">
        <v>1040154896</v>
      </c>
      <c r="AC26" s="253">
        <v>1039376348</v>
      </c>
      <c r="AD26" s="253">
        <v>1040984699</v>
      </c>
      <c r="AE26" s="253">
        <v>1037398070</v>
      </c>
      <c r="AG26" s="256" t="s">
        <v>328</v>
      </c>
      <c r="AH26" s="253">
        <v>1263848550</v>
      </c>
      <c r="AI26" s="253">
        <v>1257854988</v>
      </c>
      <c r="AJ26" s="253">
        <v>1255470126</v>
      </c>
      <c r="AK26" s="253">
        <v>1253430473</v>
      </c>
      <c r="AL26" s="253">
        <v>1253367993</v>
      </c>
      <c r="AM26" s="253">
        <v>1253297548</v>
      </c>
      <c r="AN26" s="253">
        <v>1253320028</v>
      </c>
      <c r="AO26" s="253">
        <v>1254320128</v>
      </c>
      <c r="AP26" s="253">
        <v>1254991036</v>
      </c>
      <c r="AQ26" s="253">
        <v>1256279550</v>
      </c>
      <c r="AR26" s="253">
        <v>1258039514</v>
      </c>
      <c r="AS26" s="253">
        <v>1261455423</v>
      </c>
      <c r="AT26" s="253">
        <v>1261714902</v>
      </c>
      <c r="AU26" s="253">
        <v>1262188366</v>
      </c>
    </row>
    <row r="27" spans="1:47" x14ac:dyDescent="0.25">
      <c r="A27" s="183" t="s">
        <v>329</v>
      </c>
      <c r="B27" s="259">
        <v>1088013697</v>
      </c>
      <c r="C27" s="259">
        <v>1088119306</v>
      </c>
      <c r="D27" s="259">
        <v>1087603139</v>
      </c>
      <c r="E27" s="259">
        <v>1087542113</v>
      </c>
      <c r="F27" s="259">
        <v>1087253557</v>
      </c>
      <c r="G27" s="259">
        <v>1086810964</v>
      </c>
      <c r="H27" s="259">
        <v>1086554326</v>
      </c>
      <c r="I27" s="259">
        <v>1087731937</v>
      </c>
      <c r="J27" s="259">
        <v>1087001565</v>
      </c>
      <c r="K27" s="259">
        <v>1086773481</v>
      </c>
      <c r="L27" s="259">
        <v>1087191580</v>
      </c>
      <c r="M27" s="259">
        <v>1087030121</v>
      </c>
      <c r="N27" s="259">
        <v>1087586246</v>
      </c>
      <c r="O27" s="259">
        <v>1086331777</v>
      </c>
      <c r="Q27" s="256" t="s">
        <v>329</v>
      </c>
      <c r="R27" s="253">
        <v>1071068179</v>
      </c>
      <c r="S27" s="253">
        <v>1068668523</v>
      </c>
      <c r="T27" s="253">
        <v>1067995037</v>
      </c>
      <c r="U27" s="253">
        <v>1066527639</v>
      </c>
      <c r="V27" s="253">
        <v>1066569885</v>
      </c>
      <c r="W27" s="253">
        <v>1065163796</v>
      </c>
      <c r="X27" s="253">
        <v>1065184934</v>
      </c>
      <c r="Y27" s="253">
        <v>1066686287</v>
      </c>
      <c r="Z27" s="253">
        <v>1065451550</v>
      </c>
      <c r="AA27" s="253">
        <v>1065586959</v>
      </c>
      <c r="AB27" s="253">
        <v>1065104377</v>
      </c>
      <c r="AC27" s="253">
        <v>1065896532</v>
      </c>
      <c r="AD27" s="253">
        <v>1065368322</v>
      </c>
      <c r="AE27" s="253">
        <v>1065674992</v>
      </c>
      <c r="AG27" s="256" t="s">
        <v>329</v>
      </c>
      <c r="AH27" s="253">
        <v>1263491616</v>
      </c>
      <c r="AI27" s="253">
        <v>1260809136</v>
      </c>
      <c r="AJ27" s="253">
        <v>1259368419</v>
      </c>
      <c r="AK27" s="253">
        <v>1258798639</v>
      </c>
      <c r="AL27" s="253">
        <v>1258427075</v>
      </c>
      <c r="AM27" s="253">
        <v>1260181808</v>
      </c>
      <c r="AN27" s="253">
        <v>1260618385</v>
      </c>
      <c r="AO27" s="253">
        <v>1261612751</v>
      </c>
      <c r="AP27" s="253">
        <v>1261019186</v>
      </c>
      <c r="AQ27" s="253">
        <v>1262125414</v>
      </c>
      <c r="AR27" s="253">
        <v>1262326707</v>
      </c>
      <c r="AS27" s="253">
        <v>1263784335</v>
      </c>
      <c r="AT27" s="253">
        <v>1265176099</v>
      </c>
      <c r="AU27" s="253">
        <v>1268545398</v>
      </c>
    </row>
    <row r="28" spans="1:47" x14ac:dyDescent="0.25">
      <c r="A28" s="183" t="s">
        <v>330</v>
      </c>
      <c r="B28" s="259">
        <v>1088713498</v>
      </c>
      <c r="C28" s="259">
        <v>1087611666</v>
      </c>
      <c r="D28" s="259">
        <v>1087700695</v>
      </c>
      <c r="E28" s="259">
        <v>1087902673</v>
      </c>
      <c r="F28" s="259">
        <v>1087308301</v>
      </c>
      <c r="G28" s="259">
        <v>1088905511</v>
      </c>
      <c r="H28" s="259">
        <v>1088797373</v>
      </c>
      <c r="I28" s="259">
        <v>1087867509</v>
      </c>
      <c r="J28" s="259">
        <v>1087728173</v>
      </c>
      <c r="K28" s="259">
        <v>1087722309</v>
      </c>
      <c r="L28" s="259">
        <v>1088062168</v>
      </c>
      <c r="M28" s="259">
        <v>1088477866</v>
      </c>
      <c r="N28" s="259">
        <v>1088023035</v>
      </c>
      <c r="O28" s="259">
        <v>1088061773</v>
      </c>
      <c r="Q28" s="256" t="s">
        <v>330</v>
      </c>
      <c r="R28" s="253">
        <v>1063124903</v>
      </c>
      <c r="S28" s="253">
        <v>1061730021</v>
      </c>
      <c r="T28" s="253">
        <v>1059842403</v>
      </c>
      <c r="U28" s="253">
        <v>1060257662</v>
      </c>
      <c r="V28" s="253">
        <v>1059405169</v>
      </c>
      <c r="W28" s="253">
        <v>1058982326</v>
      </c>
      <c r="X28" s="253">
        <v>1058006506</v>
      </c>
      <c r="Y28" s="253">
        <v>1058276999</v>
      </c>
      <c r="Z28" s="253">
        <v>1058328525</v>
      </c>
      <c r="AA28" s="253">
        <v>1057819112</v>
      </c>
      <c r="AB28" s="253">
        <v>1058430215</v>
      </c>
      <c r="AC28" s="253">
        <v>1058102785</v>
      </c>
      <c r="AD28" s="253">
        <v>1059303155</v>
      </c>
      <c r="AE28" s="253">
        <v>1057642870</v>
      </c>
      <c r="AG28" s="256" t="s">
        <v>330</v>
      </c>
      <c r="AH28" s="253">
        <v>1253119982</v>
      </c>
      <c r="AI28" s="253">
        <v>1253597024</v>
      </c>
      <c r="AJ28" s="253">
        <v>1253996362</v>
      </c>
      <c r="AK28" s="253">
        <v>1253307112</v>
      </c>
      <c r="AL28" s="253">
        <v>1254251993</v>
      </c>
      <c r="AM28" s="253">
        <v>1254564247</v>
      </c>
      <c r="AN28" s="253">
        <v>1255339127</v>
      </c>
      <c r="AO28" s="253">
        <v>1253939277</v>
      </c>
      <c r="AP28" s="253">
        <v>1254670296</v>
      </c>
      <c r="AQ28" s="253">
        <v>1255353008</v>
      </c>
      <c r="AR28" s="253">
        <v>1255092837</v>
      </c>
      <c r="AS28" s="253">
        <v>1255592294</v>
      </c>
      <c r="AT28" s="253">
        <v>1257309037</v>
      </c>
      <c r="AU28" s="253">
        <v>1256617777</v>
      </c>
    </row>
    <row r="29" spans="1:47" x14ac:dyDescent="0.25">
      <c r="A29" s="183" t="s">
        <v>364</v>
      </c>
      <c r="B29" s="259">
        <v>1092753230</v>
      </c>
      <c r="C29" s="259">
        <v>1091319855</v>
      </c>
      <c r="D29" s="259">
        <v>1090401854</v>
      </c>
      <c r="E29" s="259">
        <v>1088853545</v>
      </c>
      <c r="F29" s="259">
        <v>1090074490</v>
      </c>
      <c r="G29" s="259">
        <v>1090518744</v>
      </c>
      <c r="H29" s="259">
        <v>1088768081</v>
      </c>
      <c r="I29" s="259">
        <v>1090663709</v>
      </c>
      <c r="J29" s="259">
        <v>1089806116</v>
      </c>
      <c r="K29" s="259">
        <v>1091577897</v>
      </c>
      <c r="L29" s="259">
        <v>1093094211</v>
      </c>
      <c r="M29" s="259">
        <v>1094356710</v>
      </c>
      <c r="N29" s="259">
        <v>1096378695</v>
      </c>
      <c r="O29" s="259">
        <v>1094598484</v>
      </c>
      <c r="Q29" s="256" t="s">
        <v>364</v>
      </c>
      <c r="R29" s="253">
        <v>1068463308</v>
      </c>
      <c r="S29" s="253">
        <v>1065738464</v>
      </c>
      <c r="T29" s="253">
        <v>1065185412</v>
      </c>
      <c r="U29" s="253">
        <v>1064829381</v>
      </c>
      <c r="V29" s="253">
        <v>1065088075</v>
      </c>
      <c r="W29" s="253">
        <v>1063587242</v>
      </c>
      <c r="X29" s="253">
        <v>1063426795</v>
      </c>
      <c r="Y29" s="253">
        <v>1062638259</v>
      </c>
      <c r="Z29" s="253">
        <v>1062602583</v>
      </c>
      <c r="AA29" s="253">
        <v>1062070263</v>
      </c>
      <c r="AB29" s="253">
        <v>1064817983</v>
      </c>
      <c r="AC29" s="253">
        <v>1065288037</v>
      </c>
      <c r="AD29" s="253">
        <v>1064378827</v>
      </c>
      <c r="AE29" s="253">
        <v>1062440800</v>
      </c>
      <c r="AG29" s="256" t="s">
        <v>364</v>
      </c>
      <c r="AH29" s="253">
        <v>1252098215</v>
      </c>
      <c r="AI29" s="253">
        <v>1252955144</v>
      </c>
      <c r="AJ29" s="253">
        <v>1252657644</v>
      </c>
      <c r="AK29" s="253">
        <v>1252733258</v>
      </c>
      <c r="AL29" s="253">
        <v>1253113007</v>
      </c>
      <c r="AM29" s="253">
        <v>1253061192</v>
      </c>
      <c r="AN29" s="253">
        <v>1253936307</v>
      </c>
      <c r="AO29" s="253">
        <v>1252839002</v>
      </c>
      <c r="AP29" s="253">
        <v>1254812339</v>
      </c>
      <c r="AQ29" s="253">
        <v>1255156553</v>
      </c>
      <c r="AR29" s="253">
        <v>1254410930</v>
      </c>
      <c r="AS29" s="253">
        <v>1257823117</v>
      </c>
      <c r="AT29" s="253">
        <v>1257075770</v>
      </c>
      <c r="AU29" s="253">
        <v>1258116737</v>
      </c>
    </row>
    <row r="30" spans="1:47" x14ac:dyDescent="0.25">
      <c r="A30" s="183"/>
      <c r="B30" s="253"/>
      <c r="C30" s="253"/>
      <c r="D30" s="253"/>
      <c r="E30" s="253"/>
      <c r="F30" s="253"/>
      <c r="G30" s="253"/>
      <c r="H30" s="253"/>
      <c r="I30" s="253"/>
      <c r="J30" s="253"/>
      <c r="K30" s="253"/>
      <c r="L30" s="253"/>
      <c r="M30" s="253"/>
      <c r="N30" s="253"/>
      <c r="O30" s="253"/>
      <c r="Q30" s="256"/>
      <c r="R30" s="253"/>
      <c r="S30" s="253"/>
      <c r="T30" s="253"/>
      <c r="U30" s="253"/>
      <c r="V30" s="253"/>
      <c r="W30" s="253"/>
      <c r="X30" s="253"/>
      <c r="Y30" s="253"/>
      <c r="Z30" s="253"/>
      <c r="AA30" s="253"/>
      <c r="AB30" s="253"/>
      <c r="AC30" s="253"/>
      <c r="AD30" s="253"/>
      <c r="AE30" s="253"/>
      <c r="AG30" s="256"/>
      <c r="AH30" s="253"/>
      <c r="AI30" s="253"/>
      <c r="AJ30" s="253"/>
      <c r="AK30" s="253"/>
      <c r="AL30" s="253"/>
      <c r="AM30" s="253"/>
      <c r="AN30" s="253"/>
      <c r="AO30" s="253"/>
      <c r="AP30" s="253"/>
      <c r="AQ30" s="253"/>
      <c r="AR30" s="253"/>
      <c r="AS30" s="253"/>
      <c r="AT30" s="253"/>
      <c r="AU30" s="253"/>
    </row>
    <row r="31" spans="1:47" x14ac:dyDescent="0.25">
      <c r="A31" s="250" t="s">
        <v>525</v>
      </c>
      <c r="B31" s="260"/>
      <c r="C31" s="260"/>
      <c r="D31" s="260"/>
      <c r="E31" s="260"/>
      <c r="F31" s="260"/>
      <c r="G31" s="260"/>
      <c r="H31" s="260"/>
      <c r="I31" s="260"/>
      <c r="J31" s="260"/>
      <c r="K31" s="260"/>
      <c r="L31" s="260"/>
      <c r="M31" s="260"/>
      <c r="N31" s="260"/>
      <c r="O31" s="260"/>
      <c r="Q31" s="250" t="s">
        <v>525</v>
      </c>
      <c r="R31" s="253"/>
      <c r="S31" s="253"/>
      <c r="T31" s="253"/>
      <c r="U31" s="253"/>
      <c r="V31" s="253"/>
      <c r="W31" s="253"/>
      <c r="X31" s="253"/>
      <c r="Y31" s="253"/>
      <c r="Z31" s="253"/>
      <c r="AA31" s="253"/>
      <c r="AB31" s="253"/>
      <c r="AC31" s="253"/>
      <c r="AD31" s="253"/>
      <c r="AE31" s="253"/>
      <c r="AG31" s="250" t="s">
        <v>525</v>
      </c>
      <c r="AH31" s="253"/>
      <c r="AI31" s="253"/>
      <c r="AJ31" s="253"/>
      <c r="AK31" s="253"/>
      <c r="AL31" s="253"/>
      <c r="AM31" s="253"/>
      <c r="AN31" s="253"/>
      <c r="AO31" s="253"/>
      <c r="AP31" s="253"/>
      <c r="AQ31" s="253"/>
      <c r="AR31" s="253"/>
      <c r="AS31" s="253"/>
      <c r="AT31" s="253"/>
      <c r="AU31" s="253"/>
    </row>
    <row r="32" spans="1:47" x14ac:dyDescent="0.25">
      <c r="A32" s="251" t="s">
        <v>322</v>
      </c>
      <c r="B32" s="260">
        <f>B22/1000000</f>
        <v>1122.675702</v>
      </c>
      <c r="C32" s="260">
        <f t="shared" ref="C32:O32" si="19">C22/1000000</f>
        <v>1115.057014</v>
      </c>
      <c r="D32" s="260">
        <f t="shared" si="19"/>
        <v>1111.9245040000001</v>
      </c>
      <c r="E32" s="260">
        <f t="shared" si="19"/>
        <v>1112.100586</v>
      </c>
      <c r="F32" s="260">
        <f t="shared" si="19"/>
        <v>1111.7229930000001</v>
      </c>
      <c r="G32" s="260">
        <f t="shared" si="19"/>
        <v>1111.2645170000001</v>
      </c>
      <c r="H32" s="260">
        <f t="shared" si="19"/>
        <v>1110.0453190000001</v>
      </c>
      <c r="I32" s="260">
        <f t="shared" si="19"/>
        <v>1110.1945189999999</v>
      </c>
      <c r="J32" s="260">
        <f t="shared" si="19"/>
        <v>1108.8429880000001</v>
      </c>
      <c r="K32" s="260">
        <f t="shared" si="19"/>
        <v>1109.933213</v>
      </c>
      <c r="L32" s="260">
        <f t="shared" si="19"/>
        <v>1110.3564819999999</v>
      </c>
      <c r="M32" s="260">
        <f t="shared" si="19"/>
        <v>1110.81098</v>
      </c>
      <c r="N32" s="260">
        <f t="shared" si="19"/>
        <v>1111.0465710000001</v>
      </c>
      <c r="O32" s="260">
        <f t="shared" si="19"/>
        <v>1112.332179</v>
      </c>
      <c r="Q32" s="258" t="s">
        <v>322</v>
      </c>
      <c r="R32" s="259">
        <f>R22/1000000</f>
        <v>1066.063506</v>
      </c>
      <c r="S32" s="259">
        <f t="shared" ref="S32:AE32" si="20">S22/1000000</f>
        <v>1059.857636</v>
      </c>
      <c r="T32" s="259">
        <f t="shared" si="20"/>
        <v>1057.05441</v>
      </c>
      <c r="U32" s="259">
        <f t="shared" si="20"/>
        <v>1054.5116</v>
      </c>
      <c r="V32" s="259">
        <f t="shared" si="20"/>
        <v>1053.247752</v>
      </c>
      <c r="W32" s="259">
        <f t="shared" si="20"/>
        <v>1051.9418559999999</v>
      </c>
      <c r="X32" s="259">
        <f t="shared" si="20"/>
        <v>1050.2745540000001</v>
      </c>
      <c r="Y32" s="259">
        <f t="shared" si="20"/>
        <v>1048.892961</v>
      </c>
      <c r="Z32" s="259">
        <f t="shared" si="20"/>
        <v>1046.4648099999999</v>
      </c>
      <c r="AA32" s="259">
        <f t="shared" si="20"/>
        <v>1045.194115</v>
      </c>
      <c r="AB32" s="259">
        <f t="shared" si="20"/>
        <v>1043.1621560000001</v>
      </c>
      <c r="AC32" s="259">
        <f t="shared" si="20"/>
        <v>1041.7433450000001</v>
      </c>
      <c r="AD32" s="259">
        <f t="shared" si="20"/>
        <v>1039.411865</v>
      </c>
      <c r="AE32" s="259">
        <f t="shared" si="20"/>
        <v>1033.006126</v>
      </c>
      <c r="AG32" s="258" t="s">
        <v>322</v>
      </c>
      <c r="AH32" s="259">
        <f>AH22/1000000</f>
        <v>1263.8485499999999</v>
      </c>
      <c r="AI32" s="259">
        <f t="shared" ref="AI32:AU32" si="21">AI22/1000000</f>
        <v>1257.854988</v>
      </c>
      <c r="AJ32" s="259">
        <f t="shared" si="21"/>
        <v>1255.4701259999999</v>
      </c>
      <c r="AK32" s="259">
        <f t="shared" si="21"/>
        <v>1253.4304729999999</v>
      </c>
      <c r="AL32" s="259">
        <f t="shared" si="21"/>
        <v>1253.3679930000001</v>
      </c>
      <c r="AM32" s="259">
        <f t="shared" si="21"/>
        <v>1253.297548</v>
      </c>
      <c r="AN32" s="259">
        <f t="shared" si="21"/>
        <v>1253.3200280000001</v>
      </c>
      <c r="AO32" s="259">
        <f t="shared" si="21"/>
        <v>1254.3201280000001</v>
      </c>
      <c r="AP32" s="259">
        <f t="shared" si="21"/>
        <v>1254.9910359999999</v>
      </c>
      <c r="AQ32" s="259">
        <f t="shared" si="21"/>
        <v>1256.27955</v>
      </c>
      <c r="AR32" s="259">
        <f t="shared" si="21"/>
        <v>1258.0395140000001</v>
      </c>
      <c r="AS32" s="259">
        <f t="shared" si="21"/>
        <v>1261.4554230000001</v>
      </c>
      <c r="AT32" s="259">
        <f t="shared" si="21"/>
        <v>1261.7149019999999</v>
      </c>
      <c r="AU32" s="259">
        <f t="shared" si="21"/>
        <v>1262.1883660000001</v>
      </c>
    </row>
    <row r="33" spans="1:47" x14ac:dyDescent="0.25">
      <c r="A33" s="183" t="s">
        <v>323</v>
      </c>
      <c r="B33" s="260">
        <f t="shared" ref="B33:O39" si="22">B23/1000000</f>
        <v>1105.0430779999999</v>
      </c>
      <c r="C33" s="260">
        <f t="shared" si="22"/>
        <v>1100.7940900000001</v>
      </c>
      <c r="D33" s="260">
        <f t="shared" si="22"/>
        <v>1098.8400340000001</v>
      </c>
      <c r="E33" s="260">
        <f t="shared" si="22"/>
        <v>1098.46028</v>
      </c>
      <c r="F33" s="260">
        <f t="shared" si="22"/>
        <v>1098.030262</v>
      </c>
      <c r="G33" s="260">
        <f t="shared" si="22"/>
        <v>1097.714549</v>
      </c>
      <c r="H33" s="260">
        <f t="shared" si="22"/>
        <v>1097.038047</v>
      </c>
      <c r="I33" s="260">
        <f t="shared" si="22"/>
        <v>1098.2135450000001</v>
      </c>
      <c r="J33" s="260">
        <f t="shared" si="22"/>
        <v>1095.433554</v>
      </c>
      <c r="K33" s="260">
        <f t="shared" si="22"/>
        <v>1096.434704</v>
      </c>
      <c r="L33" s="260">
        <f t="shared" si="22"/>
        <v>1094.936031</v>
      </c>
      <c r="M33" s="260">
        <f t="shared" si="22"/>
        <v>1095.91956</v>
      </c>
      <c r="N33" s="260">
        <f t="shared" si="22"/>
        <v>1097.256746</v>
      </c>
      <c r="O33" s="260">
        <f t="shared" si="22"/>
        <v>1095.6208979999999</v>
      </c>
      <c r="Q33" s="256" t="s">
        <v>323</v>
      </c>
      <c r="R33" s="259">
        <f t="shared" ref="R33:AE39" si="23">R23/1000000</f>
        <v>1035.618588</v>
      </c>
      <c r="S33" s="259">
        <f t="shared" si="23"/>
        <v>1031.841414</v>
      </c>
      <c r="T33" s="259">
        <f t="shared" si="23"/>
        <v>1028.7160610000001</v>
      </c>
      <c r="U33" s="259">
        <f t="shared" si="23"/>
        <v>1025.561721</v>
      </c>
      <c r="V33" s="259">
        <f t="shared" si="23"/>
        <v>1022.19952</v>
      </c>
      <c r="W33" s="259">
        <f t="shared" si="23"/>
        <v>1020.488241</v>
      </c>
      <c r="X33" s="259">
        <f t="shared" si="23"/>
        <v>1015.9409000000001</v>
      </c>
      <c r="Y33" s="259">
        <f t="shared" si="23"/>
        <v>1013.406972</v>
      </c>
      <c r="Z33" s="259">
        <f t="shared" si="23"/>
        <v>1012.612107</v>
      </c>
      <c r="AA33" s="259">
        <f t="shared" si="23"/>
        <v>1008.363565</v>
      </c>
      <c r="AB33" s="259">
        <f t="shared" si="23"/>
        <v>1003.5687799999999</v>
      </c>
      <c r="AC33" s="259">
        <f t="shared" si="23"/>
        <v>999.29389100000003</v>
      </c>
      <c r="AD33" s="259">
        <f t="shared" si="23"/>
        <v>996.34043499999996</v>
      </c>
      <c r="AE33" s="259">
        <f t="shared" si="23"/>
        <v>990.70265600000005</v>
      </c>
      <c r="AG33" s="256" t="s">
        <v>323</v>
      </c>
      <c r="AH33" s="259">
        <f t="shared" ref="AH33:AU33" si="24">AH23/1000000</f>
        <v>1263.491616</v>
      </c>
      <c r="AI33" s="259">
        <f t="shared" si="24"/>
        <v>1260.8091360000001</v>
      </c>
      <c r="AJ33" s="259">
        <f t="shared" si="24"/>
        <v>1259.3684189999999</v>
      </c>
      <c r="AK33" s="259">
        <f t="shared" si="24"/>
        <v>1258.7986390000001</v>
      </c>
      <c r="AL33" s="259">
        <f t="shared" si="24"/>
        <v>1258.4270750000001</v>
      </c>
      <c r="AM33" s="259">
        <f t="shared" si="24"/>
        <v>1260.181808</v>
      </c>
      <c r="AN33" s="259">
        <f t="shared" si="24"/>
        <v>1260.618385</v>
      </c>
      <c r="AO33" s="259">
        <f t="shared" si="24"/>
        <v>1261.6127509999999</v>
      </c>
      <c r="AP33" s="259">
        <f t="shared" si="24"/>
        <v>1261.019186</v>
      </c>
      <c r="AQ33" s="259">
        <f t="shared" si="24"/>
        <v>1262.1254140000001</v>
      </c>
      <c r="AR33" s="259">
        <f t="shared" si="24"/>
        <v>1262.3267069999999</v>
      </c>
      <c r="AS33" s="259">
        <f t="shared" si="24"/>
        <v>1263.7843350000001</v>
      </c>
      <c r="AT33" s="259">
        <f t="shared" si="24"/>
        <v>1265.176099</v>
      </c>
      <c r="AU33" s="259">
        <f t="shared" si="24"/>
        <v>1268.545398</v>
      </c>
    </row>
    <row r="34" spans="1:47" x14ac:dyDescent="0.25">
      <c r="A34" s="183" t="s">
        <v>325</v>
      </c>
      <c r="B34" s="260">
        <f t="shared" si="22"/>
        <v>1104.8786279999999</v>
      </c>
      <c r="C34" s="260">
        <f t="shared" si="22"/>
        <v>1101.399895</v>
      </c>
      <c r="D34" s="260">
        <f t="shared" si="22"/>
        <v>1099.9199269999999</v>
      </c>
      <c r="E34" s="260">
        <f t="shared" si="22"/>
        <v>1099.8094309999999</v>
      </c>
      <c r="F34" s="260">
        <f t="shared" si="22"/>
        <v>1098.6893930000001</v>
      </c>
      <c r="G34" s="260">
        <f t="shared" si="22"/>
        <v>1098.6535120000001</v>
      </c>
      <c r="H34" s="260">
        <f t="shared" si="22"/>
        <v>1098.2293400000001</v>
      </c>
      <c r="I34" s="260">
        <f t="shared" si="22"/>
        <v>1099.624102</v>
      </c>
      <c r="J34" s="260">
        <f t="shared" si="22"/>
        <v>1098.4859080000001</v>
      </c>
      <c r="K34" s="260">
        <f t="shared" si="22"/>
        <v>1098.334096</v>
      </c>
      <c r="L34" s="260">
        <f t="shared" si="22"/>
        <v>1098.1477580000001</v>
      </c>
      <c r="M34" s="260">
        <f t="shared" si="22"/>
        <v>1098.2190949999999</v>
      </c>
      <c r="N34" s="260">
        <f t="shared" si="22"/>
        <v>1097.338332</v>
      </c>
      <c r="O34" s="260">
        <f t="shared" si="22"/>
        <v>1097.9685750000001</v>
      </c>
      <c r="Q34" s="256" t="s">
        <v>325</v>
      </c>
      <c r="R34" s="259">
        <f t="shared" si="23"/>
        <v>1058.390666</v>
      </c>
      <c r="S34" s="259">
        <f t="shared" si="23"/>
        <v>1053.7842129999999</v>
      </c>
      <c r="T34" s="259">
        <f t="shared" si="23"/>
        <v>1053.0576639999999</v>
      </c>
      <c r="U34" s="259">
        <f t="shared" si="23"/>
        <v>1052.7569370000001</v>
      </c>
      <c r="V34" s="259">
        <f t="shared" si="23"/>
        <v>1051.8404270000001</v>
      </c>
      <c r="W34" s="259">
        <f t="shared" si="23"/>
        <v>1051.4387839999999</v>
      </c>
      <c r="X34" s="259">
        <f t="shared" si="23"/>
        <v>1050.8362239999999</v>
      </c>
      <c r="Y34" s="259">
        <f t="shared" si="23"/>
        <v>1050.1417469999999</v>
      </c>
      <c r="Z34" s="259">
        <f t="shared" si="23"/>
        <v>1049.658952</v>
      </c>
      <c r="AA34" s="259">
        <f t="shared" si="23"/>
        <v>1050.1263329999999</v>
      </c>
      <c r="AB34" s="259">
        <f t="shared" si="23"/>
        <v>1048.0716910000001</v>
      </c>
      <c r="AC34" s="259">
        <f t="shared" si="23"/>
        <v>1046.805959</v>
      </c>
      <c r="AD34" s="259">
        <f t="shared" si="23"/>
        <v>1045.661916</v>
      </c>
      <c r="AE34" s="259">
        <f t="shared" si="23"/>
        <v>1045.1672619999999</v>
      </c>
      <c r="AG34" s="256" t="s">
        <v>325</v>
      </c>
      <c r="AH34" s="259">
        <f t="shared" ref="AH34:AU34" si="25">AH24/1000000</f>
        <v>1253.1199819999999</v>
      </c>
      <c r="AI34" s="259">
        <f t="shared" si="25"/>
        <v>1253.5970239999999</v>
      </c>
      <c r="AJ34" s="259">
        <f t="shared" si="25"/>
        <v>1253.9963620000001</v>
      </c>
      <c r="AK34" s="259">
        <f t="shared" si="25"/>
        <v>1253.307112</v>
      </c>
      <c r="AL34" s="259">
        <f t="shared" si="25"/>
        <v>1254.2519930000001</v>
      </c>
      <c r="AM34" s="259">
        <f t="shared" si="25"/>
        <v>1254.564247</v>
      </c>
      <c r="AN34" s="259">
        <f t="shared" si="25"/>
        <v>1255.339127</v>
      </c>
      <c r="AO34" s="259">
        <f t="shared" si="25"/>
        <v>1253.9392769999999</v>
      </c>
      <c r="AP34" s="259">
        <f t="shared" si="25"/>
        <v>1254.670296</v>
      </c>
      <c r="AQ34" s="259">
        <f t="shared" si="25"/>
        <v>1255.353008</v>
      </c>
      <c r="AR34" s="259">
        <f t="shared" si="25"/>
        <v>1255.0928369999999</v>
      </c>
      <c r="AS34" s="259">
        <f t="shared" si="25"/>
        <v>1255.592294</v>
      </c>
      <c r="AT34" s="259">
        <f t="shared" si="25"/>
        <v>1257.309037</v>
      </c>
      <c r="AU34" s="259">
        <f t="shared" si="25"/>
        <v>1256.6177769999999</v>
      </c>
    </row>
    <row r="35" spans="1:47" x14ac:dyDescent="0.25">
      <c r="A35" s="183" t="s">
        <v>327</v>
      </c>
      <c r="B35" s="259">
        <f t="shared" si="22"/>
        <v>1097.818638</v>
      </c>
      <c r="C35" s="259">
        <f t="shared" si="22"/>
        <v>1094.8035620000001</v>
      </c>
      <c r="D35" s="259">
        <f t="shared" si="22"/>
        <v>1094.4176560000001</v>
      </c>
      <c r="E35" s="259">
        <f t="shared" si="22"/>
        <v>1094.0325110000001</v>
      </c>
      <c r="F35" s="259">
        <f t="shared" si="22"/>
        <v>1094.473802</v>
      </c>
      <c r="G35" s="259">
        <f t="shared" si="22"/>
        <v>1093.2266179999999</v>
      </c>
      <c r="H35" s="259">
        <f t="shared" si="22"/>
        <v>1094.792774</v>
      </c>
      <c r="I35" s="259">
        <f t="shared" si="22"/>
        <v>1095.5255159999999</v>
      </c>
      <c r="J35" s="259">
        <f t="shared" si="22"/>
        <v>1094.55909</v>
      </c>
      <c r="K35" s="259">
        <f t="shared" si="22"/>
        <v>1094.8489709999999</v>
      </c>
      <c r="L35" s="259">
        <f t="shared" si="22"/>
        <v>1094.672466</v>
      </c>
      <c r="M35" s="259">
        <f t="shared" si="22"/>
        <v>1095.5295530000001</v>
      </c>
      <c r="N35" s="259">
        <f t="shared" si="22"/>
        <v>1096.05018</v>
      </c>
      <c r="O35" s="259">
        <f t="shared" si="22"/>
        <v>1094.8602579999999</v>
      </c>
      <c r="Q35" s="256" t="s">
        <v>327</v>
      </c>
      <c r="R35" s="259">
        <f t="shared" si="23"/>
        <v>1068.267327</v>
      </c>
      <c r="S35" s="259">
        <f t="shared" si="23"/>
        <v>1065.3617449999999</v>
      </c>
      <c r="T35" s="259">
        <f t="shared" si="23"/>
        <v>1064.4398309999999</v>
      </c>
      <c r="U35" s="259">
        <f t="shared" si="23"/>
        <v>1063.476707</v>
      </c>
      <c r="V35" s="259">
        <f t="shared" si="23"/>
        <v>1063.0486309999999</v>
      </c>
      <c r="W35" s="259">
        <f t="shared" si="23"/>
        <v>1062.8096619999999</v>
      </c>
      <c r="X35" s="259">
        <f t="shared" si="23"/>
        <v>1063.158565</v>
      </c>
      <c r="Y35" s="259">
        <f t="shared" si="23"/>
        <v>1061.4769659999999</v>
      </c>
      <c r="Z35" s="259">
        <f t="shared" si="23"/>
        <v>1063.1676890000001</v>
      </c>
      <c r="AA35" s="259">
        <f t="shared" si="23"/>
        <v>1062.1356069999999</v>
      </c>
      <c r="AB35" s="259">
        <f t="shared" si="23"/>
        <v>1062.2141630000001</v>
      </c>
      <c r="AC35" s="259">
        <f t="shared" si="23"/>
        <v>1062.3098540000001</v>
      </c>
      <c r="AD35" s="259">
        <f t="shared" si="23"/>
        <v>1059.9212150000001</v>
      </c>
      <c r="AE35" s="259">
        <f t="shared" si="23"/>
        <v>1061.309174</v>
      </c>
      <c r="AG35" s="256" t="s">
        <v>327</v>
      </c>
      <c r="AH35" s="259">
        <f t="shared" ref="AH35:AU35" si="26">AH25/1000000</f>
        <v>1252.098215</v>
      </c>
      <c r="AI35" s="259">
        <f t="shared" si="26"/>
        <v>1252.955144</v>
      </c>
      <c r="AJ35" s="259">
        <f t="shared" si="26"/>
        <v>1252.6576439999999</v>
      </c>
      <c r="AK35" s="259">
        <f t="shared" si="26"/>
        <v>1252.733258</v>
      </c>
      <c r="AL35" s="259">
        <f t="shared" si="26"/>
        <v>1253.1130069999999</v>
      </c>
      <c r="AM35" s="259">
        <f t="shared" si="26"/>
        <v>1253.0611919999999</v>
      </c>
      <c r="AN35" s="259">
        <f t="shared" si="26"/>
        <v>1253.9363069999999</v>
      </c>
      <c r="AO35" s="259">
        <f t="shared" si="26"/>
        <v>1252.8390019999999</v>
      </c>
      <c r="AP35" s="259">
        <f t="shared" si="26"/>
        <v>1254.8123390000001</v>
      </c>
      <c r="AQ35" s="259">
        <f t="shared" si="26"/>
        <v>1255.156553</v>
      </c>
      <c r="AR35" s="259">
        <f t="shared" si="26"/>
        <v>1254.41093</v>
      </c>
      <c r="AS35" s="259">
        <f t="shared" si="26"/>
        <v>1257.8231169999999</v>
      </c>
      <c r="AT35" s="259">
        <f t="shared" si="26"/>
        <v>1257.0757699999999</v>
      </c>
      <c r="AU35" s="259">
        <f t="shared" si="26"/>
        <v>1258.1167370000001</v>
      </c>
    </row>
    <row r="36" spans="1:47" x14ac:dyDescent="0.25">
      <c r="A36" s="183" t="s">
        <v>328</v>
      </c>
      <c r="B36" s="259">
        <f t="shared" si="22"/>
        <v>1094.927686</v>
      </c>
      <c r="C36" s="259">
        <f t="shared" si="22"/>
        <v>1091.5751090000001</v>
      </c>
      <c r="D36" s="259">
        <f t="shared" si="22"/>
        <v>1090.6199280000001</v>
      </c>
      <c r="E36" s="259">
        <f t="shared" si="22"/>
        <v>1090.580269</v>
      </c>
      <c r="F36" s="259">
        <f t="shared" si="22"/>
        <v>1089.2231079999999</v>
      </c>
      <c r="G36" s="259">
        <f t="shared" si="22"/>
        <v>1089.142873</v>
      </c>
      <c r="H36" s="259">
        <f t="shared" si="22"/>
        <v>1089.680106</v>
      </c>
      <c r="I36" s="259">
        <f t="shared" si="22"/>
        <v>1090.158189</v>
      </c>
      <c r="J36" s="259">
        <f t="shared" si="22"/>
        <v>1089.1159279999999</v>
      </c>
      <c r="K36" s="259">
        <f t="shared" si="22"/>
        <v>1088.599847</v>
      </c>
      <c r="L36" s="259">
        <f t="shared" si="22"/>
        <v>1088.5934629999999</v>
      </c>
      <c r="M36" s="259">
        <f t="shared" si="22"/>
        <v>1089.6437430000001</v>
      </c>
      <c r="N36" s="259">
        <f t="shared" si="22"/>
        <v>1089.430879</v>
      </c>
      <c r="O36" s="259">
        <f t="shared" si="22"/>
        <v>1086.4589470000001</v>
      </c>
      <c r="Q36" s="256" t="s">
        <v>328</v>
      </c>
      <c r="R36" s="259">
        <f t="shared" si="23"/>
        <v>1047.0631900000001</v>
      </c>
      <c r="S36" s="259">
        <f t="shared" si="23"/>
        <v>1046.090238</v>
      </c>
      <c r="T36" s="259">
        <f t="shared" si="23"/>
        <v>1043.3720780000001</v>
      </c>
      <c r="U36" s="259">
        <f t="shared" si="23"/>
        <v>1042.4979980000001</v>
      </c>
      <c r="V36" s="259">
        <f t="shared" si="23"/>
        <v>1043.3423560000001</v>
      </c>
      <c r="W36" s="259">
        <f t="shared" si="23"/>
        <v>1042.1429189999999</v>
      </c>
      <c r="X36" s="259">
        <f t="shared" si="23"/>
        <v>1041.5224169999999</v>
      </c>
      <c r="Y36" s="259">
        <f t="shared" si="23"/>
        <v>1040.9575809999999</v>
      </c>
      <c r="Z36" s="259">
        <f t="shared" si="23"/>
        <v>1041.3709839999999</v>
      </c>
      <c r="AA36" s="259">
        <f t="shared" si="23"/>
        <v>1041.248846</v>
      </c>
      <c r="AB36" s="259">
        <f t="shared" si="23"/>
        <v>1040.154896</v>
      </c>
      <c r="AC36" s="259">
        <f t="shared" si="23"/>
        <v>1039.376348</v>
      </c>
      <c r="AD36" s="259">
        <f t="shared" si="23"/>
        <v>1040.9846990000001</v>
      </c>
      <c r="AE36" s="259">
        <f t="shared" si="23"/>
        <v>1037.39807</v>
      </c>
      <c r="AG36" s="256" t="s">
        <v>328</v>
      </c>
      <c r="AH36" s="259">
        <f t="shared" ref="AH36:AU36" si="27">AH26/1000000</f>
        <v>1263.8485499999999</v>
      </c>
      <c r="AI36" s="259">
        <f t="shared" si="27"/>
        <v>1257.854988</v>
      </c>
      <c r="AJ36" s="259">
        <f t="shared" si="27"/>
        <v>1255.4701259999999</v>
      </c>
      <c r="AK36" s="259">
        <f t="shared" si="27"/>
        <v>1253.4304729999999</v>
      </c>
      <c r="AL36" s="259">
        <f t="shared" si="27"/>
        <v>1253.3679930000001</v>
      </c>
      <c r="AM36" s="259">
        <f t="shared" si="27"/>
        <v>1253.297548</v>
      </c>
      <c r="AN36" s="259">
        <f t="shared" si="27"/>
        <v>1253.3200280000001</v>
      </c>
      <c r="AO36" s="259">
        <f t="shared" si="27"/>
        <v>1254.3201280000001</v>
      </c>
      <c r="AP36" s="259">
        <f t="shared" si="27"/>
        <v>1254.9910359999999</v>
      </c>
      <c r="AQ36" s="259">
        <f t="shared" si="27"/>
        <v>1256.27955</v>
      </c>
      <c r="AR36" s="259">
        <f t="shared" si="27"/>
        <v>1258.0395140000001</v>
      </c>
      <c r="AS36" s="259">
        <f t="shared" si="27"/>
        <v>1261.4554230000001</v>
      </c>
      <c r="AT36" s="259">
        <f t="shared" si="27"/>
        <v>1261.7149019999999</v>
      </c>
      <c r="AU36" s="259">
        <f t="shared" si="27"/>
        <v>1262.1883660000001</v>
      </c>
    </row>
    <row r="37" spans="1:47" x14ac:dyDescent="0.25">
      <c r="A37" s="183" t="s">
        <v>329</v>
      </c>
      <c r="B37" s="259">
        <f t="shared" si="22"/>
        <v>1088.0136970000001</v>
      </c>
      <c r="C37" s="259">
        <f t="shared" si="22"/>
        <v>1088.1193060000001</v>
      </c>
      <c r="D37" s="259">
        <f t="shared" si="22"/>
        <v>1087.6031390000001</v>
      </c>
      <c r="E37" s="259">
        <f t="shared" si="22"/>
        <v>1087.542113</v>
      </c>
      <c r="F37" s="259">
        <f t="shared" si="22"/>
        <v>1087.253557</v>
      </c>
      <c r="G37" s="259">
        <f t="shared" si="22"/>
        <v>1086.810964</v>
      </c>
      <c r="H37" s="259">
        <f t="shared" si="22"/>
        <v>1086.5543259999999</v>
      </c>
      <c r="I37" s="259">
        <f t="shared" si="22"/>
        <v>1087.731937</v>
      </c>
      <c r="J37" s="259">
        <f t="shared" si="22"/>
        <v>1087.001565</v>
      </c>
      <c r="K37" s="259">
        <f t="shared" si="22"/>
        <v>1086.7734809999999</v>
      </c>
      <c r="L37" s="259">
        <f t="shared" si="22"/>
        <v>1087.1915799999999</v>
      </c>
      <c r="M37" s="259">
        <f t="shared" si="22"/>
        <v>1087.030121</v>
      </c>
      <c r="N37" s="259">
        <f t="shared" si="22"/>
        <v>1087.5862460000001</v>
      </c>
      <c r="O37" s="259">
        <f t="shared" si="22"/>
        <v>1086.3317770000001</v>
      </c>
      <c r="Q37" s="256" t="s">
        <v>329</v>
      </c>
      <c r="R37" s="259">
        <f t="shared" si="23"/>
        <v>1071.0681790000001</v>
      </c>
      <c r="S37" s="259">
        <f t="shared" si="23"/>
        <v>1068.6685230000001</v>
      </c>
      <c r="T37" s="259">
        <f t="shared" si="23"/>
        <v>1067.9950369999999</v>
      </c>
      <c r="U37" s="259">
        <f t="shared" si="23"/>
        <v>1066.5276389999999</v>
      </c>
      <c r="V37" s="259">
        <f t="shared" si="23"/>
        <v>1066.5698850000001</v>
      </c>
      <c r="W37" s="259">
        <f t="shared" si="23"/>
        <v>1065.163796</v>
      </c>
      <c r="X37" s="259">
        <f t="shared" si="23"/>
        <v>1065.1849340000001</v>
      </c>
      <c r="Y37" s="259">
        <f t="shared" si="23"/>
        <v>1066.686287</v>
      </c>
      <c r="Z37" s="259">
        <f t="shared" si="23"/>
        <v>1065.45155</v>
      </c>
      <c r="AA37" s="259">
        <f t="shared" si="23"/>
        <v>1065.586959</v>
      </c>
      <c r="AB37" s="259">
        <f t="shared" si="23"/>
        <v>1065.1043770000001</v>
      </c>
      <c r="AC37" s="259">
        <f t="shared" si="23"/>
        <v>1065.896532</v>
      </c>
      <c r="AD37" s="259">
        <f t="shared" si="23"/>
        <v>1065.368322</v>
      </c>
      <c r="AE37" s="259">
        <f t="shared" si="23"/>
        <v>1065.674992</v>
      </c>
      <c r="AG37" s="256" t="s">
        <v>329</v>
      </c>
      <c r="AH37" s="259">
        <f t="shared" ref="AH37:AU37" si="28">AH27/1000000</f>
        <v>1263.491616</v>
      </c>
      <c r="AI37" s="259">
        <f t="shared" si="28"/>
        <v>1260.8091360000001</v>
      </c>
      <c r="AJ37" s="259">
        <f t="shared" si="28"/>
        <v>1259.3684189999999</v>
      </c>
      <c r="AK37" s="259">
        <f t="shared" si="28"/>
        <v>1258.7986390000001</v>
      </c>
      <c r="AL37" s="259">
        <f t="shared" si="28"/>
        <v>1258.4270750000001</v>
      </c>
      <c r="AM37" s="259">
        <f t="shared" si="28"/>
        <v>1260.181808</v>
      </c>
      <c r="AN37" s="259">
        <f t="shared" si="28"/>
        <v>1260.618385</v>
      </c>
      <c r="AO37" s="259">
        <f t="shared" si="28"/>
        <v>1261.6127509999999</v>
      </c>
      <c r="AP37" s="259">
        <f t="shared" si="28"/>
        <v>1261.019186</v>
      </c>
      <c r="AQ37" s="259">
        <f t="shared" si="28"/>
        <v>1262.1254140000001</v>
      </c>
      <c r="AR37" s="259">
        <f t="shared" si="28"/>
        <v>1262.3267069999999</v>
      </c>
      <c r="AS37" s="259">
        <f t="shared" si="28"/>
        <v>1263.7843350000001</v>
      </c>
      <c r="AT37" s="259">
        <f t="shared" si="28"/>
        <v>1265.176099</v>
      </c>
      <c r="AU37" s="259">
        <f t="shared" si="28"/>
        <v>1268.545398</v>
      </c>
    </row>
    <row r="38" spans="1:47" x14ac:dyDescent="0.25">
      <c r="A38" s="183" t="s">
        <v>330</v>
      </c>
      <c r="B38" s="259">
        <f t="shared" si="22"/>
        <v>1088.7134980000001</v>
      </c>
      <c r="C38" s="259">
        <f t="shared" si="22"/>
        <v>1087.611666</v>
      </c>
      <c r="D38" s="259">
        <f t="shared" si="22"/>
        <v>1087.700695</v>
      </c>
      <c r="E38" s="259">
        <f t="shared" si="22"/>
        <v>1087.902673</v>
      </c>
      <c r="F38" s="259">
        <f t="shared" si="22"/>
        <v>1087.308301</v>
      </c>
      <c r="G38" s="259">
        <f t="shared" si="22"/>
        <v>1088.9055109999999</v>
      </c>
      <c r="H38" s="259">
        <f t="shared" si="22"/>
        <v>1088.7973730000001</v>
      </c>
      <c r="I38" s="259">
        <f t="shared" si="22"/>
        <v>1087.8675089999999</v>
      </c>
      <c r="J38" s="259">
        <f t="shared" si="22"/>
        <v>1087.728173</v>
      </c>
      <c r="K38" s="259">
        <f t="shared" si="22"/>
        <v>1087.722309</v>
      </c>
      <c r="L38" s="259">
        <f t="shared" si="22"/>
        <v>1088.0621679999999</v>
      </c>
      <c r="M38" s="259">
        <f t="shared" si="22"/>
        <v>1088.4778659999999</v>
      </c>
      <c r="N38" s="259">
        <f t="shared" si="22"/>
        <v>1088.0230349999999</v>
      </c>
      <c r="O38" s="259">
        <f t="shared" si="22"/>
        <v>1088.0617729999999</v>
      </c>
      <c r="Q38" s="256" t="s">
        <v>330</v>
      </c>
      <c r="R38" s="259">
        <f t="shared" si="23"/>
        <v>1063.1249029999999</v>
      </c>
      <c r="S38" s="259">
        <f t="shared" si="23"/>
        <v>1061.7300210000001</v>
      </c>
      <c r="T38" s="259">
        <f t="shared" si="23"/>
        <v>1059.8424030000001</v>
      </c>
      <c r="U38" s="259">
        <f t="shared" si="23"/>
        <v>1060.257662</v>
      </c>
      <c r="V38" s="259">
        <f t="shared" si="23"/>
        <v>1059.4051689999999</v>
      </c>
      <c r="W38" s="259">
        <f t="shared" si="23"/>
        <v>1058.9823260000001</v>
      </c>
      <c r="X38" s="259">
        <f t="shared" si="23"/>
        <v>1058.0065059999999</v>
      </c>
      <c r="Y38" s="259">
        <f t="shared" si="23"/>
        <v>1058.2769989999999</v>
      </c>
      <c r="Z38" s="259">
        <f t="shared" si="23"/>
        <v>1058.3285249999999</v>
      </c>
      <c r="AA38" s="259">
        <f t="shared" si="23"/>
        <v>1057.8191119999999</v>
      </c>
      <c r="AB38" s="259">
        <f t="shared" si="23"/>
        <v>1058.4302150000001</v>
      </c>
      <c r="AC38" s="259">
        <f t="shared" si="23"/>
        <v>1058.102785</v>
      </c>
      <c r="AD38" s="259">
        <f t="shared" si="23"/>
        <v>1059.3031550000001</v>
      </c>
      <c r="AE38" s="259">
        <f t="shared" si="23"/>
        <v>1057.6428699999999</v>
      </c>
      <c r="AG38" s="256" t="s">
        <v>330</v>
      </c>
      <c r="AH38" s="259">
        <f t="shared" ref="AH38:AU38" si="29">AH28/1000000</f>
        <v>1253.1199819999999</v>
      </c>
      <c r="AI38" s="259">
        <f t="shared" si="29"/>
        <v>1253.5970239999999</v>
      </c>
      <c r="AJ38" s="259">
        <f t="shared" si="29"/>
        <v>1253.9963620000001</v>
      </c>
      <c r="AK38" s="259">
        <f t="shared" si="29"/>
        <v>1253.307112</v>
      </c>
      <c r="AL38" s="259">
        <f t="shared" si="29"/>
        <v>1254.2519930000001</v>
      </c>
      <c r="AM38" s="259">
        <f t="shared" si="29"/>
        <v>1254.564247</v>
      </c>
      <c r="AN38" s="259">
        <f t="shared" si="29"/>
        <v>1255.339127</v>
      </c>
      <c r="AO38" s="259">
        <f t="shared" si="29"/>
        <v>1253.9392769999999</v>
      </c>
      <c r="AP38" s="259">
        <f t="shared" si="29"/>
        <v>1254.670296</v>
      </c>
      <c r="AQ38" s="259">
        <f t="shared" si="29"/>
        <v>1255.353008</v>
      </c>
      <c r="AR38" s="259">
        <f t="shared" si="29"/>
        <v>1255.0928369999999</v>
      </c>
      <c r="AS38" s="259">
        <f t="shared" si="29"/>
        <v>1255.592294</v>
      </c>
      <c r="AT38" s="259">
        <f t="shared" si="29"/>
        <v>1257.309037</v>
      </c>
      <c r="AU38" s="259">
        <f t="shared" si="29"/>
        <v>1256.6177769999999</v>
      </c>
    </row>
    <row r="39" spans="1:47" x14ac:dyDescent="0.25">
      <c r="A39" s="183" t="s">
        <v>364</v>
      </c>
      <c r="B39" s="259">
        <f t="shared" si="22"/>
        <v>1092.75323</v>
      </c>
      <c r="C39" s="259">
        <f t="shared" si="22"/>
        <v>1091.319855</v>
      </c>
      <c r="D39" s="259">
        <f t="shared" si="22"/>
        <v>1090.401854</v>
      </c>
      <c r="E39" s="259">
        <f t="shared" si="22"/>
        <v>1088.8535449999999</v>
      </c>
      <c r="F39" s="259">
        <f t="shared" si="22"/>
        <v>1090.07449</v>
      </c>
      <c r="G39" s="259">
        <f t="shared" si="22"/>
        <v>1090.518744</v>
      </c>
      <c r="H39" s="259">
        <f t="shared" si="22"/>
        <v>1088.7680809999999</v>
      </c>
      <c r="I39" s="259">
        <f t="shared" si="22"/>
        <v>1090.6637089999999</v>
      </c>
      <c r="J39" s="259">
        <f t="shared" si="22"/>
        <v>1089.806116</v>
      </c>
      <c r="K39" s="259">
        <f t="shared" si="22"/>
        <v>1091.5778969999999</v>
      </c>
      <c r="L39" s="259">
        <f t="shared" si="22"/>
        <v>1093.0942110000001</v>
      </c>
      <c r="M39" s="259">
        <f t="shared" si="22"/>
        <v>1094.35671</v>
      </c>
      <c r="N39" s="259">
        <f t="shared" si="22"/>
        <v>1096.3786950000001</v>
      </c>
      <c r="O39" s="259">
        <f t="shared" si="22"/>
        <v>1094.5984840000001</v>
      </c>
      <c r="Q39" s="256" t="s">
        <v>364</v>
      </c>
      <c r="R39" s="259">
        <f t="shared" si="23"/>
        <v>1068.4633080000001</v>
      </c>
      <c r="S39" s="259">
        <f t="shared" si="23"/>
        <v>1065.738464</v>
      </c>
      <c r="T39" s="259">
        <f t="shared" si="23"/>
        <v>1065.185412</v>
      </c>
      <c r="U39" s="259">
        <f t="shared" si="23"/>
        <v>1064.829381</v>
      </c>
      <c r="V39" s="259">
        <f t="shared" si="23"/>
        <v>1065.0880749999999</v>
      </c>
      <c r="W39" s="259">
        <f t="shared" si="23"/>
        <v>1063.5872420000001</v>
      </c>
      <c r="X39" s="259">
        <f t="shared" si="23"/>
        <v>1063.4267950000001</v>
      </c>
      <c r="Y39" s="259">
        <f t="shared" si="23"/>
        <v>1062.6382590000001</v>
      </c>
      <c r="Z39" s="259">
        <f t="shared" si="23"/>
        <v>1062.6025830000001</v>
      </c>
      <c r="AA39" s="259">
        <f t="shared" si="23"/>
        <v>1062.0702630000001</v>
      </c>
      <c r="AB39" s="259">
        <f t="shared" si="23"/>
        <v>1064.8179829999999</v>
      </c>
      <c r="AC39" s="259">
        <f t="shared" si="23"/>
        <v>1065.288037</v>
      </c>
      <c r="AD39" s="259">
        <f t="shared" si="23"/>
        <v>1064.378827</v>
      </c>
      <c r="AE39" s="259">
        <f t="shared" si="23"/>
        <v>1062.4408000000001</v>
      </c>
      <c r="AG39" s="256" t="s">
        <v>364</v>
      </c>
      <c r="AH39" s="259">
        <f t="shared" ref="AH39:AU39" si="30">AH29/1000000</f>
        <v>1252.098215</v>
      </c>
      <c r="AI39" s="259">
        <f t="shared" si="30"/>
        <v>1252.955144</v>
      </c>
      <c r="AJ39" s="259">
        <f t="shared" si="30"/>
        <v>1252.6576439999999</v>
      </c>
      <c r="AK39" s="259">
        <f t="shared" si="30"/>
        <v>1252.733258</v>
      </c>
      <c r="AL39" s="259">
        <f t="shared" si="30"/>
        <v>1253.1130069999999</v>
      </c>
      <c r="AM39" s="259">
        <f t="shared" si="30"/>
        <v>1253.0611919999999</v>
      </c>
      <c r="AN39" s="259">
        <f t="shared" si="30"/>
        <v>1253.9363069999999</v>
      </c>
      <c r="AO39" s="259">
        <f t="shared" si="30"/>
        <v>1252.8390019999999</v>
      </c>
      <c r="AP39" s="259">
        <f t="shared" si="30"/>
        <v>1254.8123390000001</v>
      </c>
      <c r="AQ39" s="259">
        <f t="shared" si="30"/>
        <v>1255.156553</v>
      </c>
      <c r="AR39" s="259">
        <f t="shared" si="30"/>
        <v>1254.41093</v>
      </c>
      <c r="AS39" s="259">
        <f t="shared" si="30"/>
        <v>1257.8231169999999</v>
      </c>
      <c r="AT39" s="259">
        <f t="shared" si="30"/>
        <v>1257.0757699999999</v>
      </c>
      <c r="AU39" s="259">
        <f t="shared" si="30"/>
        <v>1258.1167370000001</v>
      </c>
    </row>
    <row r="40" spans="1:47" x14ac:dyDescent="0.25">
      <c r="A40" s="183"/>
      <c r="B40" s="259"/>
      <c r="C40" s="259"/>
      <c r="D40" s="259"/>
      <c r="E40" s="259"/>
      <c r="F40" s="259"/>
      <c r="G40" s="259"/>
      <c r="H40" s="259"/>
      <c r="I40" s="259"/>
      <c r="J40" s="259"/>
      <c r="K40" s="259"/>
      <c r="L40" s="259"/>
      <c r="M40" s="259"/>
      <c r="N40" s="259"/>
      <c r="O40" s="259"/>
      <c r="Q40" s="256"/>
      <c r="R40" s="253"/>
      <c r="S40" s="253"/>
      <c r="T40" s="253"/>
      <c r="U40" s="253"/>
      <c r="V40" s="253"/>
      <c r="W40" s="253"/>
      <c r="X40" s="253"/>
      <c r="Y40" s="253"/>
      <c r="Z40" s="253"/>
      <c r="AA40" s="253"/>
      <c r="AB40" s="253"/>
      <c r="AC40" s="253"/>
      <c r="AD40" s="253"/>
      <c r="AE40" s="253"/>
      <c r="AG40" s="256"/>
      <c r="AH40" s="253"/>
      <c r="AI40" s="253"/>
      <c r="AJ40" s="253"/>
      <c r="AK40" s="253"/>
      <c r="AL40" s="253"/>
      <c r="AM40" s="253"/>
      <c r="AN40" s="253"/>
      <c r="AO40" s="253"/>
      <c r="AP40" s="253"/>
      <c r="AQ40" s="253"/>
      <c r="AR40" s="253"/>
      <c r="AS40" s="253"/>
      <c r="AT40" s="253"/>
      <c r="AU40" s="253"/>
    </row>
    <row r="41" spans="1:47" x14ac:dyDescent="0.25">
      <c r="A41" s="250" t="s">
        <v>521</v>
      </c>
      <c r="B41" s="259">
        <f>AVERAGE(B32:B39)</f>
        <v>1099.3530196250001</v>
      </c>
      <c r="C41" s="259">
        <f t="shared" ref="C41:O41" si="31">AVERAGE(C32:C39)</f>
        <v>1096.3350621250001</v>
      </c>
      <c r="D41" s="259">
        <f t="shared" si="31"/>
        <v>1095.178467125</v>
      </c>
      <c r="E41" s="259">
        <f t="shared" si="31"/>
        <v>1094.9101760000001</v>
      </c>
      <c r="F41" s="259">
        <f t="shared" si="31"/>
        <v>1094.5969882500001</v>
      </c>
      <c r="G41" s="259">
        <f t="shared" si="31"/>
        <v>1094.529661</v>
      </c>
      <c r="H41" s="259">
        <f t="shared" si="31"/>
        <v>1094.2381707499999</v>
      </c>
      <c r="I41" s="259">
        <f t="shared" si="31"/>
        <v>1094.9973782499999</v>
      </c>
      <c r="J41" s="259">
        <f t="shared" si="31"/>
        <v>1093.87166525</v>
      </c>
      <c r="K41" s="259">
        <f t="shared" si="31"/>
        <v>1094.2780647499999</v>
      </c>
      <c r="L41" s="259">
        <f t="shared" si="31"/>
        <v>1094.3817698749999</v>
      </c>
      <c r="M41" s="259">
        <f t="shared" si="31"/>
        <v>1094.9984534999999</v>
      </c>
      <c r="N41" s="259">
        <f t="shared" si="31"/>
        <v>1095.3888355000001</v>
      </c>
      <c r="O41" s="259">
        <f t="shared" si="31"/>
        <v>1094.529111375</v>
      </c>
      <c r="Q41" s="257" t="s">
        <v>499</v>
      </c>
      <c r="R41" s="260">
        <f>AVERAGE(R32:R39)</f>
        <v>1059.7574583749999</v>
      </c>
      <c r="S41" s="260">
        <f t="shared" ref="S41:AE41" si="32">AVERAGE(S32:S39)</f>
        <v>1056.6340317500001</v>
      </c>
      <c r="T41" s="260">
        <f t="shared" si="32"/>
        <v>1054.957862</v>
      </c>
      <c r="U41" s="260">
        <f t="shared" si="32"/>
        <v>1053.802455625</v>
      </c>
      <c r="V41" s="260">
        <f t="shared" si="32"/>
        <v>1053.0927268749999</v>
      </c>
      <c r="W41" s="260">
        <f t="shared" si="32"/>
        <v>1052.0693532499999</v>
      </c>
      <c r="X41" s="260">
        <f t="shared" si="32"/>
        <v>1051.0438618749999</v>
      </c>
      <c r="Y41" s="260">
        <f t="shared" si="32"/>
        <v>1050.3097214999998</v>
      </c>
      <c r="Z41" s="260">
        <f t="shared" si="32"/>
        <v>1049.95715</v>
      </c>
      <c r="AA41" s="260">
        <f t="shared" si="32"/>
        <v>1049.0681000000002</v>
      </c>
      <c r="AB41" s="260">
        <f t="shared" si="32"/>
        <v>1048.1905326249998</v>
      </c>
      <c r="AC41" s="260">
        <f t="shared" si="32"/>
        <v>1047.352093875</v>
      </c>
      <c r="AD41" s="260">
        <f t="shared" si="32"/>
        <v>1046.42130425</v>
      </c>
      <c r="AE41" s="260">
        <f t="shared" si="32"/>
        <v>1044.16774375</v>
      </c>
      <c r="AG41" s="257" t="s">
        <v>499</v>
      </c>
      <c r="AH41" s="261">
        <f>AVERAGE(AH32:AH39)</f>
        <v>1258.13959075</v>
      </c>
      <c r="AI41" s="261">
        <f t="shared" ref="AI41:AU41" si="33">AVERAGE(AI32:AI39)</f>
        <v>1256.3040729999998</v>
      </c>
      <c r="AJ41" s="261">
        <f t="shared" si="33"/>
        <v>1255.3731377499998</v>
      </c>
      <c r="AK41" s="261">
        <f t="shared" si="33"/>
        <v>1254.5673705000002</v>
      </c>
      <c r="AL41" s="261">
        <f t="shared" si="33"/>
        <v>1254.790017</v>
      </c>
      <c r="AM41" s="261">
        <f t="shared" si="33"/>
        <v>1255.2761987499998</v>
      </c>
      <c r="AN41" s="261">
        <f t="shared" si="33"/>
        <v>1255.80346175</v>
      </c>
      <c r="AO41" s="261">
        <f t="shared" si="33"/>
        <v>1255.6777895</v>
      </c>
      <c r="AP41" s="261">
        <f t="shared" si="33"/>
        <v>1256.37321425</v>
      </c>
      <c r="AQ41" s="261">
        <f t="shared" si="33"/>
        <v>1257.22863125</v>
      </c>
      <c r="AR41" s="261">
        <f t="shared" si="33"/>
        <v>1257.4674970000001</v>
      </c>
      <c r="AS41" s="261">
        <f t="shared" si="33"/>
        <v>1259.6637922499999</v>
      </c>
      <c r="AT41" s="261">
        <f t="shared" si="33"/>
        <v>1260.3189520000001</v>
      </c>
      <c r="AU41" s="261">
        <f t="shared" si="33"/>
        <v>1261.3670695000001</v>
      </c>
    </row>
    <row r="42" spans="1:47" x14ac:dyDescent="0.25">
      <c r="A42" s="250" t="s">
        <v>154</v>
      </c>
      <c r="B42" s="259">
        <f>_xlfn.STDEV.P(B32:B39)</f>
        <v>10.689547529891867</v>
      </c>
      <c r="C42" s="259">
        <f t="shared" ref="C42:O42" si="34">_xlfn.STDEV.P(C32:C39)</f>
        <v>8.5863130999456434</v>
      </c>
      <c r="D42" s="259">
        <f t="shared" si="34"/>
        <v>7.6957462468564222</v>
      </c>
      <c r="E42" s="259">
        <f t="shared" si="34"/>
        <v>7.8398880265597048</v>
      </c>
      <c r="F42" s="259">
        <f t="shared" si="34"/>
        <v>7.7316951775133065</v>
      </c>
      <c r="G42" s="259">
        <f t="shared" si="34"/>
        <v>7.4600374645630652</v>
      </c>
      <c r="H42" s="259">
        <f t="shared" si="34"/>
        <v>7.187522573848085</v>
      </c>
      <c r="I42" s="259">
        <f t="shared" si="34"/>
        <v>7.1484476595089541</v>
      </c>
      <c r="J42" s="259">
        <f t="shared" si="34"/>
        <v>6.8230335286161594</v>
      </c>
      <c r="K42" s="259">
        <f t="shared" si="34"/>
        <v>7.1181270047004324</v>
      </c>
      <c r="L42" s="259">
        <f t="shared" si="34"/>
        <v>7.0406347929258049</v>
      </c>
      <c r="M42" s="259">
        <f t="shared" si="34"/>
        <v>7.0412727301451019</v>
      </c>
      <c r="N42" s="259">
        <f t="shared" si="34"/>
        <v>7.1107679892198421</v>
      </c>
      <c r="O42" s="259">
        <f t="shared" si="34"/>
        <v>7.9391112941147304</v>
      </c>
      <c r="Q42" s="257" t="s">
        <v>154</v>
      </c>
      <c r="R42" s="260">
        <f>_xlfn.STDEV.P(R32:R39)</f>
        <v>11.580941437712527</v>
      </c>
      <c r="S42" s="260">
        <f t="shared" ref="S42:AE42" si="35">_xlfn.STDEV.P(S32:S39)</f>
        <v>11.587818625932869</v>
      </c>
      <c r="T42" s="260">
        <f t="shared" si="35"/>
        <v>12.34506968618709</v>
      </c>
      <c r="U42" s="260">
        <f t="shared" si="35"/>
        <v>12.969724618600385</v>
      </c>
      <c r="V42" s="260">
        <f t="shared" si="35"/>
        <v>13.763817472279252</v>
      </c>
      <c r="W42" s="260">
        <f t="shared" si="35"/>
        <v>13.980272875879658</v>
      </c>
      <c r="X42" s="260">
        <f t="shared" si="35"/>
        <v>15.297312638336171</v>
      </c>
      <c r="Y42" s="260">
        <f t="shared" si="35"/>
        <v>16.045561977101276</v>
      </c>
      <c r="Z42" s="260">
        <f t="shared" si="35"/>
        <v>16.29893213968651</v>
      </c>
      <c r="AA42" s="260">
        <f t="shared" si="35"/>
        <v>17.404727860214077</v>
      </c>
      <c r="AB42" s="260">
        <f t="shared" si="35"/>
        <v>19.186696236131752</v>
      </c>
      <c r="AC42" s="260">
        <f t="shared" si="35"/>
        <v>20.645416869910633</v>
      </c>
      <c r="AD42" s="260">
        <f t="shared" si="35"/>
        <v>21.263262991990533</v>
      </c>
      <c r="AE42" s="260">
        <f t="shared" si="35"/>
        <v>23.18889499522799</v>
      </c>
      <c r="AG42" s="257" t="s">
        <v>154</v>
      </c>
      <c r="AH42" s="261">
        <f>_xlfn.STDEV.P(AH32:AH39)</f>
        <v>5.5437145252655968</v>
      </c>
      <c r="AI42" s="261">
        <f t="shared" ref="AI42:AU42" si="36">_xlfn.STDEV.P(AI32:AI39)</f>
        <v>3.2110889783155026</v>
      </c>
      <c r="AJ42" s="261">
        <f t="shared" si="36"/>
        <v>2.5120259134469687</v>
      </c>
      <c r="AK42" s="261">
        <f t="shared" si="36"/>
        <v>2.4570505282797002</v>
      </c>
      <c r="AL42" s="261">
        <f t="shared" si="36"/>
        <v>2.1419719604033332</v>
      </c>
      <c r="AM42" s="261">
        <f t="shared" si="36"/>
        <v>2.8893421007660041</v>
      </c>
      <c r="AN42" s="261">
        <f t="shared" si="36"/>
        <v>2.8745783479727263</v>
      </c>
      <c r="AO42" s="261">
        <f t="shared" si="36"/>
        <v>3.4694435050118644</v>
      </c>
      <c r="AP42" s="261">
        <f t="shared" si="36"/>
        <v>2.684759408625693</v>
      </c>
      <c r="AQ42" s="261">
        <f t="shared" si="36"/>
        <v>2.8587894015589623</v>
      </c>
      <c r="AR42" s="261">
        <f t="shared" si="36"/>
        <v>3.1193243344303685</v>
      </c>
      <c r="AS42" s="261">
        <f t="shared" si="36"/>
        <v>3.1683590656142342</v>
      </c>
      <c r="AT42" s="261">
        <f t="shared" si="36"/>
        <v>3.3585105022337887</v>
      </c>
      <c r="AU42" s="261">
        <f t="shared" si="36"/>
        <v>4.6185324672978396</v>
      </c>
    </row>
    <row r="43" spans="1:47" x14ac:dyDescent="0.25">
      <c r="A43" s="250" t="s">
        <v>155</v>
      </c>
      <c r="B43" s="253">
        <f>VAR(B32:B39)</f>
        <v>130.59020159293408</v>
      </c>
      <c r="C43" s="253">
        <f t="shared" ref="C43:O43" si="37">VAR(C32:C39)</f>
        <v>84.256883028912171</v>
      </c>
      <c r="D43" s="253">
        <f t="shared" si="37"/>
        <v>67.685154624005378</v>
      </c>
      <c r="E43" s="253">
        <f t="shared" si="37"/>
        <v>70.244393450279105</v>
      </c>
      <c r="F43" s="253">
        <f t="shared" si="37"/>
        <v>68.318983220551459</v>
      </c>
      <c r="G43" s="253">
        <f t="shared" si="37"/>
        <v>63.602467397353742</v>
      </c>
      <c r="H43" s="253">
        <f t="shared" si="37"/>
        <v>59.040549428086635</v>
      </c>
      <c r="I43" s="253">
        <f t="shared" si="37"/>
        <v>58.400347360844613</v>
      </c>
      <c r="J43" s="253">
        <f t="shared" si="37"/>
        <v>53.204327465851748</v>
      </c>
      <c r="K43" s="253">
        <f t="shared" si="37"/>
        <v>57.905979491480629</v>
      </c>
      <c r="L43" s="253">
        <f t="shared" si="37"/>
        <v>56.652043756979872</v>
      </c>
      <c r="M43" s="253">
        <f t="shared" si="37"/>
        <v>56.662310468897211</v>
      </c>
      <c r="N43" s="253">
        <f t="shared" si="37"/>
        <v>57.786310167444107</v>
      </c>
      <c r="O43" s="253">
        <f t="shared" si="37"/>
        <v>72.03370073181722</v>
      </c>
      <c r="Q43" s="257" t="s">
        <v>155</v>
      </c>
      <c r="R43" s="260">
        <f>VAR(R32:R39)</f>
        <v>153.27794809568812</v>
      </c>
      <c r="S43" s="260">
        <f t="shared" ref="S43:AE43" si="38">VAR(S32:S39)</f>
        <v>153.46004629430482</v>
      </c>
      <c r="T43" s="260">
        <f t="shared" si="38"/>
        <v>174.17228063636048</v>
      </c>
      <c r="U43" s="260">
        <f t="shared" si="38"/>
        <v>192.24429335123301</v>
      </c>
      <c r="V43" s="260">
        <f t="shared" si="38"/>
        <v>216.50591018310811</v>
      </c>
      <c r="W43" s="260">
        <f t="shared" si="38"/>
        <v>223.36917678177883</v>
      </c>
      <c r="X43" s="260">
        <f t="shared" si="38"/>
        <v>267.43745594857091</v>
      </c>
      <c r="Y43" s="260">
        <f t="shared" si="38"/>
        <v>294.24006761256936</v>
      </c>
      <c r="Z43" s="260">
        <f t="shared" si="38"/>
        <v>303.60593016469244</v>
      </c>
      <c r="AA43" s="260">
        <f t="shared" si="38"/>
        <v>346.19948787212803</v>
      </c>
      <c r="AB43" s="260">
        <f t="shared" si="38"/>
        <v>420.71921423724842</v>
      </c>
      <c r="AC43" s="260">
        <f t="shared" si="38"/>
        <v>487.12370026558926</v>
      </c>
      <c r="AD43" s="260">
        <f t="shared" si="38"/>
        <v>516.71583207606193</v>
      </c>
      <c r="AE43" s="260">
        <f t="shared" si="38"/>
        <v>614.54268697109671</v>
      </c>
      <c r="AG43" s="257" t="s">
        <v>155</v>
      </c>
      <c r="AH43" s="261">
        <f>VAR(AH32:AH39)</f>
        <v>35.123166557303726</v>
      </c>
      <c r="AI43" s="261">
        <f t="shared" ref="AI43:AU43" si="39">VAR(AI32:AI39)</f>
        <v>11.784105630467767</v>
      </c>
      <c r="AJ43" s="261">
        <f t="shared" si="39"/>
        <v>7.2117419312332318</v>
      </c>
      <c r="AK43" s="261">
        <f t="shared" si="39"/>
        <v>6.8995397697366325</v>
      </c>
      <c r="AL43" s="261">
        <f t="shared" si="39"/>
        <v>5.2434787190332548</v>
      </c>
      <c r="AM43" s="261">
        <f t="shared" si="39"/>
        <v>9.5409117431530355</v>
      </c>
      <c r="AN43" s="261">
        <f t="shared" si="39"/>
        <v>9.4436579184384097</v>
      </c>
      <c r="AO43" s="261">
        <f t="shared" si="39"/>
        <v>13.756615125107441</v>
      </c>
      <c r="AP43" s="261">
        <f t="shared" si="39"/>
        <v>8.2376378082333499</v>
      </c>
      <c r="AQ43" s="261">
        <f t="shared" si="39"/>
        <v>9.3402021056752584</v>
      </c>
      <c r="AR43" s="261">
        <f t="shared" si="39"/>
        <v>11.120210632422241</v>
      </c>
      <c r="AS43" s="261">
        <f t="shared" si="39"/>
        <v>11.472570478468461</v>
      </c>
      <c r="AT43" s="261">
        <f t="shared" si="39"/>
        <v>12.890963192702463</v>
      </c>
      <c r="AU43" s="261">
        <f t="shared" si="39"/>
        <v>24.378105315982022</v>
      </c>
    </row>
    <row r="44" spans="1:47" x14ac:dyDescent="0.25">
      <c r="A44" s="250" t="s">
        <v>519</v>
      </c>
      <c r="B44" s="260">
        <f>B42/B41*100</f>
        <v>0.97234894879700917</v>
      </c>
      <c r="C44" s="260">
        <f t="shared" ref="C44:O44" si="40">C42/C41*100</f>
        <v>0.78318329829778466</v>
      </c>
      <c r="D44" s="260">
        <f t="shared" si="40"/>
        <v>0.7026933488802839</v>
      </c>
      <c r="E44" s="260">
        <f t="shared" si="40"/>
        <v>0.71603024598793241</v>
      </c>
      <c r="F44" s="260">
        <f t="shared" si="40"/>
        <v>0.70635085428788236</v>
      </c>
      <c r="G44" s="260">
        <f t="shared" si="40"/>
        <v>0.68157471929516444</v>
      </c>
      <c r="H44" s="260">
        <f t="shared" si="40"/>
        <v>0.6568517500099359</v>
      </c>
      <c r="I44" s="260">
        <f t="shared" si="40"/>
        <v>0.65282783333540417</v>
      </c>
      <c r="J44" s="260">
        <f t="shared" si="40"/>
        <v>0.62375082428492945</v>
      </c>
      <c r="K44" s="260">
        <f t="shared" si="40"/>
        <v>0.65048612724651922</v>
      </c>
      <c r="L44" s="260">
        <f t="shared" si="40"/>
        <v>0.64334357412861365</v>
      </c>
      <c r="M44" s="260">
        <f t="shared" si="40"/>
        <v>0.64303951367590706</v>
      </c>
      <c r="N44" s="260">
        <f t="shared" si="40"/>
        <v>0.64915468907203788</v>
      </c>
      <c r="O44" s="260">
        <f t="shared" si="40"/>
        <v>0.72534491879720198</v>
      </c>
      <c r="Q44" s="257" t="s">
        <v>519</v>
      </c>
      <c r="R44" s="260">
        <f>R42/R41*100</f>
        <v>1.0927916898523549</v>
      </c>
      <c r="S44" s="260">
        <f t="shared" ref="S44:AE44" si="41">S42/S41*100</f>
        <v>1.0966728571803706</v>
      </c>
      <c r="T44" s="260">
        <f t="shared" si="41"/>
        <v>1.1701955244717719</v>
      </c>
      <c r="U44" s="260">
        <f t="shared" si="41"/>
        <v>1.2307548297473045</v>
      </c>
      <c r="V44" s="260">
        <f t="shared" si="41"/>
        <v>1.3069900798880925</v>
      </c>
      <c r="W44" s="260">
        <f t="shared" si="41"/>
        <v>1.3288356734936246</v>
      </c>
      <c r="X44" s="260">
        <f t="shared" si="41"/>
        <v>1.4554399862101541</v>
      </c>
      <c r="Y44" s="260">
        <f t="shared" si="41"/>
        <v>1.5276981302416022</v>
      </c>
      <c r="Z44" s="260">
        <f t="shared" si="41"/>
        <v>1.5523426017610824</v>
      </c>
      <c r="AA44" s="260">
        <f t="shared" si="41"/>
        <v>1.6590655897566684</v>
      </c>
      <c r="AB44" s="260">
        <f t="shared" si="41"/>
        <v>1.8304588372957546</v>
      </c>
      <c r="AC44" s="260">
        <f t="shared" si="41"/>
        <v>1.9712011835033036</v>
      </c>
      <c r="AD44" s="260">
        <f t="shared" si="41"/>
        <v>2.0319982884169701</v>
      </c>
      <c r="AE44" s="260">
        <f t="shared" si="41"/>
        <v>2.2208016991549582</v>
      </c>
      <c r="AG44" s="257" t="s">
        <v>519</v>
      </c>
      <c r="AH44" s="261">
        <f>AH42/AH41*100</f>
        <v>0.44062793715607407</v>
      </c>
      <c r="AI44" s="261">
        <f t="shared" ref="AI44:AU44" si="42">AI42/AI41*100</f>
        <v>0.25559807114590982</v>
      </c>
      <c r="AJ44" s="261">
        <f t="shared" si="42"/>
        <v>0.20010193287624928</v>
      </c>
      <c r="AK44" s="261">
        <f t="shared" si="42"/>
        <v>0.19584843238035576</v>
      </c>
      <c r="AL44" s="261">
        <f t="shared" si="42"/>
        <v>0.17070361824558039</v>
      </c>
      <c r="AM44" s="261">
        <f t="shared" si="42"/>
        <v>0.23017580542379454</v>
      </c>
      <c r="AN44" s="261">
        <f t="shared" si="42"/>
        <v>0.22890352157230995</v>
      </c>
      <c r="AO44" s="261">
        <f t="shared" si="42"/>
        <v>0.27630045972170669</v>
      </c>
      <c r="AP44" s="261">
        <f t="shared" si="42"/>
        <v>0.21369123268266885</v>
      </c>
      <c r="AQ44" s="261">
        <f t="shared" si="42"/>
        <v>0.22738818783633727</v>
      </c>
      <c r="AR44" s="261">
        <f t="shared" si="42"/>
        <v>0.24806401293650046</v>
      </c>
      <c r="AS44" s="261">
        <f t="shared" si="42"/>
        <v>0.2515241832866324</v>
      </c>
      <c r="AT44" s="261">
        <f t="shared" si="42"/>
        <v>0.26648099648935442</v>
      </c>
      <c r="AU44" s="261">
        <f t="shared" si="42"/>
        <v>0.36615292875281769</v>
      </c>
    </row>
  </sheetData>
  <pageMargins left="0.7" right="0.7" top="0.78740157499999996" bottom="0.78740157499999996" header="0.3" footer="0.3"/>
  <pageSetup paperSize="9" orientation="portrait" horizontalDpi="4294967293"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CD127"/>
  <sheetViews>
    <sheetView zoomScale="10" zoomScaleNormal="10" workbookViewId="0">
      <selection activeCell="H124" sqref="H124"/>
    </sheetView>
  </sheetViews>
  <sheetFormatPr baseColWidth="10" defaultRowHeight="15" x14ac:dyDescent="0.25"/>
  <cols>
    <col min="1" max="1" width="29.7109375" customWidth="1"/>
    <col min="3" max="13" width="16" bestFit="1" customWidth="1"/>
    <col min="17" max="17" width="22.42578125" bestFit="1" customWidth="1"/>
    <col min="19" max="29" width="16" bestFit="1" customWidth="1"/>
    <col min="33" max="33" width="22.42578125" bestFit="1" customWidth="1"/>
    <col min="34" max="44" width="16" bestFit="1" customWidth="1"/>
    <col min="50" max="50" width="22.42578125" bestFit="1" customWidth="1"/>
    <col min="52" max="65" width="16" bestFit="1" customWidth="1"/>
    <col min="67" max="67" width="22.42578125" bestFit="1" customWidth="1"/>
    <col min="69" max="82" width="16" bestFit="1" customWidth="1"/>
  </cols>
  <sheetData>
    <row r="1" spans="1:82" x14ac:dyDescent="0.25">
      <c r="A1" s="256" t="s">
        <v>490</v>
      </c>
      <c r="B1" s="253"/>
      <c r="C1" s="253">
        <v>179999000</v>
      </c>
      <c r="D1" s="253">
        <v>239996000</v>
      </c>
      <c r="E1" s="253">
        <v>300002000</v>
      </c>
      <c r="F1" s="253">
        <v>359998000</v>
      </c>
      <c r="G1" s="253">
        <v>419994000</v>
      </c>
      <c r="H1" s="253">
        <v>480001000</v>
      </c>
      <c r="I1" s="253">
        <v>539997000</v>
      </c>
      <c r="J1" s="253">
        <v>600003000</v>
      </c>
      <c r="K1" s="253">
        <v>659999000</v>
      </c>
      <c r="L1" s="253">
        <v>719996000</v>
      </c>
      <c r="M1" s="253">
        <v>780002000</v>
      </c>
      <c r="N1" s="235"/>
      <c r="O1" s="235"/>
      <c r="Q1" s="256" t="s">
        <v>490</v>
      </c>
      <c r="R1" s="253"/>
      <c r="S1" s="253" t="s">
        <v>491</v>
      </c>
      <c r="T1" s="253">
        <v>39998000</v>
      </c>
      <c r="U1" s="253">
        <v>79995000</v>
      </c>
      <c r="V1" s="253">
        <v>120003000</v>
      </c>
      <c r="W1" s="253">
        <v>160000000</v>
      </c>
      <c r="X1" s="253">
        <v>199998000</v>
      </c>
      <c r="Y1" s="253">
        <v>239995000</v>
      </c>
      <c r="Z1" s="253">
        <v>279993000</v>
      </c>
      <c r="AA1" s="253">
        <v>320000000</v>
      </c>
      <c r="AB1" s="253">
        <v>359998000</v>
      </c>
      <c r="AC1" s="253">
        <v>399995000</v>
      </c>
      <c r="AD1" s="235"/>
      <c r="AE1" s="235"/>
      <c r="AG1" s="256" t="s">
        <v>490</v>
      </c>
      <c r="AH1" s="253" t="s">
        <v>491</v>
      </c>
      <c r="AI1" s="253">
        <v>60006000</v>
      </c>
      <c r="AJ1" s="253">
        <v>120002000</v>
      </c>
      <c r="AK1" s="253">
        <v>179998000</v>
      </c>
      <c r="AL1" s="253">
        <v>240005000</v>
      </c>
      <c r="AM1" s="253">
        <v>300001000</v>
      </c>
      <c r="AN1" s="253">
        <v>359997000</v>
      </c>
      <c r="AO1" s="253">
        <v>420003000</v>
      </c>
      <c r="AP1" s="253">
        <v>480000000</v>
      </c>
      <c r="AQ1" s="253">
        <v>540006000</v>
      </c>
      <c r="AR1" s="253">
        <v>600002000</v>
      </c>
      <c r="AS1" s="235"/>
      <c r="AT1" s="235"/>
      <c r="AU1" s="235"/>
      <c r="AX1" s="256" t="s">
        <v>490</v>
      </c>
      <c r="AY1" s="253"/>
      <c r="AZ1" s="253">
        <v>0</v>
      </c>
      <c r="BA1" s="253">
        <v>60006000</v>
      </c>
      <c r="BB1" s="253">
        <v>120002000</v>
      </c>
      <c r="BC1" s="253">
        <v>179999000</v>
      </c>
      <c r="BD1" s="253">
        <v>240005000</v>
      </c>
      <c r="BE1" s="253">
        <v>300001000</v>
      </c>
      <c r="BF1" s="253">
        <v>360007000</v>
      </c>
      <c r="BG1" s="253">
        <v>420004000</v>
      </c>
      <c r="BH1" s="253">
        <v>480000000</v>
      </c>
      <c r="BI1" s="253">
        <v>540006000</v>
      </c>
      <c r="BJ1" s="253">
        <v>600003000</v>
      </c>
      <c r="BK1" s="253">
        <v>659999000</v>
      </c>
      <c r="BL1" s="253">
        <v>720005000</v>
      </c>
      <c r="BM1" s="253">
        <v>780001000</v>
      </c>
      <c r="BO1" s="256" t="s">
        <v>490</v>
      </c>
      <c r="BP1" s="253"/>
      <c r="BQ1" s="253" t="s">
        <v>491</v>
      </c>
      <c r="BR1" s="253">
        <v>59996000</v>
      </c>
      <c r="BS1" s="253">
        <v>120002000</v>
      </c>
      <c r="BT1" s="253">
        <v>179999000</v>
      </c>
      <c r="BU1" s="253">
        <v>239995000</v>
      </c>
      <c r="BV1" s="253">
        <v>300001000</v>
      </c>
      <c r="BW1" s="253">
        <v>359998000</v>
      </c>
      <c r="BX1" s="253">
        <v>419994000</v>
      </c>
      <c r="BY1" s="253">
        <v>480000000</v>
      </c>
      <c r="BZ1" s="253">
        <v>539996000</v>
      </c>
      <c r="CA1" s="253">
        <v>600003000</v>
      </c>
      <c r="CB1" s="253">
        <v>659999000</v>
      </c>
      <c r="CC1" s="253">
        <v>719995000</v>
      </c>
      <c r="CD1" s="253">
        <v>780001000</v>
      </c>
    </row>
    <row r="2" spans="1:82" x14ac:dyDescent="0.25">
      <c r="A2" s="256" t="s">
        <v>489</v>
      </c>
      <c r="B2" s="253"/>
      <c r="C2" s="253">
        <v>118488143</v>
      </c>
      <c r="D2" s="253">
        <v>117368708</v>
      </c>
      <c r="E2" s="253">
        <v>118199363</v>
      </c>
      <c r="F2" s="253">
        <v>116639062</v>
      </c>
      <c r="G2" s="253">
        <v>117533491</v>
      </c>
      <c r="H2" s="253">
        <v>116262133</v>
      </c>
      <c r="I2" s="253">
        <v>116619380</v>
      </c>
      <c r="J2" s="253">
        <v>116888132</v>
      </c>
      <c r="K2" s="253">
        <v>115842574</v>
      </c>
      <c r="L2" s="253">
        <v>114267551</v>
      </c>
      <c r="M2" s="253">
        <v>116362067</v>
      </c>
      <c r="N2" s="235"/>
      <c r="O2" s="235"/>
      <c r="Q2" s="256" t="s">
        <v>489</v>
      </c>
      <c r="R2" s="253"/>
      <c r="S2" s="253">
        <v>116445524</v>
      </c>
      <c r="T2" s="253">
        <v>116403725</v>
      </c>
      <c r="U2" s="253">
        <v>115697671</v>
      </c>
      <c r="V2" s="253">
        <v>116329196</v>
      </c>
      <c r="W2" s="253">
        <v>113599401</v>
      </c>
      <c r="X2" s="253">
        <v>111871941</v>
      </c>
      <c r="Y2" s="253">
        <v>111385011</v>
      </c>
      <c r="Z2" s="253">
        <v>111573093</v>
      </c>
      <c r="AA2" s="253">
        <v>110190714</v>
      </c>
      <c r="AB2" s="253">
        <v>110221682</v>
      </c>
      <c r="AC2" s="253">
        <v>109344300</v>
      </c>
      <c r="AD2" s="235"/>
      <c r="AE2" s="235"/>
      <c r="AG2" s="256" t="s">
        <v>489</v>
      </c>
      <c r="AH2" s="253">
        <v>114354207</v>
      </c>
      <c r="AI2" s="253">
        <v>113602067</v>
      </c>
      <c r="AJ2" s="253">
        <v>112073616</v>
      </c>
      <c r="AK2" s="253">
        <v>110025725</v>
      </c>
      <c r="AL2" s="253">
        <v>107933920</v>
      </c>
      <c r="AM2" s="253">
        <v>107820580</v>
      </c>
      <c r="AN2" s="253">
        <v>105718667</v>
      </c>
      <c r="AO2" s="253">
        <v>104632119</v>
      </c>
      <c r="AP2" s="253">
        <v>103372166</v>
      </c>
      <c r="AQ2" s="253">
        <v>100051007</v>
      </c>
      <c r="AR2" s="253">
        <v>97755389</v>
      </c>
      <c r="AS2" s="235"/>
      <c r="AT2" s="235"/>
      <c r="AU2" s="235"/>
      <c r="AX2" s="256" t="s">
        <v>489</v>
      </c>
      <c r="AY2" s="253"/>
      <c r="AZ2" s="253">
        <v>126293829</v>
      </c>
      <c r="BA2" s="253">
        <v>126610426</v>
      </c>
      <c r="BB2" s="253">
        <v>125974228</v>
      </c>
      <c r="BC2" s="253">
        <v>125251884</v>
      </c>
      <c r="BD2" s="253">
        <v>124470738</v>
      </c>
      <c r="BE2" s="253">
        <v>125834554</v>
      </c>
      <c r="BF2" s="253">
        <v>124892165</v>
      </c>
      <c r="BG2" s="253">
        <v>124130969</v>
      </c>
      <c r="BH2" s="253">
        <v>123219868</v>
      </c>
      <c r="BI2" s="253">
        <v>123992358</v>
      </c>
      <c r="BJ2" s="253">
        <v>122878456</v>
      </c>
      <c r="BK2" s="253">
        <v>123403287</v>
      </c>
      <c r="BL2" s="253">
        <v>121178509</v>
      </c>
      <c r="BM2" s="253">
        <v>121318950</v>
      </c>
      <c r="BO2" s="256" t="s">
        <v>489</v>
      </c>
      <c r="BP2" s="253"/>
      <c r="BQ2" s="253">
        <v>116319610</v>
      </c>
      <c r="BR2" s="253">
        <v>117037973</v>
      </c>
      <c r="BS2" s="253">
        <v>116834825</v>
      </c>
      <c r="BT2" s="253">
        <v>116552752</v>
      </c>
      <c r="BU2" s="253">
        <v>116188602</v>
      </c>
      <c r="BV2" s="253">
        <v>115776468</v>
      </c>
      <c r="BW2" s="253">
        <v>116042981</v>
      </c>
      <c r="BX2" s="253">
        <v>114812735</v>
      </c>
      <c r="BY2" s="253">
        <v>114762446</v>
      </c>
      <c r="BZ2" s="253">
        <v>114089576</v>
      </c>
      <c r="CA2" s="253">
        <v>114322435</v>
      </c>
      <c r="CB2" s="253">
        <v>112663645</v>
      </c>
      <c r="CC2" s="253">
        <v>112311955</v>
      </c>
      <c r="CD2" s="253">
        <v>113520270</v>
      </c>
    </row>
    <row r="3" spans="1:82" x14ac:dyDescent="0.25">
      <c r="A3" s="256" t="s">
        <v>488</v>
      </c>
      <c r="B3" s="253"/>
      <c r="C3" s="253">
        <v>340000000</v>
      </c>
      <c r="D3" s="253">
        <v>320000000</v>
      </c>
      <c r="E3" s="253">
        <v>300000000</v>
      </c>
      <c r="F3" s="253">
        <v>280000000</v>
      </c>
      <c r="G3" s="253">
        <v>260000000</v>
      </c>
      <c r="H3" s="253">
        <v>240000000</v>
      </c>
      <c r="I3" s="253">
        <v>220000000</v>
      </c>
      <c r="J3" s="253">
        <v>200000000</v>
      </c>
      <c r="K3" s="253">
        <v>180000000</v>
      </c>
      <c r="L3" s="253">
        <v>160000000</v>
      </c>
      <c r="M3" s="253">
        <v>140000000</v>
      </c>
      <c r="N3" s="235"/>
      <c r="O3" s="235"/>
      <c r="Q3" s="256" t="s">
        <v>488</v>
      </c>
      <c r="R3" s="253"/>
      <c r="S3" s="253">
        <v>360000000</v>
      </c>
      <c r="T3" s="253">
        <v>340000000</v>
      </c>
      <c r="U3" s="253">
        <v>320000000</v>
      </c>
      <c r="V3" s="253">
        <v>300000000</v>
      </c>
      <c r="W3" s="253">
        <v>280000000</v>
      </c>
      <c r="X3" s="253">
        <v>260000000</v>
      </c>
      <c r="Y3" s="253">
        <v>240000000</v>
      </c>
      <c r="Z3" s="253">
        <v>220000000</v>
      </c>
      <c r="AA3" s="253">
        <v>200000000</v>
      </c>
      <c r="AB3" s="253">
        <v>180000000</v>
      </c>
      <c r="AC3" s="253">
        <v>160000000</v>
      </c>
      <c r="AD3" s="235"/>
      <c r="AE3" s="235"/>
      <c r="AG3" s="256" t="s">
        <v>488</v>
      </c>
      <c r="AH3" s="253">
        <v>340000000</v>
      </c>
      <c r="AI3" s="253">
        <v>320000000</v>
      </c>
      <c r="AJ3" s="253">
        <v>300000000</v>
      </c>
      <c r="AK3" s="253">
        <v>280000000</v>
      </c>
      <c r="AL3" s="253">
        <v>260000000</v>
      </c>
      <c r="AM3" s="253">
        <v>240000000</v>
      </c>
      <c r="AN3" s="253">
        <v>220000000</v>
      </c>
      <c r="AO3" s="253">
        <v>200000000</v>
      </c>
      <c r="AP3" s="253">
        <v>180000000</v>
      </c>
      <c r="AQ3" s="253">
        <v>160000000</v>
      </c>
      <c r="AR3" s="253">
        <v>140000000</v>
      </c>
      <c r="AS3" s="235"/>
      <c r="AT3" s="235"/>
      <c r="AU3" s="235"/>
      <c r="AX3" s="256" t="s">
        <v>488</v>
      </c>
      <c r="AY3" s="253"/>
      <c r="AZ3" s="253">
        <v>400000000</v>
      </c>
      <c r="BA3" s="253">
        <v>380000000</v>
      </c>
      <c r="BB3" s="253">
        <v>360000000</v>
      </c>
      <c r="BC3" s="253">
        <v>340000000</v>
      </c>
      <c r="BD3" s="253">
        <v>320000000</v>
      </c>
      <c r="BE3" s="253">
        <v>300000000</v>
      </c>
      <c r="BF3" s="253">
        <v>280000000</v>
      </c>
      <c r="BG3" s="253">
        <v>260000000</v>
      </c>
      <c r="BH3" s="253">
        <v>240000000</v>
      </c>
      <c r="BI3" s="253">
        <v>220000000</v>
      </c>
      <c r="BJ3" s="253">
        <v>200000000</v>
      </c>
      <c r="BK3" s="253">
        <v>180000000</v>
      </c>
      <c r="BL3" s="253">
        <v>160000000</v>
      </c>
      <c r="BM3" s="253">
        <v>140000000</v>
      </c>
      <c r="BO3" s="256" t="s">
        <v>488</v>
      </c>
      <c r="BP3" s="253"/>
      <c r="BQ3" s="253">
        <v>400000000</v>
      </c>
      <c r="BR3" s="253">
        <v>380000000</v>
      </c>
      <c r="BS3" s="253">
        <v>360000000</v>
      </c>
      <c r="BT3" s="253">
        <v>340000000</v>
      </c>
      <c r="BU3" s="253">
        <v>320000000</v>
      </c>
      <c r="BV3" s="253">
        <v>300000000</v>
      </c>
      <c r="BW3" s="253">
        <v>280000000</v>
      </c>
      <c r="BX3" s="253">
        <v>260000000</v>
      </c>
      <c r="BY3" s="253">
        <v>240000000</v>
      </c>
      <c r="BZ3" s="253">
        <v>220000000</v>
      </c>
      <c r="CA3" s="253">
        <v>200000000</v>
      </c>
      <c r="CB3" s="253">
        <v>180000000</v>
      </c>
      <c r="CC3" s="253">
        <v>160000000</v>
      </c>
      <c r="CD3" s="253">
        <v>140000000</v>
      </c>
    </row>
    <row r="4" spans="1:82" x14ac:dyDescent="0.25">
      <c r="A4" s="256" t="s">
        <v>492</v>
      </c>
      <c r="B4" s="253"/>
      <c r="C4" s="253">
        <v>23697628690</v>
      </c>
      <c r="D4" s="253">
        <v>23473741589</v>
      </c>
      <c r="E4" s="253">
        <v>23639872536</v>
      </c>
      <c r="F4" s="253">
        <v>23327812467</v>
      </c>
      <c r="G4" s="253">
        <v>23506698279</v>
      </c>
      <c r="H4" s="253">
        <v>23252426538</v>
      </c>
      <c r="I4" s="253">
        <v>23323875944</v>
      </c>
      <c r="J4" s="253">
        <v>23377626320</v>
      </c>
      <c r="K4" s="253">
        <v>23168514828</v>
      </c>
      <c r="L4" s="253">
        <v>22853510280</v>
      </c>
      <c r="M4" s="253">
        <v>23272413337</v>
      </c>
      <c r="N4" s="235"/>
      <c r="O4" s="235"/>
      <c r="Q4" s="256" t="s">
        <v>492</v>
      </c>
      <c r="R4" s="253"/>
      <c r="S4" s="253">
        <v>23289104818</v>
      </c>
      <c r="T4" s="253">
        <v>23280744954</v>
      </c>
      <c r="U4" s="253">
        <v>23139534198</v>
      </c>
      <c r="V4" s="253">
        <v>23265839246</v>
      </c>
      <c r="W4" s="253">
        <v>22719880175</v>
      </c>
      <c r="X4" s="253">
        <v>22374388225</v>
      </c>
      <c r="Y4" s="253">
        <v>22277002116</v>
      </c>
      <c r="Z4" s="253">
        <v>22314618517</v>
      </c>
      <c r="AA4" s="253">
        <v>22038142786</v>
      </c>
      <c r="AB4" s="253">
        <v>22044336495</v>
      </c>
      <c r="AC4" s="253">
        <v>21868860015</v>
      </c>
      <c r="AD4" s="235"/>
      <c r="AE4" s="235"/>
      <c r="AG4" s="256" t="s">
        <v>492</v>
      </c>
      <c r="AH4" s="253">
        <v>22870841481</v>
      </c>
      <c r="AI4" s="253">
        <v>22720413457</v>
      </c>
      <c r="AJ4" s="253">
        <v>22414723231</v>
      </c>
      <c r="AK4" s="253">
        <v>22005144902</v>
      </c>
      <c r="AL4" s="253">
        <v>21586784090</v>
      </c>
      <c r="AM4" s="253">
        <v>21564115938</v>
      </c>
      <c r="AN4" s="253">
        <v>21143733301</v>
      </c>
      <c r="AO4" s="253">
        <v>20926423862</v>
      </c>
      <c r="AP4" s="253">
        <v>20674433247</v>
      </c>
      <c r="AQ4" s="253">
        <v>20010201346</v>
      </c>
      <c r="AR4" s="253">
        <v>19551077832</v>
      </c>
      <c r="AS4" s="235"/>
      <c r="AT4" s="235"/>
      <c r="AU4" s="235"/>
      <c r="AX4" s="256" t="s">
        <v>492</v>
      </c>
      <c r="AY4" s="253"/>
      <c r="AZ4" s="253">
        <v>25258765805</v>
      </c>
      <c r="BA4" s="253">
        <v>25322085126</v>
      </c>
      <c r="BB4" s="253">
        <v>25194845608</v>
      </c>
      <c r="BC4" s="253">
        <v>25050376871</v>
      </c>
      <c r="BD4" s="253">
        <v>24894147626</v>
      </c>
      <c r="BE4" s="253">
        <v>25166910841</v>
      </c>
      <c r="BF4" s="253">
        <v>24978432998</v>
      </c>
      <c r="BG4" s="253">
        <v>24826193856</v>
      </c>
      <c r="BH4" s="253">
        <v>24643973629</v>
      </c>
      <c r="BI4" s="253">
        <v>24798471505</v>
      </c>
      <c r="BJ4" s="253">
        <v>24575691219</v>
      </c>
      <c r="BK4" s="253">
        <v>24680657498</v>
      </c>
      <c r="BL4" s="253">
        <v>24235701892</v>
      </c>
      <c r="BM4" s="253">
        <v>24263790069</v>
      </c>
      <c r="BO4" s="256" t="s">
        <v>492</v>
      </c>
      <c r="BP4" s="253"/>
      <c r="BQ4" s="253">
        <v>23263921977</v>
      </c>
      <c r="BR4" s="253">
        <v>23407594700</v>
      </c>
      <c r="BS4" s="253">
        <v>23366965074</v>
      </c>
      <c r="BT4" s="253">
        <v>23310550390</v>
      </c>
      <c r="BU4" s="253">
        <v>23237720488</v>
      </c>
      <c r="BV4" s="253">
        <v>23155293699</v>
      </c>
      <c r="BW4" s="253">
        <v>23208596299</v>
      </c>
      <c r="BX4" s="253">
        <v>22962547027</v>
      </c>
      <c r="BY4" s="253">
        <v>22952489173</v>
      </c>
      <c r="BZ4" s="253">
        <v>22817915231</v>
      </c>
      <c r="CA4" s="253">
        <v>22864487032</v>
      </c>
      <c r="CB4" s="253">
        <v>22532729043</v>
      </c>
      <c r="CC4" s="253">
        <v>22462391042</v>
      </c>
      <c r="CD4" s="253">
        <v>22704053951</v>
      </c>
    </row>
    <row r="5" spans="1:82" x14ac:dyDescent="0.25">
      <c r="A5" s="256" t="s">
        <v>493</v>
      </c>
      <c r="B5" s="253"/>
      <c r="C5" s="253">
        <v>5000000</v>
      </c>
      <c r="D5" s="253">
        <v>5000000</v>
      </c>
      <c r="E5" s="253">
        <v>5000000</v>
      </c>
      <c r="F5" s="253">
        <v>5000000</v>
      </c>
      <c r="G5" s="253">
        <v>5000000</v>
      </c>
      <c r="H5" s="253">
        <v>5000000</v>
      </c>
      <c r="I5" s="253">
        <v>5000000</v>
      </c>
      <c r="J5" s="253">
        <v>5000000</v>
      </c>
      <c r="K5" s="253">
        <v>5000000</v>
      </c>
      <c r="L5" s="253">
        <v>5000000</v>
      </c>
      <c r="M5" s="253">
        <v>5000000</v>
      </c>
      <c r="N5" s="235"/>
      <c r="O5" s="235"/>
      <c r="Q5" s="256" t="s">
        <v>493</v>
      </c>
      <c r="R5" s="253"/>
      <c r="S5" s="253">
        <v>5000000</v>
      </c>
      <c r="T5" s="253">
        <v>5000000</v>
      </c>
      <c r="U5" s="253">
        <v>5000000</v>
      </c>
      <c r="V5" s="253">
        <v>5000000</v>
      </c>
      <c r="W5" s="253">
        <v>5000000</v>
      </c>
      <c r="X5" s="253">
        <v>5000000</v>
      </c>
      <c r="Y5" s="253">
        <v>5000000</v>
      </c>
      <c r="Z5" s="253">
        <v>5000000</v>
      </c>
      <c r="AA5" s="253">
        <v>5000000</v>
      </c>
      <c r="AB5" s="253">
        <v>5000000</v>
      </c>
      <c r="AC5" s="253">
        <v>5000000</v>
      </c>
      <c r="AD5" s="235"/>
      <c r="AE5" s="235"/>
      <c r="AG5" s="256" t="s">
        <v>493</v>
      </c>
      <c r="AH5" s="253">
        <v>5000000</v>
      </c>
      <c r="AI5" s="253">
        <v>5000000</v>
      </c>
      <c r="AJ5" s="253">
        <v>5000000</v>
      </c>
      <c r="AK5" s="253">
        <v>5000000</v>
      </c>
      <c r="AL5" s="253">
        <v>5000000</v>
      </c>
      <c r="AM5" s="253">
        <v>5000000</v>
      </c>
      <c r="AN5" s="253">
        <v>5000000</v>
      </c>
      <c r="AO5" s="253">
        <v>5000000</v>
      </c>
      <c r="AP5" s="253">
        <v>5000000</v>
      </c>
      <c r="AQ5" s="253">
        <v>5000000</v>
      </c>
      <c r="AR5" s="253">
        <v>5000000</v>
      </c>
      <c r="AS5" s="235"/>
      <c r="AT5" s="235"/>
      <c r="AU5" s="235"/>
      <c r="AX5" s="256" t="s">
        <v>493</v>
      </c>
      <c r="AY5" s="253"/>
      <c r="AZ5" s="253">
        <v>5000000</v>
      </c>
      <c r="BA5" s="253">
        <v>5000000</v>
      </c>
      <c r="BB5" s="253">
        <v>5000000</v>
      </c>
      <c r="BC5" s="253">
        <v>5000000</v>
      </c>
      <c r="BD5" s="253">
        <v>5000000</v>
      </c>
      <c r="BE5" s="253">
        <v>5000000</v>
      </c>
      <c r="BF5" s="253">
        <v>5000000</v>
      </c>
      <c r="BG5" s="253">
        <v>5000000</v>
      </c>
      <c r="BH5" s="253">
        <v>5000000</v>
      </c>
      <c r="BI5" s="253">
        <v>5000000</v>
      </c>
      <c r="BJ5" s="253">
        <v>5000000</v>
      </c>
      <c r="BK5" s="253">
        <v>5000000</v>
      </c>
      <c r="BL5" s="253">
        <v>5000000</v>
      </c>
      <c r="BM5" s="253">
        <v>5000000</v>
      </c>
      <c r="BO5" s="256" t="s">
        <v>493</v>
      </c>
      <c r="BP5" s="253"/>
      <c r="BQ5" s="253">
        <v>5000000</v>
      </c>
      <c r="BR5" s="253">
        <v>5000000</v>
      </c>
      <c r="BS5" s="253">
        <v>5000000</v>
      </c>
      <c r="BT5" s="253">
        <v>5000000</v>
      </c>
      <c r="BU5" s="253">
        <v>5000000</v>
      </c>
      <c r="BV5" s="253">
        <v>5000000</v>
      </c>
      <c r="BW5" s="253">
        <v>5000000</v>
      </c>
      <c r="BX5" s="253">
        <v>5000000</v>
      </c>
      <c r="BY5" s="253">
        <v>5000000</v>
      </c>
      <c r="BZ5" s="253">
        <v>5000000</v>
      </c>
      <c r="CA5" s="253">
        <v>5000000</v>
      </c>
      <c r="CB5" s="253">
        <v>5000000</v>
      </c>
      <c r="CC5" s="253">
        <v>5000000</v>
      </c>
      <c r="CD5" s="253">
        <v>5000000</v>
      </c>
    </row>
    <row r="6" spans="1:82" x14ac:dyDescent="0.25">
      <c r="A6" s="256" t="s">
        <v>8</v>
      </c>
      <c r="B6" s="253"/>
      <c r="C6" s="253">
        <v>10130000</v>
      </c>
      <c r="D6" s="253">
        <v>10130000</v>
      </c>
      <c r="E6" s="253">
        <v>10130000</v>
      </c>
      <c r="F6" s="253">
        <v>10130000</v>
      </c>
      <c r="G6" s="253">
        <v>10130000</v>
      </c>
      <c r="H6" s="253">
        <v>10130000</v>
      </c>
      <c r="I6" s="253">
        <v>10130000</v>
      </c>
      <c r="J6" s="253">
        <v>10130000</v>
      </c>
      <c r="K6" s="253">
        <v>10130000</v>
      </c>
      <c r="L6" s="253">
        <v>10130000</v>
      </c>
      <c r="M6" s="253">
        <v>10130000</v>
      </c>
      <c r="N6" s="235"/>
      <c r="O6" s="235"/>
      <c r="Q6" s="256" t="s">
        <v>8</v>
      </c>
      <c r="R6" s="253"/>
      <c r="S6" s="253">
        <v>10000000</v>
      </c>
      <c r="T6" s="253">
        <v>10000000</v>
      </c>
      <c r="U6" s="253">
        <v>10000000</v>
      </c>
      <c r="V6" s="253">
        <v>10000000</v>
      </c>
      <c r="W6" s="253">
        <v>10000000</v>
      </c>
      <c r="X6" s="253">
        <v>10000000</v>
      </c>
      <c r="Y6" s="253">
        <v>10000000</v>
      </c>
      <c r="Z6" s="253">
        <v>10000000</v>
      </c>
      <c r="AA6" s="253">
        <v>10000000</v>
      </c>
      <c r="AB6" s="253">
        <v>10000000</v>
      </c>
      <c r="AC6" s="253">
        <v>10000000</v>
      </c>
      <c r="AD6" s="235"/>
      <c r="AE6" s="235"/>
      <c r="AG6" s="256" t="s">
        <v>8</v>
      </c>
      <c r="AH6" s="253">
        <v>10000000</v>
      </c>
      <c r="AI6" s="253">
        <v>10000000</v>
      </c>
      <c r="AJ6" s="253">
        <v>10000000</v>
      </c>
      <c r="AK6" s="253">
        <v>10000000</v>
      </c>
      <c r="AL6" s="253">
        <v>10000000</v>
      </c>
      <c r="AM6" s="253">
        <v>10000000</v>
      </c>
      <c r="AN6" s="253">
        <v>10000000</v>
      </c>
      <c r="AO6" s="253">
        <v>10000000</v>
      </c>
      <c r="AP6" s="253">
        <v>10000000</v>
      </c>
      <c r="AQ6" s="253">
        <v>10000000</v>
      </c>
      <c r="AR6" s="253">
        <v>10000000</v>
      </c>
      <c r="AS6" s="235"/>
      <c r="AT6" s="235"/>
      <c r="AU6" s="235"/>
      <c r="AX6" s="256" t="s">
        <v>8</v>
      </c>
      <c r="AY6" s="253"/>
      <c r="AZ6" s="253">
        <v>10180000</v>
      </c>
      <c r="BA6" s="253">
        <v>10180000</v>
      </c>
      <c r="BB6" s="253">
        <v>10180000</v>
      </c>
      <c r="BC6" s="253">
        <v>10180000</v>
      </c>
      <c r="BD6" s="253">
        <v>10180000</v>
      </c>
      <c r="BE6" s="253">
        <v>10180000</v>
      </c>
      <c r="BF6" s="253">
        <v>10180000</v>
      </c>
      <c r="BG6" s="253">
        <v>10180000</v>
      </c>
      <c r="BH6" s="253">
        <v>10180000</v>
      </c>
      <c r="BI6" s="253">
        <v>10180000</v>
      </c>
      <c r="BJ6" s="253">
        <v>10180000</v>
      </c>
      <c r="BK6" s="253">
        <v>10180000</v>
      </c>
      <c r="BL6" s="253">
        <v>10180000</v>
      </c>
      <c r="BM6" s="253">
        <v>10180000</v>
      </c>
      <c r="BO6" s="256" t="s">
        <v>8</v>
      </c>
      <c r="BP6" s="253"/>
      <c r="BQ6" s="253">
        <v>10180000</v>
      </c>
      <c r="BR6" s="253">
        <v>10180000</v>
      </c>
      <c r="BS6" s="253">
        <v>10180000</v>
      </c>
      <c r="BT6" s="253">
        <v>10180000</v>
      </c>
      <c r="BU6" s="253">
        <v>10180000</v>
      </c>
      <c r="BV6" s="253">
        <v>10180000</v>
      </c>
      <c r="BW6" s="253">
        <v>10180000</v>
      </c>
      <c r="BX6" s="253">
        <v>10180000</v>
      </c>
      <c r="BY6" s="253">
        <v>10180000</v>
      </c>
      <c r="BZ6" s="253">
        <v>10180000</v>
      </c>
      <c r="CA6" s="253">
        <v>10180000</v>
      </c>
      <c r="CB6" s="253">
        <v>10180000</v>
      </c>
      <c r="CC6" s="253">
        <v>10180000</v>
      </c>
      <c r="CD6" s="253">
        <v>10180000</v>
      </c>
    </row>
    <row r="7" spans="1:82" x14ac:dyDescent="0.25">
      <c r="A7" s="256" t="s">
        <v>495</v>
      </c>
      <c r="B7" s="253"/>
      <c r="C7" s="253">
        <v>44000000</v>
      </c>
      <c r="D7" s="253">
        <v>44000000</v>
      </c>
      <c r="E7" s="253">
        <v>44000000</v>
      </c>
      <c r="F7" s="253">
        <v>44000000</v>
      </c>
      <c r="G7" s="253">
        <v>44000000</v>
      </c>
      <c r="H7" s="253">
        <v>44000000</v>
      </c>
      <c r="I7" s="253">
        <v>44000000</v>
      </c>
      <c r="J7" s="253">
        <v>44000000</v>
      </c>
      <c r="K7" s="253">
        <v>44000000</v>
      </c>
      <c r="L7" s="253">
        <v>44000000</v>
      </c>
      <c r="M7" s="253">
        <v>44000000</v>
      </c>
      <c r="N7" s="235"/>
      <c r="O7" s="235"/>
      <c r="Q7" s="256" t="s">
        <v>495</v>
      </c>
      <c r="R7" s="253"/>
      <c r="S7" s="253">
        <v>44000000</v>
      </c>
      <c r="T7" s="253">
        <v>44000000</v>
      </c>
      <c r="U7" s="253">
        <v>44000000</v>
      </c>
      <c r="V7" s="253">
        <v>44000000</v>
      </c>
      <c r="W7" s="253">
        <v>44000000</v>
      </c>
      <c r="X7" s="253">
        <v>44000000</v>
      </c>
      <c r="Y7" s="253">
        <v>44000000</v>
      </c>
      <c r="Z7" s="253">
        <v>44000000</v>
      </c>
      <c r="AA7" s="253">
        <v>44000000</v>
      </c>
      <c r="AB7" s="253">
        <v>44000000</v>
      </c>
      <c r="AC7" s="253">
        <v>44000000</v>
      </c>
      <c r="AD7" s="235"/>
      <c r="AE7" s="235"/>
      <c r="AG7" s="256" t="s">
        <v>495</v>
      </c>
      <c r="AH7" s="253">
        <v>44000000</v>
      </c>
      <c r="AI7" s="253">
        <v>44000000</v>
      </c>
      <c r="AJ7" s="253">
        <v>44000000</v>
      </c>
      <c r="AK7" s="253">
        <v>44000000</v>
      </c>
      <c r="AL7" s="253">
        <v>44000000</v>
      </c>
      <c r="AM7" s="253">
        <v>44000000</v>
      </c>
      <c r="AN7" s="253">
        <v>44000000</v>
      </c>
      <c r="AO7" s="253">
        <v>44000000</v>
      </c>
      <c r="AP7" s="253">
        <v>44000000</v>
      </c>
      <c r="AQ7" s="253">
        <v>44000000</v>
      </c>
      <c r="AR7" s="253">
        <v>44000000</v>
      </c>
      <c r="AS7" s="235"/>
      <c r="AT7" s="235"/>
      <c r="AU7" s="235"/>
      <c r="AX7" s="256" t="s">
        <v>495</v>
      </c>
      <c r="AY7" s="253"/>
      <c r="AZ7" s="253">
        <v>44000000</v>
      </c>
      <c r="BA7" s="253">
        <v>44000000</v>
      </c>
      <c r="BB7" s="253">
        <v>44000000</v>
      </c>
      <c r="BC7" s="253">
        <v>44000000</v>
      </c>
      <c r="BD7" s="253">
        <v>44000000</v>
      </c>
      <c r="BE7" s="253">
        <v>44000000</v>
      </c>
      <c r="BF7" s="253">
        <v>44000000</v>
      </c>
      <c r="BG7" s="253">
        <v>44000000</v>
      </c>
      <c r="BH7" s="253">
        <v>44000000</v>
      </c>
      <c r="BI7" s="253">
        <v>44000000</v>
      </c>
      <c r="BJ7" s="253">
        <v>44000000</v>
      </c>
      <c r="BK7" s="253">
        <v>44000000</v>
      </c>
      <c r="BL7" s="253">
        <v>44000000</v>
      </c>
      <c r="BM7" s="253">
        <v>44000000</v>
      </c>
      <c r="BO7" s="256" t="s">
        <v>495</v>
      </c>
      <c r="BP7" s="253"/>
      <c r="BQ7" s="253">
        <v>44000000</v>
      </c>
      <c r="BR7" s="253">
        <v>44000000</v>
      </c>
      <c r="BS7" s="253">
        <v>44000000</v>
      </c>
      <c r="BT7" s="253">
        <v>44000000</v>
      </c>
      <c r="BU7" s="253">
        <v>44000000</v>
      </c>
      <c r="BV7" s="253">
        <v>44000000</v>
      </c>
      <c r="BW7" s="253">
        <v>44000000</v>
      </c>
      <c r="BX7" s="253">
        <v>44000000</v>
      </c>
      <c r="BY7" s="253">
        <v>44000000</v>
      </c>
      <c r="BZ7" s="253">
        <v>44000000</v>
      </c>
      <c r="CA7" s="253">
        <v>44000000</v>
      </c>
      <c r="CB7" s="253">
        <v>44000000</v>
      </c>
      <c r="CC7" s="253">
        <v>44000000</v>
      </c>
      <c r="CD7" s="253">
        <v>44000000</v>
      </c>
    </row>
    <row r="8" spans="1:82" x14ac:dyDescent="0.25">
      <c r="A8" s="256" t="s">
        <v>1</v>
      </c>
      <c r="B8" s="253"/>
      <c r="C8" s="253">
        <v>1000000</v>
      </c>
      <c r="D8" s="253">
        <v>1000000</v>
      </c>
      <c r="E8" s="253">
        <v>1000000</v>
      </c>
      <c r="F8" s="253">
        <v>1000000</v>
      </c>
      <c r="G8" s="253">
        <v>1000000</v>
      </c>
      <c r="H8" s="253">
        <v>1000000</v>
      </c>
      <c r="I8" s="253">
        <v>1000000</v>
      </c>
      <c r="J8" s="253">
        <v>1000000</v>
      </c>
      <c r="K8" s="253">
        <v>1000000</v>
      </c>
      <c r="L8" s="253">
        <v>1000000</v>
      </c>
      <c r="M8" s="253">
        <v>1000000</v>
      </c>
      <c r="N8" s="235"/>
      <c r="O8" s="235"/>
      <c r="Q8" s="256" t="s">
        <v>1</v>
      </c>
      <c r="R8" s="253"/>
      <c r="S8" s="253">
        <v>5000000</v>
      </c>
      <c r="T8" s="253">
        <v>5000000</v>
      </c>
      <c r="U8" s="253">
        <v>5000000</v>
      </c>
      <c r="V8" s="253">
        <v>5000000</v>
      </c>
      <c r="W8" s="253">
        <v>5000000</v>
      </c>
      <c r="X8" s="253">
        <v>5000000</v>
      </c>
      <c r="Y8" s="253">
        <v>5000000</v>
      </c>
      <c r="Z8" s="253">
        <v>5000000</v>
      </c>
      <c r="AA8" s="253">
        <v>5000000</v>
      </c>
      <c r="AB8" s="253">
        <v>5000000</v>
      </c>
      <c r="AC8" s="253">
        <v>5000000</v>
      </c>
      <c r="AD8" s="235"/>
      <c r="AE8" s="235"/>
      <c r="AG8" s="256" t="s">
        <v>1</v>
      </c>
      <c r="AH8" s="253">
        <v>3000000</v>
      </c>
      <c r="AI8" s="253">
        <v>3000000</v>
      </c>
      <c r="AJ8" s="253">
        <v>3000000</v>
      </c>
      <c r="AK8" s="253">
        <v>3000000</v>
      </c>
      <c r="AL8" s="253">
        <v>3000000</v>
      </c>
      <c r="AM8" s="253">
        <v>3000000</v>
      </c>
      <c r="AN8" s="253">
        <v>3000000</v>
      </c>
      <c r="AO8" s="253">
        <v>3000000</v>
      </c>
      <c r="AP8" s="253">
        <v>3000000</v>
      </c>
      <c r="AQ8" s="253">
        <v>3000000</v>
      </c>
      <c r="AR8" s="253">
        <v>3000000</v>
      </c>
      <c r="AS8" s="235"/>
      <c r="AT8" s="235"/>
      <c r="AU8" s="235"/>
      <c r="AX8" s="256" t="s">
        <v>1</v>
      </c>
      <c r="AY8" s="253"/>
      <c r="AZ8" s="253">
        <v>4000000</v>
      </c>
      <c r="BA8" s="253">
        <v>4000000</v>
      </c>
      <c r="BB8" s="253">
        <v>4000000</v>
      </c>
      <c r="BC8" s="253">
        <v>4000000</v>
      </c>
      <c r="BD8" s="253">
        <v>4000000</v>
      </c>
      <c r="BE8" s="253">
        <v>4000000</v>
      </c>
      <c r="BF8" s="253">
        <v>4000000</v>
      </c>
      <c r="BG8" s="253">
        <v>4000000</v>
      </c>
      <c r="BH8" s="253">
        <v>4000000</v>
      </c>
      <c r="BI8" s="253">
        <v>4000000</v>
      </c>
      <c r="BJ8" s="253">
        <v>4000000</v>
      </c>
      <c r="BK8" s="253">
        <v>4000000</v>
      </c>
      <c r="BL8" s="253">
        <v>4000000</v>
      </c>
      <c r="BM8" s="253">
        <v>4000000</v>
      </c>
      <c r="BO8" s="256" t="s">
        <v>1</v>
      </c>
      <c r="BP8" s="253"/>
      <c r="BQ8" s="253">
        <v>5000000</v>
      </c>
      <c r="BR8" s="253">
        <v>5000000</v>
      </c>
      <c r="BS8" s="253">
        <v>5000000</v>
      </c>
      <c r="BT8" s="253">
        <v>5000000</v>
      </c>
      <c r="BU8" s="253">
        <v>5000000</v>
      </c>
      <c r="BV8" s="253">
        <v>5000000</v>
      </c>
      <c r="BW8" s="253">
        <v>5000000</v>
      </c>
      <c r="BX8" s="253">
        <v>5000000</v>
      </c>
      <c r="BY8" s="253">
        <v>5000000</v>
      </c>
      <c r="BZ8" s="253">
        <v>5000000</v>
      </c>
      <c r="CA8" s="253">
        <v>5000000</v>
      </c>
      <c r="CB8" s="253">
        <v>5000000</v>
      </c>
      <c r="CC8" s="253">
        <v>5000000</v>
      </c>
      <c r="CD8" s="253">
        <v>5000000</v>
      </c>
    </row>
    <row r="9" spans="1:82" x14ac:dyDescent="0.25">
      <c r="A9" s="256" t="s">
        <v>496</v>
      </c>
      <c r="B9" s="253"/>
      <c r="C9" s="253" t="s">
        <v>502</v>
      </c>
      <c r="D9" s="253" t="s">
        <v>502</v>
      </c>
      <c r="E9" s="253" t="s">
        <v>502</v>
      </c>
      <c r="F9" s="253" t="s">
        <v>502</v>
      </c>
      <c r="G9" s="253" t="s">
        <v>502</v>
      </c>
      <c r="H9" s="253" t="s">
        <v>502</v>
      </c>
      <c r="I9" s="253" t="s">
        <v>502</v>
      </c>
      <c r="J9" s="253" t="s">
        <v>502</v>
      </c>
      <c r="K9" s="253" t="s">
        <v>502</v>
      </c>
      <c r="L9" s="253" t="s">
        <v>502</v>
      </c>
      <c r="M9" s="253" t="s">
        <v>502</v>
      </c>
      <c r="Q9" s="256" t="s">
        <v>496</v>
      </c>
      <c r="R9" s="253"/>
      <c r="S9" s="253" t="s">
        <v>504</v>
      </c>
      <c r="T9" s="253" t="s">
        <v>504</v>
      </c>
      <c r="U9" s="253" t="s">
        <v>504</v>
      </c>
      <c r="V9" s="253" t="s">
        <v>504</v>
      </c>
      <c r="W9" s="253" t="s">
        <v>504</v>
      </c>
      <c r="X9" s="253" t="s">
        <v>504</v>
      </c>
      <c r="Y9" s="253" t="s">
        <v>504</v>
      </c>
      <c r="Z9" s="253" t="s">
        <v>504</v>
      </c>
      <c r="AA9" s="253" t="s">
        <v>504</v>
      </c>
      <c r="AB9" s="253" t="s">
        <v>504</v>
      </c>
      <c r="AC9" s="253" t="s">
        <v>504</v>
      </c>
      <c r="AG9" s="256" t="s">
        <v>496</v>
      </c>
      <c r="AH9" s="253" t="s">
        <v>506</v>
      </c>
      <c r="AI9" s="253" t="s">
        <v>506</v>
      </c>
      <c r="AJ9" s="253" t="s">
        <v>506</v>
      </c>
      <c r="AK9" s="253" t="s">
        <v>506</v>
      </c>
      <c r="AL9" s="253" t="s">
        <v>506</v>
      </c>
      <c r="AM9" s="253" t="s">
        <v>506</v>
      </c>
      <c r="AN9" s="253" t="s">
        <v>506</v>
      </c>
      <c r="AO9" s="253" t="s">
        <v>506</v>
      </c>
      <c r="AP9" s="253" t="s">
        <v>506</v>
      </c>
      <c r="AQ9" s="253" t="s">
        <v>506</v>
      </c>
      <c r="AR9" s="253" t="s">
        <v>506</v>
      </c>
      <c r="AX9" s="256" t="s">
        <v>496</v>
      </c>
      <c r="AY9" s="253"/>
      <c r="AZ9" s="253" t="s">
        <v>526</v>
      </c>
      <c r="BA9" s="253" t="s">
        <v>526</v>
      </c>
      <c r="BB9" s="253" t="s">
        <v>526</v>
      </c>
      <c r="BC9" s="253" t="s">
        <v>526</v>
      </c>
      <c r="BD9" s="253" t="s">
        <v>526</v>
      </c>
      <c r="BE9" s="253" t="s">
        <v>526</v>
      </c>
      <c r="BF9" s="253" t="s">
        <v>526</v>
      </c>
      <c r="BG9" s="253" t="s">
        <v>526</v>
      </c>
      <c r="BH9" s="253" t="s">
        <v>526</v>
      </c>
      <c r="BI9" s="253" t="s">
        <v>526</v>
      </c>
      <c r="BJ9" s="253" t="s">
        <v>526</v>
      </c>
      <c r="BK9" s="253" t="s">
        <v>526</v>
      </c>
      <c r="BL9" s="253" t="s">
        <v>526</v>
      </c>
      <c r="BM9" s="253" t="s">
        <v>526</v>
      </c>
      <c r="BO9" s="256" t="s">
        <v>496</v>
      </c>
      <c r="BP9" s="253"/>
      <c r="BQ9" s="253" t="s">
        <v>516</v>
      </c>
      <c r="BR9" s="253" t="s">
        <v>516</v>
      </c>
      <c r="BS9" s="253" t="s">
        <v>516</v>
      </c>
      <c r="BT9" s="253" t="s">
        <v>516</v>
      </c>
      <c r="BU9" s="253" t="s">
        <v>516</v>
      </c>
      <c r="BV9" s="253" t="s">
        <v>516</v>
      </c>
      <c r="BW9" s="253" t="s">
        <v>516</v>
      </c>
      <c r="BX9" s="253" t="s">
        <v>516</v>
      </c>
      <c r="BY9" s="253" t="s">
        <v>516</v>
      </c>
      <c r="BZ9" s="253" t="s">
        <v>516</v>
      </c>
      <c r="CA9" s="253" t="s">
        <v>516</v>
      </c>
      <c r="CB9" s="253" t="s">
        <v>516</v>
      </c>
      <c r="CC9" s="253" t="s">
        <v>516</v>
      </c>
      <c r="CD9" s="253" t="s">
        <v>516</v>
      </c>
    </row>
    <row r="10" spans="1:82" x14ac:dyDescent="0.25">
      <c r="A10" s="257" t="s">
        <v>527</v>
      </c>
      <c r="B10" s="253"/>
      <c r="C10" s="253"/>
      <c r="D10" s="253"/>
      <c r="E10" s="253"/>
      <c r="F10" s="253"/>
      <c r="G10" s="253"/>
      <c r="H10" s="253"/>
      <c r="I10" s="253"/>
      <c r="J10" s="253"/>
      <c r="K10" s="253"/>
      <c r="L10" s="253"/>
      <c r="M10" s="253"/>
      <c r="Q10" s="257" t="s">
        <v>527</v>
      </c>
      <c r="R10" s="253"/>
      <c r="S10" s="253"/>
      <c r="T10" s="253"/>
      <c r="U10" s="253"/>
      <c r="V10" s="253"/>
      <c r="W10" s="253"/>
      <c r="X10" s="253"/>
      <c r="Y10" s="253"/>
      <c r="Z10" s="253"/>
      <c r="AA10" s="253"/>
      <c r="AB10" s="253"/>
      <c r="AC10" s="253"/>
      <c r="AG10" s="257" t="s">
        <v>527</v>
      </c>
      <c r="AH10" s="253"/>
      <c r="AI10" s="253"/>
      <c r="AJ10" s="253"/>
      <c r="AK10" s="253"/>
      <c r="AL10" s="253"/>
      <c r="AM10" s="253"/>
      <c r="AN10" s="253"/>
      <c r="AO10" s="253"/>
      <c r="AP10" s="253"/>
      <c r="AQ10" s="253"/>
      <c r="AR10" s="253"/>
      <c r="AX10" s="257" t="s">
        <v>527</v>
      </c>
      <c r="AY10" s="253"/>
      <c r="AZ10" s="253"/>
      <c r="BA10" s="253"/>
      <c r="BB10" s="253"/>
      <c r="BC10" s="253"/>
      <c r="BD10" s="253"/>
      <c r="BE10" s="253"/>
      <c r="BF10" s="253"/>
      <c r="BG10" s="253"/>
      <c r="BH10" s="253"/>
      <c r="BI10" s="253"/>
      <c r="BJ10" s="253"/>
      <c r="BK10" s="253"/>
      <c r="BL10" s="253"/>
      <c r="BM10" s="253"/>
      <c r="BO10" s="257" t="s">
        <v>527</v>
      </c>
      <c r="BP10" s="253"/>
      <c r="BQ10" s="253"/>
      <c r="BR10" s="253"/>
      <c r="BS10" s="253"/>
      <c r="BT10" s="253"/>
      <c r="BU10" s="253"/>
      <c r="BV10" s="253"/>
      <c r="BW10" s="253"/>
      <c r="BX10" s="253"/>
      <c r="BY10" s="253"/>
      <c r="BZ10" s="253"/>
      <c r="CA10" s="253"/>
      <c r="CB10" s="253"/>
      <c r="CC10" s="253"/>
      <c r="CD10" s="253"/>
    </row>
    <row r="11" spans="1:82" x14ac:dyDescent="0.25">
      <c r="A11" s="256" t="s">
        <v>490</v>
      </c>
      <c r="B11" s="253"/>
      <c r="C11" s="253">
        <f>C1/1000000</f>
        <v>179.999</v>
      </c>
      <c r="D11" s="253">
        <f t="shared" ref="D11:M15" si="0">D1/1000000</f>
        <v>239.99600000000001</v>
      </c>
      <c r="E11" s="253">
        <f t="shared" si="0"/>
        <v>300.00200000000001</v>
      </c>
      <c r="F11" s="253">
        <f t="shared" si="0"/>
        <v>359.99799999999999</v>
      </c>
      <c r="G11" s="253">
        <f t="shared" si="0"/>
        <v>419.99400000000003</v>
      </c>
      <c r="H11" s="253">
        <f t="shared" si="0"/>
        <v>480.00099999999998</v>
      </c>
      <c r="I11" s="253">
        <f t="shared" si="0"/>
        <v>539.99699999999996</v>
      </c>
      <c r="J11" s="253">
        <f t="shared" si="0"/>
        <v>600.00300000000004</v>
      </c>
      <c r="K11" s="253">
        <f t="shared" si="0"/>
        <v>659.99900000000002</v>
      </c>
      <c r="L11" s="253">
        <f t="shared" si="0"/>
        <v>719.99599999999998</v>
      </c>
      <c r="M11" s="253">
        <f t="shared" si="0"/>
        <v>780.00199999999995</v>
      </c>
      <c r="N11" s="235"/>
      <c r="O11" s="235"/>
      <c r="Q11" s="256" t="s">
        <v>490</v>
      </c>
      <c r="R11" s="253"/>
      <c r="S11" s="253" t="e">
        <f>S1/1000000</f>
        <v>#VALUE!</v>
      </c>
      <c r="T11" s="253">
        <f t="shared" ref="T11:AC12" si="1">T1/1000000</f>
        <v>39.997999999999998</v>
      </c>
      <c r="U11" s="253">
        <f t="shared" si="1"/>
        <v>79.995000000000005</v>
      </c>
      <c r="V11" s="253">
        <f t="shared" si="1"/>
        <v>120.003</v>
      </c>
      <c r="W11" s="253">
        <f t="shared" si="1"/>
        <v>160</v>
      </c>
      <c r="X11" s="253">
        <f t="shared" si="1"/>
        <v>199.99799999999999</v>
      </c>
      <c r="Y11" s="253">
        <f t="shared" si="1"/>
        <v>239.995</v>
      </c>
      <c r="Z11" s="253">
        <f t="shared" si="1"/>
        <v>279.99299999999999</v>
      </c>
      <c r="AA11" s="253">
        <f t="shared" si="1"/>
        <v>320</v>
      </c>
      <c r="AB11" s="253">
        <f t="shared" si="1"/>
        <v>359.99799999999999</v>
      </c>
      <c r="AC11" s="253">
        <f t="shared" si="1"/>
        <v>399.995</v>
      </c>
      <c r="AD11" s="235"/>
      <c r="AE11" s="235"/>
      <c r="AG11" s="256" t="s">
        <v>490</v>
      </c>
      <c r="AH11" s="253">
        <v>0</v>
      </c>
      <c r="AI11" s="253">
        <f>AI1/1000000</f>
        <v>60.006</v>
      </c>
      <c r="AJ11" s="253">
        <f t="shared" ref="AJ11:AR11" si="2">AJ1/1000000</f>
        <v>120.002</v>
      </c>
      <c r="AK11" s="253">
        <f t="shared" si="2"/>
        <v>179.99799999999999</v>
      </c>
      <c r="AL11" s="253">
        <f t="shared" si="2"/>
        <v>240.005</v>
      </c>
      <c r="AM11" s="253">
        <f t="shared" si="2"/>
        <v>300.00099999999998</v>
      </c>
      <c r="AN11" s="253">
        <f t="shared" si="2"/>
        <v>359.99700000000001</v>
      </c>
      <c r="AO11" s="253">
        <f t="shared" si="2"/>
        <v>420.00299999999999</v>
      </c>
      <c r="AP11" s="253">
        <f t="shared" si="2"/>
        <v>480</v>
      </c>
      <c r="AQ11" s="253">
        <f t="shared" si="2"/>
        <v>540.00599999999997</v>
      </c>
      <c r="AR11" s="253">
        <f t="shared" si="2"/>
        <v>600.00199999999995</v>
      </c>
      <c r="AS11" s="235"/>
      <c r="AT11" s="235"/>
      <c r="AU11" s="235"/>
      <c r="AX11" s="256" t="s">
        <v>490</v>
      </c>
      <c r="AY11" s="253"/>
      <c r="AZ11" s="253">
        <f>AZ1/1000000</f>
        <v>0</v>
      </c>
      <c r="BA11" s="253">
        <f t="shared" ref="BA11:BJ11" si="3">BA1/1000000</f>
        <v>60.006</v>
      </c>
      <c r="BB11" s="253">
        <f t="shared" si="3"/>
        <v>120.002</v>
      </c>
      <c r="BC11" s="253">
        <f t="shared" si="3"/>
        <v>179.999</v>
      </c>
      <c r="BD11" s="253">
        <f t="shared" si="3"/>
        <v>240.005</v>
      </c>
      <c r="BE11" s="253">
        <f t="shared" si="3"/>
        <v>300.00099999999998</v>
      </c>
      <c r="BF11" s="253">
        <f t="shared" si="3"/>
        <v>360.00700000000001</v>
      </c>
      <c r="BG11" s="253">
        <f t="shared" si="3"/>
        <v>420.00400000000002</v>
      </c>
      <c r="BH11" s="253">
        <f t="shared" si="3"/>
        <v>480</v>
      </c>
      <c r="BI11" s="253">
        <f t="shared" si="3"/>
        <v>540.00599999999997</v>
      </c>
      <c r="BJ11" s="253">
        <f t="shared" si="3"/>
        <v>600.00300000000004</v>
      </c>
      <c r="BK11" s="253">
        <f>BK1/1000000</f>
        <v>659.99900000000002</v>
      </c>
      <c r="BL11" s="253">
        <f t="shared" ref="BL11:BM11" si="4">BL1/1000000</f>
        <v>720.005</v>
      </c>
      <c r="BM11" s="253">
        <f t="shared" si="4"/>
        <v>780.00099999999998</v>
      </c>
      <c r="BO11" s="256" t="s">
        <v>490</v>
      </c>
      <c r="BP11" s="253"/>
      <c r="BQ11" s="253">
        <v>0</v>
      </c>
      <c r="BR11" s="253">
        <f t="shared" ref="BR11:CA11" si="5">BR1/1000000</f>
        <v>59.996000000000002</v>
      </c>
      <c r="BS11" s="253">
        <f t="shared" si="5"/>
        <v>120.002</v>
      </c>
      <c r="BT11" s="253">
        <f t="shared" si="5"/>
        <v>179.999</v>
      </c>
      <c r="BU11" s="253">
        <f t="shared" si="5"/>
        <v>239.995</v>
      </c>
      <c r="BV11" s="253">
        <f t="shared" si="5"/>
        <v>300.00099999999998</v>
      </c>
      <c r="BW11" s="253">
        <f t="shared" si="5"/>
        <v>359.99799999999999</v>
      </c>
      <c r="BX11" s="253">
        <f t="shared" si="5"/>
        <v>419.99400000000003</v>
      </c>
      <c r="BY11" s="253">
        <f t="shared" si="5"/>
        <v>480</v>
      </c>
      <c r="BZ11" s="253">
        <f t="shared" si="5"/>
        <v>539.99599999999998</v>
      </c>
      <c r="CA11" s="253">
        <f t="shared" si="5"/>
        <v>600.00300000000004</v>
      </c>
      <c r="CB11" s="253">
        <f>CB1/1000000</f>
        <v>659.99900000000002</v>
      </c>
      <c r="CC11" s="253">
        <f t="shared" ref="CC11:CD11" si="6">CC1/1000000</f>
        <v>719.995</v>
      </c>
      <c r="CD11" s="253">
        <f t="shared" si="6"/>
        <v>780.00099999999998</v>
      </c>
    </row>
    <row r="12" spans="1:82" x14ac:dyDescent="0.25">
      <c r="A12" s="256" t="s">
        <v>489</v>
      </c>
      <c r="B12" s="253"/>
      <c r="C12" s="253">
        <f>C2/1000000</f>
        <v>118.48814299999999</v>
      </c>
      <c r="D12" s="253">
        <f t="shared" si="0"/>
        <v>117.368708</v>
      </c>
      <c r="E12" s="253">
        <f t="shared" si="0"/>
        <v>118.19936300000001</v>
      </c>
      <c r="F12" s="253">
        <f t="shared" si="0"/>
        <v>116.639062</v>
      </c>
      <c r="G12" s="253">
        <f t="shared" si="0"/>
        <v>117.533491</v>
      </c>
      <c r="H12" s="253">
        <f t="shared" si="0"/>
        <v>116.26213300000001</v>
      </c>
      <c r="I12" s="253">
        <f t="shared" si="0"/>
        <v>116.61938000000001</v>
      </c>
      <c r="J12" s="253">
        <f t="shared" si="0"/>
        <v>116.888132</v>
      </c>
      <c r="K12" s="253">
        <f t="shared" si="0"/>
        <v>115.842574</v>
      </c>
      <c r="L12" s="253">
        <f t="shared" si="0"/>
        <v>114.267551</v>
      </c>
      <c r="M12" s="253">
        <f t="shared" si="0"/>
        <v>116.362067</v>
      </c>
      <c r="N12" s="235"/>
      <c r="O12" s="235"/>
      <c r="Q12" s="256" t="s">
        <v>489</v>
      </c>
      <c r="R12" s="253"/>
      <c r="S12" s="253">
        <f>S2/1000000</f>
        <v>116.44552400000001</v>
      </c>
      <c r="T12" s="253">
        <f t="shared" si="1"/>
        <v>116.40372499999999</v>
      </c>
      <c r="U12" s="253">
        <f t="shared" si="1"/>
        <v>115.697671</v>
      </c>
      <c r="V12" s="253">
        <f t="shared" si="1"/>
        <v>116.329196</v>
      </c>
      <c r="W12" s="253">
        <f t="shared" si="1"/>
        <v>113.599401</v>
      </c>
      <c r="X12" s="253">
        <f t="shared" si="1"/>
        <v>111.87194100000001</v>
      </c>
      <c r="Y12" s="253">
        <f t="shared" si="1"/>
        <v>111.38501100000001</v>
      </c>
      <c r="Z12" s="253">
        <f t="shared" si="1"/>
        <v>111.573093</v>
      </c>
      <c r="AA12" s="253">
        <f t="shared" si="1"/>
        <v>110.190714</v>
      </c>
      <c r="AB12" s="253">
        <f t="shared" si="1"/>
        <v>110.221682</v>
      </c>
      <c r="AC12" s="253">
        <f t="shared" si="1"/>
        <v>109.3443</v>
      </c>
      <c r="AD12" s="235"/>
      <c r="AE12" s="235"/>
      <c r="AG12" s="256" t="s">
        <v>489</v>
      </c>
      <c r="AH12" s="253">
        <f>AH2/1000000</f>
        <v>114.354207</v>
      </c>
      <c r="AI12" s="253">
        <f>AI2/1000000</f>
        <v>113.60206700000001</v>
      </c>
      <c r="AJ12" s="253">
        <f t="shared" ref="AJ12:AR12" si="7">AJ2/1000000</f>
        <v>112.073616</v>
      </c>
      <c r="AK12" s="253">
        <f t="shared" si="7"/>
        <v>110.02572499999999</v>
      </c>
      <c r="AL12" s="253">
        <f t="shared" si="7"/>
        <v>107.93392</v>
      </c>
      <c r="AM12" s="253">
        <f t="shared" si="7"/>
        <v>107.82058000000001</v>
      </c>
      <c r="AN12" s="253">
        <f t="shared" si="7"/>
        <v>105.718667</v>
      </c>
      <c r="AO12" s="253">
        <f t="shared" si="7"/>
        <v>104.632119</v>
      </c>
      <c r="AP12" s="253">
        <f t="shared" si="7"/>
        <v>103.37216600000001</v>
      </c>
      <c r="AQ12" s="253">
        <f t="shared" si="7"/>
        <v>100.051007</v>
      </c>
      <c r="AR12" s="253">
        <f t="shared" si="7"/>
        <v>97.755388999999994</v>
      </c>
      <c r="AS12" s="235"/>
      <c r="AT12" s="235"/>
      <c r="AU12" s="235"/>
      <c r="AX12" s="256" t="s">
        <v>489</v>
      </c>
      <c r="AY12" s="253"/>
      <c r="AZ12" s="253">
        <f>AZ2/1000000</f>
        <v>126.293829</v>
      </c>
      <c r="BA12" s="253">
        <f t="shared" ref="BA12:BJ12" si="8">BA2/1000000</f>
        <v>126.610426</v>
      </c>
      <c r="BB12" s="253">
        <f t="shared" si="8"/>
        <v>125.974228</v>
      </c>
      <c r="BC12" s="253">
        <f t="shared" si="8"/>
        <v>125.251884</v>
      </c>
      <c r="BD12" s="253">
        <f t="shared" si="8"/>
        <v>124.470738</v>
      </c>
      <c r="BE12" s="253">
        <f t="shared" si="8"/>
        <v>125.834554</v>
      </c>
      <c r="BF12" s="253">
        <f t="shared" si="8"/>
        <v>124.89216500000001</v>
      </c>
      <c r="BG12" s="253">
        <f t="shared" si="8"/>
        <v>124.13096899999999</v>
      </c>
      <c r="BH12" s="253">
        <f t="shared" si="8"/>
        <v>123.21986800000001</v>
      </c>
      <c r="BI12" s="253">
        <f t="shared" si="8"/>
        <v>123.992358</v>
      </c>
      <c r="BJ12" s="253">
        <f t="shared" si="8"/>
        <v>122.878456</v>
      </c>
      <c r="BK12" s="253">
        <f>BK2/1000000</f>
        <v>123.40328700000001</v>
      </c>
      <c r="BL12" s="253">
        <f t="shared" ref="BL12:BM12" si="9">BL2/1000000</f>
        <v>121.17850900000001</v>
      </c>
      <c r="BM12" s="253">
        <f t="shared" si="9"/>
        <v>121.31895</v>
      </c>
      <c r="BO12" s="256" t="s">
        <v>489</v>
      </c>
      <c r="BP12" s="253"/>
      <c r="BQ12" s="253">
        <f>BQ2/1000000</f>
        <v>116.31961</v>
      </c>
      <c r="BR12" s="253">
        <f t="shared" ref="BR12:CA12" si="10">BR2/1000000</f>
        <v>117.03797299999999</v>
      </c>
      <c r="BS12" s="253">
        <f t="shared" si="10"/>
        <v>116.834825</v>
      </c>
      <c r="BT12" s="253">
        <f t="shared" si="10"/>
        <v>116.552752</v>
      </c>
      <c r="BU12" s="253">
        <f t="shared" si="10"/>
        <v>116.188602</v>
      </c>
      <c r="BV12" s="253">
        <f t="shared" si="10"/>
        <v>115.77646799999999</v>
      </c>
      <c r="BW12" s="253">
        <f t="shared" si="10"/>
        <v>116.042981</v>
      </c>
      <c r="BX12" s="253">
        <f t="shared" si="10"/>
        <v>114.812735</v>
      </c>
      <c r="BY12" s="253">
        <f t="shared" si="10"/>
        <v>114.762446</v>
      </c>
      <c r="BZ12" s="253">
        <f t="shared" si="10"/>
        <v>114.08957599999999</v>
      </c>
      <c r="CA12" s="253">
        <f t="shared" si="10"/>
        <v>114.322435</v>
      </c>
      <c r="CB12" s="253">
        <f>CB2/1000000</f>
        <v>112.663645</v>
      </c>
      <c r="CC12" s="253">
        <f t="shared" ref="CC12:CD12" si="11">CC2/1000000</f>
        <v>112.311955</v>
      </c>
      <c r="CD12" s="253">
        <f t="shared" si="11"/>
        <v>113.52027</v>
      </c>
    </row>
    <row r="13" spans="1:82" x14ac:dyDescent="0.25">
      <c r="A13" s="256" t="s">
        <v>488</v>
      </c>
      <c r="B13" s="253"/>
      <c r="C13" s="253">
        <f t="shared" ref="C13:M18" si="12">C3/1000000</f>
        <v>340</v>
      </c>
      <c r="D13" s="253">
        <f t="shared" si="0"/>
        <v>320</v>
      </c>
      <c r="E13" s="253">
        <f t="shared" si="0"/>
        <v>300</v>
      </c>
      <c r="F13" s="253">
        <f t="shared" si="0"/>
        <v>280</v>
      </c>
      <c r="G13" s="253">
        <f t="shared" si="0"/>
        <v>260</v>
      </c>
      <c r="H13" s="253">
        <f t="shared" si="0"/>
        <v>240</v>
      </c>
      <c r="I13" s="253">
        <f t="shared" si="0"/>
        <v>220</v>
      </c>
      <c r="J13" s="253">
        <f t="shared" si="0"/>
        <v>200</v>
      </c>
      <c r="K13" s="253">
        <f t="shared" si="0"/>
        <v>180</v>
      </c>
      <c r="L13" s="253">
        <f t="shared" si="0"/>
        <v>160</v>
      </c>
      <c r="M13" s="253">
        <f t="shared" si="0"/>
        <v>140</v>
      </c>
      <c r="N13" s="235"/>
      <c r="O13" s="235"/>
      <c r="Q13" s="256" t="s">
        <v>488</v>
      </c>
      <c r="R13" s="253"/>
      <c r="S13" s="253">
        <f t="shared" ref="S13:AC18" si="13">S3/1000000</f>
        <v>360</v>
      </c>
      <c r="T13" s="253">
        <f t="shared" si="13"/>
        <v>340</v>
      </c>
      <c r="U13" s="253">
        <f t="shared" si="13"/>
        <v>320</v>
      </c>
      <c r="V13" s="253">
        <f t="shared" si="13"/>
        <v>300</v>
      </c>
      <c r="W13" s="253">
        <f t="shared" si="13"/>
        <v>280</v>
      </c>
      <c r="X13" s="253">
        <f t="shared" si="13"/>
        <v>260</v>
      </c>
      <c r="Y13" s="253">
        <f t="shared" si="13"/>
        <v>240</v>
      </c>
      <c r="Z13" s="253">
        <f t="shared" si="13"/>
        <v>220</v>
      </c>
      <c r="AA13" s="253">
        <f t="shared" si="13"/>
        <v>200</v>
      </c>
      <c r="AB13" s="253">
        <f t="shared" si="13"/>
        <v>180</v>
      </c>
      <c r="AC13" s="253">
        <f t="shared" si="13"/>
        <v>160</v>
      </c>
      <c r="AD13" s="235"/>
      <c r="AE13" s="235"/>
      <c r="AG13" s="256" t="s">
        <v>488</v>
      </c>
      <c r="AH13" s="253">
        <f t="shared" ref="AH13:AR13" si="14">AH3/1000000</f>
        <v>340</v>
      </c>
      <c r="AI13" s="253">
        <f t="shared" si="14"/>
        <v>320</v>
      </c>
      <c r="AJ13" s="253">
        <f t="shared" si="14"/>
        <v>300</v>
      </c>
      <c r="AK13" s="253">
        <f t="shared" si="14"/>
        <v>280</v>
      </c>
      <c r="AL13" s="253">
        <f t="shared" si="14"/>
        <v>260</v>
      </c>
      <c r="AM13" s="253">
        <f t="shared" si="14"/>
        <v>240</v>
      </c>
      <c r="AN13" s="253">
        <f t="shared" si="14"/>
        <v>220</v>
      </c>
      <c r="AO13" s="253">
        <f t="shared" si="14"/>
        <v>200</v>
      </c>
      <c r="AP13" s="253">
        <f t="shared" si="14"/>
        <v>180</v>
      </c>
      <c r="AQ13" s="253">
        <f t="shared" si="14"/>
        <v>160</v>
      </c>
      <c r="AR13" s="253">
        <f t="shared" si="14"/>
        <v>140</v>
      </c>
      <c r="AS13" s="235"/>
      <c r="AT13" s="235"/>
      <c r="AU13" s="235"/>
      <c r="AX13" s="256" t="s">
        <v>488</v>
      </c>
      <c r="AY13" s="253"/>
      <c r="AZ13" s="253">
        <f t="shared" ref="AZ13:BJ13" si="15">AZ3/1000000</f>
        <v>400</v>
      </c>
      <c r="BA13" s="253">
        <f t="shared" si="15"/>
        <v>380</v>
      </c>
      <c r="BB13" s="253">
        <f t="shared" si="15"/>
        <v>360</v>
      </c>
      <c r="BC13" s="253">
        <f t="shared" si="15"/>
        <v>340</v>
      </c>
      <c r="BD13" s="253">
        <f t="shared" si="15"/>
        <v>320</v>
      </c>
      <c r="BE13" s="253">
        <f t="shared" si="15"/>
        <v>300</v>
      </c>
      <c r="BF13" s="253">
        <f t="shared" si="15"/>
        <v>280</v>
      </c>
      <c r="BG13" s="253">
        <f t="shared" si="15"/>
        <v>260</v>
      </c>
      <c r="BH13" s="253">
        <f t="shared" si="15"/>
        <v>240</v>
      </c>
      <c r="BI13" s="253">
        <f t="shared" si="15"/>
        <v>220</v>
      </c>
      <c r="BJ13" s="253">
        <f t="shared" si="15"/>
        <v>200</v>
      </c>
      <c r="BK13" s="253">
        <f t="shared" ref="BK13:BM13" si="16">BK3/1000000</f>
        <v>180</v>
      </c>
      <c r="BL13" s="253">
        <f t="shared" si="16"/>
        <v>160</v>
      </c>
      <c r="BM13" s="253">
        <f t="shared" si="16"/>
        <v>140</v>
      </c>
      <c r="BO13" s="256" t="s">
        <v>488</v>
      </c>
      <c r="BP13" s="253"/>
      <c r="BQ13" s="253">
        <f t="shared" ref="BQ13:CD13" si="17">BQ3/1000000</f>
        <v>400</v>
      </c>
      <c r="BR13" s="253">
        <f t="shared" si="17"/>
        <v>380</v>
      </c>
      <c r="BS13" s="253">
        <f t="shared" si="17"/>
        <v>360</v>
      </c>
      <c r="BT13" s="253">
        <f t="shared" si="17"/>
        <v>340</v>
      </c>
      <c r="BU13" s="253">
        <f t="shared" si="17"/>
        <v>320</v>
      </c>
      <c r="BV13" s="253">
        <f t="shared" si="17"/>
        <v>300</v>
      </c>
      <c r="BW13" s="253">
        <f t="shared" si="17"/>
        <v>280</v>
      </c>
      <c r="BX13" s="253">
        <f t="shared" si="17"/>
        <v>260</v>
      </c>
      <c r="BY13" s="253">
        <f t="shared" si="17"/>
        <v>240</v>
      </c>
      <c r="BZ13" s="253">
        <f t="shared" si="17"/>
        <v>220</v>
      </c>
      <c r="CA13" s="253">
        <f t="shared" si="17"/>
        <v>200</v>
      </c>
      <c r="CB13" s="253">
        <f t="shared" si="17"/>
        <v>180</v>
      </c>
      <c r="CC13" s="253">
        <f t="shared" si="17"/>
        <v>160</v>
      </c>
      <c r="CD13" s="253">
        <f t="shared" si="17"/>
        <v>140</v>
      </c>
    </row>
    <row r="14" spans="1:82" x14ac:dyDescent="0.25">
      <c r="A14" s="256" t="s">
        <v>492</v>
      </c>
      <c r="B14" s="253"/>
      <c r="C14" s="253">
        <f t="shared" si="12"/>
        <v>23697.628690000001</v>
      </c>
      <c r="D14" s="253">
        <f t="shared" si="0"/>
        <v>23473.741589000001</v>
      </c>
      <c r="E14" s="253">
        <f t="shared" si="0"/>
        <v>23639.872535999999</v>
      </c>
      <c r="F14" s="253">
        <f t="shared" si="0"/>
        <v>23327.812467</v>
      </c>
      <c r="G14" s="253">
        <f>G4/1000000</f>
        <v>23506.698279</v>
      </c>
      <c r="H14" s="253">
        <f t="shared" si="0"/>
        <v>23252.426538</v>
      </c>
      <c r="I14" s="253">
        <f t="shared" si="0"/>
        <v>23323.875943999999</v>
      </c>
      <c r="J14" s="253">
        <f t="shared" si="0"/>
        <v>23377.626319999999</v>
      </c>
      <c r="K14" s="253">
        <f t="shared" si="0"/>
        <v>23168.514827999999</v>
      </c>
      <c r="L14" s="253">
        <f t="shared" si="0"/>
        <v>22853.510279999999</v>
      </c>
      <c r="M14" s="253">
        <f t="shared" si="0"/>
        <v>23272.413337000002</v>
      </c>
      <c r="N14" s="235"/>
      <c r="O14" s="235"/>
      <c r="Q14" s="256" t="s">
        <v>492</v>
      </c>
      <c r="R14" s="253"/>
      <c r="S14" s="253">
        <f t="shared" si="13"/>
        <v>23289.104818</v>
      </c>
      <c r="T14" s="253">
        <f t="shared" si="13"/>
        <v>23280.744954000002</v>
      </c>
      <c r="U14" s="253">
        <f t="shared" si="13"/>
        <v>23139.534198000001</v>
      </c>
      <c r="V14" s="253">
        <f t="shared" si="13"/>
        <v>23265.839246</v>
      </c>
      <c r="W14" s="253">
        <f t="shared" si="13"/>
        <v>22719.880174999998</v>
      </c>
      <c r="X14" s="253">
        <f t="shared" si="13"/>
        <v>22374.388224999999</v>
      </c>
      <c r="Y14" s="253">
        <f t="shared" si="13"/>
        <v>22277.002116</v>
      </c>
      <c r="Z14" s="253">
        <f t="shared" si="13"/>
        <v>22314.618516999999</v>
      </c>
      <c r="AA14" s="253">
        <f t="shared" si="13"/>
        <v>22038.142786</v>
      </c>
      <c r="AB14" s="253">
        <f t="shared" si="13"/>
        <v>22044.336495</v>
      </c>
      <c r="AC14" s="253" t="s">
        <v>505</v>
      </c>
      <c r="AD14" s="235"/>
      <c r="AE14" s="235"/>
      <c r="AG14" s="256" t="s">
        <v>492</v>
      </c>
      <c r="AH14" s="253">
        <f t="shared" ref="AH14:AR14" si="18">AH4/1000000</f>
        <v>22870.841480999999</v>
      </c>
      <c r="AI14" s="253">
        <f t="shared" si="18"/>
        <v>22720.413456999999</v>
      </c>
      <c r="AJ14" s="253">
        <f t="shared" si="18"/>
        <v>22414.723231</v>
      </c>
      <c r="AK14" s="253">
        <f t="shared" si="18"/>
        <v>22005.144902</v>
      </c>
      <c r="AL14" s="253">
        <f t="shared" si="18"/>
        <v>21586.784090000001</v>
      </c>
      <c r="AM14" s="253">
        <f t="shared" si="18"/>
        <v>21564.115937999999</v>
      </c>
      <c r="AN14" s="253">
        <f t="shared" si="18"/>
        <v>21143.733301</v>
      </c>
      <c r="AO14" s="253">
        <f t="shared" si="18"/>
        <v>20926.423862</v>
      </c>
      <c r="AP14" s="253">
        <f t="shared" si="18"/>
        <v>20674.433247000001</v>
      </c>
      <c r="AQ14" s="253">
        <f t="shared" si="18"/>
        <v>20010.201346000002</v>
      </c>
      <c r="AR14" s="253">
        <f t="shared" si="18"/>
        <v>19551.077831999999</v>
      </c>
      <c r="AS14" s="235"/>
      <c r="AT14" s="235"/>
      <c r="AU14" s="235"/>
      <c r="AX14" s="256" t="s">
        <v>492</v>
      </c>
      <c r="AY14" s="253"/>
      <c r="AZ14" s="253">
        <f t="shared" ref="AZ14:BI14" si="19">AZ4/1000000</f>
        <v>25258.765804999999</v>
      </c>
      <c r="BA14" s="253">
        <f t="shared" si="19"/>
        <v>25322.085126000002</v>
      </c>
      <c r="BB14" s="253">
        <f t="shared" si="19"/>
        <v>25194.845608</v>
      </c>
      <c r="BC14" s="253">
        <f t="shared" si="19"/>
        <v>25050.376871</v>
      </c>
      <c r="BD14" s="253">
        <f t="shared" si="19"/>
        <v>24894.147626000002</v>
      </c>
      <c r="BE14" s="253">
        <f t="shared" si="19"/>
        <v>25166.910841000001</v>
      </c>
      <c r="BF14" s="253">
        <f t="shared" si="19"/>
        <v>24978.432998</v>
      </c>
      <c r="BG14" s="253">
        <f t="shared" si="19"/>
        <v>24826.193856000002</v>
      </c>
      <c r="BH14" s="253">
        <f t="shared" si="19"/>
        <v>24643.973629</v>
      </c>
      <c r="BI14" s="253">
        <f t="shared" si="19"/>
        <v>24798.471505000001</v>
      </c>
      <c r="BJ14" s="253" t="s">
        <v>505</v>
      </c>
      <c r="BK14" s="253">
        <f t="shared" ref="BK14:BM14" si="20">BK4/1000000</f>
        <v>24680.657498</v>
      </c>
      <c r="BL14" s="253">
        <f t="shared" si="20"/>
        <v>24235.701892000001</v>
      </c>
      <c r="BM14" s="253">
        <f t="shared" si="20"/>
        <v>24263.790068999999</v>
      </c>
      <c r="BO14" s="256" t="s">
        <v>492</v>
      </c>
      <c r="BP14" s="253"/>
      <c r="BQ14" s="253">
        <f t="shared" ref="BQ14:BZ14" si="21">BQ4/1000000</f>
        <v>23263.921977000002</v>
      </c>
      <c r="BR14" s="253">
        <f t="shared" si="21"/>
        <v>23407.594700000001</v>
      </c>
      <c r="BS14" s="253">
        <f t="shared" si="21"/>
        <v>23366.965074</v>
      </c>
      <c r="BT14" s="253">
        <f t="shared" si="21"/>
        <v>23310.55039</v>
      </c>
      <c r="BU14" s="253">
        <f t="shared" si="21"/>
        <v>23237.720487999999</v>
      </c>
      <c r="BV14" s="253">
        <f t="shared" si="21"/>
        <v>23155.293699000002</v>
      </c>
      <c r="BW14" s="253">
        <f t="shared" si="21"/>
        <v>23208.596299000001</v>
      </c>
      <c r="BX14" s="253">
        <f t="shared" si="21"/>
        <v>22962.547027000001</v>
      </c>
      <c r="BY14" s="253">
        <f t="shared" si="21"/>
        <v>22952.489173000002</v>
      </c>
      <c r="BZ14" s="253">
        <f t="shared" si="21"/>
        <v>22817.915230999999</v>
      </c>
      <c r="CA14" s="253" t="s">
        <v>505</v>
      </c>
      <c r="CB14" s="253">
        <f t="shared" ref="CB14:CD14" si="22">CB4/1000000</f>
        <v>22532.729042999999</v>
      </c>
      <c r="CC14" s="253">
        <f t="shared" si="22"/>
        <v>22462.391041999999</v>
      </c>
      <c r="CD14" s="253">
        <f t="shared" si="22"/>
        <v>22704.053951000002</v>
      </c>
    </row>
    <row r="15" spans="1:82" x14ac:dyDescent="0.25">
      <c r="A15" s="256" t="s">
        <v>493</v>
      </c>
      <c r="B15" s="253"/>
      <c r="C15" s="253">
        <f t="shared" si="12"/>
        <v>5</v>
      </c>
      <c r="D15" s="253">
        <f t="shared" si="0"/>
        <v>5</v>
      </c>
      <c r="E15" s="253">
        <f t="shared" si="0"/>
        <v>5</v>
      </c>
      <c r="F15" s="253">
        <f t="shared" si="0"/>
        <v>5</v>
      </c>
      <c r="G15" s="253">
        <f t="shared" si="0"/>
        <v>5</v>
      </c>
      <c r="H15" s="253">
        <f t="shared" si="0"/>
        <v>5</v>
      </c>
      <c r="I15" s="253">
        <f t="shared" si="0"/>
        <v>5</v>
      </c>
      <c r="J15" s="253">
        <f t="shared" si="0"/>
        <v>5</v>
      </c>
      <c r="K15" s="253">
        <f t="shared" si="0"/>
        <v>5</v>
      </c>
      <c r="L15" s="253">
        <f t="shared" si="0"/>
        <v>5</v>
      </c>
      <c r="M15" s="253">
        <f t="shared" si="0"/>
        <v>5</v>
      </c>
      <c r="N15" s="235"/>
      <c r="O15" s="235"/>
      <c r="Q15" s="256" t="s">
        <v>493</v>
      </c>
      <c r="R15" s="253"/>
      <c r="S15" s="253">
        <f t="shared" si="13"/>
        <v>5</v>
      </c>
      <c r="T15" s="253">
        <f t="shared" si="13"/>
        <v>5</v>
      </c>
      <c r="U15" s="253">
        <f t="shared" si="13"/>
        <v>5</v>
      </c>
      <c r="V15" s="253">
        <f t="shared" si="13"/>
        <v>5</v>
      </c>
      <c r="W15" s="253">
        <f t="shared" si="13"/>
        <v>5</v>
      </c>
      <c r="X15" s="253">
        <f t="shared" si="13"/>
        <v>5</v>
      </c>
      <c r="Y15" s="253">
        <f t="shared" si="13"/>
        <v>5</v>
      </c>
      <c r="Z15" s="253">
        <f t="shared" si="13"/>
        <v>5</v>
      </c>
      <c r="AA15" s="253">
        <f t="shared" si="13"/>
        <v>5</v>
      </c>
      <c r="AB15" s="253">
        <f t="shared" si="13"/>
        <v>5</v>
      </c>
      <c r="AC15" s="253">
        <f t="shared" si="13"/>
        <v>5</v>
      </c>
      <c r="AD15" s="235"/>
      <c r="AE15" s="235"/>
      <c r="AG15" s="256" t="s">
        <v>493</v>
      </c>
      <c r="AH15" s="253">
        <f t="shared" ref="AH15:AR15" si="23">AH5/1000000</f>
        <v>5</v>
      </c>
      <c r="AI15" s="253">
        <f t="shared" si="23"/>
        <v>5</v>
      </c>
      <c r="AJ15" s="253">
        <f t="shared" si="23"/>
        <v>5</v>
      </c>
      <c r="AK15" s="253">
        <f t="shared" si="23"/>
        <v>5</v>
      </c>
      <c r="AL15" s="253">
        <f t="shared" si="23"/>
        <v>5</v>
      </c>
      <c r="AM15" s="253">
        <f t="shared" si="23"/>
        <v>5</v>
      </c>
      <c r="AN15" s="253">
        <f t="shared" si="23"/>
        <v>5</v>
      </c>
      <c r="AO15" s="253">
        <f t="shared" si="23"/>
        <v>5</v>
      </c>
      <c r="AP15" s="253">
        <f t="shared" si="23"/>
        <v>5</v>
      </c>
      <c r="AQ15" s="253">
        <f t="shared" si="23"/>
        <v>5</v>
      </c>
      <c r="AR15" s="253">
        <f t="shared" si="23"/>
        <v>5</v>
      </c>
      <c r="AS15" s="235"/>
      <c r="AT15" s="235"/>
      <c r="AU15" s="235"/>
      <c r="AX15" s="256" t="s">
        <v>493</v>
      </c>
      <c r="AY15" s="253"/>
      <c r="AZ15" s="253">
        <f t="shared" ref="AZ15:BJ15" si="24">AZ5/1000000</f>
        <v>5</v>
      </c>
      <c r="BA15" s="253">
        <f t="shared" si="24"/>
        <v>5</v>
      </c>
      <c r="BB15" s="253">
        <f t="shared" si="24"/>
        <v>5</v>
      </c>
      <c r="BC15" s="253">
        <f t="shared" si="24"/>
        <v>5</v>
      </c>
      <c r="BD15" s="253">
        <f t="shared" si="24"/>
        <v>5</v>
      </c>
      <c r="BE15" s="253">
        <f t="shared" si="24"/>
        <v>5</v>
      </c>
      <c r="BF15" s="253">
        <f t="shared" si="24"/>
        <v>5</v>
      </c>
      <c r="BG15" s="253">
        <f t="shared" si="24"/>
        <v>5</v>
      </c>
      <c r="BH15" s="253">
        <f t="shared" si="24"/>
        <v>5</v>
      </c>
      <c r="BI15" s="253">
        <f t="shared" si="24"/>
        <v>5</v>
      </c>
      <c r="BJ15" s="253">
        <f t="shared" si="24"/>
        <v>5</v>
      </c>
      <c r="BK15" s="253">
        <f t="shared" ref="BK15:BM15" si="25">BK5/1000000</f>
        <v>5</v>
      </c>
      <c r="BL15" s="253">
        <f t="shared" si="25"/>
        <v>5</v>
      </c>
      <c r="BM15" s="253">
        <f t="shared" si="25"/>
        <v>5</v>
      </c>
      <c r="BO15" s="256" t="s">
        <v>493</v>
      </c>
      <c r="BP15" s="253"/>
      <c r="BQ15" s="253">
        <f t="shared" ref="BQ15:CD15" si="26">BQ5/1000000</f>
        <v>5</v>
      </c>
      <c r="BR15" s="253">
        <f t="shared" si="26"/>
        <v>5</v>
      </c>
      <c r="BS15" s="253">
        <f t="shared" si="26"/>
        <v>5</v>
      </c>
      <c r="BT15" s="253">
        <f t="shared" si="26"/>
        <v>5</v>
      </c>
      <c r="BU15" s="253">
        <f t="shared" si="26"/>
        <v>5</v>
      </c>
      <c r="BV15" s="253">
        <f t="shared" si="26"/>
        <v>5</v>
      </c>
      <c r="BW15" s="253">
        <f t="shared" si="26"/>
        <v>5</v>
      </c>
      <c r="BX15" s="253">
        <f t="shared" si="26"/>
        <v>5</v>
      </c>
      <c r="BY15" s="253">
        <f t="shared" si="26"/>
        <v>5</v>
      </c>
      <c r="BZ15" s="253">
        <f t="shared" si="26"/>
        <v>5</v>
      </c>
      <c r="CA15" s="253">
        <f t="shared" si="26"/>
        <v>5</v>
      </c>
      <c r="CB15" s="253">
        <f t="shared" si="26"/>
        <v>5</v>
      </c>
      <c r="CC15" s="253">
        <f t="shared" si="26"/>
        <v>5</v>
      </c>
      <c r="CD15" s="253">
        <f t="shared" si="26"/>
        <v>5</v>
      </c>
    </row>
    <row r="16" spans="1:82" x14ac:dyDescent="0.25">
      <c r="A16" s="256" t="s">
        <v>8</v>
      </c>
      <c r="B16" s="254"/>
      <c r="C16" s="254">
        <f t="shared" si="12"/>
        <v>10.130000000000001</v>
      </c>
      <c r="D16" s="254">
        <f t="shared" si="12"/>
        <v>10.130000000000001</v>
      </c>
      <c r="E16" s="254">
        <f t="shared" si="12"/>
        <v>10.130000000000001</v>
      </c>
      <c r="F16" s="254">
        <f t="shared" si="12"/>
        <v>10.130000000000001</v>
      </c>
      <c r="G16" s="254">
        <f t="shared" si="12"/>
        <v>10.130000000000001</v>
      </c>
      <c r="H16" s="254">
        <f t="shared" si="12"/>
        <v>10.130000000000001</v>
      </c>
      <c r="I16" s="254">
        <f t="shared" si="12"/>
        <v>10.130000000000001</v>
      </c>
      <c r="J16" s="254">
        <f t="shared" si="12"/>
        <v>10.130000000000001</v>
      </c>
      <c r="K16" s="254">
        <f t="shared" si="12"/>
        <v>10.130000000000001</v>
      </c>
      <c r="L16" s="254">
        <f t="shared" si="12"/>
        <v>10.130000000000001</v>
      </c>
      <c r="M16" s="254">
        <f t="shared" si="12"/>
        <v>10.130000000000001</v>
      </c>
      <c r="N16" s="237"/>
      <c r="O16" s="237"/>
      <c r="Q16" s="256" t="s">
        <v>8</v>
      </c>
      <c r="R16" s="254"/>
      <c r="S16" s="254">
        <f t="shared" si="13"/>
        <v>10</v>
      </c>
      <c r="T16" s="254">
        <f t="shared" si="13"/>
        <v>10</v>
      </c>
      <c r="U16" s="254">
        <f t="shared" si="13"/>
        <v>10</v>
      </c>
      <c r="V16" s="254">
        <f t="shared" si="13"/>
        <v>10</v>
      </c>
      <c r="W16" s="254">
        <f t="shared" si="13"/>
        <v>10</v>
      </c>
      <c r="X16" s="254">
        <f t="shared" si="13"/>
        <v>10</v>
      </c>
      <c r="Y16" s="254">
        <f t="shared" si="13"/>
        <v>10</v>
      </c>
      <c r="Z16" s="254">
        <f t="shared" si="13"/>
        <v>10</v>
      </c>
      <c r="AA16" s="254">
        <f t="shared" si="13"/>
        <v>10</v>
      </c>
      <c r="AB16" s="254">
        <f t="shared" si="13"/>
        <v>10</v>
      </c>
      <c r="AC16" s="254">
        <f t="shared" si="13"/>
        <v>10</v>
      </c>
      <c r="AD16" s="237"/>
      <c r="AE16" s="237"/>
      <c r="AG16" s="256" t="s">
        <v>8</v>
      </c>
      <c r="AH16" s="254">
        <f>AH6/1000000</f>
        <v>10</v>
      </c>
      <c r="AI16" s="254">
        <f t="shared" ref="AI16:AR16" si="27">AI6/1000000</f>
        <v>10</v>
      </c>
      <c r="AJ16" s="254">
        <f t="shared" si="27"/>
        <v>10</v>
      </c>
      <c r="AK16" s="254">
        <f t="shared" si="27"/>
        <v>10</v>
      </c>
      <c r="AL16" s="254">
        <f t="shared" si="27"/>
        <v>10</v>
      </c>
      <c r="AM16" s="254">
        <f t="shared" si="27"/>
        <v>10</v>
      </c>
      <c r="AN16" s="254">
        <f t="shared" si="27"/>
        <v>10</v>
      </c>
      <c r="AO16" s="254">
        <f t="shared" si="27"/>
        <v>10</v>
      </c>
      <c r="AP16" s="254">
        <f t="shared" si="27"/>
        <v>10</v>
      </c>
      <c r="AQ16" s="254">
        <f t="shared" si="27"/>
        <v>10</v>
      </c>
      <c r="AR16" s="254">
        <f t="shared" si="27"/>
        <v>10</v>
      </c>
      <c r="AS16" s="237"/>
      <c r="AT16" s="237"/>
      <c r="AU16" s="237"/>
      <c r="AX16" s="256" t="s">
        <v>8</v>
      </c>
      <c r="AY16" s="254"/>
      <c r="AZ16" s="254">
        <f t="shared" ref="AZ16:BJ16" si="28">AZ6/1000000</f>
        <v>10.18</v>
      </c>
      <c r="BA16" s="254">
        <f t="shared" si="28"/>
        <v>10.18</v>
      </c>
      <c r="BB16" s="254">
        <f t="shared" si="28"/>
        <v>10.18</v>
      </c>
      <c r="BC16" s="254">
        <f t="shared" si="28"/>
        <v>10.18</v>
      </c>
      <c r="BD16" s="254">
        <f t="shared" si="28"/>
        <v>10.18</v>
      </c>
      <c r="BE16" s="254">
        <f t="shared" si="28"/>
        <v>10.18</v>
      </c>
      <c r="BF16" s="254">
        <f t="shared" si="28"/>
        <v>10.18</v>
      </c>
      <c r="BG16" s="254">
        <f t="shared" si="28"/>
        <v>10.18</v>
      </c>
      <c r="BH16" s="254">
        <f t="shared" si="28"/>
        <v>10.18</v>
      </c>
      <c r="BI16" s="254">
        <f t="shared" si="28"/>
        <v>10.18</v>
      </c>
      <c r="BJ16" s="254">
        <f t="shared" si="28"/>
        <v>10.18</v>
      </c>
      <c r="BK16" s="254">
        <f t="shared" ref="BK16:BM16" si="29">BK6/1000000</f>
        <v>10.18</v>
      </c>
      <c r="BL16" s="254">
        <f t="shared" si="29"/>
        <v>10.18</v>
      </c>
      <c r="BM16" s="254">
        <f t="shared" si="29"/>
        <v>10.18</v>
      </c>
      <c r="BO16" s="256" t="s">
        <v>8</v>
      </c>
      <c r="BP16" s="254"/>
      <c r="BQ16" s="254">
        <f t="shared" ref="BQ16:CD16" si="30">BQ6/1000000</f>
        <v>10.18</v>
      </c>
      <c r="BR16" s="254">
        <f t="shared" si="30"/>
        <v>10.18</v>
      </c>
      <c r="BS16" s="254">
        <f t="shared" si="30"/>
        <v>10.18</v>
      </c>
      <c r="BT16" s="254">
        <f t="shared" si="30"/>
        <v>10.18</v>
      </c>
      <c r="BU16" s="254">
        <f t="shared" si="30"/>
        <v>10.18</v>
      </c>
      <c r="BV16" s="254">
        <f t="shared" si="30"/>
        <v>10.18</v>
      </c>
      <c r="BW16" s="254">
        <f t="shared" si="30"/>
        <v>10.18</v>
      </c>
      <c r="BX16" s="254">
        <f t="shared" si="30"/>
        <v>10.18</v>
      </c>
      <c r="BY16" s="254">
        <f t="shared" si="30"/>
        <v>10.18</v>
      </c>
      <c r="BZ16" s="254">
        <f t="shared" si="30"/>
        <v>10.18</v>
      </c>
      <c r="CA16" s="254">
        <f t="shared" si="30"/>
        <v>10.18</v>
      </c>
      <c r="CB16" s="254">
        <f t="shared" si="30"/>
        <v>10.18</v>
      </c>
      <c r="CC16" s="254">
        <f t="shared" si="30"/>
        <v>10.18</v>
      </c>
      <c r="CD16" s="254">
        <f t="shared" si="30"/>
        <v>10.18</v>
      </c>
    </row>
    <row r="17" spans="1:82" x14ac:dyDescent="0.25">
      <c r="A17" s="256" t="s">
        <v>495</v>
      </c>
      <c r="B17" s="253"/>
      <c r="C17" s="253">
        <f>C7/1000000</f>
        <v>44</v>
      </c>
      <c r="D17" s="253">
        <f t="shared" si="12"/>
        <v>44</v>
      </c>
      <c r="E17" s="253">
        <f t="shared" si="12"/>
        <v>44</v>
      </c>
      <c r="F17" s="253">
        <f t="shared" si="12"/>
        <v>44</v>
      </c>
      <c r="G17" s="253">
        <f t="shared" si="12"/>
        <v>44</v>
      </c>
      <c r="H17" s="253">
        <f t="shared" si="12"/>
        <v>44</v>
      </c>
      <c r="I17" s="253">
        <f t="shared" si="12"/>
        <v>44</v>
      </c>
      <c r="J17" s="253">
        <f t="shared" si="12"/>
        <v>44</v>
      </c>
      <c r="K17" s="253">
        <f t="shared" si="12"/>
        <v>44</v>
      </c>
      <c r="L17" s="253">
        <f t="shared" si="12"/>
        <v>44</v>
      </c>
      <c r="M17" s="253">
        <f t="shared" si="12"/>
        <v>44</v>
      </c>
      <c r="N17" s="235"/>
      <c r="O17" s="235"/>
      <c r="Q17" s="256" t="s">
        <v>495</v>
      </c>
      <c r="R17" s="253"/>
      <c r="S17" s="253">
        <f>S7/1000000</f>
        <v>44</v>
      </c>
      <c r="T17" s="253">
        <f t="shared" si="13"/>
        <v>44</v>
      </c>
      <c r="U17" s="253">
        <f t="shared" si="13"/>
        <v>44</v>
      </c>
      <c r="V17" s="253">
        <f t="shared" si="13"/>
        <v>44</v>
      </c>
      <c r="W17" s="253">
        <f t="shared" si="13"/>
        <v>44</v>
      </c>
      <c r="X17" s="253">
        <f t="shared" si="13"/>
        <v>44</v>
      </c>
      <c r="Y17" s="253">
        <f t="shared" si="13"/>
        <v>44</v>
      </c>
      <c r="Z17" s="253">
        <f t="shared" si="13"/>
        <v>44</v>
      </c>
      <c r="AA17" s="253">
        <f t="shared" si="13"/>
        <v>44</v>
      </c>
      <c r="AB17" s="253">
        <f t="shared" si="13"/>
        <v>44</v>
      </c>
      <c r="AC17" s="253">
        <f t="shared" si="13"/>
        <v>44</v>
      </c>
      <c r="AD17" s="235"/>
      <c r="AE17" s="235"/>
      <c r="AG17" s="256" t="s">
        <v>495</v>
      </c>
      <c r="AH17" s="253">
        <f>AH7/1000000</f>
        <v>44</v>
      </c>
      <c r="AI17" s="253">
        <f>AI7/1000000</f>
        <v>44</v>
      </c>
      <c r="AJ17" s="253">
        <f t="shared" ref="AJ17:AR17" si="31">AJ7/1000000</f>
        <v>44</v>
      </c>
      <c r="AK17" s="253">
        <f t="shared" si="31"/>
        <v>44</v>
      </c>
      <c r="AL17" s="253">
        <f t="shared" si="31"/>
        <v>44</v>
      </c>
      <c r="AM17" s="253">
        <f t="shared" si="31"/>
        <v>44</v>
      </c>
      <c r="AN17" s="253">
        <f t="shared" si="31"/>
        <v>44</v>
      </c>
      <c r="AO17" s="253">
        <f t="shared" si="31"/>
        <v>44</v>
      </c>
      <c r="AP17" s="253">
        <f t="shared" si="31"/>
        <v>44</v>
      </c>
      <c r="AQ17" s="253">
        <f t="shared" si="31"/>
        <v>44</v>
      </c>
      <c r="AR17" s="253">
        <f t="shared" si="31"/>
        <v>44</v>
      </c>
      <c r="AS17" s="235"/>
      <c r="AT17" s="235"/>
      <c r="AU17" s="235"/>
      <c r="AX17" s="256" t="s">
        <v>495</v>
      </c>
      <c r="AY17" s="253"/>
      <c r="AZ17" s="253">
        <f>AZ7/1000000</f>
        <v>44</v>
      </c>
      <c r="BA17" s="253">
        <f t="shared" ref="BA17:BJ17" si="32">BA7/1000000</f>
        <v>44</v>
      </c>
      <c r="BB17" s="253">
        <f t="shared" si="32"/>
        <v>44</v>
      </c>
      <c r="BC17" s="253">
        <f t="shared" si="32"/>
        <v>44</v>
      </c>
      <c r="BD17" s="253">
        <f t="shared" si="32"/>
        <v>44</v>
      </c>
      <c r="BE17" s="253">
        <f t="shared" si="32"/>
        <v>44</v>
      </c>
      <c r="BF17" s="253">
        <f t="shared" si="32"/>
        <v>44</v>
      </c>
      <c r="BG17" s="253">
        <f t="shared" si="32"/>
        <v>44</v>
      </c>
      <c r="BH17" s="253">
        <f t="shared" si="32"/>
        <v>44</v>
      </c>
      <c r="BI17" s="253">
        <f t="shared" si="32"/>
        <v>44</v>
      </c>
      <c r="BJ17" s="253">
        <f t="shared" si="32"/>
        <v>44</v>
      </c>
      <c r="BK17" s="253">
        <f>BK7/1000000</f>
        <v>44</v>
      </c>
      <c r="BL17" s="253">
        <f t="shared" ref="BL17:BM17" si="33">BL7/1000000</f>
        <v>44</v>
      </c>
      <c r="BM17" s="253">
        <f t="shared" si="33"/>
        <v>44</v>
      </c>
      <c r="BO17" s="256" t="s">
        <v>495</v>
      </c>
      <c r="BP17" s="253"/>
      <c r="BQ17" s="253">
        <f>BQ7/1000000</f>
        <v>44</v>
      </c>
      <c r="BR17" s="253">
        <f t="shared" ref="BR17:CA17" si="34">BR7/1000000</f>
        <v>44</v>
      </c>
      <c r="BS17" s="253">
        <f t="shared" si="34"/>
        <v>44</v>
      </c>
      <c r="BT17" s="253">
        <f t="shared" si="34"/>
        <v>44</v>
      </c>
      <c r="BU17" s="253">
        <f t="shared" si="34"/>
        <v>44</v>
      </c>
      <c r="BV17" s="253">
        <f t="shared" si="34"/>
        <v>44</v>
      </c>
      <c r="BW17" s="253">
        <f t="shared" si="34"/>
        <v>44</v>
      </c>
      <c r="BX17" s="253">
        <f t="shared" si="34"/>
        <v>44</v>
      </c>
      <c r="BY17" s="253">
        <f t="shared" si="34"/>
        <v>44</v>
      </c>
      <c r="BZ17" s="253">
        <f t="shared" si="34"/>
        <v>44</v>
      </c>
      <c r="CA17" s="253">
        <f t="shared" si="34"/>
        <v>44</v>
      </c>
      <c r="CB17" s="253">
        <f>CB7/1000000</f>
        <v>44</v>
      </c>
      <c r="CC17" s="253">
        <f t="shared" ref="CC17:CD17" si="35">CC7/1000000</f>
        <v>44</v>
      </c>
      <c r="CD17" s="253">
        <f t="shared" si="35"/>
        <v>44</v>
      </c>
    </row>
    <row r="18" spans="1:82" x14ac:dyDescent="0.25">
      <c r="A18" s="256" t="s">
        <v>1</v>
      </c>
      <c r="B18" s="253"/>
      <c r="C18" s="253">
        <f>C8/1000000</f>
        <v>1</v>
      </c>
      <c r="D18" s="253">
        <f t="shared" si="12"/>
        <v>1</v>
      </c>
      <c r="E18" s="253">
        <f t="shared" si="12"/>
        <v>1</v>
      </c>
      <c r="F18" s="253">
        <f t="shared" si="12"/>
        <v>1</v>
      </c>
      <c r="G18" s="253">
        <f t="shared" si="12"/>
        <v>1</v>
      </c>
      <c r="H18" s="253">
        <f t="shared" si="12"/>
        <v>1</v>
      </c>
      <c r="I18" s="253">
        <f t="shared" si="12"/>
        <v>1</v>
      </c>
      <c r="J18" s="253">
        <f t="shared" si="12"/>
        <v>1</v>
      </c>
      <c r="K18" s="253">
        <f t="shared" si="12"/>
        <v>1</v>
      </c>
      <c r="L18" s="253">
        <f t="shared" si="12"/>
        <v>1</v>
      </c>
      <c r="M18" s="253">
        <f t="shared" si="12"/>
        <v>1</v>
      </c>
      <c r="N18" s="235"/>
      <c r="O18" s="235"/>
      <c r="Q18" s="256" t="s">
        <v>1</v>
      </c>
      <c r="R18" s="253"/>
      <c r="S18" s="253">
        <f>S8/1000000</f>
        <v>5</v>
      </c>
      <c r="T18" s="253">
        <f t="shared" si="13"/>
        <v>5</v>
      </c>
      <c r="U18" s="253">
        <f t="shared" si="13"/>
        <v>5</v>
      </c>
      <c r="V18" s="253">
        <f t="shared" si="13"/>
        <v>5</v>
      </c>
      <c r="W18" s="253">
        <f t="shared" si="13"/>
        <v>5</v>
      </c>
      <c r="X18" s="253">
        <f t="shared" si="13"/>
        <v>5</v>
      </c>
      <c r="Y18" s="253">
        <f t="shared" si="13"/>
        <v>5</v>
      </c>
      <c r="Z18" s="253">
        <f t="shared" si="13"/>
        <v>5</v>
      </c>
      <c r="AA18" s="253">
        <f t="shared" si="13"/>
        <v>5</v>
      </c>
      <c r="AB18" s="253">
        <f t="shared" si="13"/>
        <v>5</v>
      </c>
      <c r="AC18" s="253">
        <f t="shared" si="13"/>
        <v>5</v>
      </c>
      <c r="AD18" s="235"/>
      <c r="AE18" s="235"/>
      <c r="AG18" s="256" t="s">
        <v>1</v>
      </c>
      <c r="AH18" s="253">
        <f>AH8/1000000</f>
        <v>3</v>
      </c>
      <c r="AI18" s="253">
        <f>AI8/1000000</f>
        <v>3</v>
      </c>
      <c r="AJ18" s="253">
        <f t="shared" ref="AJ18:AR18" si="36">AJ8/1000000</f>
        <v>3</v>
      </c>
      <c r="AK18" s="253">
        <f t="shared" si="36"/>
        <v>3</v>
      </c>
      <c r="AL18" s="253">
        <f t="shared" si="36"/>
        <v>3</v>
      </c>
      <c r="AM18" s="253">
        <f t="shared" si="36"/>
        <v>3</v>
      </c>
      <c r="AN18" s="253">
        <f t="shared" si="36"/>
        <v>3</v>
      </c>
      <c r="AO18" s="253">
        <f t="shared" si="36"/>
        <v>3</v>
      </c>
      <c r="AP18" s="253">
        <f t="shared" si="36"/>
        <v>3</v>
      </c>
      <c r="AQ18" s="253">
        <f t="shared" si="36"/>
        <v>3</v>
      </c>
      <c r="AR18" s="253">
        <f t="shared" si="36"/>
        <v>3</v>
      </c>
      <c r="AS18" s="235"/>
      <c r="AT18" s="235"/>
      <c r="AU18" s="235"/>
      <c r="AX18" s="256" t="s">
        <v>1</v>
      </c>
      <c r="AY18" s="253"/>
      <c r="AZ18" s="253">
        <f>AZ8/1000000</f>
        <v>4</v>
      </c>
      <c r="BA18" s="253">
        <f t="shared" ref="BA18:BJ18" si="37">BA8/1000000</f>
        <v>4</v>
      </c>
      <c r="BB18" s="253">
        <f t="shared" si="37"/>
        <v>4</v>
      </c>
      <c r="BC18" s="253">
        <f t="shared" si="37"/>
        <v>4</v>
      </c>
      <c r="BD18" s="253">
        <f t="shared" si="37"/>
        <v>4</v>
      </c>
      <c r="BE18" s="253">
        <f t="shared" si="37"/>
        <v>4</v>
      </c>
      <c r="BF18" s="253">
        <f t="shared" si="37"/>
        <v>4</v>
      </c>
      <c r="BG18" s="253">
        <f t="shared" si="37"/>
        <v>4</v>
      </c>
      <c r="BH18" s="253">
        <f t="shared" si="37"/>
        <v>4</v>
      </c>
      <c r="BI18" s="253">
        <f t="shared" si="37"/>
        <v>4</v>
      </c>
      <c r="BJ18" s="253">
        <f t="shared" si="37"/>
        <v>4</v>
      </c>
      <c r="BK18" s="253">
        <f>BK8/1000000</f>
        <v>4</v>
      </c>
      <c r="BL18" s="253">
        <f t="shared" ref="BL18:BM18" si="38">BL8/1000000</f>
        <v>4</v>
      </c>
      <c r="BM18" s="253">
        <f t="shared" si="38"/>
        <v>4</v>
      </c>
      <c r="BO18" s="256" t="s">
        <v>1</v>
      </c>
      <c r="BP18" s="253"/>
      <c r="BQ18" s="253">
        <f>BQ8/1000000</f>
        <v>5</v>
      </c>
      <c r="BR18" s="253">
        <f t="shared" ref="BR18:CA18" si="39">BR8/1000000</f>
        <v>5</v>
      </c>
      <c r="BS18" s="253">
        <f t="shared" si="39"/>
        <v>5</v>
      </c>
      <c r="BT18" s="253">
        <f t="shared" si="39"/>
        <v>5</v>
      </c>
      <c r="BU18" s="253">
        <f t="shared" si="39"/>
        <v>5</v>
      </c>
      <c r="BV18" s="253">
        <f t="shared" si="39"/>
        <v>5</v>
      </c>
      <c r="BW18" s="253">
        <f t="shared" si="39"/>
        <v>5</v>
      </c>
      <c r="BX18" s="253">
        <f t="shared" si="39"/>
        <v>5</v>
      </c>
      <c r="BY18" s="253">
        <f t="shared" si="39"/>
        <v>5</v>
      </c>
      <c r="BZ18" s="253">
        <f t="shared" si="39"/>
        <v>5</v>
      </c>
      <c r="CA18" s="253">
        <f t="shared" si="39"/>
        <v>5</v>
      </c>
      <c r="CB18" s="253">
        <f>CB8/1000000</f>
        <v>5</v>
      </c>
      <c r="CC18" s="253">
        <f t="shared" ref="CC18:CD18" si="40">CC8/1000000</f>
        <v>5</v>
      </c>
      <c r="CD18" s="253">
        <f t="shared" si="40"/>
        <v>5</v>
      </c>
    </row>
    <row r="19" spans="1:82" x14ac:dyDescent="0.25">
      <c r="A19" s="256" t="s">
        <v>496</v>
      </c>
      <c r="B19" s="254"/>
      <c r="C19" s="254" t="str">
        <f>C9</f>
        <v>Lochscheibe 2 mm</v>
      </c>
      <c r="D19" s="254" t="str">
        <f t="shared" ref="D19:M19" si="41">D9</f>
        <v>Lochscheibe 2 mm</v>
      </c>
      <c r="E19" s="254" t="str">
        <f t="shared" si="41"/>
        <v>Lochscheibe 2 mm</v>
      </c>
      <c r="F19" s="254" t="str">
        <f t="shared" si="41"/>
        <v>Lochscheibe 2 mm</v>
      </c>
      <c r="G19" s="254" t="str">
        <f t="shared" si="41"/>
        <v>Lochscheibe 2 mm</v>
      </c>
      <c r="H19" s="254" t="str">
        <f t="shared" si="41"/>
        <v>Lochscheibe 2 mm</v>
      </c>
      <c r="I19" s="254" t="str">
        <f t="shared" si="41"/>
        <v>Lochscheibe 2 mm</v>
      </c>
      <c r="J19" s="254" t="str">
        <f t="shared" si="41"/>
        <v>Lochscheibe 2 mm</v>
      </c>
      <c r="K19" s="254" t="str">
        <f t="shared" si="41"/>
        <v>Lochscheibe 2 mm</v>
      </c>
      <c r="L19" s="254" t="str">
        <f t="shared" si="41"/>
        <v>Lochscheibe 2 mm</v>
      </c>
      <c r="M19" s="254" t="str">
        <f t="shared" si="41"/>
        <v>Lochscheibe 2 mm</v>
      </c>
      <c r="N19" s="236"/>
      <c r="O19" s="236"/>
      <c r="Q19" s="256" t="s">
        <v>496</v>
      </c>
      <c r="R19" s="254"/>
      <c r="S19" s="254" t="str">
        <f>S9</f>
        <v xml:space="preserve">Lochscheibe 2,3  mm </v>
      </c>
      <c r="T19" s="254" t="str">
        <f t="shared" ref="T19:AC19" si="42">T9</f>
        <v xml:space="preserve">Lochscheibe 2,3  mm </v>
      </c>
      <c r="U19" s="254" t="str">
        <f t="shared" si="42"/>
        <v xml:space="preserve">Lochscheibe 2,3  mm </v>
      </c>
      <c r="V19" s="254" t="str">
        <f t="shared" si="42"/>
        <v xml:space="preserve">Lochscheibe 2,3  mm </v>
      </c>
      <c r="W19" s="254" t="str">
        <f t="shared" si="42"/>
        <v xml:space="preserve">Lochscheibe 2,3  mm </v>
      </c>
      <c r="X19" s="254" t="str">
        <f t="shared" si="42"/>
        <v xml:space="preserve">Lochscheibe 2,3  mm </v>
      </c>
      <c r="Y19" s="254" t="str">
        <f t="shared" si="42"/>
        <v xml:space="preserve">Lochscheibe 2,3  mm </v>
      </c>
      <c r="Z19" s="254" t="str">
        <f t="shared" si="42"/>
        <v xml:space="preserve">Lochscheibe 2,3  mm </v>
      </c>
      <c r="AA19" s="254" t="str">
        <f t="shared" si="42"/>
        <v xml:space="preserve">Lochscheibe 2,3  mm </v>
      </c>
      <c r="AB19" s="254" t="str">
        <f t="shared" si="42"/>
        <v xml:space="preserve">Lochscheibe 2,3  mm </v>
      </c>
      <c r="AC19" s="254" t="str">
        <f t="shared" si="42"/>
        <v xml:space="preserve">Lochscheibe 2,3  mm </v>
      </c>
      <c r="AD19" s="236"/>
      <c r="AE19" s="236"/>
      <c r="AG19" s="256" t="s">
        <v>496</v>
      </c>
      <c r="AH19" s="254" t="str">
        <f>AH9</f>
        <v xml:space="preserve">Lochscheibe 2,6 mm </v>
      </c>
      <c r="AI19" s="254" t="str">
        <f>AI9</f>
        <v xml:space="preserve">Lochscheibe 2,6 mm </v>
      </c>
      <c r="AJ19" s="254" t="str">
        <f t="shared" ref="AJ19:AR19" si="43">AJ9</f>
        <v xml:space="preserve">Lochscheibe 2,6 mm </v>
      </c>
      <c r="AK19" s="254" t="str">
        <f t="shared" si="43"/>
        <v xml:space="preserve">Lochscheibe 2,6 mm </v>
      </c>
      <c r="AL19" s="254" t="str">
        <f t="shared" si="43"/>
        <v xml:space="preserve">Lochscheibe 2,6 mm </v>
      </c>
      <c r="AM19" s="254" t="str">
        <f t="shared" si="43"/>
        <v xml:space="preserve">Lochscheibe 2,6 mm </v>
      </c>
      <c r="AN19" s="254" t="str">
        <f t="shared" si="43"/>
        <v xml:space="preserve">Lochscheibe 2,6 mm </v>
      </c>
      <c r="AO19" s="254" t="str">
        <f t="shared" si="43"/>
        <v xml:space="preserve">Lochscheibe 2,6 mm </v>
      </c>
      <c r="AP19" s="254" t="str">
        <f t="shared" si="43"/>
        <v xml:space="preserve">Lochscheibe 2,6 mm </v>
      </c>
      <c r="AQ19" s="254" t="str">
        <f t="shared" si="43"/>
        <v xml:space="preserve">Lochscheibe 2,6 mm </v>
      </c>
      <c r="AR19" s="254" t="str">
        <f t="shared" si="43"/>
        <v xml:space="preserve">Lochscheibe 2,6 mm </v>
      </c>
      <c r="AS19" s="236"/>
      <c r="AT19" s="236"/>
      <c r="AU19" s="236"/>
      <c r="AX19" s="256" t="s">
        <v>496</v>
      </c>
      <c r="AY19" s="254"/>
      <c r="AZ19" s="254" t="str">
        <f>AZ9</f>
        <v>Lochsccheibe 3 mm</v>
      </c>
      <c r="BA19" s="254" t="str">
        <f t="shared" ref="BA19:BJ19" si="44">BA9</f>
        <v>Lochsccheibe 3 mm</v>
      </c>
      <c r="BB19" s="254" t="str">
        <f t="shared" si="44"/>
        <v>Lochsccheibe 3 mm</v>
      </c>
      <c r="BC19" s="254" t="str">
        <f t="shared" si="44"/>
        <v>Lochsccheibe 3 mm</v>
      </c>
      <c r="BD19" s="254" t="str">
        <f t="shared" si="44"/>
        <v>Lochsccheibe 3 mm</v>
      </c>
      <c r="BE19" s="254" t="str">
        <f t="shared" si="44"/>
        <v>Lochsccheibe 3 mm</v>
      </c>
      <c r="BF19" s="254" t="str">
        <f t="shared" si="44"/>
        <v>Lochsccheibe 3 mm</v>
      </c>
      <c r="BG19" s="254" t="str">
        <f t="shared" si="44"/>
        <v>Lochsccheibe 3 mm</v>
      </c>
      <c r="BH19" s="254" t="str">
        <f t="shared" si="44"/>
        <v>Lochsccheibe 3 mm</v>
      </c>
      <c r="BI19" s="254" t="str">
        <f t="shared" si="44"/>
        <v>Lochsccheibe 3 mm</v>
      </c>
      <c r="BJ19" s="254" t="str">
        <f t="shared" si="44"/>
        <v>Lochsccheibe 3 mm</v>
      </c>
      <c r="BK19" s="254" t="str">
        <f>BK9</f>
        <v>Lochsccheibe 3 mm</v>
      </c>
      <c r="BL19" s="254" t="str">
        <f t="shared" ref="BL19:BM19" si="45">BL9</f>
        <v>Lochsccheibe 3 mm</v>
      </c>
      <c r="BM19" s="254" t="str">
        <f t="shared" si="45"/>
        <v>Lochsccheibe 3 mm</v>
      </c>
      <c r="BO19" s="256" t="s">
        <v>496</v>
      </c>
      <c r="BP19" s="254"/>
      <c r="BQ19" s="254" t="str">
        <f>BQ9</f>
        <v>Lochscheibe 3,3 mm</v>
      </c>
      <c r="BR19" s="254" t="str">
        <f t="shared" ref="BR19:CA19" si="46">BR9</f>
        <v>Lochscheibe 3,3 mm</v>
      </c>
      <c r="BS19" s="254" t="str">
        <f t="shared" si="46"/>
        <v>Lochscheibe 3,3 mm</v>
      </c>
      <c r="BT19" s="254" t="str">
        <f t="shared" si="46"/>
        <v>Lochscheibe 3,3 mm</v>
      </c>
      <c r="BU19" s="254" t="str">
        <f t="shared" si="46"/>
        <v>Lochscheibe 3,3 mm</v>
      </c>
      <c r="BV19" s="254" t="str">
        <f t="shared" si="46"/>
        <v>Lochscheibe 3,3 mm</v>
      </c>
      <c r="BW19" s="254" t="str">
        <f t="shared" si="46"/>
        <v>Lochscheibe 3,3 mm</v>
      </c>
      <c r="BX19" s="254" t="str">
        <f t="shared" si="46"/>
        <v>Lochscheibe 3,3 mm</v>
      </c>
      <c r="BY19" s="254" t="str">
        <f t="shared" si="46"/>
        <v>Lochscheibe 3,3 mm</v>
      </c>
      <c r="BZ19" s="254" t="str">
        <f t="shared" si="46"/>
        <v>Lochscheibe 3,3 mm</v>
      </c>
      <c r="CA19" s="254" t="str">
        <f t="shared" si="46"/>
        <v>Lochscheibe 3,3 mm</v>
      </c>
      <c r="CB19" s="254" t="str">
        <f>CB9</f>
        <v>Lochscheibe 3,3 mm</v>
      </c>
      <c r="CC19" s="254" t="str">
        <f t="shared" ref="CC19:CD19" si="47">CC9</f>
        <v>Lochscheibe 3,3 mm</v>
      </c>
      <c r="CD19" s="254" t="str">
        <f t="shared" si="47"/>
        <v>Lochscheibe 3,3 mm</v>
      </c>
    </row>
    <row r="20" spans="1:82" x14ac:dyDescent="0.25">
      <c r="A20" s="256" t="s">
        <v>503</v>
      </c>
      <c r="B20" s="256"/>
      <c r="C20" s="256">
        <v>340</v>
      </c>
      <c r="D20" s="256">
        <v>320</v>
      </c>
      <c r="E20" s="256">
        <v>300</v>
      </c>
      <c r="F20" s="256">
        <v>280</v>
      </c>
      <c r="G20" s="256">
        <v>260</v>
      </c>
      <c r="H20" s="256">
        <v>240</v>
      </c>
      <c r="I20" s="256">
        <v>220</v>
      </c>
      <c r="J20" s="256">
        <v>200</v>
      </c>
      <c r="K20" s="256">
        <v>180</v>
      </c>
      <c r="L20" s="256">
        <v>160</v>
      </c>
      <c r="M20" s="256">
        <v>140</v>
      </c>
      <c r="Q20" s="256" t="s">
        <v>503</v>
      </c>
      <c r="R20" s="256"/>
      <c r="S20" s="256">
        <v>340</v>
      </c>
      <c r="T20" s="256">
        <v>320</v>
      </c>
      <c r="U20" s="256">
        <v>300</v>
      </c>
      <c r="V20" s="256">
        <v>280</v>
      </c>
      <c r="W20" s="256">
        <v>260</v>
      </c>
      <c r="X20" s="256">
        <v>240</v>
      </c>
      <c r="Y20" s="256">
        <v>220</v>
      </c>
      <c r="Z20" s="256">
        <v>200</v>
      </c>
      <c r="AA20" s="256">
        <v>180</v>
      </c>
      <c r="AB20" s="256">
        <v>160</v>
      </c>
      <c r="AC20" s="256">
        <v>140</v>
      </c>
      <c r="AG20" s="256" t="s">
        <v>503</v>
      </c>
      <c r="AH20" s="256">
        <v>340</v>
      </c>
      <c r="AI20" s="256">
        <v>320</v>
      </c>
      <c r="AJ20" s="256">
        <v>300</v>
      </c>
      <c r="AK20" s="256">
        <v>280</v>
      </c>
      <c r="AL20" s="256">
        <v>260</v>
      </c>
      <c r="AM20" s="256">
        <v>240</v>
      </c>
      <c r="AN20" s="256">
        <v>220</v>
      </c>
      <c r="AO20" s="256">
        <v>200</v>
      </c>
      <c r="AP20" s="256">
        <v>180</v>
      </c>
      <c r="AQ20" s="256">
        <v>160</v>
      </c>
      <c r="AR20" s="256">
        <v>140</v>
      </c>
      <c r="AX20" s="256" t="s">
        <v>503</v>
      </c>
      <c r="AY20" s="253"/>
      <c r="AZ20" s="253">
        <v>400</v>
      </c>
      <c r="BA20" s="253">
        <v>380</v>
      </c>
      <c r="BB20" s="253">
        <v>360</v>
      </c>
      <c r="BC20" s="253">
        <v>340</v>
      </c>
      <c r="BD20" s="253">
        <v>320</v>
      </c>
      <c r="BE20" s="253">
        <v>300</v>
      </c>
      <c r="BF20" s="253">
        <v>280</v>
      </c>
      <c r="BG20" s="253">
        <v>260</v>
      </c>
      <c r="BH20" s="253">
        <v>240</v>
      </c>
      <c r="BI20" s="253">
        <v>220</v>
      </c>
      <c r="BJ20" s="253">
        <v>200</v>
      </c>
      <c r="BK20" s="253">
        <v>180</v>
      </c>
      <c r="BL20" s="253">
        <v>160</v>
      </c>
      <c r="BM20" s="253">
        <v>140</v>
      </c>
      <c r="BO20" s="256" t="s">
        <v>503</v>
      </c>
      <c r="BP20" s="253"/>
      <c r="BQ20" s="253">
        <v>400</v>
      </c>
      <c r="BR20" s="253">
        <v>380</v>
      </c>
      <c r="BS20" s="253">
        <v>360</v>
      </c>
      <c r="BT20" s="253">
        <v>340</v>
      </c>
      <c r="BU20" s="253">
        <v>320</v>
      </c>
      <c r="BV20" s="253">
        <v>300</v>
      </c>
      <c r="BW20" s="253">
        <v>280</v>
      </c>
      <c r="BX20" s="253">
        <v>260</v>
      </c>
      <c r="BY20" s="253">
        <v>240</v>
      </c>
      <c r="BZ20" s="253">
        <v>220</v>
      </c>
      <c r="CA20" s="253">
        <v>200</v>
      </c>
      <c r="CB20" s="253">
        <v>180</v>
      </c>
      <c r="CC20" s="253">
        <v>160</v>
      </c>
      <c r="CD20" s="253">
        <v>140</v>
      </c>
    </row>
    <row r="21" spans="1:82" x14ac:dyDescent="0.25">
      <c r="A21" s="257" t="s">
        <v>497</v>
      </c>
      <c r="B21" s="253"/>
      <c r="C21" s="253"/>
      <c r="D21" s="253"/>
      <c r="E21" s="253"/>
      <c r="F21" s="253"/>
      <c r="G21" s="253"/>
      <c r="H21" s="253"/>
      <c r="I21" s="253"/>
      <c r="J21" s="253"/>
      <c r="K21" s="253"/>
      <c r="L21" s="253"/>
      <c r="M21" s="253"/>
      <c r="Q21" s="257" t="s">
        <v>497</v>
      </c>
      <c r="R21" s="253"/>
      <c r="S21" s="253"/>
      <c r="T21" s="253"/>
      <c r="U21" s="253"/>
      <c r="V21" s="253"/>
      <c r="W21" s="253"/>
      <c r="X21" s="253"/>
      <c r="Y21" s="253"/>
      <c r="Z21" s="253"/>
      <c r="AA21" s="253"/>
      <c r="AB21" s="253"/>
      <c r="AC21" s="253"/>
      <c r="AG21" s="257" t="s">
        <v>497</v>
      </c>
      <c r="AH21" s="253"/>
      <c r="AI21" s="253"/>
      <c r="AJ21" s="253"/>
      <c r="AK21" s="253"/>
      <c r="AL21" s="253"/>
      <c r="AM21" s="253"/>
      <c r="AN21" s="253"/>
      <c r="AO21" s="253"/>
      <c r="AP21" s="253"/>
      <c r="AQ21" s="253"/>
      <c r="AR21" s="253"/>
      <c r="AX21" s="257" t="s">
        <v>497</v>
      </c>
      <c r="AY21" s="253"/>
      <c r="AZ21" s="253"/>
      <c r="BA21" s="253"/>
      <c r="BB21" s="253"/>
      <c r="BC21" s="253"/>
      <c r="BD21" s="253"/>
      <c r="BE21" s="253"/>
      <c r="BF21" s="253"/>
      <c r="BG21" s="253"/>
      <c r="BH21" s="253"/>
      <c r="BI21" s="253"/>
      <c r="BJ21" s="253"/>
      <c r="BK21" s="253"/>
      <c r="BL21" s="253"/>
      <c r="BM21" s="253"/>
      <c r="BO21" s="257" t="s">
        <v>497</v>
      </c>
      <c r="BP21" s="253"/>
      <c r="BQ21" s="253"/>
      <c r="BR21" s="253"/>
      <c r="BS21" s="253"/>
      <c r="BT21" s="253"/>
      <c r="BU21" s="253"/>
      <c r="BV21" s="253"/>
      <c r="BW21" s="253"/>
      <c r="BX21" s="253"/>
      <c r="BY21" s="253"/>
      <c r="BZ21" s="253"/>
      <c r="CA21" s="253"/>
      <c r="CB21" s="253"/>
      <c r="CC21" s="253"/>
      <c r="CD21" s="253"/>
    </row>
    <row r="22" spans="1:82" x14ac:dyDescent="0.25">
      <c r="A22" s="256" t="s">
        <v>322</v>
      </c>
      <c r="B22" s="253"/>
      <c r="C22" s="253">
        <v>118328263</v>
      </c>
      <c r="D22" s="253">
        <v>118832137</v>
      </c>
      <c r="E22" s="253">
        <v>117515813</v>
      </c>
      <c r="F22" s="253">
        <v>115986450</v>
      </c>
      <c r="G22" s="253">
        <v>116134120</v>
      </c>
      <c r="H22" s="253">
        <v>114201642</v>
      </c>
      <c r="I22" s="253">
        <v>114896508</v>
      </c>
      <c r="J22" s="253">
        <v>112167299</v>
      </c>
      <c r="K22" s="253">
        <v>112760789</v>
      </c>
      <c r="L22" s="253">
        <v>110892030</v>
      </c>
      <c r="M22" s="253">
        <v>109520179</v>
      </c>
      <c r="N22" s="235"/>
      <c r="O22" s="235"/>
      <c r="Q22" s="256" t="s">
        <v>322</v>
      </c>
      <c r="R22" s="253"/>
      <c r="S22" s="253">
        <v>118881628</v>
      </c>
      <c r="T22" s="253">
        <v>118381605</v>
      </c>
      <c r="U22" s="253">
        <v>118943640</v>
      </c>
      <c r="V22" s="253">
        <v>119383112</v>
      </c>
      <c r="W22" s="253">
        <v>118247805</v>
      </c>
      <c r="X22" s="253">
        <v>119228320</v>
      </c>
      <c r="Y22" s="253">
        <v>119768003</v>
      </c>
      <c r="Z22" s="253">
        <v>120384763</v>
      </c>
      <c r="AA22" s="253">
        <v>120837024</v>
      </c>
      <c r="AB22" s="253">
        <v>121338361</v>
      </c>
      <c r="AC22" s="253">
        <v>122996519</v>
      </c>
      <c r="AD22" s="235"/>
      <c r="AE22" s="235"/>
      <c r="AG22" s="256" t="s">
        <v>322</v>
      </c>
      <c r="AH22" s="253">
        <v>114354207</v>
      </c>
      <c r="AI22" s="253">
        <v>113602067</v>
      </c>
      <c r="AJ22" s="253">
        <v>112073616</v>
      </c>
      <c r="AK22" s="253">
        <v>110025725</v>
      </c>
      <c r="AL22" s="253">
        <v>107933920</v>
      </c>
      <c r="AM22" s="253">
        <v>107820580</v>
      </c>
      <c r="AN22" s="253">
        <v>105718667</v>
      </c>
      <c r="AO22" s="253">
        <v>104632119</v>
      </c>
      <c r="AP22" s="253">
        <v>103372166</v>
      </c>
      <c r="AQ22" s="253">
        <v>100051007</v>
      </c>
      <c r="AR22" s="253">
        <v>97755389</v>
      </c>
      <c r="AS22" s="235"/>
      <c r="AT22" s="235"/>
      <c r="AU22" s="235"/>
      <c r="AX22" s="256" t="s">
        <v>322</v>
      </c>
      <c r="AY22" s="253"/>
      <c r="AZ22" s="253">
        <v>130393143</v>
      </c>
      <c r="BA22" s="253">
        <v>129210407</v>
      </c>
      <c r="BB22" s="253">
        <v>128039802</v>
      </c>
      <c r="BC22" s="253">
        <v>127289880</v>
      </c>
      <c r="BD22" s="253">
        <v>126629324</v>
      </c>
      <c r="BE22" s="253">
        <v>126103229</v>
      </c>
      <c r="BF22" s="253">
        <v>124948657</v>
      </c>
      <c r="BG22" s="253">
        <v>126075421</v>
      </c>
      <c r="BH22" s="253">
        <v>124450819</v>
      </c>
      <c r="BI22" s="253">
        <v>124427925</v>
      </c>
      <c r="BJ22" s="253">
        <v>123023794</v>
      </c>
      <c r="BK22" s="253">
        <v>121376315</v>
      </c>
      <c r="BL22" s="253">
        <v>119724523</v>
      </c>
      <c r="BM22" s="253">
        <v>121077644</v>
      </c>
      <c r="BO22" s="256" t="s">
        <v>322</v>
      </c>
      <c r="BP22" s="253"/>
      <c r="BQ22" s="253">
        <v>116319610</v>
      </c>
      <c r="BR22" s="253">
        <v>117037973</v>
      </c>
      <c r="BS22" s="253">
        <v>116834825</v>
      </c>
      <c r="BT22" s="253">
        <v>116552752</v>
      </c>
      <c r="BU22" s="253">
        <v>116188602</v>
      </c>
      <c r="BV22" s="253">
        <v>115776468</v>
      </c>
      <c r="BW22" s="253">
        <v>116042981</v>
      </c>
      <c r="BX22" s="253">
        <v>114812735</v>
      </c>
      <c r="BY22" s="253">
        <v>114762446</v>
      </c>
      <c r="BZ22" s="253">
        <v>114089576</v>
      </c>
      <c r="CA22" s="253">
        <v>114322435</v>
      </c>
      <c r="CB22" s="253">
        <v>112663645</v>
      </c>
      <c r="CC22" s="253">
        <v>112311955</v>
      </c>
      <c r="CD22" s="253">
        <v>113520270</v>
      </c>
    </row>
    <row r="23" spans="1:82" x14ac:dyDescent="0.25">
      <c r="A23" s="256" t="s">
        <v>323</v>
      </c>
      <c r="B23" s="253"/>
      <c r="C23" s="253">
        <v>116107717</v>
      </c>
      <c r="D23" s="253">
        <v>116276741</v>
      </c>
      <c r="E23" s="253">
        <v>114830334</v>
      </c>
      <c r="F23" s="253">
        <v>115593859</v>
      </c>
      <c r="G23" s="253">
        <v>115185280</v>
      </c>
      <c r="H23" s="253">
        <v>114124526</v>
      </c>
      <c r="I23" s="253">
        <v>114106883</v>
      </c>
      <c r="J23" s="253">
        <v>112049479</v>
      </c>
      <c r="K23" s="253">
        <v>111096409</v>
      </c>
      <c r="L23" s="253">
        <v>109024701</v>
      </c>
      <c r="M23" s="253">
        <v>109432167</v>
      </c>
      <c r="N23" s="235"/>
      <c r="O23" s="235"/>
      <c r="Q23" s="256" t="s">
        <v>323</v>
      </c>
      <c r="R23" s="253"/>
      <c r="S23" s="253">
        <v>113898133</v>
      </c>
      <c r="T23" s="253">
        <v>113484139</v>
      </c>
      <c r="U23" s="253">
        <v>112750535</v>
      </c>
      <c r="V23" s="253">
        <v>112923786</v>
      </c>
      <c r="W23" s="253">
        <v>111254303</v>
      </c>
      <c r="X23" s="253">
        <v>110756069</v>
      </c>
      <c r="Y23" s="253">
        <v>110813668</v>
      </c>
      <c r="Z23" s="253">
        <v>108451537</v>
      </c>
      <c r="AA23" s="253">
        <v>108172818</v>
      </c>
      <c r="AB23" s="253">
        <v>108555806</v>
      </c>
      <c r="AC23" s="253">
        <v>108350375</v>
      </c>
      <c r="AD23" s="235"/>
      <c r="AE23" s="235"/>
      <c r="AG23" s="256" t="s">
        <v>323</v>
      </c>
      <c r="AH23" s="253">
        <v>115346137</v>
      </c>
      <c r="AI23" s="253">
        <v>115939517</v>
      </c>
      <c r="AJ23" s="253">
        <v>116107546</v>
      </c>
      <c r="AK23" s="253">
        <v>115287408</v>
      </c>
      <c r="AL23" s="253">
        <v>115388616</v>
      </c>
      <c r="AM23" s="253">
        <v>116148844</v>
      </c>
      <c r="AN23" s="253">
        <v>113948194</v>
      </c>
      <c r="AO23" s="253">
        <v>114670784</v>
      </c>
      <c r="AP23" s="253">
        <v>115852837</v>
      </c>
      <c r="AQ23" s="253">
        <v>119258857</v>
      </c>
      <c r="AR23" s="253">
        <v>120196831</v>
      </c>
      <c r="AS23" s="235"/>
      <c r="AT23" s="235"/>
      <c r="AU23" s="235"/>
      <c r="AX23" s="256" t="s">
        <v>323</v>
      </c>
      <c r="AY23" s="253"/>
      <c r="AZ23" s="253">
        <v>127218620</v>
      </c>
      <c r="BA23" s="253">
        <v>126647442</v>
      </c>
      <c r="BB23" s="253">
        <v>126046392</v>
      </c>
      <c r="BC23" s="253">
        <v>125351230</v>
      </c>
      <c r="BD23" s="253">
        <v>124520071</v>
      </c>
      <c r="BE23" s="253">
        <v>123598854</v>
      </c>
      <c r="BF23" s="253">
        <v>122785350</v>
      </c>
      <c r="BG23" s="253">
        <v>123694076</v>
      </c>
      <c r="BH23" s="253">
        <v>122697749</v>
      </c>
      <c r="BI23" s="253">
        <v>121913288</v>
      </c>
      <c r="BJ23" s="253">
        <v>121449626</v>
      </c>
      <c r="BK23" s="253">
        <v>121408186</v>
      </c>
      <c r="BL23" s="253">
        <v>123389204</v>
      </c>
      <c r="BM23" s="253">
        <v>121804801</v>
      </c>
      <c r="BO23" s="256" t="s">
        <v>323</v>
      </c>
      <c r="BP23" s="253"/>
      <c r="BQ23" s="253">
        <v>116403554</v>
      </c>
      <c r="BR23" s="253">
        <v>117023133</v>
      </c>
      <c r="BS23" s="253">
        <v>116782874</v>
      </c>
      <c r="BT23" s="253">
        <v>116497782</v>
      </c>
      <c r="BU23" s="253">
        <v>116781853</v>
      </c>
      <c r="BV23" s="253">
        <v>116677818</v>
      </c>
      <c r="BW23" s="253">
        <v>116512285</v>
      </c>
      <c r="BX23" s="253">
        <v>117381547</v>
      </c>
      <c r="BY23" s="253">
        <v>116653779</v>
      </c>
      <c r="BZ23" s="253">
        <v>116483835</v>
      </c>
      <c r="CA23" s="253">
        <v>116372914</v>
      </c>
      <c r="CB23" s="253">
        <v>115365513</v>
      </c>
      <c r="CC23" s="253">
        <v>116561932</v>
      </c>
      <c r="CD23" s="253">
        <v>115403009</v>
      </c>
    </row>
    <row r="24" spans="1:82" x14ac:dyDescent="0.25">
      <c r="A24" s="256" t="s">
        <v>325</v>
      </c>
      <c r="B24" s="253"/>
      <c r="C24" s="253">
        <v>118488143</v>
      </c>
      <c r="D24" s="253">
        <v>117368708</v>
      </c>
      <c r="E24" s="253">
        <v>118199363</v>
      </c>
      <c r="F24" s="253">
        <v>116639062</v>
      </c>
      <c r="G24" s="253">
        <v>117533491</v>
      </c>
      <c r="H24" s="253">
        <v>116262133</v>
      </c>
      <c r="I24" s="253">
        <v>116619380</v>
      </c>
      <c r="J24" s="253">
        <v>116888132</v>
      </c>
      <c r="K24" s="253">
        <v>115842574</v>
      </c>
      <c r="L24" s="253">
        <v>114267551</v>
      </c>
      <c r="M24" s="253">
        <v>116362067</v>
      </c>
      <c r="N24" s="235"/>
      <c r="O24" s="235"/>
      <c r="P24" s="235"/>
      <c r="Q24" s="256" t="s">
        <v>325</v>
      </c>
      <c r="R24" s="253"/>
      <c r="S24" s="253">
        <v>113091418</v>
      </c>
      <c r="T24" s="253">
        <v>112198791</v>
      </c>
      <c r="U24" s="253">
        <v>112287754</v>
      </c>
      <c r="V24" s="253">
        <v>112692486</v>
      </c>
      <c r="W24" s="253">
        <v>110686544</v>
      </c>
      <c r="X24" s="253">
        <v>111033307</v>
      </c>
      <c r="Y24" s="253">
        <v>110740249</v>
      </c>
      <c r="Z24" s="253">
        <v>110793187</v>
      </c>
      <c r="AA24" s="253">
        <v>108580211</v>
      </c>
      <c r="AB24" s="253">
        <v>108860370</v>
      </c>
      <c r="AC24" s="253">
        <v>108710118</v>
      </c>
      <c r="AD24" s="235"/>
      <c r="AE24" s="235"/>
      <c r="AG24" s="256" t="s">
        <v>325</v>
      </c>
      <c r="AH24" s="253">
        <v>115563072</v>
      </c>
      <c r="AI24" s="253">
        <v>115933668</v>
      </c>
      <c r="AJ24" s="253">
        <v>115168714</v>
      </c>
      <c r="AK24" s="253">
        <v>114821496</v>
      </c>
      <c r="AL24" s="253">
        <v>115424351</v>
      </c>
      <c r="AM24" s="253">
        <v>114421913</v>
      </c>
      <c r="AN24" s="253">
        <v>113914922</v>
      </c>
      <c r="AO24" s="253">
        <v>114652405</v>
      </c>
      <c r="AP24" s="253">
        <v>115611750</v>
      </c>
      <c r="AQ24" s="253">
        <v>115554641</v>
      </c>
      <c r="AR24" s="253">
        <v>114987493</v>
      </c>
      <c r="AS24" s="235"/>
      <c r="AT24" s="235"/>
      <c r="AU24" s="235"/>
      <c r="AX24" s="256" t="s">
        <v>325</v>
      </c>
      <c r="AY24" s="253"/>
      <c r="AZ24" s="253">
        <v>127011337</v>
      </c>
      <c r="BA24" s="253">
        <v>125892178</v>
      </c>
      <c r="BB24" s="253">
        <v>125833276</v>
      </c>
      <c r="BC24" s="253">
        <v>124900208</v>
      </c>
      <c r="BD24" s="253">
        <v>124476901</v>
      </c>
      <c r="BE24" s="253">
        <v>123566220</v>
      </c>
      <c r="BF24" s="253">
        <v>122484827</v>
      </c>
      <c r="BG24" s="253">
        <v>124123278</v>
      </c>
      <c r="BH24" s="253">
        <v>122894228</v>
      </c>
      <c r="BI24" s="253">
        <v>123654970</v>
      </c>
      <c r="BJ24" s="253">
        <v>122691745</v>
      </c>
      <c r="BK24" s="253">
        <v>121574775</v>
      </c>
      <c r="BL24" s="253">
        <v>123364975</v>
      </c>
      <c r="BM24" s="253">
        <v>121373353</v>
      </c>
      <c r="BO24" s="256" t="s">
        <v>325</v>
      </c>
      <c r="BP24" s="253"/>
      <c r="BQ24" s="253">
        <v>121134858</v>
      </c>
      <c r="BR24" s="253">
        <v>122014363</v>
      </c>
      <c r="BS24" s="253">
        <v>121112298</v>
      </c>
      <c r="BT24" s="253">
        <v>120448909</v>
      </c>
      <c r="BU24" s="253">
        <v>121011643</v>
      </c>
      <c r="BV24" s="253">
        <v>120714330</v>
      </c>
      <c r="BW24" s="253">
        <v>120868706</v>
      </c>
      <c r="BX24" s="253">
        <v>121805415</v>
      </c>
      <c r="BY24" s="253">
        <v>120630670</v>
      </c>
      <c r="BZ24" s="253">
        <v>121453841</v>
      </c>
      <c r="CA24" s="253">
        <v>121130146</v>
      </c>
      <c r="CB24" s="253">
        <v>120332262</v>
      </c>
      <c r="CC24" s="253">
        <v>120614104</v>
      </c>
      <c r="CD24" s="253">
        <v>121056307</v>
      </c>
    </row>
    <row r="25" spans="1:82" x14ac:dyDescent="0.25">
      <c r="A25" s="256" t="s">
        <v>327</v>
      </c>
      <c r="B25" s="253"/>
      <c r="C25" s="253">
        <v>118209368</v>
      </c>
      <c r="D25" s="253">
        <v>118539186</v>
      </c>
      <c r="E25" s="253">
        <v>117413927</v>
      </c>
      <c r="F25" s="253">
        <v>118168440</v>
      </c>
      <c r="G25" s="253">
        <v>116595374</v>
      </c>
      <c r="H25" s="253">
        <v>117098256</v>
      </c>
      <c r="I25" s="253">
        <v>114930371</v>
      </c>
      <c r="J25" s="253">
        <v>115597716</v>
      </c>
      <c r="K25" s="253">
        <v>112669803</v>
      </c>
      <c r="L25" s="253">
        <v>113431350</v>
      </c>
      <c r="M25" s="253">
        <v>113476454</v>
      </c>
      <c r="N25" s="235"/>
      <c r="O25" s="235"/>
      <c r="Q25" s="256" t="s">
        <v>327</v>
      </c>
      <c r="R25" s="253"/>
      <c r="S25" s="253">
        <v>117949697</v>
      </c>
      <c r="T25" s="253">
        <v>119063355</v>
      </c>
      <c r="U25" s="253">
        <v>119633874</v>
      </c>
      <c r="V25" s="253">
        <v>120305745</v>
      </c>
      <c r="W25" s="253">
        <v>121334055</v>
      </c>
      <c r="X25" s="253">
        <v>119613605</v>
      </c>
      <c r="Y25" s="253">
        <v>120737236</v>
      </c>
      <c r="Z25" s="253">
        <v>121402732</v>
      </c>
      <c r="AA25" s="253">
        <v>122277690</v>
      </c>
      <c r="AB25" s="253">
        <v>122523568</v>
      </c>
      <c r="AC25" s="253">
        <v>124833505</v>
      </c>
      <c r="AD25" s="235"/>
      <c r="AE25" s="235"/>
      <c r="AG25" s="256" t="s">
        <v>327</v>
      </c>
      <c r="AH25" s="253">
        <v>117166430</v>
      </c>
      <c r="AI25" s="253">
        <v>117658837</v>
      </c>
      <c r="AJ25" s="253">
        <v>116329679</v>
      </c>
      <c r="AK25" s="253">
        <v>117061390</v>
      </c>
      <c r="AL25" s="253">
        <v>116796212</v>
      </c>
      <c r="AM25" s="253">
        <v>115954594</v>
      </c>
      <c r="AN25" s="253">
        <v>116865885</v>
      </c>
      <c r="AO25" s="253">
        <v>117890426</v>
      </c>
      <c r="AP25" s="253">
        <v>119211030</v>
      </c>
      <c r="AQ25" s="253">
        <v>118324579</v>
      </c>
      <c r="AR25" s="253">
        <v>116401934</v>
      </c>
      <c r="AS25" s="235"/>
      <c r="AT25" s="235"/>
      <c r="AU25" s="235"/>
      <c r="AX25" s="256" t="s">
        <v>327</v>
      </c>
      <c r="AY25" s="253"/>
      <c r="AZ25" s="253">
        <v>126293829</v>
      </c>
      <c r="BA25" s="253">
        <v>126610426</v>
      </c>
      <c r="BB25" s="253">
        <v>125974228</v>
      </c>
      <c r="BC25" s="253">
        <v>125251884</v>
      </c>
      <c r="BD25" s="253">
        <v>124470738</v>
      </c>
      <c r="BE25" s="253">
        <v>125834554</v>
      </c>
      <c r="BF25" s="253">
        <v>124892165</v>
      </c>
      <c r="BG25" s="253">
        <v>124130969</v>
      </c>
      <c r="BH25" s="253">
        <v>123219868</v>
      </c>
      <c r="BI25" s="253">
        <v>123992358</v>
      </c>
      <c r="BJ25" s="253">
        <v>122878456</v>
      </c>
      <c r="BK25" s="253">
        <v>123403287</v>
      </c>
      <c r="BL25" s="253">
        <v>121178509</v>
      </c>
      <c r="BM25" s="253">
        <v>121318950</v>
      </c>
      <c r="BO25" s="256" t="s">
        <v>327</v>
      </c>
      <c r="BP25" s="253"/>
      <c r="BQ25" s="253">
        <v>121018876</v>
      </c>
      <c r="BR25" s="253">
        <v>120122584</v>
      </c>
      <c r="BS25" s="253">
        <v>120279329</v>
      </c>
      <c r="BT25" s="253">
        <v>120025007</v>
      </c>
      <c r="BU25" s="253">
        <v>120981475</v>
      </c>
      <c r="BV25" s="253">
        <v>119767572</v>
      </c>
      <c r="BW25" s="253">
        <v>118496431</v>
      </c>
      <c r="BX25" s="253">
        <v>118893648</v>
      </c>
      <c r="BY25" s="253">
        <v>119481959</v>
      </c>
      <c r="BZ25" s="253">
        <v>118957963</v>
      </c>
      <c r="CA25" s="253">
        <v>120442287</v>
      </c>
      <c r="CB25" s="253">
        <v>118360264</v>
      </c>
      <c r="CC25" s="253">
        <v>120089460</v>
      </c>
      <c r="CD25" s="253">
        <v>118168799</v>
      </c>
    </row>
    <row r="26" spans="1:82" x14ac:dyDescent="0.25">
      <c r="A26" s="256" t="s">
        <v>328</v>
      </c>
      <c r="B26" s="253"/>
      <c r="C26" s="253">
        <v>116430809</v>
      </c>
      <c r="D26" s="253">
        <v>114847708</v>
      </c>
      <c r="E26" s="253">
        <v>114646890</v>
      </c>
      <c r="F26" s="253">
        <v>113442762</v>
      </c>
      <c r="G26" s="253">
        <v>112847671</v>
      </c>
      <c r="H26" s="253">
        <v>111559852</v>
      </c>
      <c r="I26" s="253">
        <v>110344706</v>
      </c>
      <c r="J26" s="253">
        <v>108926392</v>
      </c>
      <c r="K26" s="253">
        <v>108405872</v>
      </c>
      <c r="L26" s="253">
        <v>105139837</v>
      </c>
      <c r="M26" s="253">
        <v>102929540</v>
      </c>
      <c r="N26" s="235"/>
      <c r="O26" s="235"/>
      <c r="Q26" s="256" t="s">
        <v>328</v>
      </c>
      <c r="R26" s="253"/>
      <c r="S26" s="253">
        <v>114077829</v>
      </c>
      <c r="T26" s="253">
        <v>113930273</v>
      </c>
      <c r="U26" s="253">
        <v>112182412</v>
      </c>
      <c r="V26" s="253">
        <v>110127402</v>
      </c>
      <c r="W26" s="253">
        <v>108809149</v>
      </c>
      <c r="X26" s="253">
        <v>107827836</v>
      </c>
      <c r="Y26" s="253">
        <v>107956808</v>
      </c>
      <c r="Z26" s="253">
        <v>107090799</v>
      </c>
      <c r="AA26" s="253">
        <v>104487286</v>
      </c>
      <c r="AB26" s="253">
        <v>100607204</v>
      </c>
      <c r="AC26" s="253">
        <v>99312828</v>
      </c>
      <c r="AD26" s="235"/>
      <c r="AE26" s="235"/>
      <c r="AG26" s="256" t="s">
        <v>328</v>
      </c>
      <c r="AH26" s="253">
        <v>117338505</v>
      </c>
      <c r="AI26" s="253">
        <v>117811866</v>
      </c>
      <c r="AJ26" s="253">
        <v>118554430</v>
      </c>
      <c r="AK26" s="253">
        <v>119207034</v>
      </c>
      <c r="AL26" s="253">
        <v>118858437</v>
      </c>
      <c r="AM26" s="253">
        <v>118750195</v>
      </c>
      <c r="AN26" s="253">
        <v>119858431</v>
      </c>
      <c r="AO26" s="253">
        <v>121202633</v>
      </c>
      <c r="AP26" s="253">
        <v>122860314</v>
      </c>
      <c r="AQ26" s="253">
        <v>122841801</v>
      </c>
      <c r="AR26" s="253">
        <v>122915843</v>
      </c>
      <c r="AS26" s="235"/>
      <c r="AT26" s="235"/>
      <c r="AU26" s="235"/>
      <c r="AX26" s="256" t="s">
        <v>328</v>
      </c>
      <c r="AY26" s="253"/>
      <c r="AZ26" s="253">
        <v>127082495</v>
      </c>
      <c r="BA26" s="253">
        <v>126531207</v>
      </c>
      <c r="BB26" s="253">
        <v>126283683</v>
      </c>
      <c r="BC26" s="253">
        <v>125828498</v>
      </c>
      <c r="BD26" s="253">
        <v>126529062</v>
      </c>
      <c r="BE26" s="253">
        <v>125741612</v>
      </c>
      <c r="BF26" s="253">
        <v>125101712</v>
      </c>
      <c r="BG26" s="253">
        <v>125357016</v>
      </c>
      <c r="BH26" s="253">
        <v>125402557</v>
      </c>
      <c r="BI26" s="253">
        <v>124231731</v>
      </c>
      <c r="BJ26" s="253">
        <v>125910729</v>
      </c>
      <c r="BK26" s="253">
        <v>123749689</v>
      </c>
      <c r="BL26" s="253">
        <v>123292357</v>
      </c>
      <c r="BM26" s="253">
        <v>123731216</v>
      </c>
      <c r="BO26" s="256" t="s">
        <v>328</v>
      </c>
      <c r="BP26" s="253"/>
      <c r="BQ26" s="253">
        <v>119271009</v>
      </c>
      <c r="BR26" s="253">
        <v>120072150</v>
      </c>
      <c r="BS26" s="253">
        <v>119649933</v>
      </c>
      <c r="BT26" s="253">
        <v>119968689</v>
      </c>
      <c r="BU26" s="253">
        <v>119019245</v>
      </c>
      <c r="BV26" s="253">
        <v>119723034</v>
      </c>
      <c r="BW26" s="253">
        <v>118341374</v>
      </c>
      <c r="BX26" s="253">
        <v>119373224</v>
      </c>
      <c r="BY26" s="253">
        <v>117719503</v>
      </c>
      <c r="BZ26" s="253">
        <v>118906418</v>
      </c>
      <c r="CA26" s="253">
        <v>117930213</v>
      </c>
      <c r="CB26" s="253">
        <v>118308169</v>
      </c>
      <c r="CC26" s="253">
        <v>118303616</v>
      </c>
      <c r="CD26" s="253">
        <v>117465938</v>
      </c>
    </row>
    <row r="27" spans="1:82" x14ac:dyDescent="0.25">
      <c r="A27" s="256" t="s">
        <v>329</v>
      </c>
      <c r="B27" s="253"/>
      <c r="C27" s="253">
        <v>116359649</v>
      </c>
      <c r="D27" s="253">
        <v>116729111</v>
      </c>
      <c r="E27" s="253">
        <v>115503978</v>
      </c>
      <c r="F27" s="253">
        <v>115613968</v>
      </c>
      <c r="G27" s="253">
        <v>114651861</v>
      </c>
      <c r="H27" s="253">
        <v>114139947</v>
      </c>
      <c r="I27" s="253">
        <v>114769721</v>
      </c>
      <c r="J27" s="253">
        <v>115238053</v>
      </c>
      <c r="K27" s="253">
        <v>112659704</v>
      </c>
      <c r="L27" s="253">
        <v>113408519</v>
      </c>
      <c r="M27" s="253">
        <v>109942253</v>
      </c>
      <c r="N27" s="235"/>
      <c r="O27" s="235"/>
      <c r="Q27" s="256" t="s">
        <v>329</v>
      </c>
      <c r="R27" s="253"/>
      <c r="S27" s="253">
        <v>109680432</v>
      </c>
      <c r="T27" s="253">
        <v>109703641</v>
      </c>
      <c r="U27" s="253">
        <v>109916409</v>
      </c>
      <c r="V27" s="253">
        <v>109420611</v>
      </c>
      <c r="W27" s="253">
        <v>107778729</v>
      </c>
      <c r="X27" s="253">
        <v>108417936</v>
      </c>
      <c r="Y27" s="253">
        <v>105842558</v>
      </c>
      <c r="Z27" s="253">
        <v>104767020</v>
      </c>
      <c r="AA27" s="253">
        <v>107515659</v>
      </c>
      <c r="AB27" s="253">
        <v>104212735</v>
      </c>
      <c r="AC27" s="253">
        <v>103992437</v>
      </c>
      <c r="AD27" s="235"/>
      <c r="AE27" s="235"/>
      <c r="AG27" s="256" t="s">
        <v>329</v>
      </c>
      <c r="AH27" s="253">
        <v>125298611</v>
      </c>
      <c r="AI27" s="253">
        <v>124483070</v>
      </c>
      <c r="AJ27" s="253">
        <v>125867779</v>
      </c>
      <c r="AK27" s="253">
        <v>125459795</v>
      </c>
      <c r="AL27" s="253">
        <v>125757919</v>
      </c>
      <c r="AM27" s="253">
        <v>126365723</v>
      </c>
      <c r="AN27" s="253">
        <v>127465412</v>
      </c>
      <c r="AO27" s="253">
        <v>129797046</v>
      </c>
      <c r="AP27" s="253">
        <v>129550843</v>
      </c>
      <c r="AQ27" s="253">
        <v>131911755</v>
      </c>
      <c r="AR27" s="253">
        <v>136014320</v>
      </c>
      <c r="AS27" s="235"/>
      <c r="AT27" s="235"/>
      <c r="AU27" s="235"/>
      <c r="AX27" s="256" t="s">
        <v>329</v>
      </c>
      <c r="AY27" s="253"/>
      <c r="AZ27" s="253">
        <v>127032153</v>
      </c>
      <c r="BA27" s="253">
        <v>128083254</v>
      </c>
      <c r="BB27" s="253">
        <v>127742264</v>
      </c>
      <c r="BC27" s="253">
        <v>127758945</v>
      </c>
      <c r="BD27" s="253">
        <v>126504016</v>
      </c>
      <c r="BE27" s="253">
        <v>127335146</v>
      </c>
      <c r="BF27" s="253">
        <v>127269111</v>
      </c>
      <c r="BG27" s="253">
        <v>126387561</v>
      </c>
      <c r="BH27" s="253">
        <v>127364140</v>
      </c>
      <c r="BI27" s="253">
        <v>127291907</v>
      </c>
      <c r="BJ27" s="253">
        <v>126371385</v>
      </c>
      <c r="BK27" s="253">
        <v>125114565</v>
      </c>
      <c r="BL27" s="253">
        <v>126441739</v>
      </c>
      <c r="BM27" s="253">
        <v>126313156</v>
      </c>
      <c r="BO27" s="256" t="s">
        <v>329</v>
      </c>
      <c r="BP27" s="253"/>
      <c r="BQ27" s="253">
        <v>119199686</v>
      </c>
      <c r="BR27" s="253">
        <v>119860067</v>
      </c>
      <c r="BS27" s="253">
        <v>119026196</v>
      </c>
      <c r="BT27" s="253">
        <v>117874483</v>
      </c>
      <c r="BU27" s="253">
        <v>118714566</v>
      </c>
      <c r="BV27" s="253">
        <v>119678529</v>
      </c>
      <c r="BW27" s="253">
        <v>118294265</v>
      </c>
      <c r="BX27" s="253">
        <v>119336691</v>
      </c>
      <c r="BY27" s="253">
        <v>117424358</v>
      </c>
      <c r="BZ27" s="253">
        <v>118880670</v>
      </c>
      <c r="CA27" s="253">
        <v>116898969</v>
      </c>
      <c r="CB27" s="253">
        <v>118276912</v>
      </c>
      <c r="CC27" s="253">
        <v>115777633</v>
      </c>
      <c r="CD27" s="253">
        <v>117519024</v>
      </c>
    </row>
    <row r="28" spans="1:82" x14ac:dyDescent="0.25">
      <c r="A28" s="256" t="s">
        <v>330</v>
      </c>
      <c r="B28" s="253"/>
      <c r="C28" s="253">
        <v>116690584</v>
      </c>
      <c r="D28" s="253">
        <v>116229418</v>
      </c>
      <c r="E28" s="253">
        <v>116658798</v>
      </c>
      <c r="F28" s="253">
        <v>115309126</v>
      </c>
      <c r="G28" s="253">
        <v>115149355</v>
      </c>
      <c r="H28" s="253">
        <v>113816518</v>
      </c>
      <c r="I28" s="253">
        <v>114434199</v>
      </c>
      <c r="J28" s="253">
        <v>112040423</v>
      </c>
      <c r="K28" s="253">
        <v>109094623</v>
      </c>
      <c r="L28" s="253">
        <v>108991773</v>
      </c>
      <c r="M28" s="253">
        <v>104979502</v>
      </c>
      <c r="N28" s="235"/>
      <c r="O28" s="235"/>
      <c r="Q28" s="256" t="s">
        <v>330</v>
      </c>
      <c r="R28" s="253"/>
      <c r="S28" s="253">
        <v>115527343</v>
      </c>
      <c r="T28" s="253">
        <v>116299132</v>
      </c>
      <c r="U28" s="253">
        <v>116755930</v>
      </c>
      <c r="V28" s="253">
        <v>116520459</v>
      </c>
      <c r="W28" s="253">
        <v>115667951</v>
      </c>
      <c r="X28" s="253">
        <v>116453165</v>
      </c>
      <c r="Y28" s="253">
        <v>116736124</v>
      </c>
      <c r="Z28" s="253">
        <v>115644005</v>
      </c>
      <c r="AA28" s="253">
        <v>115900338</v>
      </c>
      <c r="AB28" s="253">
        <v>117121970</v>
      </c>
      <c r="AC28" s="253">
        <v>114026780</v>
      </c>
      <c r="AD28" s="235"/>
      <c r="AE28" s="235"/>
      <c r="AG28" s="256" t="s">
        <v>330</v>
      </c>
      <c r="AH28" s="253">
        <v>120941795</v>
      </c>
      <c r="AI28" s="253">
        <v>121792947</v>
      </c>
      <c r="AJ28" s="253">
        <v>121150013</v>
      </c>
      <c r="AK28" s="253">
        <v>121374499</v>
      </c>
      <c r="AL28" s="253">
        <v>121114050</v>
      </c>
      <c r="AM28" s="253">
        <v>122163079</v>
      </c>
      <c r="AN28" s="253">
        <v>120995860</v>
      </c>
      <c r="AO28" s="253">
        <v>120119122</v>
      </c>
      <c r="AP28" s="253">
        <v>121697923</v>
      </c>
      <c r="AQ28" s="253">
        <v>123075026</v>
      </c>
      <c r="AR28" s="253">
        <v>125363959</v>
      </c>
      <c r="AS28" s="235"/>
      <c r="AT28" s="235"/>
      <c r="AU28" s="235"/>
      <c r="AX28" s="256" t="s">
        <v>330</v>
      </c>
      <c r="AY28" s="253"/>
      <c r="AZ28" s="253">
        <v>125865337</v>
      </c>
      <c r="BA28" s="253">
        <v>125994055</v>
      </c>
      <c r="BB28" s="253">
        <v>125694856</v>
      </c>
      <c r="BC28" s="253">
        <v>125193522</v>
      </c>
      <c r="BD28" s="253">
        <v>124390658</v>
      </c>
      <c r="BE28" s="253">
        <v>123906130</v>
      </c>
      <c r="BF28" s="253">
        <v>122884545</v>
      </c>
      <c r="BG28" s="253">
        <v>123814664</v>
      </c>
      <c r="BH28" s="253">
        <v>122600870</v>
      </c>
      <c r="BI28" s="253">
        <v>124231731</v>
      </c>
      <c r="BJ28" s="253">
        <v>122292068</v>
      </c>
      <c r="BK28" s="253">
        <v>121301986</v>
      </c>
      <c r="BL28" s="253">
        <v>119204609</v>
      </c>
      <c r="BM28" s="253">
        <v>118540039</v>
      </c>
      <c r="BO28" s="256" t="s">
        <v>330</v>
      </c>
      <c r="BP28" s="253"/>
      <c r="BQ28" s="253">
        <v>119540368</v>
      </c>
      <c r="BR28" s="253">
        <v>120006656</v>
      </c>
      <c r="BS28" s="253">
        <v>118968223</v>
      </c>
      <c r="BT28" s="253">
        <v>117863450</v>
      </c>
      <c r="BU28" s="253">
        <v>118253490</v>
      </c>
      <c r="BV28" s="253">
        <v>117327167</v>
      </c>
      <c r="BW28" s="253">
        <v>117248439</v>
      </c>
      <c r="BX28" s="253">
        <v>117731002</v>
      </c>
      <c r="BY28" s="253">
        <v>117688313</v>
      </c>
      <c r="BZ28" s="253">
        <v>115752231</v>
      </c>
      <c r="CA28" s="253">
        <v>117586283</v>
      </c>
      <c r="CB28" s="253">
        <v>118297750</v>
      </c>
      <c r="CC28" s="253">
        <v>115496306</v>
      </c>
      <c r="CD28" s="253">
        <v>116990092</v>
      </c>
    </row>
    <row r="29" spans="1:82" x14ac:dyDescent="0.25">
      <c r="A29" s="256" t="s">
        <v>364</v>
      </c>
      <c r="B29" s="253"/>
      <c r="C29" s="253">
        <v>117955328</v>
      </c>
      <c r="D29" s="253">
        <v>118648131</v>
      </c>
      <c r="E29" s="253">
        <v>117128305</v>
      </c>
      <c r="F29" s="253">
        <v>117623436</v>
      </c>
      <c r="G29" s="253">
        <v>116276226</v>
      </c>
      <c r="H29" s="253">
        <v>116790546</v>
      </c>
      <c r="I29" s="253">
        <v>114626364</v>
      </c>
      <c r="J29" s="253">
        <v>113708374</v>
      </c>
      <c r="K29" s="253">
        <v>112538637</v>
      </c>
      <c r="L29" s="253">
        <v>113123831</v>
      </c>
      <c r="M29" s="253">
        <v>109206511</v>
      </c>
      <c r="N29" s="235"/>
      <c r="O29" s="235"/>
      <c r="Q29" s="256" t="s">
        <v>364</v>
      </c>
      <c r="R29" s="253"/>
      <c r="S29" s="253">
        <v>119613459</v>
      </c>
      <c r="T29" s="253">
        <v>120424020</v>
      </c>
      <c r="U29" s="253">
        <v>120641082</v>
      </c>
      <c r="V29" s="253">
        <v>121166490</v>
      </c>
      <c r="W29" s="253">
        <v>120950255</v>
      </c>
      <c r="X29" s="253">
        <v>120076651</v>
      </c>
      <c r="Y29" s="253">
        <v>123570244</v>
      </c>
      <c r="Z29" s="253">
        <v>121806125</v>
      </c>
      <c r="AA29" s="253">
        <v>123483894</v>
      </c>
      <c r="AB29" s="253">
        <v>125646765</v>
      </c>
      <c r="AC29" s="253">
        <v>124943771</v>
      </c>
      <c r="AD29" s="235"/>
      <c r="AE29" s="235"/>
      <c r="AG29" s="256" t="s">
        <v>364</v>
      </c>
      <c r="AH29" s="253">
        <v>120986972</v>
      </c>
      <c r="AI29" s="253">
        <v>120154848</v>
      </c>
      <c r="AJ29" s="253">
        <v>121213951</v>
      </c>
      <c r="AK29" s="253">
        <v>120212138</v>
      </c>
      <c r="AL29" s="253">
        <v>121165576</v>
      </c>
      <c r="AM29" s="253">
        <v>122584750</v>
      </c>
      <c r="AN29" s="253">
        <v>123042146</v>
      </c>
      <c r="AO29" s="253">
        <v>122340559</v>
      </c>
      <c r="AP29" s="253">
        <v>121301986</v>
      </c>
      <c r="AQ29" s="253">
        <v>123498333</v>
      </c>
      <c r="AR29" s="253">
        <v>124884050</v>
      </c>
      <c r="AS29" s="235"/>
      <c r="AT29" s="235"/>
      <c r="AU29" s="235"/>
      <c r="AX29" s="256" t="s">
        <v>364</v>
      </c>
      <c r="AY29" s="253"/>
      <c r="AZ29" s="253">
        <v>127082495</v>
      </c>
      <c r="BA29" s="253">
        <v>126382016</v>
      </c>
      <c r="BB29" s="253">
        <v>125003308</v>
      </c>
      <c r="BC29" s="253">
        <v>125205190</v>
      </c>
      <c r="BD29" s="253">
        <v>124390664</v>
      </c>
      <c r="BE29" s="253">
        <v>125748253</v>
      </c>
      <c r="BF29" s="253">
        <v>124821628</v>
      </c>
      <c r="BG29" s="253">
        <v>123739433</v>
      </c>
      <c r="BH29" s="253">
        <v>122520259</v>
      </c>
      <c r="BI29" s="253">
        <v>121073880</v>
      </c>
      <c r="BJ29" s="253">
        <v>121229084</v>
      </c>
      <c r="BK29" s="253">
        <v>121206558</v>
      </c>
      <c r="BL29" s="253">
        <v>122100441</v>
      </c>
      <c r="BM29" s="253">
        <v>119351249</v>
      </c>
      <c r="BO29" s="256" t="s">
        <v>364</v>
      </c>
      <c r="BP29" s="253"/>
      <c r="BQ29" s="253">
        <v>118960476</v>
      </c>
      <c r="BR29" s="253">
        <v>118345357</v>
      </c>
      <c r="BS29" s="253">
        <v>118968213</v>
      </c>
      <c r="BT29" s="253">
        <v>117835799</v>
      </c>
      <c r="BU29" s="253">
        <v>118696829</v>
      </c>
      <c r="BV29" s="253">
        <v>117352079</v>
      </c>
      <c r="BW29" s="253">
        <v>116789052</v>
      </c>
      <c r="BX29" s="253">
        <v>116691911</v>
      </c>
      <c r="BY29" s="253">
        <v>116237589</v>
      </c>
      <c r="BZ29" s="253">
        <v>115802408</v>
      </c>
      <c r="CA29" s="253">
        <v>114184626</v>
      </c>
      <c r="CB29" s="253">
        <v>114501860</v>
      </c>
      <c r="CC29" s="253">
        <v>115428805</v>
      </c>
      <c r="CD29" s="253">
        <v>112749799</v>
      </c>
    </row>
    <row r="30" spans="1:82" x14ac:dyDescent="0.25">
      <c r="A30" s="256" t="s">
        <v>365</v>
      </c>
      <c r="B30" s="253"/>
      <c r="C30" s="253">
        <v>117842775</v>
      </c>
      <c r="D30" s="253">
        <v>116380136</v>
      </c>
      <c r="E30" s="253">
        <v>116792975</v>
      </c>
      <c r="F30" s="253">
        <v>115233027</v>
      </c>
      <c r="G30" s="253">
        <v>115628666</v>
      </c>
      <c r="H30" s="253">
        <v>113763477</v>
      </c>
      <c r="I30" s="253">
        <v>112608411</v>
      </c>
      <c r="J30" s="253">
        <v>111733494</v>
      </c>
      <c r="K30" s="253">
        <v>111522744</v>
      </c>
      <c r="L30" s="253">
        <v>108696544</v>
      </c>
      <c r="M30" s="253">
        <v>109056628</v>
      </c>
      <c r="Q30" s="256" t="s">
        <v>365</v>
      </c>
      <c r="R30" s="253"/>
      <c r="S30" s="253"/>
      <c r="T30" s="253"/>
      <c r="U30" s="253"/>
      <c r="V30" s="253"/>
      <c r="W30" s="253"/>
      <c r="X30" s="253"/>
      <c r="Y30" s="253"/>
      <c r="Z30" s="253"/>
      <c r="AA30" s="253"/>
      <c r="AB30" s="253"/>
      <c r="AC30" s="253"/>
      <c r="AG30" s="256" t="s">
        <v>365</v>
      </c>
      <c r="AH30" s="253"/>
      <c r="AI30" s="253"/>
      <c r="AJ30" s="253"/>
      <c r="AK30" s="253"/>
      <c r="AL30" s="253"/>
      <c r="AM30" s="253"/>
      <c r="AN30" s="253"/>
      <c r="AO30" s="253"/>
      <c r="AP30" s="253"/>
      <c r="AQ30" s="253"/>
      <c r="AR30" s="253"/>
      <c r="AX30" s="256" t="s">
        <v>365</v>
      </c>
      <c r="AY30" s="253"/>
      <c r="AZ30" s="253"/>
      <c r="BA30" s="253"/>
      <c r="BB30" s="253"/>
      <c r="BC30" s="253"/>
      <c r="BD30" s="253"/>
      <c r="BE30" s="253"/>
      <c r="BF30" s="253"/>
      <c r="BG30" s="253"/>
      <c r="BH30" s="253"/>
      <c r="BI30" s="253"/>
      <c r="BJ30" s="253"/>
      <c r="BK30" s="253"/>
      <c r="BL30" s="253"/>
      <c r="BM30" s="253"/>
      <c r="BO30" s="256" t="s">
        <v>365</v>
      </c>
      <c r="BP30" s="253"/>
      <c r="BQ30" s="253"/>
      <c r="BR30" s="253"/>
      <c r="BS30" s="253"/>
      <c r="BT30" s="253"/>
      <c r="BU30" s="253"/>
      <c r="BV30" s="253"/>
      <c r="BW30" s="253"/>
      <c r="BX30" s="253"/>
      <c r="BY30" s="253"/>
      <c r="BZ30" s="253"/>
      <c r="CA30" s="253"/>
      <c r="CB30" s="253"/>
      <c r="CC30" s="253"/>
      <c r="CD30" s="253"/>
    </row>
    <row r="31" spans="1:82" x14ac:dyDescent="0.25">
      <c r="A31" s="257" t="s">
        <v>527</v>
      </c>
      <c r="B31" s="253"/>
      <c r="C31" s="253"/>
      <c r="D31" s="253"/>
      <c r="E31" s="253"/>
      <c r="F31" s="253"/>
      <c r="G31" s="253"/>
      <c r="H31" s="253"/>
      <c r="I31" s="253"/>
      <c r="J31" s="253"/>
      <c r="K31" s="253"/>
      <c r="L31" s="253"/>
      <c r="M31" s="253"/>
      <c r="Q31" s="257" t="s">
        <v>527</v>
      </c>
      <c r="R31" s="253"/>
      <c r="S31" s="253"/>
      <c r="T31" s="253"/>
      <c r="U31" s="253"/>
      <c r="V31" s="253"/>
      <c r="W31" s="253"/>
      <c r="X31" s="253"/>
      <c r="Y31" s="253"/>
      <c r="Z31" s="253"/>
      <c r="AA31" s="253"/>
      <c r="AB31" s="253"/>
      <c r="AC31" s="253"/>
      <c r="AG31" s="257" t="s">
        <v>527</v>
      </c>
      <c r="AH31" s="253"/>
      <c r="AI31" s="253"/>
      <c r="AJ31" s="253"/>
      <c r="AK31" s="253"/>
      <c r="AL31" s="253"/>
      <c r="AM31" s="253"/>
      <c r="AN31" s="253"/>
      <c r="AO31" s="253"/>
      <c r="AP31" s="253"/>
      <c r="AQ31" s="253"/>
      <c r="AR31" s="253"/>
      <c r="AX31" s="257" t="s">
        <v>527</v>
      </c>
      <c r="AY31" s="253"/>
      <c r="AZ31" s="253"/>
      <c r="BA31" s="253"/>
      <c r="BB31" s="253"/>
      <c r="BC31" s="253"/>
      <c r="BD31" s="253"/>
      <c r="BE31" s="253"/>
      <c r="BF31" s="253"/>
      <c r="BG31" s="253"/>
      <c r="BH31" s="253"/>
      <c r="BI31" s="253"/>
      <c r="BJ31" s="253"/>
      <c r="BK31" s="253"/>
      <c r="BL31" s="253"/>
      <c r="BM31" s="253"/>
      <c r="BO31" s="257" t="s">
        <v>527</v>
      </c>
      <c r="BP31" s="253"/>
      <c r="BQ31" s="253"/>
      <c r="BR31" s="253"/>
      <c r="BS31" s="253"/>
      <c r="BT31" s="253"/>
      <c r="BU31" s="253"/>
      <c r="BV31" s="253"/>
      <c r="BW31" s="253"/>
      <c r="BX31" s="253"/>
      <c r="BY31" s="253"/>
      <c r="BZ31" s="253"/>
      <c r="CA31" s="253"/>
      <c r="CB31" s="253"/>
      <c r="CC31" s="253"/>
      <c r="CD31" s="253"/>
    </row>
    <row r="32" spans="1:82" x14ac:dyDescent="0.25">
      <c r="A32" s="258" t="s">
        <v>322</v>
      </c>
      <c r="B32" s="255"/>
      <c r="C32" s="259">
        <f t="shared" ref="C32:M32" si="48">C22/1000000</f>
        <v>118.32826300000001</v>
      </c>
      <c r="D32" s="259">
        <f t="shared" si="48"/>
        <v>118.832137</v>
      </c>
      <c r="E32" s="259">
        <f t="shared" si="48"/>
        <v>117.51581299999999</v>
      </c>
      <c r="F32" s="259">
        <f t="shared" si="48"/>
        <v>115.98645</v>
      </c>
      <c r="G32" s="259">
        <f t="shared" si="48"/>
        <v>116.13412</v>
      </c>
      <c r="H32" s="259">
        <f t="shared" si="48"/>
        <v>114.20164200000001</v>
      </c>
      <c r="I32" s="259">
        <f t="shared" si="48"/>
        <v>114.896508</v>
      </c>
      <c r="J32" s="259">
        <f t="shared" si="48"/>
        <v>112.167299</v>
      </c>
      <c r="K32" s="259">
        <f t="shared" si="48"/>
        <v>112.760789</v>
      </c>
      <c r="L32" s="259">
        <f>L22/1000000</f>
        <v>110.89203000000001</v>
      </c>
      <c r="M32" s="259">
        <f t="shared" si="48"/>
        <v>109.520179</v>
      </c>
      <c r="N32" s="238"/>
      <c r="O32" s="238"/>
      <c r="Q32" s="258" t="s">
        <v>322</v>
      </c>
      <c r="R32" s="255"/>
      <c r="S32" s="259">
        <f t="shared" ref="S32:AC32" si="49">S22/1000000</f>
        <v>118.88162800000001</v>
      </c>
      <c r="T32" s="259">
        <f t="shared" si="49"/>
        <v>118.38160499999999</v>
      </c>
      <c r="U32" s="259">
        <f t="shared" si="49"/>
        <v>118.94364</v>
      </c>
      <c r="V32" s="259">
        <f t="shared" si="49"/>
        <v>119.383112</v>
      </c>
      <c r="W32" s="259">
        <f t="shared" si="49"/>
        <v>118.247805</v>
      </c>
      <c r="X32" s="259">
        <f t="shared" si="49"/>
        <v>119.22832</v>
      </c>
      <c r="Y32" s="259">
        <f t="shared" si="49"/>
        <v>119.76800299999999</v>
      </c>
      <c r="Z32" s="259">
        <f t="shared" si="49"/>
        <v>120.38476300000001</v>
      </c>
      <c r="AA32" s="259">
        <f t="shared" si="49"/>
        <v>120.837024</v>
      </c>
      <c r="AB32" s="259">
        <f t="shared" si="49"/>
        <v>121.33836100000001</v>
      </c>
      <c r="AC32" s="259">
        <f t="shared" si="49"/>
        <v>122.99651900000001</v>
      </c>
      <c r="AD32" s="238"/>
      <c r="AE32" s="238"/>
      <c r="AG32" s="258" t="s">
        <v>322</v>
      </c>
      <c r="AH32" s="255">
        <f>AH22/1000000</f>
        <v>114.354207</v>
      </c>
      <c r="AI32" s="259">
        <f t="shared" ref="AI32:AR32" si="50">AI22/1000000</f>
        <v>113.60206700000001</v>
      </c>
      <c r="AJ32" s="259">
        <f t="shared" si="50"/>
        <v>112.073616</v>
      </c>
      <c r="AK32" s="259">
        <f t="shared" si="50"/>
        <v>110.02572499999999</v>
      </c>
      <c r="AL32" s="259">
        <f t="shared" si="50"/>
        <v>107.93392</v>
      </c>
      <c r="AM32" s="259">
        <f t="shared" si="50"/>
        <v>107.82058000000001</v>
      </c>
      <c r="AN32" s="259">
        <f t="shared" si="50"/>
        <v>105.718667</v>
      </c>
      <c r="AO32" s="259">
        <f t="shared" si="50"/>
        <v>104.632119</v>
      </c>
      <c r="AP32" s="259">
        <f t="shared" si="50"/>
        <v>103.37216600000001</v>
      </c>
      <c r="AQ32" s="259">
        <f t="shared" si="50"/>
        <v>100.051007</v>
      </c>
      <c r="AR32" s="259">
        <f t="shared" si="50"/>
        <v>97.755388999999994</v>
      </c>
      <c r="AS32" s="238"/>
      <c r="AT32" s="238"/>
      <c r="AU32" s="238"/>
      <c r="AX32" s="258" t="s">
        <v>322</v>
      </c>
      <c r="AY32" s="255"/>
      <c r="AZ32" s="259">
        <f t="shared" ref="AZ32" si="51">AZ22/1000000</f>
        <v>130.39314300000001</v>
      </c>
      <c r="BA32" s="259">
        <f t="shared" ref="BA32:BM32" si="52">BA22/1000000</f>
        <v>129.210407</v>
      </c>
      <c r="BB32" s="259">
        <f t="shared" si="52"/>
        <v>128.03980200000001</v>
      </c>
      <c r="BC32" s="259">
        <f t="shared" si="52"/>
        <v>127.28988</v>
      </c>
      <c r="BD32" s="259">
        <f t="shared" si="52"/>
        <v>126.629324</v>
      </c>
      <c r="BE32" s="259">
        <f t="shared" si="52"/>
        <v>126.103229</v>
      </c>
      <c r="BF32" s="259">
        <f t="shared" si="52"/>
        <v>124.948657</v>
      </c>
      <c r="BG32" s="259">
        <f t="shared" si="52"/>
        <v>126.07542100000001</v>
      </c>
      <c r="BH32" s="259">
        <f t="shared" si="52"/>
        <v>124.450819</v>
      </c>
      <c r="BI32" s="259">
        <f t="shared" si="52"/>
        <v>124.427925</v>
      </c>
      <c r="BJ32" s="259">
        <f t="shared" si="52"/>
        <v>123.023794</v>
      </c>
      <c r="BK32" s="259">
        <f t="shared" si="52"/>
        <v>121.37631500000001</v>
      </c>
      <c r="BL32" s="259">
        <f t="shared" si="52"/>
        <v>119.724523</v>
      </c>
      <c r="BM32" s="259">
        <f t="shared" si="52"/>
        <v>121.07764400000001</v>
      </c>
      <c r="BO32" s="258" t="s">
        <v>322</v>
      </c>
      <c r="BP32" s="255"/>
      <c r="BQ32" s="259">
        <f t="shared" ref="BQ32:CD32" si="53">BQ22/1000000</f>
        <v>116.31961</v>
      </c>
      <c r="BR32" s="259">
        <f t="shared" si="53"/>
        <v>117.03797299999999</v>
      </c>
      <c r="BS32" s="259">
        <f t="shared" si="53"/>
        <v>116.834825</v>
      </c>
      <c r="BT32" s="259">
        <f t="shared" si="53"/>
        <v>116.552752</v>
      </c>
      <c r="BU32" s="259">
        <f t="shared" si="53"/>
        <v>116.188602</v>
      </c>
      <c r="BV32" s="259">
        <f t="shared" si="53"/>
        <v>115.77646799999999</v>
      </c>
      <c r="BW32" s="259">
        <f t="shared" si="53"/>
        <v>116.042981</v>
      </c>
      <c r="BX32" s="259">
        <f t="shared" si="53"/>
        <v>114.812735</v>
      </c>
      <c r="BY32" s="259">
        <f t="shared" si="53"/>
        <v>114.762446</v>
      </c>
      <c r="BZ32" s="259">
        <f t="shared" si="53"/>
        <v>114.08957599999999</v>
      </c>
      <c r="CA32" s="259">
        <f t="shared" si="53"/>
        <v>114.322435</v>
      </c>
      <c r="CB32" s="259">
        <f t="shared" si="53"/>
        <v>112.663645</v>
      </c>
      <c r="CC32" s="259">
        <f t="shared" si="53"/>
        <v>112.311955</v>
      </c>
      <c r="CD32" s="259">
        <f t="shared" si="53"/>
        <v>113.52027</v>
      </c>
    </row>
    <row r="33" spans="1:82" x14ac:dyDescent="0.25">
      <c r="A33" s="256" t="s">
        <v>323</v>
      </c>
      <c r="B33" s="255"/>
      <c r="C33" s="259">
        <f t="shared" ref="C33:M40" si="54">C23/1000000</f>
        <v>116.10771699999999</v>
      </c>
      <c r="D33" s="259">
        <f t="shared" si="54"/>
        <v>116.276741</v>
      </c>
      <c r="E33" s="259">
        <f t="shared" si="54"/>
        <v>114.83033399999999</v>
      </c>
      <c r="F33" s="259">
        <f t="shared" si="54"/>
        <v>115.59385899999999</v>
      </c>
      <c r="G33" s="259">
        <f t="shared" si="54"/>
        <v>115.18528000000001</v>
      </c>
      <c r="H33" s="259">
        <f t="shared" si="54"/>
        <v>114.124526</v>
      </c>
      <c r="I33" s="259">
        <f t="shared" si="54"/>
        <v>114.106883</v>
      </c>
      <c r="J33" s="259">
        <f t="shared" si="54"/>
        <v>112.04947900000001</v>
      </c>
      <c r="K33" s="259">
        <f t="shared" si="54"/>
        <v>111.09640899999999</v>
      </c>
      <c r="L33" s="259">
        <f t="shared" si="54"/>
        <v>109.02470099999999</v>
      </c>
      <c r="M33" s="259">
        <f t="shared" si="54"/>
        <v>109.43216700000001</v>
      </c>
      <c r="N33" s="238"/>
      <c r="O33" s="238"/>
      <c r="Q33" s="256" t="s">
        <v>323</v>
      </c>
      <c r="R33" s="255"/>
      <c r="S33" s="259">
        <f t="shared" ref="S33:AC39" si="55">S23/1000000</f>
        <v>113.898133</v>
      </c>
      <c r="T33" s="259">
        <f t="shared" si="55"/>
        <v>113.484139</v>
      </c>
      <c r="U33" s="259">
        <f t="shared" si="55"/>
        <v>112.750535</v>
      </c>
      <c r="V33" s="259">
        <f t="shared" si="55"/>
        <v>112.92378600000001</v>
      </c>
      <c r="W33" s="259">
        <f t="shared" si="55"/>
        <v>111.25430299999999</v>
      </c>
      <c r="X33" s="259">
        <f t="shared" si="55"/>
        <v>110.756069</v>
      </c>
      <c r="Y33" s="259">
        <f t="shared" si="55"/>
        <v>110.81366800000001</v>
      </c>
      <c r="Z33" s="259">
        <f t="shared" si="55"/>
        <v>108.451537</v>
      </c>
      <c r="AA33" s="259">
        <f t="shared" si="55"/>
        <v>108.17281800000001</v>
      </c>
      <c r="AB33" s="259">
        <f t="shared" si="55"/>
        <v>108.555806</v>
      </c>
      <c r="AC33" s="259">
        <f t="shared" si="55"/>
        <v>108.350375</v>
      </c>
      <c r="AD33" s="238"/>
      <c r="AE33" s="238"/>
      <c r="AG33" s="256" t="s">
        <v>323</v>
      </c>
      <c r="AH33" s="255">
        <f t="shared" ref="AH33:AR33" si="56">AH23/1000000</f>
        <v>115.346137</v>
      </c>
      <c r="AI33" s="259">
        <f t="shared" si="56"/>
        <v>115.939517</v>
      </c>
      <c r="AJ33" s="259">
        <f t="shared" si="56"/>
        <v>116.107546</v>
      </c>
      <c r="AK33" s="259">
        <f t="shared" si="56"/>
        <v>115.287408</v>
      </c>
      <c r="AL33" s="259">
        <f t="shared" si="56"/>
        <v>115.388616</v>
      </c>
      <c r="AM33" s="259">
        <f t="shared" si="56"/>
        <v>116.148844</v>
      </c>
      <c r="AN33" s="259">
        <f t="shared" si="56"/>
        <v>113.948194</v>
      </c>
      <c r="AO33" s="259">
        <f t="shared" si="56"/>
        <v>114.670784</v>
      </c>
      <c r="AP33" s="259">
        <f t="shared" si="56"/>
        <v>115.85283699999999</v>
      </c>
      <c r="AQ33" s="259">
        <f t="shared" si="56"/>
        <v>119.25885700000001</v>
      </c>
      <c r="AR33" s="259">
        <f t="shared" si="56"/>
        <v>120.196831</v>
      </c>
      <c r="AS33" s="238"/>
      <c r="AT33" s="238"/>
      <c r="AU33" s="238"/>
      <c r="AX33" s="256" t="s">
        <v>323</v>
      </c>
      <c r="AY33" s="255"/>
      <c r="AZ33" s="259">
        <f t="shared" ref="AZ33" si="57">AZ23/1000000</f>
        <v>127.21862</v>
      </c>
      <c r="BA33" s="259">
        <f t="shared" ref="BA33:BM33" si="58">BA23/1000000</f>
        <v>126.647442</v>
      </c>
      <c r="BB33" s="259">
        <f t="shared" si="58"/>
        <v>126.046392</v>
      </c>
      <c r="BC33" s="259">
        <f t="shared" si="58"/>
        <v>125.35123</v>
      </c>
      <c r="BD33" s="259">
        <f t="shared" si="58"/>
        <v>124.520071</v>
      </c>
      <c r="BE33" s="259">
        <f t="shared" si="58"/>
        <v>123.598854</v>
      </c>
      <c r="BF33" s="259">
        <f t="shared" si="58"/>
        <v>122.78534999999999</v>
      </c>
      <c r="BG33" s="259">
        <f t="shared" si="58"/>
        <v>123.694076</v>
      </c>
      <c r="BH33" s="259">
        <f t="shared" si="58"/>
        <v>122.697749</v>
      </c>
      <c r="BI33" s="259">
        <f t="shared" si="58"/>
        <v>121.91328799999999</v>
      </c>
      <c r="BJ33" s="259">
        <f t="shared" si="58"/>
        <v>121.44962599999999</v>
      </c>
      <c r="BK33" s="259">
        <f t="shared" si="58"/>
        <v>121.408186</v>
      </c>
      <c r="BL33" s="259">
        <f t="shared" si="58"/>
        <v>123.38920400000001</v>
      </c>
      <c r="BM33" s="259">
        <f t="shared" si="58"/>
        <v>121.804801</v>
      </c>
      <c r="BO33" s="256" t="s">
        <v>323</v>
      </c>
      <c r="BP33" s="255"/>
      <c r="BQ33" s="259">
        <f t="shared" ref="BQ33:CD33" si="59">BQ23/1000000</f>
        <v>116.403554</v>
      </c>
      <c r="BR33" s="259">
        <f t="shared" si="59"/>
        <v>117.023133</v>
      </c>
      <c r="BS33" s="259">
        <f t="shared" si="59"/>
        <v>116.78287400000001</v>
      </c>
      <c r="BT33" s="259">
        <f t="shared" si="59"/>
        <v>116.497782</v>
      </c>
      <c r="BU33" s="259">
        <f t="shared" si="59"/>
        <v>116.781853</v>
      </c>
      <c r="BV33" s="259">
        <f t="shared" si="59"/>
        <v>116.677818</v>
      </c>
      <c r="BW33" s="259">
        <f t="shared" si="59"/>
        <v>116.51228500000001</v>
      </c>
      <c r="BX33" s="259">
        <f t="shared" si="59"/>
        <v>117.381547</v>
      </c>
      <c r="BY33" s="259">
        <f t="shared" si="59"/>
        <v>116.653779</v>
      </c>
      <c r="BZ33" s="259">
        <f t="shared" si="59"/>
        <v>116.483835</v>
      </c>
      <c r="CA33" s="259">
        <f t="shared" si="59"/>
        <v>116.37291399999999</v>
      </c>
      <c r="CB33" s="259">
        <f t="shared" si="59"/>
        <v>115.36551300000001</v>
      </c>
      <c r="CC33" s="259">
        <f t="shared" si="59"/>
        <v>116.561932</v>
      </c>
      <c r="CD33" s="259">
        <f t="shared" si="59"/>
        <v>115.403009</v>
      </c>
    </row>
    <row r="34" spans="1:82" x14ac:dyDescent="0.25">
      <c r="A34" s="256" t="s">
        <v>325</v>
      </c>
      <c r="B34" s="255"/>
      <c r="C34" s="259">
        <f t="shared" si="54"/>
        <v>118.48814299999999</v>
      </c>
      <c r="D34" s="259">
        <f t="shared" si="54"/>
        <v>117.368708</v>
      </c>
      <c r="E34" s="259">
        <f t="shared" si="54"/>
        <v>118.19936300000001</v>
      </c>
      <c r="F34" s="259">
        <f t="shared" si="54"/>
        <v>116.639062</v>
      </c>
      <c r="G34" s="259">
        <f t="shared" si="54"/>
        <v>117.533491</v>
      </c>
      <c r="H34" s="259">
        <f t="shared" si="54"/>
        <v>116.26213300000001</v>
      </c>
      <c r="I34" s="259">
        <f t="shared" si="54"/>
        <v>116.61938000000001</v>
      </c>
      <c r="J34" s="259">
        <f t="shared" si="54"/>
        <v>116.888132</v>
      </c>
      <c r="K34" s="259">
        <f t="shared" si="54"/>
        <v>115.842574</v>
      </c>
      <c r="L34" s="259">
        <f t="shared" si="54"/>
        <v>114.267551</v>
      </c>
      <c r="M34" s="259">
        <f t="shared" si="54"/>
        <v>116.362067</v>
      </c>
      <c r="N34" s="238"/>
      <c r="O34" s="238"/>
      <c r="Q34" s="256" t="s">
        <v>325</v>
      </c>
      <c r="R34" s="255"/>
      <c r="S34" s="259">
        <f t="shared" si="55"/>
        <v>113.091418</v>
      </c>
      <c r="T34" s="259">
        <f t="shared" si="55"/>
        <v>112.198791</v>
      </c>
      <c r="U34" s="259">
        <f t="shared" si="55"/>
        <v>112.28775400000001</v>
      </c>
      <c r="V34" s="259">
        <f t="shared" si="55"/>
        <v>112.692486</v>
      </c>
      <c r="W34" s="259">
        <f t="shared" si="55"/>
        <v>110.686544</v>
      </c>
      <c r="X34" s="259">
        <f t="shared" si="55"/>
        <v>111.03330699999999</v>
      </c>
      <c r="Y34" s="259">
        <f t="shared" si="55"/>
        <v>110.74024900000001</v>
      </c>
      <c r="Z34" s="259">
        <f t="shared" si="55"/>
        <v>110.793187</v>
      </c>
      <c r="AA34" s="259">
        <f t="shared" si="55"/>
        <v>108.58021100000001</v>
      </c>
      <c r="AB34" s="259">
        <f t="shared" si="55"/>
        <v>108.86037</v>
      </c>
      <c r="AC34" s="259">
        <f t="shared" si="55"/>
        <v>108.71011799999999</v>
      </c>
      <c r="AD34" s="238"/>
      <c r="AE34" s="238"/>
      <c r="AG34" s="256" t="s">
        <v>325</v>
      </c>
      <c r="AH34" s="255">
        <f t="shared" ref="AH34:AR34" si="60">AH24/1000000</f>
        <v>115.56307200000001</v>
      </c>
      <c r="AI34" s="259">
        <f t="shared" si="60"/>
        <v>115.933668</v>
      </c>
      <c r="AJ34" s="259">
        <f t="shared" si="60"/>
        <v>115.16871399999999</v>
      </c>
      <c r="AK34" s="259">
        <f t="shared" si="60"/>
        <v>114.821496</v>
      </c>
      <c r="AL34" s="259">
        <f t="shared" si="60"/>
        <v>115.424351</v>
      </c>
      <c r="AM34" s="259">
        <f t="shared" si="60"/>
        <v>114.421913</v>
      </c>
      <c r="AN34" s="259">
        <f t="shared" si="60"/>
        <v>113.914922</v>
      </c>
      <c r="AO34" s="259">
        <f t="shared" si="60"/>
        <v>114.652405</v>
      </c>
      <c r="AP34" s="259">
        <f t="shared" si="60"/>
        <v>115.61175</v>
      </c>
      <c r="AQ34" s="259">
        <f t="shared" si="60"/>
        <v>115.554641</v>
      </c>
      <c r="AR34" s="259">
        <f t="shared" si="60"/>
        <v>114.987493</v>
      </c>
      <c r="AS34" s="238"/>
      <c r="AT34" s="238"/>
      <c r="AU34" s="238"/>
      <c r="AX34" s="256" t="s">
        <v>325</v>
      </c>
      <c r="AY34" s="255"/>
      <c r="AZ34" s="259">
        <f t="shared" ref="AZ34" si="61">AZ24/1000000</f>
        <v>127.011337</v>
      </c>
      <c r="BA34" s="259">
        <f t="shared" ref="BA34:BM34" si="62">BA24/1000000</f>
        <v>125.892178</v>
      </c>
      <c r="BB34" s="259">
        <f t="shared" si="62"/>
        <v>125.833276</v>
      </c>
      <c r="BC34" s="259">
        <f t="shared" si="62"/>
        <v>124.90020800000001</v>
      </c>
      <c r="BD34" s="259">
        <f t="shared" si="62"/>
        <v>124.476901</v>
      </c>
      <c r="BE34" s="259">
        <f t="shared" si="62"/>
        <v>123.56622</v>
      </c>
      <c r="BF34" s="259">
        <f t="shared" si="62"/>
        <v>122.484827</v>
      </c>
      <c r="BG34" s="259">
        <f t="shared" si="62"/>
        <v>124.123278</v>
      </c>
      <c r="BH34" s="259">
        <f t="shared" si="62"/>
        <v>122.894228</v>
      </c>
      <c r="BI34" s="259">
        <f t="shared" si="62"/>
        <v>123.65497000000001</v>
      </c>
      <c r="BJ34" s="259">
        <f t="shared" si="62"/>
        <v>122.691745</v>
      </c>
      <c r="BK34" s="259">
        <f t="shared" si="62"/>
        <v>121.574775</v>
      </c>
      <c r="BL34" s="259">
        <f t="shared" si="62"/>
        <v>123.364975</v>
      </c>
      <c r="BM34" s="259">
        <f t="shared" si="62"/>
        <v>121.37335299999999</v>
      </c>
      <c r="BO34" s="256" t="s">
        <v>325</v>
      </c>
      <c r="BP34" s="255"/>
      <c r="BQ34" s="259">
        <f t="shared" ref="BQ34:CD34" si="63">BQ24/1000000</f>
        <v>121.13485799999999</v>
      </c>
      <c r="BR34" s="259">
        <f t="shared" si="63"/>
        <v>122.014363</v>
      </c>
      <c r="BS34" s="259">
        <f t="shared" si="63"/>
        <v>121.112298</v>
      </c>
      <c r="BT34" s="259">
        <f t="shared" si="63"/>
        <v>120.448909</v>
      </c>
      <c r="BU34" s="259">
        <f t="shared" si="63"/>
        <v>121.01164300000001</v>
      </c>
      <c r="BV34" s="259">
        <f t="shared" si="63"/>
        <v>120.71433</v>
      </c>
      <c r="BW34" s="259">
        <f t="shared" si="63"/>
        <v>120.868706</v>
      </c>
      <c r="BX34" s="259">
        <f t="shared" si="63"/>
        <v>121.805415</v>
      </c>
      <c r="BY34" s="259">
        <f t="shared" si="63"/>
        <v>120.63066999999999</v>
      </c>
      <c r="BZ34" s="259">
        <f t="shared" si="63"/>
        <v>121.453841</v>
      </c>
      <c r="CA34" s="259">
        <f t="shared" si="63"/>
        <v>121.130146</v>
      </c>
      <c r="CB34" s="259">
        <f t="shared" si="63"/>
        <v>120.332262</v>
      </c>
      <c r="CC34" s="259">
        <f t="shared" si="63"/>
        <v>120.614104</v>
      </c>
      <c r="CD34" s="259">
        <f t="shared" si="63"/>
        <v>121.056307</v>
      </c>
    </row>
    <row r="35" spans="1:82" x14ac:dyDescent="0.25">
      <c r="A35" s="256" t="s">
        <v>327</v>
      </c>
      <c r="B35" s="255"/>
      <c r="C35" s="259">
        <f t="shared" si="54"/>
        <v>118.209368</v>
      </c>
      <c r="D35" s="259">
        <f t="shared" si="54"/>
        <v>118.539186</v>
      </c>
      <c r="E35" s="259">
        <f t="shared" si="54"/>
        <v>117.413927</v>
      </c>
      <c r="F35" s="259">
        <f t="shared" si="54"/>
        <v>118.16844</v>
      </c>
      <c r="G35" s="259">
        <f t="shared" si="54"/>
        <v>116.59537400000001</v>
      </c>
      <c r="H35" s="259">
        <f t="shared" si="54"/>
        <v>117.09825600000001</v>
      </c>
      <c r="I35" s="259">
        <f t="shared" si="54"/>
        <v>114.93037099999999</v>
      </c>
      <c r="J35" s="259">
        <f t="shared" si="54"/>
        <v>115.59771600000001</v>
      </c>
      <c r="K35" s="259">
        <f t="shared" si="54"/>
        <v>112.669803</v>
      </c>
      <c r="L35" s="259">
        <f t="shared" si="54"/>
        <v>113.43134999999999</v>
      </c>
      <c r="M35" s="259">
        <f t="shared" si="54"/>
        <v>113.476454</v>
      </c>
      <c r="N35" s="238"/>
      <c r="O35" s="238"/>
      <c r="Q35" s="256" t="s">
        <v>327</v>
      </c>
      <c r="R35" s="255"/>
      <c r="S35" s="259">
        <f t="shared" si="55"/>
        <v>117.949697</v>
      </c>
      <c r="T35" s="259">
        <f t="shared" si="55"/>
        <v>119.063355</v>
      </c>
      <c r="U35" s="259">
        <f t="shared" si="55"/>
        <v>119.63387400000001</v>
      </c>
      <c r="V35" s="259">
        <f t="shared" si="55"/>
        <v>120.305745</v>
      </c>
      <c r="W35" s="259">
        <f t="shared" si="55"/>
        <v>121.33405500000001</v>
      </c>
      <c r="X35" s="259">
        <f t="shared" si="55"/>
        <v>119.61360500000001</v>
      </c>
      <c r="Y35" s="259">
        <f t="shared" si="55"/>
        <v>120.737236</v>
      </c>
      <c r="Z35" s="259">
        <f t="shared" si="55"/>
        <v>121.402732</v>
      </c>
      <c r="AA35" s="259">
        <f t="shared" si="55"/>
        <v>122.27769000000001</v>
      </c>
      <c r="AB35" s="259">
        <f t="shared" si="55"/>
        <v>122.523568</v>
      </c>
      <c r="AC35" s="259">
        <f t="shared" si="55"/>
        <v>124.833505</v>
      </c>
      <c r="AD35" s="238"/>
      <c r="AE35" s="238"/>
      <c r="AG35" s="256" t="s">
        <v>327</v>
      </c>
      <c r="AH35" s="255">
        <f t="shared" ref="AH35:AR35" si="64">AH25/1000000</f>
        <v>117.16643000000001</v>
      </c>
      <c r="AI35" s="259">
        <f t="shared" si="64"/>
        <v>117.65883700000001</v>
      </c>
      <c r="AJ35" s="259">
        <f t="shared" si="64"/>
        <v>116.329679</v>
      </c>
      <c r="AK35" s="259">
        <f t="shared" si="64"/>
        <v>117.06139</v>
      </c>
      <c r="AL35" s="259">
        <f t="shared" si="64"/>
        <v>116.796212</v>
      </c>
      <c r="AM35" s="259">
        <f t="shared" si="64"/>
        <v>115.954594</v>
      </c>
      <c r="AN35" s="259">
        <f t="shared" si="64"/>
        <v>116.86588500000001</v>
      </c>
      <c r="AO35" s="259">
        <f t="shared" si="64"/>
        <v>117.89042600000001</v>
      </c>
      <c r="AP35" s="259">
        <f t="shared" si="64"/>
        <v>119.21102999999999</v>
      </c>
      <c r="AQ35" s="259">
        <f t="shared" si="64"/>
        <v>118.324579</v>
      </c>
      <c r="AR35" s="259">
        <f t="shared" si="64"/>
        <v>116.401934</v>
      </c>
      <c r="AS35" s="238"/>
      <c r="AT35" s="238"/>
      <c r="AU35" s="238"/>
      <c r="AX35" s="256" t="s">
        <v>327</v>
      </c>
      <c r="AY35" s="255"/>
      <c r="AZ35" s="259">
        <f t="shared" ref="AZ35" si="65">AZ25/1000000</f>
        <v>126.293829</v>
      </c>
      <c r="BA35" s="259">
        <f t="shared" ref="BA35:BM35" si="66">BA25/1000000</f>
        <v>126.610426</v>
      </c>
      <c r="BB35" s="259">
        <f t="shared" si="66"/>
        <v>125.974228</v>
      </c>
      <c r="BC35" s="259">
        <f t="shared" si="66"/>
        <v>125.251884</v>
      </c>
      <c r="BD35" s="259">
        <f t="shared" si="66"/>
        <v>124.470738</v>
      </c>
      <c r="BE35" s="259">
        <f t="shared" si="66"/>
        <v>125.834554</v>
      </c>
      <c r="BF35" s="259">
        <f t="shared" si="66"/>
        <v>124.89216500000001</v>
      </c>
      <c r="BG35" s="259">
        <f t="shared" si="66"/>
        <v>124.13096899999999</v>
      </c>
      <c r="BH35" s="259">
        <f t="shared" si="66"/>
        <v>123.21986800000001</v>
      </c>
      <c r="BI35" s="259">
        <f t="shared" si="66"/>
        <v>123.992358</v>
      </c>
      <c r="BJ35" s="259">
        <f t="shared" si="66"/>
        <v>122.878456</v>
      </c>
      <c r="BK35" s="259">
        <f t="shared" si="66"/>
        <v>123.40328700000001</v>
      </c>
      <c r="BL35" s="259">
        <f t="shared" si="66"/>
        <v>121.17850900000001</v>
      </c>
      <c r="BM35" s="259">
        <f t="shared" si="66"/>
        <v>121.31895</v>
      </c>
      <c r="BO35" s="256" t="s">
        <v>327</v>
      </c>
      <c r="BP35" s="255"/>
      <c r="BQ35" s="259">
        <f t="shared" ref="BQ35:CD35" si="67">BQ25/1000000</f>
        <v>121.01887600000001</v>
      </c>
      <c r="BR35" s="259">
        <f t="shared" si="67"/>
        <v>120.122584</v>
      </c>
      <c r="BS35" s="259">
        <f t="shared" si="67"/>
        <v>120.279329</v>
      </c>
      <c r="BT35" s="259">
        <f t="shared" si="67"/>
        <v>120.025007</v>
      </c>
      <c r="BU35" s="259">
        <f t="shared" si="67"/>
        <v>120.981475</v>
      </c>
      <c r="BV35" s="259">
        <f t="shared" si="67"/>
        <v>119.767572</v>
      </c>
      <c r="BW35" s="259">
        <f t="shared" si="67"/>
        <v>118.496431</v>
      </c>
      <c r="BX35" s="259">
        <f t="shared" si="67"/>
        <v>118.893648</v>
      </c>
      <c r="BY35" s="259">
        <f t="shared" si="67"/>
        <v>119.481959</v>
      </c>
      <c r="BZ35" s="259">
        <f t="shared" si="67"/>
        <v>118.95796300000001</v>
      </c>
      <c r="CA35" s="259">
        <f t="shared" si="67"/>
        <v>120.44228699999999</v>
      </c>
      <c r="CB35" s="259">
        <f t="shared" si="67"/>
        <v>118.360264</v>
      </c>
      <c r="CC35" s="259">
        <f t="shared" si="67"/>
        <v>120.08946</v>
      </c>
      <c r="CD35" s="259">
        <f t="shared" si="67"/>
        <v>118.16879900000001</v>
      </c>
    </row>
    <row r="36" spans="1:82" x14ac:dyDescent="0.25">
      <c r="A36" s="256" t="s">
        <v>328</v>
      </c>
      <c r="B36" s="255"/>
      <c r="C36" s="259">
        <f t="shared" si="54"/>
        <v>116.430809</v>
      </c>
      <c r="D36" s="259">
        <f t="shared" si="54"/>
        <v>114.847708</v>
      </c>
      <c r="E36" s="259">
        <f t="shared" si="54"/>
        <v>114.64689</v>
      </c>
      <c r="F36" s="259">
        <f t="shared" si="54"/>
        <v>113.442762</v>
      </c>
      <c r="G36" s="259">
        <f t="shared" si="54"/>
        <v>112.84767100000001</v>
      </c>
      <c r="H36" s="259">
        <f t="shared" si="54"/>
        <v>111.55985200000001</v>
      </c>
      <c r="I36" s="259">
        <f t="shared" si="54"/>
        <v>110.344706</v>
      </c>
      <c r="J36" s="259">
        <f t="shared" si="54"/>
        <v>108.92639200000001</v>
      </c>
      <c r="K36" s="259">
        <f t="shared" si="54"/>
        <v>108.405872</v>
      </c>
      <c r="L36" s="259">
        <f t="shared" si="54"/>
        <v>105.139837</v>
      </c>
      <c r="M36" s="259">
        <f t="shared" si="54"/>
        <v>102.92954</v>
      </c>
      <c r="N36" s="238"/>
      <c r="O36" s="238"/>
      <c r="Q36" s="256" t="s">
        <v>328</v>
      </c>
      <c r="R36" s="255"/>
      <c r="S36" s="259">
        <f t="shared" si="55"/>
        <v>114.07782899999999</v>
      </c>
      <c r="T36" s="259">
        <f t="shared" si="55"/>
        <v>113.930273</v>
      </c>
      <c r="U36" s="259">
        <f t="shared" si="55"/>
        <v>112.182412</v>
      </c>
      <c r="V36" s="259">
        <f t="shared" si="55"/>
        <v>110.127402</v>
      </c>
      <c r="W36" s="259">
        <f t="shared" si="55"/>
        <v>108.80914900000001</v>
      </c>
      <c r="X36" s="259">
        <f t="shared" si="55"/>
        <v>107.827836</v>
      </c>
      <c r="Y36" s="259">
        <f t="shared" si="55"/>
        <v>107.956808</v>
      </c>
      <c r="Z36" s="259">
        <f t="shared" si="55"/>
        <v>107.090799</v>
      </c>
      <c r="AA36" s="259">
        <f t="shared" si="55"/>
        <v>104.487286</v>
      </c>
      <c r="AB36" s="259">
        <f t="shared" si="55"/>
        <v>100.607204</v>
      </c>
      <c r="AC36" s="259">
        <f t="shared" si="55"/>
        <v>99.312827999999996</v>
      </c>
      <c r="AD36" s="238"/>
      <c r="AE36" s="238"/>
      <c r="AG36" s="256" t="s">
        <v>328</v>
      </c>
      <c r="AH36" s="255">
        <f t="shared" ref="AH36:AR36" si="68">AH26/1000000</f>
        <v>117.338505</v>
      </c>
      <c r="AI36" s="259">
        <f t="shared" si="68"/>
        <v>117.81186599999999</v>
      </c>
      <c r="AJ36" s="259">
        <f t="shared" si="68"/>
        <v>118.55443</v>
      </c>
      <c r="AK36" s="259">
        <f t="shared" si="68"/>
        <v>119.20703399999999</v>
      </c>
      <c r="AL36" s="259">
        <f t="shared" si="68"/>
        <v>118.858437</v>
      </c>
      <c r="AM36" s="259">
        <f t="shared" si="68"/>
        <v>118.75019500000001</v>
      </c>
      <c r="AN36" s="259">
        <f t="shared" si="68"/>
        <v>119.858431</v>
      </c>
      <c r="AO36" s="259">
        <f t="shared" si="68"/>
        <v>121.20263300000001</v>
      </c>
      <c r="AP36" s="259">
        <f t="shared" si="68"/>
        <v>122.860314</v>
      </c>
      <c r="AQ36" s="259">
        <f t="shared" si="68"/>
        <v>122.841801</v>
      </c>
      <c r="AR36" s="259">
        <f t="shared" si="68"/>
        <v>122.915843</v>
      </c>
      <c r="AS36" s="238"/>
      <c r="AT36" s="238"/>
      <c r="AU36" s="238"/>
      <c r="AX36" s="256" t="s">
        <v>328</v>
      </c>
      <c r="AY36" s="255"/>
      <c r="AZ36" s="259">
        <f t="shared" ref="AZ36" si="69">AZ26/1000000</f>
        <v>127.08249499999999</v>
      </c>
      <c r="BA36" s="259">
        <f t="shared" ref="BA36:BM36" si="70">BA26/1000000</f>
        <v>126.53120699999999</v>
      </c>
      <c r="BB36" s="259">
        <f t="shared" si="70"/>
        <v>126.283683</v>
      </c>
      <c r="BC36" s="259">
        <f t="shared" si="70"/>
        <v>125.828498</v>
      </c>
      <c r="BD36" s="259">
        <f t="shared" si="70"/>
        <v>126.529062</v>
      </c>
      <c r="BE36" s="259">
        <f t="shared" si="70"/>
        <v>125.741612</v>
      </c>
      <c r="BF36" s="259">
        <f t="shared" si="70"/>
        <v>125.10171200000001</v>
      </c>
      <c r="BG36" s="259">
        <f t="shared" si="70"/>
        <v>125.357016</v>
      </c>
      <c r="BH36" s="259">
        <f t="shared" si="70"/>
        <v>125.402557</v>
      </c>
      <c r="BI36" s="259">
        <f t="shared" si="70"/>
        <v>124.231731</v>
      </c>
      <c r="BJ36" s="259">
        <f t="shared" si="70"/>
        <v>125.910729</v>
      </c>
      <c r="BK36" s="259">
        <f t="shared" si="70"/>
        <v>123.749689</v>
      </c>
      <c r="BL36" s="259">
        <f t="shared" si="70"/>
        <v>123.292357</v>
      </c>
      <c r="BM36" s="259">
        <f t="shared" si="70"/>
        <v>123.731216</v>
      </c>
      <c r="BO36" s="256" t="s">
        <v>328</v>
      </c>
      <c r="BP36" s="255"/>
      <c r="BQ36" s="259">
        <f t="shared" ref="BQ36:CD36" si="71">BQ26/1000000</f>
        <v>119.27100900000001</v>
      </c>
      <c r="BR36" s="259">
        <f t="shared" si="71"/>
        <v>120.07214999999999</v>
      </c>
      <c r="BS36" s="259">
        <f t="shared" si="71"/>
        <v>119.649933</v>
      </c>
      <c r="BT36" s="259">
        <f t="shared" si="71"/>
        <v>119.968689</v>
      </c>
      <c r="BU36" s="259">
        <f t="shared" si="71"/>
        <v>119.019245</v>
      </c>
      <c r="BV36" s="259">
        <f t="shared" si="71"/>
        <v>119.723034</v>
      </c>
      <c r="BW36" s="259">
        <f t="shared" si="71"/>
        <v>118.341374</v>
      </c>
      <c r="BX36" s="259">
        <f t="shared" si="71"/>
        <v>119.37322399999999</v>
      </c>
      <c r="BY36" s="259">
        <f t="shared" si="71"/>
        <v>117.719503</v>
      </c>
      <c r="BZ36" s="259">
        <f t="shared" si="71"/>
        <v>118.906418</v>
      </c>
      <c r="CA36" s="259">
        <f t="shared" si="71"/>
        <v>117.93021299999999</v>
      </c>
      <c r="CB36" s="259">
        <f t="shared" si="71"/>
        <v>118.30816900000001</v>
      </c>
      <c r="CC36" s="259">
        <f t="shared" si="71"/>
        <v>118.30361600000001</v>
      </c>
      <c r="CD36" s="259">
        <f t="shared" si="71"/>
        <v>117.46593799999999</v>
      </c>
    </row>
    <row r="37" spans="1:82" x14ac:dyDescent="0.25">
      <c r="A37" s="256" t="s">
        <v>329</v>
      </c>
      <c r="B37" s="255"/>
      <c r="C37" s="259">
        <f t="shared" si="54"/>
        <v>116.359649</v>
      </c>
      <c r="D37" s="259">
        <f t="shared" si="54"/>
        <v>116.729111</v>
      </c>
      <c r="E37" s="259">
        <f t="shared" si="54"/>
        <v>115.503978</v>
      </c>
      <c r="F37" s="259">
        <f t="shared" si="54"/>
        <v>115.613968</v>
      </c>
      <c r="G37" s="259">
        <f t="shared" si="54"/>
        <v>114.651861</v>
      </c>
      <c r="H37" s="259">
        <f t="shared" si="54"/>
        <v>114.13994700000001</v>
      </c>
      <c r="I37" s="259">
        <f t="shared" si="54"/>
        <v>114.769721</v>
      </c>
      <c r="J37" s="259">
        <f t="shared" si="54"/>
        <v>115.23805299999999</v>
      </c>
      <c r="K37" s="259">
        <f t="shared" si="54"/>
        <v>112.659704</v>
      </c>
      <c r="L37" s="259">
        <f t="shared" si="54"/>
        <v>113.408519</v>
      </c>
      <c r="M37" s="259">
        <f t="shared" si="54"/>
        <v>109.94225299999999</v>
      </c>
      <c r="N37" s="238"/>
      <c r="O37" s="238"/>
      <c r="Q37" s="256" t="s">
        <v>329</v>
      </c>
      <c r="R37" s="255"/>
      <c r="S37" s="259">
        <f t="shared" si="55"/>
        <v>109.680432</v>
      </c>
      <c r="T37" s="259">
        <f t="shared" si="55"/>
        <v>109.703641</v>
      </c>
      <c r="U37" s="259">
        <f t="shared" si="55"/>
        <v>109.916409</v>
      </c>
      <c r="V37" s="259">
        <f t="shared" si="55"/>
        <v>109.42061099999999</v>
      </c>
      <c r="W37" s="259">
        <f t="shared" si="55"/>
        <v>107.778729</v>
      </c>
      <c r="X37" s="259">
        <f t="shared" si="55"/>
        <v>108.417936</v>
      </c>
      <c r="Y37" s="259">
        <f t="shared" si="55"/>
        <v>105.842558</v>
      </c>
      <c r="Z37" s="259">
        <f t="shared" si="55"/>
        <v>104.76702</v>
      </c>
      <c r="AA37" s="259">
        <f t="shared" si="55"/>
        <v>107.515659</v>
      </c>
      <c r="AB37" s="259">
        <f t="shared" si="55"/>
        <v>104.212735</v>
      </c>
      <c r="AC37" s="259">
        <f t="shared" si="55"/>
        <v>103.992437</v>
      </c>
      <c r="AD37" s="238"/>
      <c r="AE37" s="238"/>
      <c r="AG37" s="256" t="s">
        <v>329</v>
      </c>
      <c r="AH37" s="255">
        <f t="shared" ref="AH37:AR37" si="72">AH27/1000000</f>
        <v>125.29861099999999</v>
      </c>
      <c r="AI37" s="259">
        <f t="shared" si="72"/>
        <v>124.48307</v>
      </c>
      <c r="AJ37" s="259">
        <f t="shared" si="72"/>
        <v>125.867779</v>
      </c>
      <c r="AK37" s="259">
        <f t="shared" si="72"/>
        <v>125.459795</v>
      </c>
      <c r="AL37" s="259">
        <f t="shared" si="72"/>
        <v>125.757919</v>
      </c>
      <c r="AM37" s="259">
        <f t="shared" si="72"/>
        <v>126.365723</v>
      </c>
      <c r="AN37" s="259">
        <f t="shared" si="72"/>
        <v>127.465412</v>
      </c>
      <c r="AO37" s="259">
        <f t="shared" si="72"/>
        <v>129.79704599999999</v>
      </c>
      <c r="AP37" s="259">
        <f t="shared" si="72"/>
        <v>129.55084299999999</v>
      </c>
      <c r="AQ37" s="259">
        <f t="shared" si="72"/>
        <v>131.911755</v>
      </c>
      <c r="AR37" s="259">
        <f t="shared" si="72"/>
        <v>136.01432</v>
      </c>
      <c r="AS37" s="238"/>
      <c r="AT37" s="238"/>
      <c r="AU37" s="238"/>
      <c r="AX37" s="256" t="s">
        <v>329</v>
      </c>
      <c r="AY37" s="255"/>
      <c r="AZ37" s="259">
        <f t="shared" ref="AZ37" si="73">AZ27/1000000</f>
        <v>127.03215299999999</v>
      </c>
      <c r="BA37" s="259">
        <f t="shared" ref="BA37:BM37" si="74">BA27/1000000</f>
        <v>128.08325400000001</v>
      </c>
      <c r="BB37" s="259">
        <f t="shared" si="74"/>
        <v>127.74226400000001</v>
      </c>
      <c r="BC37" s="259">
        <f t="shared" si="74"/>
        <v>127.758945</v>
      </c>
      <c r="BD37" s="259">
        <f t="shared" si="74"/>
        <v>126.50401599999999</v>
      </c>
      <c r="BE37" s="259">
        <f t="shared" si="74"/>
        <v>127.33514599999999</v>
      </c>
      <c r="BF37" s="259">
        <f t="shared" si="74"/>
        <v>127.269111</v>
      </c>
      <c r="BG37" s="259">
        <f t="shared" si="74"/>
        <v>126.38756100000001</v>
      </c>
      <c r="BH37" s="259">
        <f t="shared" si="74"/>
        <v>127.36414000000001</v>
      </c>
      <c r="BI37" s="259">
        <f t="shared" si="74"/>
        <v>127.29190699999999</v>
      </c>
      <c r="BJ37" s="259">
        <f t="shared" si="74"/>
        <v>126.371385</v>
      </c>
      <c r="BK37" s="259">
        <f t="shared" si="74"/>
        <v>125.114565</v>
      </c>
      <c r="BL37" s="259">
        <f t="shared" si="74"/>
        <v>126.441739</v>
      </c>
      <c r="BM37" s="259">
        <f t="shared" si="74"/>
        <v>126.31315600000001</v>
      </c>
      <c r="BO37" s="256" t="s">
        <v>329</v>
      </c>
      <c r="BP37" s="255"/>
      <c r="BQ37" s="259">
        <f t="shared" ref="BQ37:CD37" si="75">BQ27/1000000</f>
        <v>119.199686</v>
      </c>
      <c r="BR37" s="259">
        <f t="shared" si="75"/>
        <v>119.860067</v>
      </c>
      <c r="BS37" s="259">
        <f t="shared" si="75"/>
        <v>119.026196</v>
      </c>
      <c r="BT37" s="259">
        <f t="shared" si="75"/>
        <v>117.874483</v>
      </c>
      <c r="BU37" s="259">
        <f t="shared" si="75"/>
        <v>118.714566</v>
      </c>
      <c r="BV37" s="259">
        <f t="shared" si="75"/>
        <v>119.678529</v>
      </c>
      <c r="BW37" s="259">
        <f t="shared" si="75"/>
        <v>118.294265</v>
      </c>
      <c r="BX37" s="259">
        <f t="shared" si="75"/>
        <v>119.336691</v>
      </c>
      <c r="BY37" s="259">
        <f t="shared" si="75"/>
        <v>117.424358</v>
      </c>
      <c r="BZ37" s="259">
        <f t="shared" si="75"/>
        <v>118.88066999999999</v>
      </c>
      <c r="CA37" s="259">
        <f t="shared" si="75"/>
        <v>116.89896899999999</v>
      </c>
      <c r="CB37" s="259">
        <f t="shared" si="75"/>
        <v>118.276912</v>
      </c>
      <c r="CC37" s="259">
        <f t="shared" si="75"/>
        <v>115.77763299999999</v>
      </c>
      <c r="CD37" s="259">
        <f t="shared" si="75"/>
        <v>117.519024</v>
      </c>
    </row>
    <row r="38" spans="1:82" x14ac:dyDescent="0.25">
      <c r="A38" s="256" t="s">
        <v>330</v>
      </c>
      <c r="B38" s="255"/>
      <c r="C38" s="259">
        <f t="shared" si="54"/>
        <v>116.690584</v>
      </c>
      <c r="D38" s="259">
        <f t="shared" si="54"/>
        <v>116.229418</v>
      </c>
      <c r="E38" s="259">
        <f t="shared" si="54"/>
        <v>116.658798</v>
      </c>
      <c r="F38" s="259">
        <f t="shared" si="54"/>
        <v>115.30912600000001</v>
      </c>
      <c r="G38" s="259">
        <f t="shared" si="54"/>
        <v>115.149355</v>
      </c>
      <c r="H38" s="259">
        <f t="shared" si="54"/>
        <v>113.816518</v>
      </c>
      <c r="I38" s="259">
        <f t="shared" si="54"/>
        <v>114.43419900000001</v>
      </c>
      <c r="J38" s="259">
        <f t="shared" si="54"/>
        <v>112.040423</v>
      </c>
      <c r="K38" s="259">
        <f t="shared" si="54"/>
        <v>109.094623</v>
      </c>
      <c r="L38" s="259">
        <f t="shared" si="54"/>
        <v>108.99177299999999</v>
      </c>
      <c r="M38" s="259">
        <f t="shared" si="54"/>
        <v>104.979502</v>
      </c>
      <c r="N38" s="238"/>
      <c r="O38" s="238"/>
      <c r="Q38" s="256" t="s">
        <v>330</v>
      </c>
      <c r="R38" s="255"/>
      <c r="S38" s="259">
        <f t="shared" si="55"/>
        <v>115.527343</v>
      </c>
      <c r="T38" s="259">
        <f t="shared" si="55"/>
        <v>116.299132</v>
      </c>
      <c r="U38" s="259">
        <f t="shared" si="55"/>
        <v>116.75593000000001</v>
      </c>
      <c r="V38" s="259">
        <f t="shared" si="55"/>
        <v>116.520459</v>
      </c>
      <c r="W38" s="259">
        <f t="shared" si="55"/>
        <v>115.667951</v>
      </c>
      <c r="X38" s="259">
        <f t="shared" si="55"/>
        <v>116.453165</v>
      </c>
      <c r="Y38" s="259">
        <f t="shared" si="55"/>
        <v>116.736124</v>
      </c>
      <c r="Z38" s="259">
        <f t="shared" si="55"/>
        <v>115.64400500000001</v>
      </c>
      <c r="AA38" s="259">
        <f t="shared" si="55"/>
        <v>115.900338</v>
      </c>
      <c r="AB38" s="259">
        <f t="shared" si="55"/>
        <v>117.12197</v>
      </c>
      <c r="AC38" s="259">
        <f t="shared" si="55"/>
        <v>114.02678</v>
      </c>
      <c r="AD38" s="238"/>
      <c r="AE38" s="238"/>
      <c r="AG38" s="256" t="s">
        <v>330</v>
      </c>
      <c r="AH38" s="255">
        <f t="shared" ref="AH38:AR38" si="76">AH28/1000000</f>
        <v>120.941795</v>
      </c>
      <c r="AI38" s="259">
        <f t="shared" si="76"/>
        <v>121.792947</v>
      </c>
      <c r="AJ38" s="259">
        <f t="shared" si="76"/>
        <v>121.150013</v>
      </c>
      <c r="AK38" s="259">
        <f t="shared" si="76"/>
        <v>121.374499</v>
      </c>
      <c r="AL38" s="259">
        <f t="shared" si="76"/>
        <v>121.11405000000001</v>
      </c>
      <c r="AM38" s="259">
        <f t="shared" si="76"/>
        <v>122.163079</v>
      </c>
      <c r="AN38" s="259">
        <f t="shared" si="76"/>
        <v>120.99585999999999</v>
      </c>
      <c r="AO38" s="259">
        <f t="shared" si="76"/>
        <v>120.119122</v>
      </c>
      <c r="AP38" s="259">
        <f t="shared" si="76"/>
        <v>121.697923</v>
      </c>
      <c r="AQ38" s="259">
        <f t="shared" si="76"/>
        <v>123.07502599999999</v>
      </c>
      <c r="AR38" s="259">
        <f t="shared" si="76"/>
        <v>125.36395899999999</v>
      </c>
      <c r="AS38" s="238"/>
      <c r="AT38" s="238"/>
      <c r="AU38" s="238"/>
      <c r="AX38" s="256" t="s">
        <v>330</v>
      </c>
      <c r="AY38" s="255"/>
      <c r="AZ38" s="259">
        <f t="shared" ref="AZ38" si="77">AZ28/1000000</f>
        <v>125.865337</v>
      </c>
      <c r="BA38" s="259">
        <f t="shared" ref="BA38:BM38" si="78">BA28/1000000</f>
        <v>125.994055</v>
      </c>
      <c r="BB38" s="259">
        <f t="shared" si="78"/>
        <v>125.694856</v>
      </c>
      <c r="BC38" s="259">
        <f t="shared" si="78"/>
        <v>125.193522</v>
      </c>
      <c r="BD38" s="259">
        <f t="shared" si="78"/>
        <v>124.390658</v>
      </c>
      <c r="BE38" s="259">
        <f t="shared" si="78"/>
        <v>123.90613</v>
      </c>
      <c r="BF38" s="259">
        <f t="shared" si="78"/>
        <v>122.884545</v>
      </c>
      <c r="BG38" s="259">
        <f t="shared" si="78"/>
        <v>123.81466399999999</v>
      </c>
      <c r="BH38" s="259">
        <f t="shared" si="78"/>
        <v>122.60087</v>
      </c>
      <c r="BI38" s="259">
        <f t="shared" si="78"/>
        <v>124.231731</v>
      </c>
      <c r="BJ38" s="259">
        <f t="shared" si="78"/>
        <v>122.292068</v>
      </c>
      <c r="BK38" s="259">
        <f t="shared" si="78"/>
        <v>121.301986</v>
      </c>
      <c r="BL38" s="259">
        <f t="shared" si="78"/>
        <v>119.204609</v>
      </c>
      <c r="BM38" s="259">
        <f t="shared" si="78"/>
        <v>118.54003899999999</v>
      </c>
      <c r="BO38" s="256" t="s">
        <v>330</v>
      </c>
      <c r="BP38" s="255"/>
      <c r="BQ38" s="259">
        <f t="shared" ref="BQ38:CD38" si="79">BQ28/1000000</f>
        <v>119.540368</v>
      </c>
      <c r="BR38" s="259">
        <f t="shared" si="79"/>
        <v>120.00665600000001</v>
      </c>
      <c r="BS38" s="259">
        <f t="shared" si="79"/>
        <v>118.96822299999999</v>
      </c>
      <c r="BT38" s="259">
        <f t="shared" si="79"/>
        <v>117.86345</v>
      </c>
      <c r="BU38" s="259">
        <f t="shared" si="79"/>
        <v>118.25349</v>
      </c>
      <c r="BV38" s="259">
        <f t="shared" si="79"/>
        <v>117.327167</v>
      </c>
      <c r="BW38" s="259">
        <f t="shared" si="79"/>
        <v>117.248439</v>
      </c>
      <c r="BX38" s="259">
        <f t="shared" si="79"/>
        <v>117.731002</v>
      </c>
      <c r="BY38" s="259">
        <f t="shared" si="79"/>
        <v>117.68831299999999</v>
      </c>
      <c r="BZ38" s="259">
        <f t="shared" si="79"/>
        <v>115.75223099999999</v>
      </c>
      <c r="CA38" s="259">
        <f t="shared" si="79"/>
        <v>117.58628299999999</v>
      </c>
      <c r="CB38" s="259">
        <f t="shared" si="79"/>
        <v>118.29774999999999</v>
      </c>
      <c r="CC38" s="259">
        <f t="shared" si="79"/>
        <v>115.496306</v>
      </c>
      <c r="CD38" s="259">
        <f t="shared" si="79"/>
        <v>116.990092</v>
      </c>
    </row>
    <row r="39" spans="1:82" x14ac:dyDescent="0.25">
      <c r="A39" s="256" t="s">
        <v>364</v>
      </c>
      <c r="B39" s="255"/>
      <c r="C39" s="259">
        <f t="shared" si="54"/>
        <v>117.95532799999999</v>
      </c>
      <c r="D39" s="259">
        <f t="shared" si="54"/>
        <v>118.64813100000001</v>
      </c>
      <c r="E39" s="259">
        <f t="shared" si="54"/>
        <v>117.128305</v>
      </c>
      <c r="F39" s="259">
        <f t="shared" si="54"/>
        <v>117.623436</v>
      </c>
      <c r="G39" s="259">
        <f t="shared" si="54"/>
        <v>116.27622599999999</v>
      </c>
      <c r="H39" s="259">
        <f t="shared" si="54"/>
        <v>116.79054600000001</v>
      </c>
      <c r="I39" s="259">
        <f t="shared" si="54"/>
        <v>114.626364</v>
      </c>
      <c r="J39" s="259">
        <f t="shared" si="54"/>
        <v>113.70837400000001</v>
      </c>
      <c r="K39" s="259">
        <f t="shared" si="54"/>
        <v>112.53863699999999</v>
      </c>
      <c r="L39" s="259">
        <f t="shared" si="54"/>
        <v>113.123831</v>
      </c>
      <c r="M39" s="259">
        <f t="shared" si="54"/>
        <v>109.20651100000001</v>
      </c>
      <c r="N39" s="238"/>
      <c r="O39" s="238"/>
      <c r="Q39" s="256" t="s">
        <v>364</v>
      </c>
      <c r="R39" s="255"/>
      <c r="S39" s="259">
        <f t="shared" si="55"/>
        <v>119.61345900000001</v>
      </c>
      <c r="T39" s="259">
        <f t="shared" si="55"/>
        <v>120.42402</v>
      </c>
      <c r="U39" s="259">
        <f t="shared" si="55"/>
        <v>120.641082</v>
      </c>
      <c r="V39" s="259">
        <f t="shared" si="55"/>
        <v>121.16649</v>
      </c>
      <c r="W39" s="259">
        <f t="shared" si="55"/>
        <v>120.950255</v>
      </c>
      <c r="X39" s="259">
        <f t="shared" si="55"/>
        <v>120.076651</v>
      </c>
      <c r="Y39" s="259">
        <f t="shared" si="55"/>
        <v>123.570244</v>
      </c>
      <c r="Z39" s="259">
        <f t="shared" si="55"/>
        <v>121.80612499999999</v>
      </c>
      <c r="AA39" s="259">
        <f t="shared" si="55"/>
        <v>123.48389400000001</v>
      </c>
      <c r="AB39" s="259">
        <f t="shared" si="55"/>
        <v>125.646765</v>
      </c>
      <c r="AC39" s="259">
        <f t="shared" si="55"/>
        <v>124.943771</v>
      </c>
      <c r="AD39" s="238"/>
      <c r="AE39" s="238"/>
      <c r="AG39" s="256" t="s">
        <v>364</v>
      </c>
      <c r="AH39" s="255">
        <f t="shared" ref="AH39:AR39" si="80">AH29/1000000</f>
        <v>120.98697199999999</v>
      </c>
      <c r="AI39" s="259">
        <f t="shared" si="80"/>
        <v>120.154848</v>
      </c>
      <c r="AJ39" s="259">
        <f t="shared" si="80"/>
        <v>121.21395099999999</v>
      </c>
      <c r="AK39" s="259">
        <f t="shared" si="80"/>
        <v>120.212138</v>
      </c>
      <c r="AL39" s="259">
        <f t="shared" si="80"/>
        <v>121.165576</v>
      </c>
      <c r="AM39" s="259">
        <f t="shared" si="80"/>
        <v>122.58475</v>
      </c>
      <c r="AN39" s="259">
        <f t="shared" si="80"/>
        <v>123.042146</v>
      </c>
      <c r="AO39" s="259">
        <f t="shared" si="80"/>
        <v>122.340559</v>
      </c>
      <c r="AP39" s="259">
        <f t="shared" si="80"/>
        <v>121.301986</v>
      </c>
      <c r="AQ39" s="259">
        <f t="shared" si="80"/>
        <v>123.498333</v>
      </c>
      <c r="AR39" s="259">
        <f t="shared" si="80"/>
        <v>124.88405</v>
      </c>
      <c r="AS39" s="238"/>
      <c r="AT39" s="238"/>
      <c r="AU39" s="238"/>
      <c r="AX39" s="256" t="s">
        <v>364</v>
      </c>
      <c r="AY39" s="255"/>
      <c r="AZ39" s="259">
        <f t="shared" ref="AZ39" si="81">AZ29/1000000</f>
        <v>127.08249499999999</v>
      </c>
      <c r="BA39" s="259">
        <f t="shared" ref="BA39:BM39" si="82">BA29/1000000</f>
        <v>126.38201599999999</v>
      </c>
      <c r="BB39" s="259">
        <f t="shared" si="82"/>
        <v>125.003308</v>
      </c>
      <c r="BC39" s="259">
        <f t="shared" si="82"/>
        <v>125.20519</v>
      </c>
      <c r="BD39" s="259">
        <f t="shared" si="82"/>
        <v>124.390664</v>
      </c>
      <c r="BE39" s="259">
        <f t="shared" si="82"/>
        <v>125.74825300000001</v>
      </c>
      <c r="BF39" s="259">
        <f t="shared" si="82"/>
        <v>124.821628</v>
      </c>
      <c r="BG39" s="259">
        <f t="shared" si="82"/>
        <v>123.73943300000001</v>
      </c>
      <c r="BH39" s="259">
        <f t="shared" si="82"/>
        <v>122.520259</v>
      </c>
      <c r="BI39" s="259">
        <f t="shared" si="82"/>
        <v>121.07388</v>
      </c>
      <c r="BJ39" s="259">
        <f t="shared" si="82"/>
        <v>121.229084</v>
      </c>
      <c r="BK39" s="259">
        <f t="shared" si="82"/>
        <v>121.206558</v>
      </c>
      <c r="BL39" s="259">
        <f t="shared" si="82"/>
        <v>122.100441</v>
      </c>
      <c r="BM39" s="259">
        <f t="shared" si="82"/>
        <v>119.351249</v>
      </c>
      <c r="BO39" s="256" t="s">
        <v>364</v>
      </c>
      <c r="BP39" s="255"/>
      <c r="BQ39" s="259">
        <f t="shared" ref="BQ39:CD39" si="83">BQ29/1000000</f>
        <v>118.960476</v>
      </c>
      <c r="BR39" s="259">
        <f t="shared" si="83"/>
        <v>118.34535700000001</v>
      </c>
      <c r="BS39" s="259">
        <f t="shared" si="83"/>
        <v>118.96821300000001</v>
      </c>
      <c r="BT39" s="259">
        <f t="shared" si="83"/>
        <v>117.83579899999999</v>
      </c>
      <c r="BU39" s="259">
        <f t="shared" si="83"/>
        <v>118.69682899999999</v>
      </c>
      <c r="BV39" s="259">
        <f t="shared" si="83"/>
        <v>117.352079</v>
      </c>
      <c r="BW39" s="259">
        <f t="shared" si="83"/>
        <v>116.789052</v>
      </c>
      <c r="BX39" s="259">
        <f t="shared" si="83"/>
        <v>116.691911</v>
      </c>
      <c r="BY39" s="259">
        <f t="shared" si="83"/>
        <v>116.237589</v>
      </c>
      <c r="BZ39" s="259">
        <f t="shared" si="83"/>
        <v>115.802408</v>
      </c>
      <c r="CA39" s="259">
        <f t="shared" si="83"/>
        <v>114.18462599999999</v>
      </c>
      <c r="CB39" s="259">
        <f t="shared" si="83"/>
        <v>114.50185999999999</v>
      </c>
      <c r="CC39" s="259">
        <f t="shared" si="83"/>
        <v>115.428805</v>
      </c>
      <c r="CD39" s="259">
        <f t="shared" si="83"/>
        <v>112.749799</v>
      </c>
    </row>
    <row r="40" spans="1:82" x14ac:dyDescent="0.25">
      <c r="A40" s="263" t="s">
        <v>365</v>
      </c>
      <c r="B40" s="264"/>
      <c r="C40" s="265">
        <f t="shared" si="54"/>
        <v>117.842775</v>
      </c>
      <c r="D40" s="265">
        <f t="shared" si="54"/>
        <v>116.38013599999999</v>
      </c>
      <c r="E40" s="265">
        <f t="shared" si="54"/>
        <v>116.792975</v>
      </c>
      <c r="F40" s="265">
        <f t="shared" si="54"/>
        <v>115.23302700000001</v>
      </c>
      <c r="G40" s="265">
        <f t="shared" si="54"/>
        <v>115.628666</v>
      </c>
      <c r="H40" s="265">
        <f t="shared" si="54"/>
        <v>113.76347699999999</v>
      </c>
      <c r="I40" s="265">
        <f t="shared" si="54"/>
        <v>112.608411</v>
      </c>
      <c r="J40" s="265">
        <f t="shared" si="54"/>
        <v>111.73349399999999</v>
      </c>
      <c r="K40" s="265">
        <f t="shared" si="54"/>
        <v>111.522744</v>
      </c>
      <c r="L40" s="265">
        <f t="shared" si="54"/>
        <v>108.696544</v>
      </c>
      <c r="M40" s="265">
        <f t="shared" si="54"/>
        <v>109.056628</v>
      </c>
      <c r="N40" s="238"/>
      <c r="O40" s="238"/>
      <c r="Q40" s="263" t="s">
        <v>365</v>
      </c>
      <c r="R40" s="264"/>
      <c r="S40" s="265"/>
      <c r="T40" s="265"/>
      <c r="U40" s="265"/>
      <c r="V40" s="265"/>
      <c r="W40" s="265"/>
      <c r="X40" s="265"/>
      <c r="Y40" s="265"/>
      <c r="Z40" s="265"/>
      <c r="AA40" s="265"/>
      <c r="AB40" s="265"/>
      <c r="AC40" s="265"/>
      <c r="AD40" s="238"/>
      <c r="AE40" s="238"/>
      <c r="AG40" s="263" t="s">
        <v>365</v>
      </c>
      <c r="AH40" s="264"/>
      <c r="AI40" s="265"/>
      <c r="AJ40" s="265"/>
      <c r="AK40" s="265"/>
      <c r="AL40" s="265"/>
      <c r="AM40" s="265"/>
      <c r="AN40" s="265"/>
      <c r="AO40" s="265"/>
      <c r="AP40" s="265"/>
      <c r="AQ40" s="265"/>
      <c r="AR40" s="265"/>
      <c r="AX40" s="263" t="s">
        <v>365</v>
      </c>
      <c r="AY40" s="264"/>
      <c r="AZ40" s="265"/>
      <c r="BA40" s="265"/>
      <c r="BB40" s="265"/>
      <c r="BC40" s="265"/>
      <c r="BD40" s="265"/>
      <c r="BE40" s="265"/>
      <c r="BF40" s="265"/>
      <c r="BG40" s="265"/>
      <c r="BH40" s="265"/>
      <c r="BI40" s="265"/>
      <c r="BJ40" s="265"/>
      <c r="BK40" s="265"/>
      <c r="BL40" s="265"/>
      <c r="BM40" s="265"/>
      <c r="BO40" s="263" t="s">
        <v>365</v>
      </c>
      <c r="BP40" s="264"/>
      <c r="BQ40" s="265"/>
      <c r="BR40" s="265"/>
      <c r="BS40" s="265"/>
      <c r="BT40" s="265"/>
      <c r="BU40" s="265"/>
      <c r="BV40" s="265"/>
      <c r="BW40" s="265"/>
      <c r="BX40" s="265"/>
      <c r="BY40" s="265"/>
      <c r="BZ40" s="265"/>
      <c r="CA40" s="265"/>
      <c r="CB40" s="265"/>
      <c r="CC40" s="265"/>
      <c r="CD40" s="265"/>
    </row>
    <row r="41" spans="1:82" x14ac:dyDescent="0.25">
      <c r="A41" s="257" t="s">
        <v>521</v>
      </c>
      <c r="B41" s="253"/>
      <c r="C41" s="260">
        <f>AVERAGE(C32:C40)</f>
        <v>117.37918177777777</v>
      </c>
      <c r="D41" s="260">
        <f t="shared" ref="D41:M41" si="84">AVERAGE(D32:D40)</f>
        <v>117.0945862222222</v>
      </c>
      <c r="E41" s="260">
        <f t="shared" si="84"/>
        <v>116.52115366666665</v>
      </c>
      <c r="F41" s="260">
        <f t="shared" si="84"/>
        <v>115.95668111111111</v>
      </c>
      <c r="G41" s="260">
        <f t="shared" si="84"/>
        <v>115.55578266666667</v>
      </c>
      <c r="H41" s="260">
        <f t="shared" si="84"/>
        <v>114.63965522222222</v>
      </c>
      <c r="I41" s="260">
        <f t="shared" si="84"/>
        <v>114.14850477777776</v>
      </c>
      <c r="J41" s="260">
        <f t="shared" si="84"/>
        <v>113.14992911111112</v>
      </c>
      <c r="K41" s="260">
        <f t="shared" si="84"/>
        <v>111.84346166666666</v>
      </c>
      <c r="L41" s="260">
        <f t="shared" si="84"/>
        <v>110.77512622222221</v>
      </c>
      <c r="M41" s="260">
        <f t="shared" si="84"/>
        <v>109.43392233333333</v>
      </c>
      <c r="Q41" s="257" t="s">
        <v>521</v>
      </c>
      <c r="R41" s="253"/>
      <c r="S41" s="260">
        <f t="shared" ref="S41:AC41" si="85">AVERAGE(S32:S40)</f>
        <v>115.33999237499999</v>
      </c>
      <c r="T41" s="260">
        <f t="shared" si="85"/>
        <v>115.4356195</v>
      </c>
      <c r="U41" s="260">
        <f t="shared" si="85"/>
        <v>115.38895450000001</v>
      </c>
      <c r="V41" s="260">
        <f t="shared" si="85"/>
        <v>115.31751137499998</v>
      </c>
      <c r="W41" s="260">
        <f t="shared" si="85"/>
        <v>114.341098875</v>
      </c>
      <c r="X41" s="260">
        <f t="shared" si="85"/>
        <v>114.17586112500001</v>
      </c>
      <c r="Y41" s="260">
        <f t="shared" si="85"/>
        <v>114.52061125</v>
      </c>
      <c r="Z41" s="260">
        <f t="shared" si="85"/>
        <v>113.79252099999999</v>
      </c>
      <c r="AA41" s="260">
        <f t="shared" si="85"/>
        <v>113.90686500000001</v>
      </c>
      <c r="AB41" s="260">
        <f t="shared" si="85"/>
        <v>113.60834737499999</v>
      </c>
      <c r="AC41" s="260">
        <f t="shared" si="85"/>
        <v>113.395791625</v>
      </c>
      <c r="AG41" s="257" t="s">
        <v>521</v>
      </c>
      <c r="AH41" s="253">
        <f>AVERAGE(AH32:AH39)</f>
        <v>118.37446612499998</v>
      </c>
      <c r="AI41" s="260">
        <f t="shared" ref="AI41:AR41" si="86">AVERAGE(AI32:AI39)</f>
        <v>118.42210250000001</v>
      </c>
      <c r="AJ41" s="260">
        <f t="shared" si="86"/>
        <v>118.30821599999999</v>
      </c>
      <c r="AK41" s="260">
        <f t="shared" si="86"/>
        <v>117.931185625</v>
      </c>
      <c r="AL41" s="260">
        <f t="shared" si="86"/>
        <v>117.804885125</v>
      </c>
      <c r="AM41" s="260">
        <f t="shared" si="86"/>
        <v>118.02620975000001</v>
      </c>
      <c r="AN41" s="260">
        <f t="shared" si="86"/>
        <v>117.72618962499999</v>
      </c>
      <c r="AO41" s="260">
        <f t="shared" si="86"/>
        <v>118.16313675000001</v>
      </c>
      <c r="AP41" s="260">
        <f t="shared" si="86"/>
        <v>118.68235612499998</v>
      </c>
      <c r="AQ41" s="260">
        <f t="shared" si="86"/>
        <v>119.314499875</v>
      </c>
      <c r="AR41" s="260">
        <f t="shared" si="86"/>
        <v>119.814977375</v>
      </c>
      <c r="AX41" s="257" t="s">
        <v>521</v>
      </c>
      <c r="AY41" s="253"/>
      <c r="AZ41" s="260">
        <f t="shared" ref="AZ41" si="87">AVERAGE(AZ32:AZ40)</f>
        <v>127.247426125</v>
      </c>
      <c r="BA41" s="260">
        <f t="shared" ref="BA41:BM41" si="88">AVERAGE(BA32:BA40)</f>
        <v>126.918873125</v>
      </c>
      <c r="BB41" s="260">
        <f t="shared" si="88"/>
        <v>126.32722612499998</v>
      </c>
      <c r="BC41" s="260">
        <f t="shared" si="88"/>
        <v>125.84741962500001</v>
      </c>
      <c r="BD41" s="260">
        <f t="shared" si="88"/>
        <v>125.23892925</v>
      </c>
      <c r="BE41" s="260">
        <f t="shared" si="88"/>
        <v>125.22924974999999</v>
      </c>
      <c r="BF41" s="260">
        <f t="shared" si="88"/>
        <v>124.398499375</v>
      </c>
      <c r="BG41" s="260">
        <f t="shared" si="88"/>
        <v>124.66530225</v>
      </c>
      <c r="BH41" s="260">
        <f t="shared" si="88"/>
        <v>123.89381125</v>
      </c>
      <c r="BI41" s="260">
        <f t="shared" si="88"/>
        <v>123.85222374999999</v>
      </c>
      <c r="BJ41" s="260">
        <f t="shared" si="88"/>
        <v>123.23086087499999</v>
      </c>
      <c r="BK41" s="260">
        <f t="shared" si="88"/>
        <v>122.391920125</v>
      </c>
      <c r="BL41" s="260">
        <f t="shared" si="88"/>
        <v>122.337044625</v>
      </c>
      <c r="BM41" s="260">
        <f t="shared" si="88"/>
        <v>121.68880100000001</v>
      </c>
      <c r="BO41" s="257" t="s">
        <v>521</v>
      </c>
      <c r="BP41" s="253"/>
      <c r="BQ41" s="260">
        <f t="shared" ref="BQ41:CD41" si="89">AVERAGE(BQ32:BQ40)</f>
        <v>118.98105462500001</v>
      </c>
      <c r="BR41" s="260">
        <f t="shared" si="89"/>
        <v>119.31028537500001</v>
      </c>
      <c r="BS41" s="260">
        <f t="shared" si="89"/>
        <v>118.952736375</v>
      </c>
      <c r="BT41" s="260">
        <f t="shared" si="89"/>
        <v>118.383358875</v>
      </c>
      <c r="BU41" s="260">
        <f t="shared" si="89"/>
        <v>118.70596287499998</v>
      </c>
      <c r="BV41" s="260">
        <f t="shared" si="89"/>
        <v>118.37712462500001</v>
      </c>
      <c r="BW41" s="260">
        <f t="shared" si="89"/>
        <v>117.824191625</v>
      </c>
      <c r="BX41" s="260">
        <f t="shared" si="89"/>
        <v>118.25327162499998</v>
      </c>
      <c r="BY41" s="260">
        <f t="shared" si="89"/>
        <v>117.574827125</v>
      </c>
      <c r="BZ41" s="260">
        <f t="shared" si="89"/>
        <v>117.54086774999999</v>
      </c>
      <c r="CA41" s="260">
        <f t="shared" si="89"/>
        <v>117.35848412499999</v>
      </c>
      <c r="CB41" s="260">
        <f t="shared" si="89"/>
        <v>117.01329687499999</v>
      </c>
      <c r="CC41" s="260">
        <f t="shared" si="89"/>
        <v>116.82297637500001</v>
      </c>
      <c r="CD41" s="260">
        <f t="shared" si="89"/>
        <v>116.60915474999999</v>
      </c>
    </row>
    <row r="42" spans="1:82" x14ac:dyDescent="0.25">
      <c r="A42" s="257" t="s">
        <v>154</v>
      </c>
      <c r="B42" s="253"/>
      <c r="C42" s="260">
        <f>_xlfn.STDEV.P(C32:C40)</f>
        <v>0.90653614616232492</v>
      </c>
      <c r="D42" s="260">
        <f t="shared" ref="D42:M42" si="90">_xlfn.STDEV.P(D32:D40)</f>
        <v>1.2782129544697078</v>
      </c>
      <c r="E42" s="260">
        <f t="shared" si="90"/>
        <v>1.177125750675962</v>
      </c>
      <c r="F42" s="260">
        <f t="shared" si="90"/>
        <v>1.3186004136955578</v>
      </c>
      <c r="G42" s="260">
        <f t="shared" si="90"/>
        <v>1.2607010348246708</v>
      </c>
      <c r="H42" s="260">
        <f t="shared" si="90"/>
        <v>1.6646933691257639</v>
      </c>
      <c r="I42" s="260">
        <f t="shared" si="90"/>
        <v>1.6604696307532179</v>
      </c>
      <c r="J42" s="260">
        <f t="shared" si="90"/>
        <v>2.306754668528658</v>
      </c>
      <c r="K42" s="260">
        <f t="shared" si="90"/>
        <v>2.0736664636257736</v>
      </c>
      <c r="L42" s="260">
        <f t="shared" si="90"/>
        <v>2.8681918342198629</v>
      </c>
      <c r="M42" s="260">
        <f t="shared" si="90"/>
        <v>3.755736517964722</v>
      </c>
      <c r="Q42" s="257" t="s">
        <v>154</v>
      </c>
      <c r="R42" s="253"/>
      <c r="S42" s="260">
        <f t="shared" ref="S42:AC42" si="91">_xlfn.STDEV.P(S32:S40)</f>
        <v>3.130696479665827</v>
      </c>
      <c r="T42" s="260">
        <f t="shared" si="91"/>
        <v>3.4798719319115019</v>
      </c>
      <c r="U42" s="260">
        <f t="shared" si="91"/>
        <v>3.8229237324380407</v>
      </c>
      <c r="V42" s="260">
        <f t="shared" si="91"/>
        <v>4.3502954760457335</v>
      </c>
      <c r="W42" s="260">
        <f t="shared" si="91"/>
        <v>5.0763731795403517</v>
      </c>
      <c r="X42" s="260">
        <f t="shared" si="91"/>
        <v>4.8749818276733468</v>
      </c>
      <c r="Y42" s="260">
        <f t="shared" si="91"/>
        <v>6.1177056711447948</v>
      </c>
      <c r="Z42" s="260">
        <f t="shared" si="91"/>
        <v>6.4509075787854648</v>
      </c>
      <c r="AA42" s="260">
        <f t="shared" si="91"/>
        <v>7.111783834946741</v>
      </c>
      <c r="AB42" s="260">
        <f t="shared" si="91"/>
        <v>8.6738258337807039</v>
      </c>
      <c r="AC42" s="260">
        <f t="shared" si="91"/>
        <v>9.2932363594374934</v>
      </c>
      <c r="AG42" s="257" t="s">
        <v>154</v>
      </c>
      <c r="AH42" s="253">
        <f>_xlfn.STDEV.P(AH32:AH39)</f>
        <v>3.4844280579579467</v>
      </c>
      <c r="AI42" s="260">
        <f t="shared" ref="AI42:AR42" si="92">_xlfn.STDEV.P(AI32:AI39)</f>
        <v>3.3099012202649258</v>
      </c>
      <c r="AJ42" s="260">
        <f t="shared" si="92"/>
        <v>4.0498609118319111</v>
      </c>
      <c r="AK42" s="260">
        <f t="shared" si="92"/>
        <v>4.4056707881686119</v>
      </c>
      <c r="AL42" s="260">
        <f t="shared" si="92"/>
        <v>4.9568665489681702</v>
      </c>
      <c r="AM42" s="260">
        <f t="shared" si="92"/>
        <v>5.3959190589124315</v>
      </c>
      <c r="AN42" s="260">
        <f t="shared" si="92"/>
        <v>6.2456862891778542</v>
      </c>
      <c r="AO42" s="260">
        <f t="shared" si="92"/>
        <v>6.8332614330464798</v>
      </c>
      <c r="AP42" s="260">
        <f t="shared" si="92"/>
        <v>7.1032709138140584</v>
      </c>
      <c r="AQ42" s="260">
        <f t="shared" si="92"/>
        <v>8.5803586917943804</v>
      </c>
      <c r="AR42" s="260">
        <f t="shared" si="92"/>
        <v>10.309252430428831</v>
      </c>
      <c r="AX42" s="257" t="s">
        <v>154</v>
      </c>
      <c r="AY42" s="253"/>
      <c r="AZ42" s="260">
        <f t="shared" ref="AZ42" si="93">_xlfn.STDEV.P(AZ32:AZ40)</f>
        <v>1.2684817411982596</v>
      </c>
      <c r="BA42" s="260">
        <f t="shared" ref="BA42:BM42" si="94">_xlfn.STDEV.P(BA32:BA40)</f>
        <v>1.0679195222511455</v>
      </c>
      <c r="BB42" s="260">
        <f t="shared" si="94"/>
        <v>0.97064783158935375</v>
      </c>
      <c r="BC42" s="260">
        <f t="shared" si="94"/>
        <v>1.0045581679867917</v>
      </c>
      <c r="BD42" s="260">
        <f t="shared" si="94"/>
        <v>1.0200958680669101</v>
      </c>
      <c r="BE42" s="260">
        <f t="shared" si="94"/>
        <v>1.2879933789058011</v>
      </c>
      <c r="BF42" s="260">
        <f t="shared" si="94"/>
        <v>1.5006992872896743</v>
      </c>
      <c r="BG42" s="260">
        <f t="shared" si="94"/>
        <v>1.0329859656466511</v>
      </c>
      <c r="BH42" s="260">
        <f t="shared" si="94"/>
        <v>1.6229612960568232</v>
      </c>
      <c r="BI42" s="260">
        <f t="shared" si="94"/>
        <v>1.7316219557430639</v>
      </c>
      <c r="BJ42" s="260">
        <f t="shared" si="94"/>
        <v>1.7875799688326162</v>
      </c>
      <c r="BK42" s="260">
        <f t="shared" si="94"/>
        <v>1.3936977302880669</v>
      </c>
      <c r="BL42" s="260">
        <f t="shared" si="94"/>
        <v>2.1783143169619654</v>
      </c>
      <c r="BM42" s="260">
        <f t="shared" si="94"/>
        <v>2.2792058859708169</v>
      </c>
      <c r="BO42" s="257" t="s">
        <v>154</v>
      </c>
      <c r="BP42" s="253"/>
      <c r="BQ42" s="260">
        <f t="shared" ref="BQ42:CD42" si="95">_xlfn.STDEV.P(BQ32:BQ40)</f>
        <v>1.6942369243763509</v>
      </c>
      <c r="BR42" s="260">
        <f t="shared" si="95"/>
        <v>1.6072122888913083</v>
      </c>
      <c r="BS42" s="260">
        <f t="shared" si="95"/>
        <v>1.4190386065732967</v>
      </c>
      <c r="BT42" s="260">
        <f t="shared" si="95"/>
        <v>1.4667302446231758</v>
      </c>
      <c r="BU42" s="260">
        <f t="shared" si="95"/>
        <v>1.6138639847344209</v>
      </c>
      <c r="BV42" s="260">
        <f t="shared" si="95"/>
        <v>1.6846804480044537</v>
      </c>
      <c r="BW42" s="260">
        <f t="shared" si="95"/>
        <v>1.4364120037243793</v>
      </c>
      <c r="BX42" s="260">
        <f t="shared" si="95"/>
        <v>1.9609852107710999</v>
      </c>
      <c r="BY42" s="260">
        <f t="shared" si="95"/>
        <v>1.7167484461662865</v>
      </c>
      <c r="BZ42" s="260">
        <f t="shared" si="95"/>
        <v>2.242473881151672</v>
      </c>
      <c r="CA42" s="260">
        <f t="shared" si="95"/>
        <v>2.3608132077100268</v>
      </c>
      <c r="CB42" s="260">
        <f t="shared" si="95"/>
        <v>2.3899546303450214</v>
      </c>
      <c r="CC42" s="260">
        <f t="shared" si="95"/>
        <v>2.5604888822841509</v>
      </c>
      <c r="CD42" s="260">
        <f t="shared" si="95"/>
        <v>2.4951785876299417</v>
      </c>
    </row>
    <row r="43" spans="1:82" x14ac:dyDescent="0.25">
      <c r="A43" s="257" t="s">
        <v>155</v>
      </c>
      <c r="B43" s="253"/>
      <c r="C43" s="260">
        <f>VAR(C32:C40)</f>
        <v>0.92453375733619514</v>
      </c>
      <c r="D43" s="260">
        <f t="shared" ref="D43:M43" si="96">VAR(D32:D40)</f>
        <v>1.8380569015959516</v>
      </c>
      <c r="E43" s="260">
        <f t="shared" si="96"/>
        <v>1.5588281620175031</v>
      </c>
      <c r="F43" s="260">
        <f t="shared" si="96"/>
        <v>1.9560454323728584</v>
      </c>
      <c r="G43" s="260">
        <f t="shared" si="96"/>
        <v>1.7880379866089953</v>
      </c>
      <c r="H43" s="260">
        <f t="shared" si="96"/>
        <v>3.1176045148626979</v>
      </c>
      <c r="I43" s="260">
        <f t="shared" si="96"/>
        <v>3.1018043189854434</v>
      </c>
      <c r="J43" s="260">
        <f t="shared" si="96"/>
        <v>5.9862567383761043</v>
      </c>
      <c r="K43" s="260">
        <f t="shared" si="96"/>
        <v>4.8376041776619996</v>
      </c>
      <c r="L43" s="260">
        <f t="shared" si="96"/>
        <v>9.2548399476211891</v>
      </c>
      <c r="M43" s="260">
        <f t="shared" si="96"/>
        <v>15.868751391420496</v>
      </c>
      <c r="Q43" s="257" t="s">
        <v>155</v>
      </c>
      <c r="R43" s="253"/>
      <c r="S43" s="260">
        <f t="shared" ref="S43:AC43" si="97">VAR(S32:S40)</f>
        <v>11.201440511762287</v>
      </c>
      <c r="T43" s="260">
        <f t="shared" si="97"/>
        <v>13.839438471434844</v>
      </c>
      <c r="U43" s="260">
        <f t="shared" si="97"/>
        <v>16.702566701757714</v>
      </c>
      <c r="V43" s="260">
        <f t="shared" si="97"/>
        <v>21.628652261604547</v>
      </c>
      <c r="W43" s="260">
        <f t="shared" si="97"/>
        <v>29.450931037664709</v>
      </c>
      <c r="X43" s="260">
        <f t="shared" si="97"/>
        <v>27.160511794451846</v>
      </c>
      <c r="Y43" s="260">
        <f t="shared" si="97"/>
        <v>42.772940204293924</v>
      </c>
      <c r="Z43" s="260">
        <f t="shared" si="97"/>
        <v>47.559095531464848</v>
      </c>
      <c r="AA43" s="260">
        <f t="shared" si="97"/>
        <v>57.802822074296884</v>
      </c>
      <c r="AB43" s="260">
        <f t="shared" si="97"/>
        <v>85.983148108298892</v>
      </c>
      <c r="AC43" s="260">
        <f t="shared" si="97"/>
        <v>98.701990894138333</v>
      </c>
      <c r="AG43" s="257" t="s">
        <v>155</v>
      </c>
      <c r="AH43" s="253">
        <f>VAR(AH32:AH39)</f>
        <v>13.875701589810959</v>
      </c>
      <c r="AI43" s="260">
        <f t="shared" ref="AI43:AR43" si="98">VAR(AI32:AI39)</f>
        <v>12.520509814755709</v>
      </c>
      <c r="AJ43" s="260">
        <f t="shared" si="98"/>
        <v>18.744426748781709</v>
      </c>
      <c r="AK43" s="260">
        <f t="shared" si="98"/>
        <v>22.182782964253988</v>
      </c>
      <c r="AL43" s="260">
        <f t="shared" si="98"/>
        <v>28.080601124890993</v>
      </c>
      <c r="AM43" s="260">
        <f t="shared" si="98"/>
        <v>33.275362846096485</v>
      </c>
      <c r="AN43" s="260">
        <f t="shared" si="98"/>
        <v>44.581253968941986</v>
      </c>
      <c r="AO43" s="260">
        <f t="shared" si="98"/>
        <v>53.363956356983344</v>
      </c>
      <c r="AP43" s="260">
        <f t="shared" si="98"/>
        <v>57.664523057184923</v>
      </c>
      <c r="AQ43" s="260">
        <f t="shared" si="98"/>
        <v>84.140063176972987</v>
      </c>
      <c r="AR43" s="260">
        <f t="shared" si="98"/>
        <v>121.46364077063173</v>
      </c>
      <c r="AX43" s="257" t="s">
        <v>155</v>
      </c>
      <c r="AY43" s="253"/>
      <c r="AZ43" s="260">
        <f t="shared" ref="AZ43" si="99">VAR(AZ32:AZ40)</f>
        <v>1.8389096317181353</v>
      </c>
      <c r="BA43" s="260">
        <f t="shared" ref="BA43:BM43" si="100">VAR(BA32:BA40)</f>
        <v>1.3033738354344169</v>
      </c>
      <c r="BB43" s="260">
        <f t="shared" si="100"/>
        <v>1.0767511005361308</v>
      </c>
      <c r="BC43" s="260">
        <f t="shared" si="100"/>
        <v>1.1532995575645475</v>
      </c>
      <c r="BD43" s="260">
        <f t="shared" si="100"/>
        <v>1.1892520914824947</v>
      </c>
      <c r="BE43" s="260">
        <f t="shared" si="100"/>
        <v>1.8959165075487798</v>
      </c>
      <c r="BF43" s="260">
        <f t="shared" si="100"/>
        <v>2.5738266867105559</v>
      </c>
      <c r="BG43" s="260">
        <f t="shared" si="100"/>
        <v>1.2194971488262223</v>
      </c>
      <c r="BH43" s="260">
        <f t="shared" si="100"/>
        <v>3.0102895639982208</v>
      </c>
      <c r="BI43" s="260">
        <f t="shared" si="100"/>
        <v>3.4268738258416382</v>
      </c>
      <c r="BJ43" s="260">
        <f t="shared" si="100"/>
        <v>3.6519338799675625</v>
      </c>
      <c r="BK43" s="260">
        <f t="shared" si="100"/>
        <v>2.2198781296115535</v>
      </c>
      <c r="BL43" s="260">
        <f t="shared" si="100"/>
        <v>5.422918015407399</v>
      </c>
      <c r="BM43" s="260">
        <f t="shared" si="100"/>
        <v>5.9368908235931608</v>
      </c>
      <c r="BO43" s="257" t="s">
        <v>155</v>
      </c>
      <c r="BP43" s="253"/>
      <c r="BQ43" s="260">
        <f t="shared" ref="BQ43:CD43" si="101">VAR(BQ32:BQ40)</f>
        <v>3.2805014353374138</v>
      </c>
      <c r="BR43" s="260">
        <f t="shared" si="101"/>
        <v>2.9521501046437004</v>
      </c>
      <c r="BS43" s="260">
        <f t="shared" si="101"/>
        <v>2.3013377907948382</v>
      </c>
      <c r="BT43" s="260">
        <f t="shared" si="101"/>
        <v>2.4586258405626986</v>
      </c>
      <c r="BU43" s="260">
        <f t="shared" si="101"/>
        <v>2.976636527111844</v>
      </c>
      <c r="BV43" s="260">
        <f t="shared" si="101"/>
        <v>3.2435979564439852</v>
      </c>
      <c r="BW43" s="260">
        <f t="shared" si="101"/>
        <v>2.3580336507925557</v>
      </c>
      <c r="BX43" s="260">
        <f t="shared" si="101"/>
        <v>4.3948148535576861</v>
      </c>
      <c r="BY43" s="260">
        <f t="shared" si="101"/>
        <v>3.368257402759268</v>
      </c>
      <c r="BZ43" s="260">
        <f t="shared" si="101"/>
        <v>5.7470732658827925</v>
      </c>
      <c r="CA43" s="260">
        <f t="shared" si="101"/>
        <v>6.369644573369265</v>
      </c>
      <c r="CB43" s="260">
        <f t="shared" si="101"/>
        <v>6.5278664401229793</v>
      </c>
      <c r="CC43" s="260">
        <f t="shared" si="101"/>
        <v>7.4926895043437032</v>
      </c>
      <c r="CD43" s="260">
        <f t="shared" si="101"/>
        <v>7.1153327819050878</v>
      </c>
    </row>
    <row r="44" spans="1:82" x14ac:dyDescent="0.25">
      <c r="A44" s="262" t="s">
        <v>519</v>
      </c>
      <c r="B44" s="253"/>
      <c r="C44" s="260">
        <f>C42/C41*100</f>
        <v>0.77231424894286516</v>
      </c>
      <c r="D44" s="260">
        <f t="shared" ref="D44:M44" si="102">D42/D41*100</f>
        <v>1.0916072174711084</v>
      </c>
      <c r="E44" s="260">
        <f t="shared" si="102"/>
        <v>1.0102249365324503</v>
      </c>
      <c r="F44" s="260">
        <f t="shared" si="102"/>
        <v>1.1371491500623916</v>
      </c>
      <c r="G44" s="260">
        <f t="shared" si="102"/>
        <v>1.0909891359234709</v>
      </c>
      <c r="H44" s="260">
        <f t="shared" si="102"/>
        <v>1.4521095391458163</v>
      </c>
      <c r="I44" s="260">
        <f t="shared" si="102"/>
        <v>1.4546573640940721</v>
      </c>
      <c r="J44" s="260">
        <f t="shared" si="102"/>
        <v>2.0386708914889975</v>
      </c>
      <c r="K44" s="260">
        <f t="shared" si="102"/>
        <v>1.8540792932590355</v>
      </c>
      <c r="L44" s="260">
        <f t="shared" si="102"/>
        <v>2.5892020456524518</v>
      </c>
      <c r="M44" s="260">
        <f t="shared" si="102"/>
        <v>3.4319673807586195</v>
      </c>
      <c r="Q44" s="262" t="s">
        <v>519</v>
      </c>
      <c r="R44" s="253"/>
      <c r="S44" s="260">
        <f>S42/S41*100</f>
        <v>2.7143199988145716</v>
      </c>
      <c r="T44" s="260">
        <f t="shared" ref="T44:AC44" si="103">T42/T41*100</f>
        <v>3.0145564661794029</v>
      </c>
      <c r="U44" s="260">
        <f t="shared" si="103"/>
        <v>3.3130759776821104</v>
      </c>
      <c r="V44" s="260">
        <f t="shared" si="103"/>
        <v>3.7724500157647758</v>
      </c>
      <c r="W44" s="260">
        <f t="shared" si="103"/>
        <v>4.4396749983048052</v>
      </c>
      <c r="X44" s="260">
        <f t="shared" si="103"/>
        <v>4.269713212266649</v>
      </c>
      <c r="Y44" s="260">
        <f t="shared" si="103"/>
        <v>5.3420127646627407</v>
      </c>
      <c r="Z44" s="260">
        <f t="shared" si="103"/>
        <v>5.6690084041511524</v>
      </c>
      <c r="AA44" s="260">
        <f t="shared" si="103"/>
        <v>6.2435076542109558</v>
      </c>
      <c r="AB44" s="260">
        <f t="shared" si="103"/>
        <v>7.6348490530805986</v>
      </c>
      <c r="AC44" s="260">
        <f t="shared" si="103"/>
        <v>8.1953979299075197</v>
      </c>
      <c r="AG44" s="262" t="s">
        <v>519</v>
      </c>
      <c r="AH44" s="253">
        <f>AH42/AH41*100</f>
        <v>2.9435639053091838</v>
      </c>
      <c r="AI44" s="260">
        <f t="shared" ref="AI44:AR44" si="104">AI42/AI41*100</f>
        <v>2.7950029178589575</v>
      </c>
      <c r="AJ44" s="260">
        <f t="shared" si="104"/>
        <v>3.4231442656796647</v>
      </c>
      <c r="AK44" s="260">
        <f t="shared" si="104"/>
        <v>3.7357979272572179</v>
      </c>
      <c r="AL44" s="260">
        <f t="shared" si="104"/>
        <v>4.2076918488639548</v>
      </c>
      <c r="AM44" s="260">
        <f t="shared" si="104"/>
        <v>4.5717972900611858</v>
      </c>
      <c r="AN44" s="260">
        <f t="shared" si="104"/>
        <v>5.305264961919347</v>
      </c>
      <c r="AO44" s="260">
        <f t="shared" si="104"/>
        <v>5.7829045682019604</v>
      </c>
      <c r="AP44" s="260">
        <f t="shared" si="104"/>
        <v>5.9851111367663368</v>
      </c>
      <c r="AQ44" s="260">
        <f t="shared" si="104"/>
        <v>7.1913796737057156</v>
      </c>
      <c r="AR44" s="260">
        <f t="shared" si="104"/>
        <v>8.6043102926628841</v>
      </c>
      <c r="AX44" s="262" t="s">
        <v>519</v>
      </c>
      <c r="AY44" s="253"/>
      <c r="AZ44" s="260">
        <f>AZ42/AZ41*100</f>
        <v>0.99686239622024386</v>
      </c>
      <c r="BA44" s="260">
        <f t="shared" ref="BA44:BM44" si="105">BA42/BA41*100</f>
        <v>0.841419007242029</v>
      </c>
      <c r="BB44" s="260">
        <f t="shared" si="105"/>
        <v>0.76835996591020206</v>
      </c>
      <c r="BC44" s="260">
        <f t="shared" si="105"/>
        <v>0.79823501425787902</v>
      </c>
      <c r="BD44" s="260">
        <f t="shared" si="105"/>
        <v>0.81451979362631777</v>
      </c>
      <c r="BE44" s="260">
        <f t="shared" si="105"/>
        <v>1.0285084207380244</v>
      </c>
      <c r="BF44" s="260">
        <f t="shared" si="105"/>
        <v>1.2063644616530362</v>
      </c>
      <c r="BG44" s="260">
        <f t="shared" si="105"/>
        <v>0.82860743687536453</v>
      </c>
      <c r="BH44" s="260">
        <f t="shared" si="105"/>
        <v>1.3099615547236008</v>
      </c>
      <c r="BI44" s="260">
        <f t="shared" si="105"/>
        <v>1.3981355387194363</v>
      </c>
      <c r="BJ44" s="260">
        <f t="shared" si="105"/>
        <v>1.4505944015483747</v>
      </c>
      <c r="BK44" s="260">
        <f t="shared" si="105"/>
        <v>1.1387171055611109</v>
      </c>
      <c r="BL44" s="260">
        <f t="shared" si="105"/>
        <v>1.7805843876964305</v>
      </c>
      <c r="BM44" s="260">
        <f t="shared" si="105"/>
        <v>1.8729791626189305</v>
      </c>
      <c r="BO44" s="262" t="s">
        <v>519</v>
      </c>
      <c r="BP44" s="253"/>
      <c r="BQ44" s="260">
        <f>BQ42/BQ41*100</f>
        <v>1.423955208428924</v>
      </c>
      <c r="BR44" s="260">
        <f t="shared" ref="BR44:CD44" si="106">BR42/BR41*100</f>
        <v>1.3470861157022092</v>
      </c>
      <c r="BS44" s="260">
        <f t="shared" si="106"/>
        <v>1.1929432225079375</v>
      </c>
      <c r="BT44" s="260">
        <f t="shared" si="106"/>
        <v>1.238966573141318</v>
      </c>
      <c r="BU44" s="260">
        <f t="shared" si="106"/>
        <v>1.3595475287402836</v>
      </c>
      <c r="BV44" s="260">
        <f t="shared" si="106"/>
        <v>1.4231469579458487</v>
      </c>
      <c r="BW44" s="260">
        <f t="shared" si="106"/>
        <v>1.2191146689943431</v>
      </c>
      <c r="BX44" s="260">
        <f t="shared" si="106"/>
        <v>1.6582925646147848</v>
      </c>
      <c r="BY44" s="260">
        <f t="shared" si="106"/>
        <v>1.4601326560668644</v>
      </c>
      <c r="BZ44" s="260">
        <f t="shared" si="106"/>
        <v>1.9078248477127413</v>
      </c>
      <c r="CA44" s="260">
        <f t="shared" si="106"/>
        <v>2.0116255124729587</v>
      </c>
      <c r="CB44" s="260">
        <f t="shared" si="106"/>
        <v>2.0424641422573551</v>
      </c>
      <c r="CC44" s="260">
        <f t="shared" si="106"/>
        <v>2.1917682306475568</v>
      </c>
      <c r="CD44" s="260">
        <f t="shared" si="106"/>
        <v>2.1397793277718122</v>
      </c>
    </row>
    <row r="123" spans="1:6" x14ac:dyDescent="0.25">
      <c r="A123" s="478" t="s">
        <v>565</v>
      </c>
      <c r="B123" s="478"/>
      <c r="C123" s="478"/>
      <c r="D123" s="478"/>
      <c r="E123" s="478"/>
      <c r="F123" s="478"/>
    </row>
    <row r="124" spans="1:6" x14ac:dyDescent="0.25">
      <c r="A124" t="s">
        <v>564</v>
      </c>
      <c r="B124">
        <v>2</v>
      </c>
      <c r="C124">
        <v>2.2999999999999998</v>
      </c>
      <c r="D124">
        <v>2.6</v>
      </c>
      <c r="E124">
        <v>3</v>
      </c>
      <c r="F124">
        <v>3.3</v>
      </c>
    </row>
    <row r="125" spans="1:6" x14ac:dyDescent="0.25">
      <c r="A125" t="s">
        <v>324</v>
      </c>
      <c r="B125">
        <v>114.63965522222222</v>
      </c>
      <c r="C125" s="260">
        <v>114.17586112500001</v>
      </c>
      <c r="D125">
        <v>118.02620975000001</v>
      </c>
      <c r="E125">
        <v>123.89381125</v>
      </c>
      <c r="F125">
        <v>117.574827125</v>
      </c>
    </row>
    <row r="126" spans="1:6" x14ac:dyDescent="0.25">
      <c r="A126" t="s">
        <v>154</v>
      </c>
      <c r="B126">
        <v>1.6646933691257639</v>
      </c>
      <c r="C126" s="260">
        <v>4.8749818276733468</v>
      </c>
      <c r="D126">
        <v>5.3959190589124315</v>
      </c>
      <c r="E126">
        <v>1.6229612960568232</v>
      </c>
      <c r="F126">
        <v>1.7167484461662865</v>
      </c>
    </row>
    <row r="127" spans="1:6" x14ac:dyDescent="0.25">
      <c r="A127" t="s">
        <v>566</v>
      </c>
      <c r="B127">
        <f>B126/B125*100</f>
        <v>1.4521095391458163</v>
      </c>
      <c r="C127">
        <f t="shared" ref="C127:F127" si="107">C126/C125*100</f>
        <v>4.269713212266649</v>
      </c>
      <c r="D127">
        <f t="shared" si="107"/>
        <v>4.5717972900611858</v>
      </c>
      <c r="E127">
        <f t="shared" si="107"/>
        <v>1.3099615547236008</v>
      </c>
      <c r="F127">
        <f t="shared" si="107"/>
        <v>1.4601326560668644</v>
      </c>
    </row>
  </sheetData>
  <mergeCells count="1">
    <mergeCell ref="A123:F123"/>
  </mergeCells>
  <pageMargins left="0.7" right="0.7" top="0.78740157499999996" bottom="0.78740157499999996" header="0.3" footer="0.3"/>
  <pageSetup paperSize="9" orientation="portrait" horizontalDpi="4294967293" verticalDpi="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AU120"/>
  <sheetViews>
    <sheetView zoomScale="40" zoomScaleNormal="40" workbookViewId="0">
      <selection activeCell="O106" sqref="O106"/>
    </sheetView>
  </sheetViews>
  <sheetFormatPr baseColWidth="10" defaultRowHeight="15" x14ac:dyDescent="0.25"/>
  <cols>
    <col min="1" max="1" width="22.42578125" bestFit="1" customWidth="1"/>
    <col min="2" max="15" width="16" bestFit="1" customWidth="1"/>
    <col min="17" max="17" width="22.42578125" bestFit="1" customWidth="1"/>
    <col min="18" max="31" width="16" bestFit="1" customWidth="1"/>
    <col min="33" max="33" width="22.42578125" bestFit="1" customWidth="1"/>
    <col min="34" max="47" width="16" bestFit="1" customWidth="1"/>
  </cols>
  <sheetData>
    <row r="1" spans="1:47" ht="18.75" x14ac:dyDescent="0.3">
      <c r="A1" s="183" t="s">
        <v>490</v>
      </c>
      <c r="B1" t="s">
        <v>491</v>
      </c>
      <c r="C1" s="235">
        <v>59996000</v>
      </c>
      <c r="D1" s="235">
        <v>120002000</v>
      </c>
      <c r="E1" s="235">
        <v>179999000</v>
      </c>
      <c r="F1" s="235">
        <v>239995000</v>
      </c>
      <c r="G1" s="235">
        <v>300001000</v>
      </c>
      <c r="H1" s="235">
        <v>359998000</v>
      </c>
      <c r="I1" s="235">
        <v>420004000</v>
      </c>
      <c r="J1" s="235">
        <v>480000000</v>
      </c>
      <c r="K1" s="235">
        <v>539996000</v>
      </c>
      <c r="L1" s="235">
        <v>600003000</v>
      </c>
      <c r="M1" s="235">
        <v>659999000</v>
      </c>
      <c r="N1" s="235">
        <v>719995000</v>
      </c>
      <c r="O1" s="235">
        <v>780001000</v>
      </c>
      <c r="Q1" s="281" t="s">
        <v>119</v>
      </c>
      <c r="R1" s="266"/>
      <c r="S1" s="266"/>
      <c r="T1" s="266"/>
      <c r="U1" s="266"/>
      <c r="V1" s="266"/>
      <c r="W1" s="266"/>
      <c r="X1" s="266"/>
      <c r="Y1" s="266"/>
      <c r="Z1" s="266"/>
      <c r="AA1" s="266"/>
      <c r="AB1" s="266"/>
      <c r="AC1" s="266"/>
      <c r="AD1" s="266"/>
      <c r="AE1" s="266"/>
      <c r="AF1" s="177"/>
      <c r="AG1" s="266"/>
      <c r="AH1" s="266"/>
      <c r="AI1" s="266"/>
      <c r="AJ1" s="266"/>
      <c r="AK1" s="266"/>
      <c r="AL1" s="266"/>
      <c r="AM1" s="266"/>
      <c r="AN1" s="266"/>
      <c r="AO1" s="266"/>
      <c r="AP1" s="266"/>
      <c r="AQ1" s="266"/>
      <c r="AR1" s="266"/>
      <c r="AS1" s="266"/>
      <c r="AT1" s="266"/>
      <c r="AU1" s="266"/>
    </row>
    <row r="2" spans="1:47" x14ac:dyDescent="0.25">
      <c r="A2" s="183" t="s">
        <v>489</v>
      </c>
      <c r="B2" s="235">
        <v>268045318</v>
      </c>
      <c r="C2" s="235">
        <v>269218416</v>
      </c>
      <c r="D2" s="235">
        <v>268807071</v>
      </c>
      <c r="E2" s="235">
        <v>268522757</v>
      </c>
      <c r="F2" s="235">
        <v>268874481</v>
      </c>
      <c r="G2" s="235">
        <v>267972289</v>
      </c>
      <c r="H2" s="235">
        <v>269268741</v>
      </c>
      <c r="I2" s="235">
        <v>271305529</v>
      </c>
      <c r="J2" s="235">
        <v>270719908</v>
      </c>
      <c r="K2" s="235">
        <v>270262095</v>
      </c>
      <c r="L2" s="235">
        <v>269841227</v>
      </c>
      <c r="M2" s="235">
        <v>271034207</v>
      </c>
      <c r="N2" s="235">
        <v>272173529</v>
      </c>
      <c r="O2" s="235">
        <v>272026941</v>
      </c>
      <c r="Q2" s="278">
        <v>42990</v>
      </c>
      <c r="R2" s="266"/>
      <c r="S2" s="266"/>
      <c r="T2" s="266"/>
      <c r="U2" s="266"/>
      <c r="V2" s="266"/>
      <c r="W2" s="266"/>
      <c r="X2" s="266"/>
      <c r="Y2" s="266"/>
      <c r="Z2" s="266"/>
      <c r="AA2" s="266"/>
      <c r="AB2" s="266"/>
      <c r="AC2" s="266"/>
      <c r="AD2" s="266"/>
      <c r="AE2" s="266"/>
      <c r="AF2" s="177"/>
      <c r="AG2" s="266"/>
      <c r="AH2" s="266"/>
      <c r="AI2" s="266"/>
      <c r="AJ2" s="266"/>
      <c r="AK2" s="266"/>
      <c r="AL2" s="266"/>
      <c r="AM2" s="266"/>
      <c r="AN2" s="266"/>
      <c r="AO2" s="266"/>
      <c r="AP2" s="266"/>
      <c r="AQ2" s="266"/>
      <c r="AR2" s="266"/>
      <c r="AS2" s="266"/>
      <c r="AT2" s="266"/>
      <c r="AU2" s="266"/>
    </row>
    <row r="3" spans="1:47" x14ac:dyDescent="0.25">
      <c r="A3" s="183" t="s">
        <v>488</v>
      </c>
      <c r="B3" s="235">
        <v>400000000</v>
      </c>
      <c r="C3" s="235">
        <v>380000000</v>
      </c>
      <c r="D3" s="235">
        <v>360000000</v>
      </c>
      <c r="E3" s="235">
        <v>340000000</v>
      </c>
      <c r="F3" s="235">
        <v>320000000</v>
      </c>
      <c r="G3" s="235">
        <v>300000000</v>
      </c>
      <c r="H3" s="235">
        <v>280000000</v>
      </c>
      <c r="I3" s="235">
        <v>260000000</v>
      </c>
      <c r="J3" s="235">
        <v>240000000</v>
      </c>
      <c r="K3" s="235">
        <v>220000000</v>
      </c>
      <c r="L3" s="235">
        <v>200000000</v>
      </c>
      <c r="M3" s="235">
        <v>180000000</v>
      </c>
      <c r="N3" s="235">
        <v>160000000</v>
      </c>
      <c r="O3" s="235">
        <v>140000000</v>
      </c>
      <c r="Q3" s="89" t="s">
        <v>112</v>
      </c>
      <c r="R3" s="266"/>
      <c r="S3" s="266"/>
      <c r="T3" s="266"/>
      <c r="U3" s="266"/>
      <c r="V3" s="266"/>
      <c r="W3" s="266"/>
      <c r="X3" s="266"/>
      <c r="Y3" s="266"/>
      <c r="Z3" s="266"/>
      <c r="AA3" s="266"/>
      <c r="AB3" s="266"/>
      <c r="AC3" s="266"/>
      <c r="AD3" s="266"/>
      <c r="AE3" s="266"/>
      <c r="AF3" s="177"/>
      <c r="AG3" s="266"/>
      <c r="AH3" s="266"/>
      <c r="AI3" s="266"/>
      <c r="AJ3" s="266"/>
      <c r="AK3" s="266"/>
      <c r="AL3" s="266"/>
      <c r="AM3" s="266"/>
      <c r="AN3" s="266"/>
      <c r="AO3" s="266"/>
      <c r="AP3" s="266"/>
      <c r="AQ3" s="266"/>
      <c r="AR3" s="266"/>
      <c r="AS3" s="266"/>
      <c r="AT3" s="266"/>
      <c r="AU3" s="266"/>
    </row>
    <row r="4" spans="1:47" x14ac:dyDescent="0.25">
      <c r="A4" s="183" t="s">
        <v>492</v>
      </c>
      <c r="B4" s="235">
        <v>13402265893</v>
      </c>
      <c r="C4" s="235">
        <v>13460920822</v>
      </c>
      <c r="D4" s="235">
        <v>13440353572</v>
      </c>
      <c r="E4" s="235">
        <v>13426137872</v>
      </c>
      <c r="F4" s="235">
        <v>13443724062</v>
      </c>
      <c r="G4" s="235">
        <v>13398614453</v>
      </c>
      <c r="H4" s="235">
        <v>13463437034</v>
      </c>
      <c r="I4" s="235">
        <v>13565276432</v>
      </c>
      <c r="J4" s="235">
        <v>13535995380</v>
      </c>
      <c r="K4" s="235">
        <v>13513104762</v>
      </c>
      <c r="L4" s="235">
        <v>13492061334</v>
      </c>
      <c r="M4" s="235">
        <v>13551710357</v>
      </c>
      <c r="N4" s="235">
        <v>13608676448</v>
      </c>
      <c r="O4" s="235">
        <v>13601347073</v>
      </c>
      <c r="Q4" s="13" t="s">
        <v>5</v>
      </c>
      <c r="R4" s="266"/>
      <c r="S4" s="266"/>
      <c r="T4" s="266"/>
      <c r="U4" s="266"/>
      <c r="V4" s="266"/>
      <c r="W4" s="266"/>
      <c r="X4" s="266"/>
      <c r="Y4" s="266"/>
      <c r="Z4" s="266"/>
      <c r="AA4" s="266"/>
      <c r="AB4" s="266"/>
      <c r="AC4" s="266"/>
      <c r="AD4" s="266"/>
      <c r="AE4" s="266"/>
      <c r="AF4" s="177"/>
      <c r="AG4" s="266"/>
      <c r="AH4" s="266"/>
      <c r="AI4" s="266"/>
      <c r="AJ4" s="266"/>
      <c r="AK4" s="266"/>
      <c r="AL4" s="266"/>
      <c r="AM4" s="266"/>
      <c r="AN4" s="266"/>
      <c r="AO4" s="266"/>
      <c r="AP4" s="266"/>
      <c r="AQ4" s="266"/>
      <c r="AR4" s="266"/>
      <c r="AS4" s="266"/>
      <c r="AT4" s="266"/>
      <c r="AU4" s="266"/>
    </row>
    <row r="5" spans="1:47" x14ac:dyDescent="0.25">
      <c r="A5" s="183" t="s">
        <v>493</v>
      </c>
      <c r="B5" s="235">
        <v>20000000</v>
      </c>
      <c r="C5" s="235">
        <v>20000000</v>
      </c>
      <c r="D5" s="235">
        <v>20000000</v>
      </c>
      <c r="E5" s="235">
        <v>20000000</v>
      </c>
      <c r="F5" s="235">
        <v>20000000</v>
      </c>
      <c r="G5" s="235">
        <v>20000000</v>
      </c>
      <c r="H5" s="235">
        <v>20000000</v>
      </c>
      <c r="I5" s="235">
        <v>20000000</v>
      </c>
      <c r="J5" s="235">
        <v>20000000</v>
      </c>
      <c r="K5" s="235">
        <v>20000000</v>
      </c>
      <c r="L5" s="235">
        <v>20000000</v>
      </c>
      <c r="M5" s="235">
        <v>20000000</v>
      </c>
      <c r="N5" s="235">
        <v>20000000</v>
      </c>
      <c r="O5" s="235">
        <v>20000000</v>
      </c>
      <c r="Q5" s="276">
        <v>3</v>
      </c>
      <c r="R5" s="266"/>
      <c r="S5" s="266"/>
      <c r="T5" s="266"/>
      <c r="U5" s="266"/>
      <c r="V5" s="266"/>
      <c r="W5" s="266"/>
      <c r="X5" s="266"/>
      <c r="Y5" s="266"/>
      <c r="Z5" s="266"/>
      <c r="AA5" s="266"/>
      <c r="AB5" s="266"/>
      <c r="AC5" s="266"/>
      <c r="AD5" s="266"/>
      <c r="AE5" s="266"/>
      <c r="AF5" s="177"/>
      <c r="AG5" s="266"/>
      <c r="AH5" s="266"/>
      <c r="AI5" s="266"/>
      <c r="AJ5" s="266"/>
      <c r="AK5" s="266"/>
      <c r="AL5" s="266"/>
      <c r="AM5" s="266"/>
      <c r="AN5" s="266"/>
      <c r="AO5" s="266"/>
      <c r="AP5" s="266"/>
      <c r="AQ5" s="266"/>
      <c r="AR5" s="266"/>
      <c r="AS5" s="266"/>
      <c r="AT5" s="266"/>
      <c r="AU5" s="266"/>
    </row>
    <row r="6" spans="1:47" x14ac:dyDescent="0.25">
      <c r="A6" s="183" t="s">
        <v>8</v>
      </c>
      <c r="B6" s="235">
        <v>36600000</v>
      </c>
      <c r="C6" s="235">
        <v>36000000</v>
      </c>
      <c r="D6" s="235">
        <v>36000000</v>
      </c>
      <c r="E6" s="235">
        <v>36000000</v>
      </c>
      <c r="F6" s="235">
        <v>36000000</v>
      </c>
      <c r="G6" s="235">
        <v>36000000</v>
      </c>
      <c r="H6" s="235">
        <v>36000000</v>
      </c>
      <c r="I6" s="235">
        <v>36000000</v>
      </c>
      <c r="J6" s="235">
        <v>36000000</v>
      </c>
      <c r="K6" s="235">
        <v>36000000</v>
      </c>
      <c r="L6" s="235">
        <v>36000000</v>
      </c>
      <c r="M6" s="235">
        <v>36000000</v>
      </c>
      <c r="N6" s="235">
        <v>36000000</v>
      </c>
      <c r="O6" s="235">
        <v>36000000</v>
      </c>
      <c r="Q6" s="277">
        <v>0.1</v>
      </c>
      <c r="R6" s="266"/>
      <c r="S6" s="266"/>
      <c r="T6" s="266"/>
      <c r="U6" s="266"/>
      <c r="V6" s="266"/>
      <c r="W6" s="266"/>
      <c r="X6" s="266"/>
      <c r="Y6" s="266"/>
      <c r="Z6" s="266"/>
      <c r="AA6" s="266"/>
      <c r="AB6" s="266"/>
      <c r="AC6" s="266"/>
      <c r="AD6" s="266"/>
      <c r="AE6" s="266"/>
      <c r="AF6" s="177"/>
      <c r="AG6" s="266"/>
      <c r="AH6" s="266"/>
      <c r="AI6" s="266"/>
      <c r="AJ6" s="266"/>
      <c r="AK6" s="266"/>
      <c r="AL6" s="266"/>
      <c r="AM6" s="266"/>
      <c r="AN6" s="266"/>
      <c r="AO6" s="266"/>
      <c r="AP6" s="266"/>
      <c r="AQ6" s="266"/>
      <c r="AR6" s="266"/>
      <c r="AS6" s="266"/>
      <c r="AT6" s="266"/>
      <c r="AU6" s="266"/>
    </row>
    <row r="7" spans="1:47" x14ac:dyDescent="0.25">
      <c r="A7" s="183" t="s">
        <v>495</v>
      </c>
      <c r="B7" s="235">
        <v>44000000</v>
      </c>
      <c r="C7" s="235">
        <v>44000000</v>
      </c>
      <c r="D7" s="235">
        <v>44000000</v>
      </c>
      <c r="E7" s="235">
        <v>44000000</v>
      </c>
      <c r="F7" s="235">
        <v>44000000</v>
      </c>
      <c r="G7" s="235">
        <v>44000000</v>
      </c>
      <c r="H7" s="235">
        <v>44000000</v>
      </c>
      <c r="I7" s="235">
        <v>44000000</v>
      </c>
      <c r="J7" s="235">
        <v>44000000</v>
      </c>
      <c r="K7" s="235">
        <v>44000000</v>
      </c>
      <c r="L7" s="235">
        <v>44000000</v>
      </c>
      <c r="M7" s="235">
        <v>44000000</v>
      </c>
      <c r="N7" s="235">
        <v>44000000</v>
      </c>
      <c r="O7" s="235">
        <v>44000000</v>
      </c>
      <c r="Q7" s="276">
        <f t="shared" ref="Q7" si="0">PI()*(Q6/2)*(Q6/2)</f>
        <v>7.8539816339744835E-3</v>
      </c>
      <c r="R7" s="266"/>
      <c r="S7" s="266"/>
      <c r="T7" s="266"/>
      <c r="U7" s="266"/>
      <c r="V7" s="266"/>
      <c r="W7" s="266"/>
      <c r="X7" s="266"/>
      <c r="Y7" s="266"/>
      <c r="Z7" s="266"/>
      <c r="AA7" s="266"/>
      <c r="AB7" s="266"/>
      <c r="AC7" s="266"/>
      <c r="AD7" s="266"/>
      <c r="AE7" s="266"/>
      <c r="AF7" s="177"/>
      <c r="AG7" s="266"/>
      <c r="AH7" s="266"/>
      <c r="AI7" s="266"/>
      <c r="AJ7" s="266"/>
      <c r="AK7" s="266"/>
      <c r="AL7" s="266"/>
      <c r="AM7" s="266"/>
      <c r="AN7" s="266"/>
      <c r="AO7" s="266"/>
      <c r="AP7" s="266"/>
      <c r="AQ7" s="266"/>
      <c r="AR7" s="266"/>
      <c r="AS7" s="266"/>
      <c r="AT7" s="266"/>
      <c r="AU7" s="266"/>
    </row>
    <row r="8" spans="1:47" x14ac:dyDescent="0.25">
      <c r="A8" s="183" t="s">
        <v>1</v>
      </c>
      <c r="B8" s="235">
        <v>1000000</v>
      </c>
      <c r="C8" s="235">
        <v>1000000</v>
      </c>
      <c r="D8" s="235">
        <v>1000000</v>
      </c>
      <c r="E8" s="235">
        <v>1000000</v>
      </c>
      <c r="F8" s="235">
        <v>1000000</v>
      </c>
      <c r="G8" s="235">
        <v>1000000</v>
      </c>
      <c r="H8" s="235">
        <v>1000000</v>
      </c>
      <c r="I8" s="235">
        <v>1000000</v>
      </c>
      <c r="J8" s="235">
        <v>1000000</v>
      </c>
      <c r="K8" s="235">
        <v>1000000</v>
      </c>
      <c r="L8" s="235">
        <v>1000000</v>
      </c>
      <c r="M8" s="235">
        <v>1000000</v>
      </c>
      <c r="N8" s="235">
        <v>1000000</v>
      </c>
      <c r="O8" s="235">
        <v>1000000</v>
      </c>
      <c r="Q8" s="277">
        <v>0.02</v>
      </c>
      <c r="R8" s="266"/>
      <c r="S8" s="266"/>
      <c r="T8" s="266"/>
      <c r="U8" s="266"/>
      <c r="V8" s="266"/>
      <c r="W8" s="266"/>
      <c r="X8" s="266"/>
      <c r="Y8" s="266"/>
      <c r="Z8" s="266"/>
      <c r="AA8" s="266"/>
      <c r="AB8" s="266"/>
      <c r="AC8" s="266"/>
      <c r="AD8" s="266"/>
      <c r="AE8" s="266"/>
      <c r="AF8" s="177"/>
      <c r="AG8" s="266"/>
      <c r="AH8" s="266"/>
      <c r="AI8" s="266"/>
      <c r="AJ8" s="266"/>
      <c r="AK8" s="266"/>
      <c r="AL8" s="266"/>
      <c r="AM8" s="266"/>
      <c r="AN8" s="266"/>
      <c r="AO8" s="266"/>
      <c r="AP8" s="266"/>
      <c r="AQ8" s="266"/>
      <c r="AR8" s="266"/>
      <c r="AS8" s="266"/>
      <c r="AT8" s="266"/>
      <c r="AU8" s="266"/>
    </row>
    <row r="9" spans="1:47" x14ac:dyDescent="0.25">
      <c r="A9" s="183" t="s">
        <v>496</v>
      </c>
      <c r="B9" t="s">
        <v>529</v>
      </c>
      <c r="C9" t="s">
        <v>529</v>
      </c>
      <c r="D9" t="s">
        <v>529</v>
      </c>
      <c r="E9" t="s">
        <v>529</v>
      </c>
      <c r="F9" t="s">
        <v>529</v>
      </c>
      <c r="G9" t="s">
        <v>529</v>
      </c>
      <c r="H9" t="s">
        <v>529</v>
      </c>
      <c r="I9" t="s">
        <v>529</v>
      </c>
      <c r="J9" t="s">
        <v>529</v>
      </c>
      <c r="K9" t="s">
        <v>529</v>
      </c>
      <c r="L9" t="s">
        <v>529</v>
      </c>
      <c r="M9" t="s">
        <v>529</v>
      </c>
      <c r="N9" t="s">
        <v>529</v>
      </c>
      <c r="O9" t="s">
        <v>529</v>
      </c>
      <c r="Q9" s="276">
        <v>191.99</v>
      </c>
      <c r="R9" s="266"/>
      <c r="S9" s="266"/>
      <c r="T9" s="266"/>
      <c r="U9" s="266"/>
      <c r="V9" s="266"/>
      <c r="W9" s="266"/>
      <c r="X9" s="266"/>
      <c r="Y9" s="266"/>
      <c r="Z9" s="266"/>
      <c r="AA9" s="266"/>
      <c r="AB9" s="266"/>
      <c r="AC9" s="266"/>
      <c r="AD9" s="266"/>
      <c r="AE9" s="266"/>
      <c r="AF9" s="177"/>
      <c r="AG9" s="266"/>
      <c r="AH9" s="266"/>
      <c r="AI9" s="266"/>
      <c r="AJ9" s="266"/>
      <c r="AK9" s="266"/>
      <c r="AL9" s="266"/>
      <c r="AM9" s="266"/>
      <c r="AN9" s="266"/>
      <c r="AO9" s="266"/>
      <c r="AP9" s="266"/>
      <c r="AQ9" s="266"/>
      <c r="AR9" s="266"/>
      <c r="AS9" s="266"/>
      <c r="AT9" s="266"/>
      <c r="AU9" s="266"/>
    </row>
    <row r="10" spans="1:47" x14ac:dyDescent="0.25">
      <c r="A10" s="250" t="s">
        <v>525</v>
      </c>
      <c r="B10" s="253">
        <f>0.62/(B7*B7*PI()/4*B5)</f>
        <v>2.0387616677060975E-23</v>
      </c>
      <c r="C10" s="253"/>
      <c r="D10" s="253"/>
      <c r="E10" s="253"/>
      <c r="F10" s="253"/>
      <c r="G10" s="253"/>
      <c r="H10" s="253"/>
      <c r="I10" s="253"/>
      <c r="J10" s="253"/>
      <c r="K10" s="253"/>
      <c r="L10" s="253"/>
      <c r="M10" s="253"/>
      <c r="N10" s="253"/>
      <c r="O10" s="253"/>
      <c r="Q10" s="277">
        <f t="shared" ref="Q10" si="1">Q7*Q8</f>
        <v>1.5707963267948968E-4</v>
      </c>
      <c r="R10" s="266"/>
      <c r="S10" s="266"/>
      <c r="T10" s="266"/>
      <c r="U10" s="266"/>
      <c r="V10" s="266"/>
      <c r="W10" s="266"/>
      <c r="X10" s="266"/>
      <c r="Y10" s="266"/>
      <c r="Z10" s="266"/>
      <c r="AA10" s="266"/>
      <c r="AB10" s="266"/>
      <c r="AC10" s="266"/>
      <c r="AD10" s="266"/>
      <c r="AE10" s="266"/>
      <c r="AF10" s="177"/>
      <c r="AG10" s="267"/>
      <c r="AH10" s="266"/>
      <c r="AI10" s="266"/>
      <c r="AJ10" s="266"/>
      <c r="AK10" s="266"/>
      <c r="AL10" s="266"/>
      <c r="AM10" s="266"/>
      <c r="AN10" s="266"/>
      <c r="AO10" s="266"/>
      <c r="AP10" s="266"/>
      <c r="AQ10" s="266"/>
      <c r="AR10" s="266"/>
      <c r="AS10" s="266"/>
      <c r="AT10" s="266"/>
      <c r="AU10" s="266"/>
    </row>
    <row r="11" spans="1:47" x14ac:dyDescent="0.25">
      <c r="A11" s="183" t="s">
        <v>490</v>
      </c>
      <c r="B11" s="253">
        <v>0</v>
      </c>
      <c r="C11" s="253">
        <f>C1/1000000</f>
        <v>59.996000000000002</v>
      </c>
      <c r="D11" s="253">
        <f t="shared" ref="D11:O15" si="2">D1/1000000</f>
        <v>120.002</v>
      </c>
      <c r="E11" s="253">
        <f t="shared" si="2"/>
        <v>179.999</v>
      </c>
      <c r="F11" s="253">
        <f t="shared" si="2"/>
        <v>239.995</v>
      </c>
      <c r="G11" s="253">
        <f t="shared" si="2"/>
        <v>300.00099999999998</v>
      </c>
      <c r="H11" s="253">
        <f t="shared" si="2"/>
        <v>359.99799999999999</v>
      </c>
      <c r="I11" s="253">
        <f t="shared" si="2"/>
        <v>420.00400000000002</v>
      </c>
      <c r="J11" s="253">
        <f t="shared" si="2"/>
        <v>480</v>
      </c>
      <c r="K11" s="253">
        <f t="shared" si="2"/>
        <v>539.99599999999998</v>
      </c>
      <c r="L11" s="253">
        <f t="shared" si="2"/>
        <v>600.00300000000004</v>
      </c>
      <c r="M11" s="253">
        <f t="shared" si="2"/>
        <v>659.99900000000002</v>
      </c>
      <c r="N11" s="253">
        <f t="shared" si="2"/>
        <v>719.995</v>
      </c>
      <c r="O11" s="253">
        <f t="shared" si="2"/>
        <v>780.00099999999998</v>
      </c>
      <c r="Q11" s="276">
        <f t="shared" ref="Q11" si="3">Q9*0.001/Q10</f>
        <v>1222.2463009685193</v>
      </c>
      <c r="R11" s="266"/>
      <c r="S11" s="266"/>
      <c r="T11" s="266"/>
      <c r="U11" s="266"/>
      <c r="V11" s="266"/>
      <c r="W11" s="266"/>
      <c r="X11" s="266"/>
      <c r="Y11" s="266"/>
      <c r="Z11" s="266"/>
      <c r="AA11" s="266"/>
      <c r="AB11" s="266"/>
      <c r="AC11" s="266"/>
      <c r="AD11" s="266"/>
      <c r="AE11" s="266"/>
      <c r="AF11" s="177"/>
      <c r="AG11" s="266"/>
      <c r="AH11" s="266"/>
      <c r="AI11" s="266"/>
      <c r="AJ11" s="266"/>
      <c r="AK11" s="266"/>
      <c r="AL11" s="266"/>
      <c r="AM11" s="266"/>
      <c r="AN11" s="266"/>
      <c r="AO11" s="266"/>
      <c r="AP11" s="266"/>
      <c r="AQ11" s="266"/>
      <c r="AR11" s="266"/>
      <c r="AS11" s="266"/>
      <c r="AT11" s="266"/>
      <c r="AU11" s="266"/>
    </row>
    <row r="12" spans="1:47" x14ac:dyDescent="0.25">
      <c r="A12" s="183" t="s">
        <v>489</v>
      </c>
      <c r="B12" s="253">
        <f>B2/1000000</f>
        <v>268.04531800000001</v>
      </c>
      <c r="C12" s="253">
        <f>C2/1000000</f>
        <v>269.21841599999999</v>
      </c>
      <c r="D12" s="253">
        <f t="shared" si="2"/>
        <v>268.80707100000001</v>
      </c>
      <c r="E12" s="253">
        <f t="shared" si="2"/>
        <v>268.52275700000001</v>
      </c>
      <c r="F12" s="253">
        <f t="shared" si="2"/>
        <v>268.874481</v>
      </c>
      <c r="G12" s="253">
        <f t="shared" si="2"/>
        <v>267.97228899999999</v>
      </c>
      <c r="H12" s="253">
        <f t="shared" si="2"/>
        <v>269.26874099999998</v>
      </c>
      <c r="I12" s="253">
        <f t="shared" si="2"/>
        <v>271.30552899999998</v>
      </c>
      <c r="J12" s="253">
        <f t="shared" si="2"/>
        <v>270.71990799999998</v>
      </c>
      <c r="K12" s="253">
        <f t="shared" si="2"/>
        <v>270.26209499999999</v>
      </c>
      <c r="L12" s="253">
        <f t="shared" si="2"/>
        <v>269.841227</v>
      </c>
      <c r="M12" s="253">
        <f t="shared" si="2"/>
        <v>271.03420699999998</v>
      </c>
      <c r="N12" s="253">
        <f t="shared" si="2"/>
        <v>272.17352899999997</v>
      </c>
      <c r="O12" s="253">
        <f t="shared" si="2"/>
        <v>272.02694100000002</v>
      </c>
      <c r="Q12" s="277">
        <v>18</v>
      </c>
      <c r="R12" s="266"/>
      <c r="S12" s="266"/>
      <c r="T12" s="266"/>
      <c r="U12" s="266"/>
      <c r="V12" s="266"/>
      <c r="W12" s="266"/>
      <c r="X12" s="266"/>
      <c r="Y12" s="266"/>
      <c r="Z12" s="266"/>
      <c r="AA12" s="266"/>
      <c r="AB12" s="266"/>
      <c r="AC12" s="266"/>
      <c r="AD12" s="266"/>
      <c r="AE12" s="266"/>
      <c r="AF12" s="177"/>
      <c r="AG12" s="266"/>
      <c r="AH12" s="266"/>
      <c r="AI12" s="266"/>
      <c r="AJ12" s="266"/>
      <c r="AK12" s="266"/>
      <c r="AL12" s="266"/>
      <c r="AM12" s="266"/>
      <c r="AN12" s="266"/>
      <c r="AO12" s="266"/>
      <c r="AP12" s="266"/>
      <c r="AQ12" s="266"/>
      <c r="AR12" s="266"/>
      <c r="AS12" s="266"/>
      <c r="AT12" s="266"/>
      <c r="AU12" s="266"/>
    </row>
    <row r="13" spans="1:47" x14ac:dyDescent="0.25">
      <c r="A13" s="183" t="s">
        <v>488</v>
      </c>
      <c r="B13" s="256">
        <f t="shared" ref="B13:O18" si="4">B3/1000000</f>
        <v>400</v>
      </c>
      <c r="C13" s="256">
        <f t="shared" si="4"/>
        <v>380</v>
      </c>
      <c r="D13" s="256">
        <f t="shared" si="2"/>
        <v>360</v>
      </c>
      <c r="E13" s="256">
        <f t="shared" si="2"/>
        <v>340</v>
      </c>
      <c r="F13" s="256">
        <f t="shared" si="2"/>
        <v>320</v>
      </c>
      <c r="G13" s="256">
        <f t="shared" si="2"/>
        <v>300</v>
      </c>
      <c r="H13" s="256">
        <f t="shared" si="2"/>
        <v>280</v>
      </c>
      <c r="I13" s="256">
        <f t="shared" si="2"/>
        <v>260</v>
      </c>
      <c r="J13" s="256">
        <f t="shared" si="2"/>
        <v>240</v>
      </c>
      <c r="K13" s="256">
        <f t="shared" si="2"/>
        <v>220</v>
      </c>
      <c r="L13" s="256">
        <f t="shared" si="2"/>
        <v>200</v>
      </c>
      <c r="M13" s="256">
        <f t="shared" si="2"/>
        <v>180</v>
      </c>
      <c r="N13" s="256">
        <f t="shared" si="2"/>
        <v>160</v>
      </c>
      <c r="O13" s="256">
        <f t="shared" si="2"/>
        <v>140</v>
      </c>
      <c r="Q13" s="276">
        <v>998</v>
      </c>
      <c r="R13" s="266"/>
      <c r="S13" s="266"/>
      <c r="T13" s="266"/>
      <c r="U13" s="266"/>
      <c r="V13" s="266"/>
      <c r="W13" s="266"/>
      <c r="X13" s="266"/>
      <c r="Y13" s="266"/>
      <c r="Z13" s="266"/>
      <c r="AA13" s="266"/>
      <c r="AB13" s="266"/>
      <c r="AC13" s="266"/>
      <c r="AD13" s="266"/>
      <c r="AE13" s="266"/>
      <c r="AF13" s="177"/>
      <c r="AG13" s="266"/>
      <c r="AH13" s="266"/>
      <c r="AI13" s="266"/>
      <c r="AJ13" s="266"/>
      <c r="AK13" s="266"/>
      <c r="AL13" s="266"/>
      <c r="AM13" s="266"/>
      <c r="AN13" s="266"/>
      <c r="AO13" s="266"/>
      <c r="AP13" s="266"/>
      <c r="AQ13" s="266"/>
      <c r="AR13" s="266"/>
      <c r="AS13" s="266"/>
      <c r="AT13" s="266"/>
      <c r="AU13" s="266"/>
    </row>
    <row r="14" spans="1:47" x14ac:dyDescent="0.25">
      <c r="A14" s="183" t="s">
        <v>492</v>
      </c>
      <c r="B14" s="253">
        <f t="shared" si="4"/>
        <v>13402.265893</v>
      </c>
      <c r="C14" s="253">
        <f t="shared" si="4"/>
        <v>13460.920822</v>
      </c>
      <c r="D14" s="253">
        <f t="shared" si="2"/>
        <v>13440.353572</v>
      </c>
      <c r="E14" s="253">
        <f t="shared" si="2"/>
        <v>13426.137871999999</v>
      </c>
      <c r="F14" s="253">
        <f t="shared" si="2"/>
        <v>13443.724061999999</v>
      </c>
      <c r="G14" s="253">
        <f t="shared" si="2"/>
        <v>13398.614453</v>
      </c>
      <c r="H14" s="253">
        <f t="shared" si="2"/>
        <v>13463.437034</v>
      </c>
      <c r="I14" s="253">
        <f t="shared" si="2"/>
        <v>13565.276432000001</v>
      </c>
      <c r="J14" s="253">
        <f t="shared" si="2"/>
        <v>13535.99538</v>
      </c>
      <c r="K14" s="253">
        <f t="shared" si="2"/>
        <v>13513.104762000001</v>
      </c>
      <c r="L14" s="253">
        <f t="shared" si="2"/>
        <v>13492.061334</v>
      </c>
      <c r="M14" s="253">
        <f t="shared" si="2"/>
        <v>13551.710357</v>
      </c>
      <c r="N14" s="253">
        <f t="shared" si="2"/>
        <v>13608.676448</v>
      </c>
      <c r="O14" s="253">
        <f t="shared" si="2"/>
        <v>13601.347073000001</v>
      </c>
      <c r="Q14" s="277">
        <v>990</v>
      </c>
      <c r="R14" s="266"/>
      <c r="S14" s="266"/>
      <c r="T14" s="266"/>
      <c r="U14" s="266"/>
      <c r="V14" s="266"/>
      <c r="W14" s="266"/>
      <c r="X14" s="266"/>
      <c r="Y14" s="266"/>
      <c r="Z14" s="266"/>
      <c r="AA14" s="266"/>
      <c r="AB14" s="266"/>
      <c r="AC14" s="266"/>
      <c r="AD14" s="266"/>
      <c r="AE14" s="266"/>
      <c r="AF14" s="177"/>
      <c r="AG14" s="266"/>
      <c r="AH14" s="266"/>
      <c r="AI14" s="266"/>
      <c r="AJ14" s="266"/>
      <c r="AK14" s="266"/>
      <c r="AL14" s="266"/>
      <c r="AM14" s="266"/>
      <c r="AN14" s="266"/>
      <c r="AO14" s="266"/>
      <c r="AP14" s="266"/>
      <c r="AQ14" s="266"/>
      <c r="AR14" s="266"/>
      <c r="AS14" s="266"/>
      <c r="AT14" s="266"/>
      <c r="AU14" s="266"/>
    </row>
    <row r="15" spans="1:47" x14ac:dyDescent="0.25">
      <c r="A15" s="183" t="s">
        <v>493</v>
      </c>
      <c r="B15" s="253">
        <f t="shared" si="4"/>
        <v>20</v>
      </c>
      <c r="C15" s="253">
        <f t="shared" si="4"/>
        <v>20</v>
      </c>
      <c r="D15" s="253">
        <f t="shared" si="2"/>
        <v>20</v>
      </c>
      <c r="E15" s="253">
        <f t="shared" si="2"/>
        <v>20</v>
      </c>
      <c r="F15" s="253">
        <f t="shared" si="2"/>
        <v>20</v>
      </c>
      <c r="G15" s="253">
        <f t="shared" si="2"/>
        <v>20</v>
      </c>
      <c r="H15" s="253">
        <f t="shared" si="2"/>
        <v>20</v>
      </c>
      <c r="I15" s="253">
        <f t="shared" si="2"/>
        <v>20</v>
      </c>
      <c r="J15" s="253">
        <f t="shared" si="2"/>
        <v>20</v>
      </c>
      <c r="K15" s="253">
        <f t="shared" si="2"/>
        <v>20</v>
      </c>
      <c r="L15" s="253">
        <f t="shared" si="2"/>
        <v>20</v>
      </c>
      <c r="M15" s="253">
        <f t="shared" si="2"/>
        <v>20</v>
      </c>
      <c r="N15" s="253">
        <f t="shared" si="2"/>
        <v>20</v>
      </c>
      <c r="O15" s="253">
        <f t="shared" si="2"/>
        <v>20</v>
      </c>
      <c r="Q15" s="276">
        <v>58</v>
      </c>
      <c r="R15" s="266"/>
      <c r="S15" s="266"/>
      <c r="T15" s="266"/>
      <c r="U15" s="266"/>
      <c r="V15" s="266"/>
      <c r="W15" s="266"/>
      <c r="X15" s="266"/>
      <c r="Y15" s="266"/>
      <c r="Z15" s="266"/>
      <c r="AA15" s="266"/>
      <c r="AB15" s="266"/>
      <c r="AC15" s="266"/>
      <c r="AD15" s="266"/>
      <c r="AE15" s="266"/>
      <c r="AF15" s="177"/>
      <c r="AG15" s="266"/>
      <c r="AH15" s="266"/>
      <c r="AI15" s="266"/>
      <c r="AJ15" s="266"/>
      <c r="AK15" s="266"/>
      <c r="AL15" s="266"/>
      <c r="AM15" s="266"/>
      <c r="AN15" s="266"/>
      <c r="AO15" s="266"/>
      <c r="AP15" s="266"/>
      <c r="AQ15" s="266"/>
      <c r="AR15" s="266"/>
      <c r="AS15" s="266"/>
      <c r="AT15" s="266"/>
      <c r="AU15" s="266"/>
    </row>
    <row r="16" spans="1:47" x14ac:dyDescent="0.25">
      <c r="A16" s="183" t="s">
        <v>8</v>
      </c>
      <c r="B16" s="254">
        <f>B6/1000000</f>
        <v>36.6</v>
      </c>
      <c r="C16" s="254">
        <f t="shared" si="4"/>
        <v>36</v>
      </c>
      <c r="D16" s="254">
        <f t="shared" si="4"/>
        <v>36</v>
      </c>
      <c r="E16" s="254">
        <f t="shared" si="4"/>
        <v>36</v>
      </c>
      <c r="F16" s="254">
        <f t="shared" si="4"/>
        <v>36</v>
      </c>
      <c r="G16" s="254">
        <f t="shared" si="4"/>
        <v>36</v>
      </c>
      <c r="H16" s="254">
        <f t="shared" si="4"/>
        <v>36</v>
      </c>
      <c r="I16" s="254">
        <f t="shared" si="4"/>
        <v>36</v>
      </c>
      <c r="J16" s="254">
        <f t="shared" si="4"/>
        <v>36</v>
      </c>
      <c r="K16" s="254">
        <f t="shared" si="4"/>
        <v>36</v>
      </c>
      <c r="L16" s="254">
        <f t="shared" si="4"/>
        <v>36</v>
      </c>
      <c r="M16" s="254">
        <f t="shared" si="4"/>
        <v>36</v>
      </c>
      <c r="N16" s="254">
        <f t="shared" si="4"/>
        <v>36</v>
      </c>
      <c r="O16" s="254">
        <f t="shared" si="4"/>
        <v>36</v>
      </c>
      <c r="Q16" s="277">
        <v>17431</v>
      </c>
      <c r="R16" s="268"/>
      <c r="S16" s="268"/>
      <c r="T16" s="268"/>
      <c r="U16" s="268"/>
      <c r="V16" s="268"/>
      <c r="W16" s="268"/>
      <c r="X16" s="268"/>
      <c r="Y16" s="268"/>
      <c r="Z16" s="268"/>
      <c r="AA16" s="268"/>
      <c r="AB16" s="268"/>
      <c r="AC16" s="268"/>
      <c r="AD16" s="268"/>
      <c r="AE16" s="268"/>
      <c r="AF16" s="177"/>
      <c r="AG16" s="266"/>
      <c r="AH16" s="268"/>
      <c r="AI16" s="268"/>
      <c r="AJ16" s="268"/>
      <c r="AK16" s="268"/>
      <c r="AL16" s="268"/>
      <c r="AM16" s="268"/>
      <c r="AN16" s="268"/>
      <c r="AO16" s="268"/>
      <c r="AP16" s="268"/>
      <c r="AQ16" s="268"/>
      <c r="AR16" s="268"/>
      <c r="AS16" s="268"/>
      <c r="AT16" s="268"/>
      <c r="AU16" s="268"/>
    </row>
    <row r="17" spans="1:47" x14ac:dyDescent="0.25">
      <c r="A17" s="183" t="s">
        <v>495</v>
      </c>
      <c r="B17" s="253">
        <f>B7/1000000</f>
        <v>44</v>
      </c>
      <c r="C17" s="253">
        <f>C7/1000000</f>
        <v>44</v>
      </c>
      <c r="D17" s="253">
        <f t="shared" si="4"/>
        <v>44</v>
      </c>
      <c r="E17" s="253">
        <f t="shared" si="4"/>
        <v>44</v>
      </c>
      <c r="F17" s="253">
        <f t="shared" si="4"/>
        <v>44</v>
      </c>
      <c r="G17" s="253">
        <f t="shared" si="4"/>
        <v>44</v>
      </c>
      <c r="H17" s="253">
        <f t="shared" si="4"/>
        <v>44</v>
      </c>
      <c r="I17" s="253">
        <f t="shared" si="4"/>
        <v>44</v>
      </c>
      <c r="J17" s="253">
        <f t="shared" si="4"/>
        <v>44</v>
      </c>
      <c r="K17" s="253">
        <f t="shared" si="4"/>
        <v>44</v>
      </c>
      <c r="L17" s="253">
        <f t="shared" si="4"/>
        <v>44</v>
      </c>
      <c r="M17" s="253">
        <f t="shared" si="4"/>
        <v>44</v>
      </c>
      <c r="N17" s="253">
        <f t="shared" si="4"/>
        <v>44</v>
      </c>
      <c r="O17" s="253">
        <f t="shared" si="4"/>
        <v>44</v>
      </c>
      <c r="Q17" s="276">
        <v>180</v>
      </c>
      <c r="R17" s="266"/>
      <c r="S17" s="266"/>
      <c r="T17" s="266"/>
      <c r="U17" s="266"/>
      <c r="V17" s="266"/>
      <c r="W17" s="266"/>
      <c r="X17" s="266"/>
      <c r="Y17" s="266"/>
      <c r="Z17" s="266"/>
      <c r="AA17" s="266"/>
      <c r="AB17" s="266"/>
      <c r="AC17" s="266"/>
      <c r="AD17" s="266"/>
      <c r="AE17" s="266"/>
      <c r="AF17" s="177"/>
      <c r="AG17" s="266"/>
      <c r="AH17" s="266"/>
      <c r="AI17" s="266"/>
      <c r="AJ17" s="266"/>
      <c r="AK17" s="266"/>
      <c r="AL17" s="266"/>
      <c r="AM17" s="266"/>
      <c r="AN17" s="266"/>
      <c r="AO17" s="266"/>
      <c r="AP17" s="266"/>
      <c r="AQ17" s="266"/>
      <c r="AR17" s="266"/>
      <c r="AS17" s="266"/>
      <c r="AT17" s="266"/>
      <c r="AU17" s="266"/>
    </row>
    <row r="18" spans="1:47" x14ac:dyDescent="0.25">
      <c r="A18" s="183" t="s">
        <v>1</v>
      </c>
      <c r="B18" s="253">
        <f>B8/1000000</f>
        <v>1</v>
      </c>
      <c r="C18" s="253">
        <f>C8/1000000</f>
        <v>1</v>
      </c>
      <c r="D18" s="253">
        <f t="shared" si="4"/>
        <v>1</v>
      </c>
      <c r="E18" s="253">
        <f t="shared" si="4"/>
        <v>1</v>
      </c>
      <c r="F18" s="253">
        <f t="shared" si="4"/>
        <v>1</v>
      </c>
      <c r="G18" s="253">
        <f t="shared" si="4"/>
        <v>1</v>
      </c>
      <c r="H18" s="253">
        <f t="shared" si="4"/>
        <v>1</v>
      </c>
      <c r="I18" s="253">
        <f t="shared" si="4"/>
        <v>1</v>
      </c>
      <c r="J18" s="253">
        <f t="shared" si="4"/>
        <v>1</v>
      </c>
      <c r="K18" s="253">
        <f t="shared" si="4"/>
        <v>1</v>
      </c>
      <c r="L18" s="253">
        <f t="shared" si="4"/>
        <v>1</v>
      </c>
      <c r="M18" s="253">
        <f t="shared" si="4"/>
        <v>1</v>
      </c>
      <c r="N18" s="253">
        <f t="shared" si="4"/>
        <v>1</v>
      </c>
      <c r="O18" s="253">
        <f t="shared" si="4"/>
        <v>1</v>
      </c>
      <c r="Q18" s="280">
        <f t="shared" ref="Q18" si="5">AVERAGE(Q25:Q104)</f>
        <v>273.78519621250001</v>
      </c>
      <c r="R18" s="266"/>
      <c r="S18" s="266"/>
      <c r="T18" s="266"/>
      <c r="U18" s="266"/>
      <c r="V18" s="266"/>
      <c r="W18" s="266"/>
      <c r="X18" s="266"/>
      <c r="Y18" s="266"/>
      <c r="Z18" s="266"/>
      <c r="AA18" s="266"/>
      <c r="AB18" s="266"/>
      <c r="AC18" s="266"/>
      <c r="AD18" s="266"/>
      <c r="AE18" s="266"/>
      <c r="AF18" s="177"/>
      <c r="AG18" s="266"/>
      <c r="AH18" s="266"/>
      <c r="AI18" s="266"/>
      <c r="AJ18" s="266"/>
      <c r="AK18" s="266"/>
      <c r="AL18" s="266"/>
      <c r="AM18" s="266"/>
      <c r="AN18" s="266"/>
      <c r="AO18" s="266"/>
      <c r="AP18" s="266"/>
      <c r="AQ18" s="266"/>
      <c r="AR18" s="266"/>
      <c r="AS18" s="266"/>
      <c r="AT18" s="266"/>
      <c r="AU18" s="266"/>
    </row>
    <row r="19" spans="1:47" x14ac:dyDescent="0.25">
      <c r="A19" s="183" t="s">
        <v>496</v>
      </c>
      <c r="B19" s="254" t="str">
        <f>B9</f>
        <v xml:space="preserve">Poröses Aluminium </v>
      </c>
      <c r="C19" s="254" t="str">
        <f>C9</f>
        <v xml:space="preserve">Poröses Aluminium </v>
      </c>
      <c r="D19" s="254" t="str">
        <f t="shared" ref="D19:O19" si="6">D9</f>
        <v xml:space="preserve">Poröses Aluminium </v>
      </c>
      <c r="E19" s="254" t="str">
        <f t="shared" si="6"/>
        <v xml:space="preserve">Poröses Aluminium </v>
      </c>
      <c r="F19" s="254" t="str">
        <f t="shared" si="6"/>
        <v xml:space="preserve">Poröses Aluminium </v>
      </c>
      <c r="G19" s="254" t="str">
        <f t="shared" si="6"/>
        <v xml:space="preserve">Poröses Aluminium </v>
      </c>
      <c r="H19" s="254" t="str">
        <f t="shared" si="6"/>
        <v xml:space="preserve">Poröses Aluminium </v>
      </c>
      <c r="I19" s="254" t="str">
        <f t="shared" si="6"/>
        <v xml:space="preserve">Poröses Aluminium </v>
      </c>
      <c r="J19" s="254" t="str">
        <f t="shared" si="6"/>
        <v xml:space="preserve">Poröses Aluminium </v>
      </c>
      <c r="K19" s="254" t="str">
        <f t="shared" si="6"/>
        <v xml:space="preserve">Poröses Aluminium </v>
      </c>
      <c r="L19" s="254" t="str">
        <f t="shared" si="6"/>
        <v xml:space="preserve">Poröses Aluminium </v>
      </c>
      <c r="M19" s="254" t="str">
        <f t="shared" si="6"/>
        <v xml:space="preserve">Poröses Aluminium </v>
      </c>
      <c r="N19" s="254" t="str">
        <f t="shared" si="6"/>
        <v xml:space="preserve">Poröses Aluminium </v>
      </c>
      <c r="O19" s="254" t="str">
        <f t="shared" si="6"/>
        <v xml:space="preserve">Poröses Aluminium </v>
      </c>
      <c r="Q19" s="276">
        <f t="shared" ref="Q19" si="7">Q18/Q7</f>
        <v>34859.413858083069</v>
      </c>
      <c r="R19" s="268"/>
      <c r="S19" s="268"/>
      <c r="T19" s="268"/>
      <c r="U19" s="268"/>
      <c r="V19" s="268"/>
      <c r="W19" s="268"/>
      <c r="X19" s="268"/>
      <c r="Y19" s="268"/>
      <c r="Z19" s="268"/>
      <c r="AA19" s="268"/>
      <c r="AB19" s="268"/>
      <c r="AC19" s="268"/>
      <c r="AD19" s="268"/>
      <c r="AE19" s="268"/>
      <c r="AF19" s="177"/>
      <c r="AG19" s="266"/>
      <c r="AH19" s="268"/>
      <c r="AI19" s="268"/>
      <c r="AJ19" s="268"/>
      <c r="AK19" s="268"/>
      <c r="AL19" s="268"/>
      <c r="AM19" s="268"/>
      <c r="AN19" s="268"/>
      <c r="AO19" s="268"/>
      <c r="AP19" s="268"/>
      <c r="AQ19" s="268"/>
      <c r="AR19" s="268"/>
      <c r="AS19" s="268"/>
      <c r="AT19" s="268"/>
      <c r="AU19" s="268"/>
    </row>
    <row r="20" spans="1:47" x14ac:dyDescent="0.25">
      <c r="A20" s="183"/>
      <c r="B20" s="253">
        <f>B16/(B17*B17*PI()/4*B15)</f>
        <v>1.2035270490006961E-3</v>
      </c>
      <c r="C20" s="253"/>
      <c r="D20" s="253"/>
      <c r="E20" s="253"/>
      <c r="F20" s="253"/>
      <c r="G20" s="253"/>
      <c r="H20" s="253"/>
      <c r="I20" s="253"/>
      <c r="J20" s="253"/>
      <c r="K20" s="253"/>
      <c r="L20" s="253"/>
      <c r="M20" s="253"/>
      <c r="N20" s="253"/>
      <c r="O20" s="253"/>
      <c r="Q20" s="277">
        <f t="shared" ref="Q20" si="8">_xlfn.STDEV.P(Q25:Q42)</f>
        <v>2.9228769862146455</v>
      </c>
      <c r="R20" s="266"/>
      <c r="S20" s="266"/>
      <c r="T20" s="266"/>
      <c r="U20" s="266"/>
      <c r="V20" s="266"/>
      <c r="W20" s="266"/>
      <c r="X20" s="266"/>
      <c r="Y20" s="266"/>
      <c r="Z20" s="266"/>
      <c r="AA20" s="266"/>
      <c r="AB20" s="266"/>
      <c r="AC20" s="266"/>
      <c r="AD20" s="266"/>
      <c r="AE20" s="266"/>
      <c r="AF20" s="177"/>
      <c r="AG20" s="266"/>
      <c r="AH20" s="266"/>
      <c r="AI20" s="266"/>
      <c r="AJ20" s="266"/>
      <c r="AK20" s="266"/>
      <c r="AL20" s="266"/>
      <c r="AM20" s="266"/>
      <c r="AN20" s="266"/>
      <c r="AO20" s="266"/>
      <c r="AP20" s="266"/>
      <c r="AQ20" s="266"/>
      <c r="AR20" s="266"/>
      <c r="AS20" s="266"/>
      <c r="AT20" s="266"/>
      <c r="AU20" s="266"/>
    </row>
    <row r="21" spans="1:47" x14ac:dyDescent="0.25">
      <c r="A21" s="250" t="s">
        <v>497</v>
      </c>
      <c r="B21" s="253"/>
      <c r="C21" s="253"/>
      <c r="D21" s="253"/>
      <c r="E21" s="253"/>
      <c r="F21" s="253"/>
      <c r="G21" s="253"/>
      <c r="H21" s="253"/>
      <c r="I21" s="253"/>
      <c r="J21" s="253"/>
      <c r="K21" s="253"/>
      <c r="L21" s="253"/>
      <c r="M21" s="253"/>
      <c r="N21" s="253"/>
      <c r="O21" s="253"/>
      <c r="Q21" s="276">
        <f t="shared" ref="Q21" si="9">VAR(Q25:Q93)</f>
        <v>74.009975495785667</v>
      </c>
      <c r="R21" s="266"/>
      <c r="S21" s="266"/>
      <c r="T21" s="266"/>
      <c r="U21" s="266"/>
      <c r="V21" s="266"/>
      <c r="W21" s="266"/>
      <c r="X21" s="266"/>
      <c r="Y21" s="266"/>
      <c r="Z21" s="266"/>
      <c r="AA21" s="266"/>
      <c r="AB21" s="266"/>
      <c r="AC21" s="266"/>
      <c r="AD21" s="266"/>
      <c r="AE21" s="266"/>
      <c r="AF21" s="177"/>
      <c r="AG21" s="269"/>
      <c r="AH21" s="266"/>
      <c r="AI21" s="266"/>
      <c r="AJ21" s="266"/>
      <c r="AK21" s="266"/>
      <c r="AL21" s="266"/>
      <c r="AM21" s="266"/>
      <c r="AN21" s="266"/>
      <c r="AO21" s="266"/>
      <c r="AP21" s="266"/>
      <c r="AQ21" s="266"/>
      <c r="AR21" s="266"/>
      <c r="AS21" s="266"/>
      <c r="AT21" s="266"/>
      <c r="AU21" s="266"/>
    </row>
    <row r="22" spans="1:47" x14ac:dyDescent="0.25">
      <c r="A22" s="183" t="s">
        <v>322</v>
      </c>
      <c r="B22" s="235">
        <v>268045318</v>
      </c>
      <c r="C22" s="235">
        <v>269218416</v>
      </c>
      <c r="D22" s="235">
        <v>268807071</v>
      </c>
      <c r="E22" s="235">
        <v>268522757</v>
      </c>
      <c r="F22" s="235">
        <v>268874481</v>
      </c>
      <c r="G22" s="235">
        <v>267972289</v>
      </c>
      <c r="H22" s="235">
        <v>269268741</v>
      </c>
      <c r="I22" s="235">
        <v>271305529</v>
      </c>
      <c r="J22" s="235">
        <v>270719908</v>
      </c>
      <c r="K22" s="235">
        <v>270262095</v>
      </c>
      <c r="L22" s="235">
        <v>269841227</v>
      </c>
      <c r="M22" s="235">
        <v>271034207</v>
      </c>
      <c r="N22" s="235">
        <v>272173529</v>
      </c>
      <c r="O22" s="235">
        <v>272026941</v>
      </c>
      <c r="Q22" s="276"/>
      <c r="R22" s="266"/>
      <c r="S22" s="266"/>
      <c r="T22" s="266"/>
      <c r="U22" s="266"/>
      <c r="V22" s="266"/>
      <c r="W22" s="266"/>
      <c r="X22" s="266"/>
      <c r="Y22" s="266"/>
      <c r="Z22" s="266"/>
      <c r="AA22" s="266"/>
      <c r="AB22" s="266"/>
      <c r="AC22" s="266"/>
      <c r="AD22" s="266"/>
      <c r="AE22" s="266"/>
      <c r="AF22" s="177"/>
      <c r="AG22" s="266"/>
      <c r="AH22" s="266"/>
      <c r="AI22" s="266"/>
      <c r="AJ22" s="266"/>
      <c r="AK22" s="266"/>
      <c r="AL22" s="266"/>
      <c r="AM22" s="266"/>
      <c r="AN22" s="266"/>
      <c r="AO22" s="266"/>
      <c r="AP22" s="266"/>
      <c r="AQ22" s="266"/>
      <c r="AR22" s="266"/>
      <c r="AS22" s="266"/>
      <c r="AT22" s="266"/>
      <c r="AU22" s="266"/>
    </row>
    <row r="23" spans="1:47" x14ac:dyDescent="0.25">
      <c r="A23" s="183" t="s">
        <v>323</v>
      </c>
      <c r="B23" s="235">
        <v>268183335</v>
      </c>
      <c r="C23" s="235">
        <v>269285798</v>
      </c>
      <c r="D23" s="235">
        <v>268878042</v>
      </c>
      <c r="E23" s="235">
        <v>268447714</v>
      </c>
      <c r="F23" s="235">
        <v>269491335</v>
      </c>
      <c r="G23" s="235">
        <v>269701768</v>
      </c>
      <c r="H23" s="235">
        <v>269575591</v>
      </c>
      <c r="I23" s="235">
        <v>268426763</v>
      </c>
      <c r="J23" s="235">
        <v>270257089</v>
      </c>
      <c r="K23" s="235">
        <v>272666990</v>
      </c>
      <c r="L23" s="235">
        <v>272934236</v>
      </c>
      <c r="M23" s="235">
        <v>272143906</v>
      </c>
      <c r="N23" s="235">
        <v>275116609</v>
      </c>
      <c r="O23" s="235">
        <v>276535024</v>
      </c>
      <c r="Q23" s="40"/>
      <c r="R23" s="266"/>
      <c r="S23" s="266"/>
      <c r="T23" s="266"/>
      <c r="U23" s="266"/>
      <c r="V23" s="266"/>
      <c r="W23" s="266"/>
      <c r="X23" s="266"/>
      <c r="Y23" s="266"/>
      <c r="Z23" s="266"/>
      <c r="AA23" s="266"/>
      <c r="AB23" s="266"/>
      <c r="AC23" s="266"/>
      <c r="AD23" s="266"/>
      <c r="AE23" s="266"/>
      <c r="AF23" s="177"/>
      <c r="AG23" s="266"/>
      <c r="AH23" s="266"/>
      <c r="AI23" s="266"/>
      <c r="AJ23" s="266"/>
      <c r="AK23" s="266"/>
      <c r="AL23" s="266"/>
      <c r="AM23" s="266"/>
      <c r="AN23" s="266"/>
      <c r="AO23" s="266"/>
      <c r="AP23" s="266"/>
      <c r="AQ23" s="266"/>
      <c r="AR23" s="266"/>
      <c r="AS23" s="266"/>
      <c r="AT23" s="266"/>
      <c r="AU23" s="266"/>
    </row>
    <row r="24" spans="1:47" ht="30.75" thickBot="1" x14ac:dyDescent="0.3">
      <c r="A24" s="183" t="s">
        <v>325</v>
      </c>
      <c r="B24" s="235">
        <v>269375457</v>
      </c>
      <c r="C24" s="235">
        <v>269094999</v>
      </c>
      <c r="D24" s="235">
        <v>270796936</v>
      </c>
      <c r="E24" s="235">
        <v>270743613</v>
      </c>
      <c r="F24" s="235">
        <v>272049514</v>
      </c>
      <c r="G24" s="235">
        <v>271672156</v>
      </c>
      <c r="H24" s="235">
        <v>271608498</v>
      </c>
      <c r="I24" s="235">
        <v>273557137</v>
      </c>
      <c r="J24" s="235">
        <v>273138504</v>
      </c>
      <c r="K24" s="235">
        <v>274912345</v>
      </c>
      <c r="L24" s="235">
        <v>275716413</v>
      </c>
      <c r="M24" s="235">
        <v>275683226</v>
      </c>
      <c r="N24" s="235">
        <v>278664787</v>
      </c>
      <c r="O24" s="235">
        <v>278880065</v>
      </c>
      <c r="Q24" s="42" t="s">
        <v>23</v>
      </c>
      <c r="R24" s="266"/>
      <c r="S24" s="266"/>
      <c r="T24" s="266"/>
      <c r="U24" s="266"/>
      <c r="V24" s="266"/>
      <c r="W24" s="266"/>
      <c r="X24" s="266"/>
      <c r="Y24" s="266"/>
      <c r="Z24" s="266"/>
      <c r="AA24" s="266"/>
      <c r="AB24" s="266"/>
      <c r="AC24" s="266"/>
      <c r="AD24" s="266"/>
      <c r="AE24" s="266"/>
      <c r="AF24" s="177"/>
      <c r="AG24" s="266"/>
      <c r="AH24" s="266"/>
      <c r="AI24" s="266"/>
      <c r="AJ24" s="266"/>
      <c r="AK24" s="266"/>
      <c r="AL24" s="266"/>
      <c r="AM24" s="266"/>
      <c r="AN24" s="266"/>
      <c r="AO24" s="266"/>
      <c r="AP24" s="266"/>
      <c r="AQ24" s="266"/>
      <c r="AR24" s="266"/>
      <c r="AS24" s="266"/>
      <c r="AT24" s="266"/>
      <c r="AU24" s="266"/>
    </row>
    <row r="25" spans="1:47" x14ac:dyDescent="0.25">
      <c r="A25" s="183" t="s">
        <v>327</v>
      </c>
      <c r="B25" s="235">
        <v>271444775</v>
      </c>
      <c r="C25" s="235">
        <v>271284515</v>
      </c>
      <c r="D25" s="235">
        <v>272368325</v>
      </c>
      <c r="E25" s="235">
        <v>272129634</v>
      </c>
      <c r="F25" s="235">
        <v>272677215</v>
      </c>
      <c r="G25" s="235">
        <v>273839693</v>
      </c>
      <c r="H25" s="235">
        <v>273852563</v>
      </c>
      <c r="I25" s="235">
        <v>274146595</v>
      </c>
      <c r="J25" s="235">
        <v>275838837</v>
      </c>
      <c r="K25" s="235">
        <v>274735558</v>
      </c>
      <c r="L25" s="235">
        <v>275521655</v>
      </c>
      <c r="M25" s="235">
        <v>278364827</v>
      </c>
      <c r="N25" s="235">
        <v>279690956</v>
      </c>
      <c r="O25" s="235">
        <v>280329939</v>
      </c>
      <c r="Q25" s="36">
        <v>280</v>
      </c>
      <c r="S25" s="266"/>
      <c r="T25" s="266"/>
      <c r="U25" s="266"/>
      <c r="V25" s="266"/>
      <c r="W25" s="266"/>
      <c r="X25" s="266"/>
      <c r="Y25" s="266"/>
      <c r="Z25" s="266"/>
      <c r="AA25" s="266"/>
      <c r="AB25" s="266"/>
      <c r="AC25" s="266"/>
      <c r="AD25" s="266"/>
      <c r="AE25" s="266"/>
      <c r="AF25" s="177"/>
      <c r="AG25" s="266"/>
      <c r="AH25" s="266"/>
      <c r="AI25" s="266"/>
      <c r="AJ25" s="266"/>
      <c r="AK25" s="266"/>
      <c r="AL25" s="266"/>
      <c r="AM25" s="266"/>
      <c r="AN25" s="266"/>
      <c r="AO25" s="266"/>
      <c r="AP25" s="266"/>
      <c r="AQ25" s="266"/>
      <c r="AR25" s="266"/>
      <c r="AS25" s="266"/>
      <c r="AT25" s="266"/>
      <c r="AU25" s="266"/>
    </row>
    <row r="26" spans="1:47" x14ac:dyDescent="0.25">
      <c r="A26" s="183" t="s">
        <v>328</v>
      </c>
      <c r="B26" s="235">
        <v>259594744</v>
      </c>
      <c r="C26" s="235">
        <v>260311225</v>
      </c>
      <c r="D26" s="235">
        <v>259880842</v>
      </c>
      <c r="E26" s="235">
        <v>259755739</v>
      </c>
      <c r="F26" s="235">
        <v>257921632</v>
      </c>
      <c r="G26" s="235">
        <v>259011420</v>
      </c>
      <c r="H26" s="235">
        <v>257382461</v>
      </c>
      <c r="I26" s="235">
        <v>256202119</v>
      </c>
      <c r="J26" s="235">
        <v>254576028</v>
      </c>
      <c r="K26" s="235">
        <v>253409053</v>
      </c>
      <c r="L26" s="235">
        <v>253481917</v>
      </c>
      <c r="M26" s="235">
        <v>250997724</v>
      </c>
      <c r="N26" s="235">
        <v>251292092</v>
      </c>
      <c r="O26" s="235">
        <v>248660219</v>
      </c>
      <c r="Q26" s="39">
        <v>279</v>
      </c>
      <c r="S26" s="266"/>
      <c r="T26" s="266"/>
      <c r="U26" s="266"/>
      <c r="V26" s="266"/>
      <c r="W26" s="266"/>
      <c r="X26" s="266"/>
      <c r="Y26" s="266"/>
      <c r="Z26" s="266"/>
      <c r="AA26" s="266"/>
      <c r="AB26" s="266"/>
      <c r="AC26" s="473" t="s">
        <v>544</v>
      </c>
      <c r="AD26" s="473"/>
      <c r="AE26" s="473"/>
      <c r="AF26" s="473"/>
      <c r="AG26" s="266"/>
      <c r="AH26" s="266"/>
      <c r="AI26" s="266"/>
      <c r="AJ26" s="266"/>
      <c r="AK26" s="266"/>
      <c r="AL26" s="266"/>
      <c r="AM26" s="266"/>
      <c r="AN26" s="266"/>
      <c r="AO26" s="266"/>
      <c r="AP26" s="266"/>
      <c r="AQ26" s="266"/>
      <c r="AR26" s="266"/>
      <c r="AS26" s="266"/>
      <c r="AT26" s="266"/>
      <c r="AU26" s="266"/>
    </row>
    <row r="27" spans="1:47" x14ac:dyDescent="0.25">
      <c r="A27" s="183" t="s">
        <v>329</v>
      </c>
      <c r="B27" s="235">
        <v>259233281</v>
      </c>
      <c r="C27" s="235">
        <v>258971289</v>
      </c>
      <c r="D27" s="235">
        <v>259173614</v>
      </c>
      <c r="E27" s="235">
        <v>259019231</v>
      </c>
      <c r="F27" s="235">
        <v>258187756</v>
      </c>
      <c r="G27" s="235">
        <v>259011420</v>
      </c>
      <c r="H27" s="235">
        <v>257786453</v>
      </c>
      <c r="I27" s="235">
        <v>256746196</v>
      </c>
      <c r="J27" s="235">
        <v>257031689</v>
      </c>
      <c r="K27" s="235">
        <v>255480704</v>
      </c>
      <c r="L27" s="235">
        <v>253784630</v>
      </c>
      <c r="M27" s="235">
        <v>253795388</v>
      </c>
      <c r="N27" s="235">
        <v>252072674</v>
      </c>
      <c r="O27" s="235">
        <v>249091750</v>
      </c>
      <c r="Q27" s="36">
        <v>279</v>
      </c>
      <c r="S27" s="266"/>
      <c r="T27" s="266"/>
      <c r="U27" s="266"/>
      <c r="V27" s="266"/>
      <c r="W27" s="266"/>
      <c r="X27" s="266"/>
      <c r="Y27" s="266"/>
      <c r="Z27" s="266"/>
      <c r="AA27" s="266"/>
      <c r="AB27" s="266"/>
      <c r="AC27" s="472" t="s">
        <v>531</v>
      </c>
      <c r="AD27" s="472"/>
      <c r="AE27" s="472" t="s">
        <v>530</v>
      </c>
      <c r="AF27" s="472"/>
      <c r="AG27" s="266"/>
      <c r="AH27" s="266"/>
      <c r="AI27" s="266"/>
      <c r="AJ27" s="266"/>
      <c r="AK27" s="266"/>
      <c r="AL27" s="266"/>
      <c r="AM27" s="266"/>
      <c r="AN27" s="266"/>
      <c r="AO27" s="266"/>
      <c r="AP27" s="266"/>
      <c r="AQ27" s="266"/>
      <c r="AR27" s="266"/>
      <c r="AS27" s="266"/>
      <c r="AT27" s="266"/>
      <c r="AU27" s="266"/>
    </row>
    <row r="28" spans="1:47" x14ac:dyDescent="0.25">
      <c r="A28" s="183" t="s">
        <v>330</v>
      </c>
      <c r="B28" s="235">
        <v>259677169</v>
      </c>
      <c r="C28" s="235">
        <v>259949270</v>
      </c>
      <c r="D28" s="235">
        <v>259892315</v>
      </c>
      <c r="E28" s="235">
        <v>258946682</v>
      </c>
      <c r="F28" s="235">
        <v>259336151</v>
      </c>
      <c r="G28" s="235">
        <v>258956629</v>
      </c>
      <c r="H28" s="235">
        <v>258376524</v>
      </c>
      <c r="I28" s="235">
        <v>258669929</v>
      </c>
      <c r="J28" s="235">
        <v>257283579</v>
      </c>
      <c r="K28" s="235">
        <v>255370538</v>
      </c>
      <c r="L28" s="235">
        <v>253644065</v>
      </c>
      <c r="M28" s="235">
        <v>254488022</v>
      </c>
      <c r="N28" s="235">
        <v>252350618</v>
      </c>
      <c r="O28" s="235">
        <v>251443541</v>
      </c>
      <c r="Q28" s="39">
        <v>281</v>
      </c>
      <c r="S28" s="266"/>
      <c r="T28" s="266"/>
      <c r="U28" s="266"/>
      <c r="V28" s="266"/>
      <c r="W28" s="266"/>
      <c r="X28" s="266"/>
      <c r="Y28" s="266"/>
      <c r="Z28" s="266"/>
      <c r="AA28" s="266"/>
      <c r="AB28" s="266"/>
      <c r="AC28" s="474">
        <v>273</v>
      </c>
      <c r="AD28" s="475"/>
      <c r="AE28" s="498">
        <v>253.409053</v>
      </c>
      <c r="AF28" s="519"/>
      <c r="AG28" s="266"/>
      <c r="AH28" s="266"/>
      <c r="AI28" s="266"/>
      <c r="AJ28" s="266"/>
      <c r="AK28" s="266"/>
      <c r="AL28" s="266"/>
      <c r="AM28" s="266"/>
      <c r="AN28" s="266"/>
      <c r="AO28" s="266"/>
      <c r="AP28" s="266"/>
      <c r="AQ28" s="266"/>
      <c r="AR28" s="266"/>
      <c r="AS28" s="266"/>
      <c r="AT28" s="266"/>
      <c r="AU28" s="266"/>
    </row>
    <row r="29" spans="1:47" x14ac:dyDescent="0.25">
      <c r="A29" s="183" t="s">
        <v>364</v>
      </c>
      <c r="B29" s="235">
        <v>259515505</v>
      </c>
      <c r="C29" s="235">
        <v>260546695</v>
      </c>
      <c r="D29" s="235">
        <v>259938175</v>
      </c>
      <c r="E29" s="235">
        <v>259161066</v>
      </c>
      <c r="F29" s="235">
        <v>259980700</v>
      </c>
      <c r="G29" s="235">
        <v>258860806</v>
      </c>
      <c r="H29" s="235">
        <v>259530113</v>
      </c>
      <c r="I29" s="235">
        <v>257692443</v>
      </c>
      <c r="J29" s="235">
        <v>257249638</v>
      </c>
      <c r="K29" s="235">
        <v>255755487</v>
      </c>
      <c r="L29" s="235">
        <v>256260824</v>
      </c>
      <c r="M29" s="235">
        <v>254465740</v>
      </c>
      <c r="N29" s="235">
        <v>251898829</v>
      </c>
      <c r="O29" s="235">
        <v>250038672</v>
      </c>
      <c r="Q29" s="36">
        <v>281</v>
      </c>
      <c r="S29" s="266"/>
      <c r="T29" s="266"/>
      <c r="U29" s="266"/>
      <c r="V29" s="266"/>
      <c r="W29" s="266"/>
      <c r="X29" s="266"/>
      <c r="Y29" s="266"/>
      <c r="Z29" s="266"/>
      <c r="AA29" s="266"/>
      <c r="AB29" s="266"/>
      <c r="AC29" s="474">
        <v>274</v>
      </c>
      <c r="AD29" s="475"/>
      <c r="AE29" s="498">
        <v>253.48191700000001</v>
      </c>
      <c r="AF29" s="519"/>
      <c r="AG29" s="266"/>
      <c r="AH29" s="266"/>
      <c r="AI29" s="266"/>
      <c r="AJ29" s="266"/>
      <c r="AK29" s="266"/>
      <c r="AL29" s="266"/>
      <c r="AM29" s="266"/>
      <c r="AN29" s="266"/>
      <c r="AO29" s="266"/>
      <c r="AP29" s="266"/>
      <c r="AQ29" s="266"/>
      <c r="AR29" s="266"/>
      <c r="AS29" s="266"/>
      <c r="AT29" s="266"/>
      <c r="AU29" s="266"/>
    </row>
    <row r="30" spans="1:47" x14ac:dyDescent="0.25">
      <c r="A30" s="183" t="s">
        <v>509</v>
      </c>
      <c r="B30" s="253"/>
      <c r="C30" s="253"/>
      <c r="D30" s="253"/>
      <c r="E30" s="253"/>
      <c r="F30" s="253"/>
      <c r="G30" s="253"/>
      <c r="H30" s="253"/>
      <c r="I30" s="253"/>
      <c r="J30" s="253"/>
      <c r="K30" s="253"/>
      <c r="L30" s="253"/>
      <c r="M30" s="253"/>
      <c r="N30" s="253"/>
      <c r="O30" s="253"/>
      <c r="Q30" s="39">
        <v>282</v>
      </c>
      <c r="S30" s="266"/>
      <c r="T30" s="266"/>
      <c r="U30" s="266"/>
      <c r="V30" s="266"/>
      <c r="W30" s="266"/>
      <c r="X30" s="266"/>
      <c r="Y30" s="266"/>
      <c r="Z30" s="266"/>
      <c r="AA30" s="266"/>
      <c r="AB30" s="266"/>
      <c r="AC30" s="474">
        <v>275</v>
      </c>
      <c r="AD30" s="475"/>
      <c r="AE30" s="498">
        <v>253.64406500000001</v>
      </c>
      <c r="AF30" s="519"/>
      <c r="AG30" s="266"/>
      <c r="AH30" s="266"/>
      <c r="AI30" s="266"/>
      <c r="AJ30" s="266"/>
      <c r="AK30" s="266"/>
      <c r="AL30" s="266"/>
      <c r="AM30" s="266"/>
      <c r="AN30" s="266"/>
      <c r="AO30" s="266"/>
      <c r="AP30" s="266"/>
      <c r="AQ30" s="266"/>
      <c r="AR30" s="266"/>
      <c r="AS30" s="266"/>
      <c r="AT30" s="266"/>
      <c r="AU30" s="266"/>
    </row>
    <row r="31" spans="1:47" x14ac:dyDescent="0.25">
      <c r="A31" s="250" t="s">
        <v>525</v>
      </c>
      <c r="B31" s="260"/>
      <c r="C31" s="260"/>
      <c r="D31" s="260"/>
      <c r="E31" s="260"/>
      <c r="F31" s="260"/>
      <c r="G31" s="260"/>
      <c r="H31" s="260"/>
      <c r="I31" s="260"/>
      <c r="J31" s="260"/>
      <c r="K31" s="260"/>
      <c r="L31" s="260"/>
      <c r="M31" s="260"/>
      <c r="N31" s="260"/>
      <c r="O31" s="260"/>
      <c r="Q31" s="36">
        <v>278</v>
      </c>
      <c r="S31" s="266"/>
      <c r="T31" s="266"/>
      <c r="U31" s="266"/>
      <c r="V31" s="266"/>
      <c r="W31" s="266"/>
      <c r="X31" s="266"/>
      <c r="Y31" s="266"/>
      <c r="Z31" s="266"/>
      <c r="AA31" s="266"/>
      <c r="AB31" s="266"/>
      <c r="AC31" s="474">
        <v>275</v>
      </c>
      <c r="AD31" s="475"/>
      <c r="AE31" s="498">
        <v>253.78462999999999</v>
      </c>
      <c r="AF31" s="519"/>
      <c r="AG31" s="267"/>
      <c r="AH31" s="266"/>
      <c r="AI31" s="266"/>
      <c r="AJ31" s="266"/>
      <c r="AK31" s="266"/>
      <c r="AL31" s="266"/>
      <c r="AM31" s="266"/>
      <c r="AN31" s="266"/>
      <c r="AO31" s="266"/>
      <c r="AP31" s="266"/>
      <c r="AQ31" s="266"/>
      <c r="AR31" s="266"/>
      <c r="AS31" s="266"/>
      <c r="AT31" s="266"/>
      <c r="AU31" s="266"/>
    </row>
    <row r="32" spans="1:47" x14ac:dyDescent="0.25">
      <c r="A32" s="251" t="s">
        <v>322</v>
      </c>
      <c r="B32" s="260">
        <f>B22/1000000</f>
        <v>268.04531800000001</v>
      </c>
      <c r="C32" s="260">
        <f t="shared" ref="C32:O32" si="10">C22/1000000</f>
        <v>269.21841599999999</v>
      </c>
      <c r="D32" s="260">
        <f t="shared" si="10"/>
        <v>268.80707100000001</v>
      </c>
      <c r="E32" s="260">
        <f t="shared" si="10"/>
        <v>268.52275700000001</v>
      </c>
      <c r="F32" s="260">
        <f t="shared" si="10"/>
        <v>268.874481</v>
      </c>
      <c r="G32" s="260">
        <f t="shared" si="10"/>
        <v>267.97228899999999</v>
      </c>
      <c r="H32" s="260">
        <f t="shared" si="10"/>
        <v>269.26874099999998</v>
      </c>
      <c r="I32" s="260">
        <f t="shared" si="10"/>
        <v>271.30552899999998</v>
      </c>
      <c r="J32" s="260">
        <f t="shared" si="10"/>
        <v>270.71990799999998</v>
      </c>
      <c r="K32" s="260">
        <f t="shared" si="10"/>
        <v>270.26209499999999</v>
      </c>
      <c r="L32" s="260">
        <f t="shared" si="10"/>
        <v>269.841227</v>
      </c>
      <c r="M32" s="260">
        <f t="shared" si="10"/>
        <v>271.03420699999998</v>
      </c>
      <c r="N32" s="260">
        <f t="shared" si="10"/>
        <v>272.17352899999997</v>
      </c>
      <c r="O32" s="260">
        <f t="shared" si="10"/>
        <v>272.02694100000002</v>
      </c>
      <c r="Q32" s="39">
        <v>281</v>
      </c>
      <c r="S32" s="271"/>
      <c r="T32" s="271"/>
      <c r="U32" s="271"/>
      <c r="V32" s="271"/>
      <c r="W32" s="271"/>
      <c r="X32" s="271"/>
      <c r="Y32" s="271"/>
      <c r="Z32" s="271"/>
      <c r="AA32" s="271"/>
      <c r="AB32" s="271"/>
      <c r="AC32" s="474">
        <v>276</v>
      </c>
      <c r="AD32" s="475"/>
      <c r="AE32" s="498">
        <v>254.57602800000001</v>
      </c>
      <c r="AF32" s="519"/>
      <c r="AG32" s="270"/>
      <c r="AH32" s="271"/>
      <c r="AI32" s="271"/>
      <c r="AJ32" s="271"/>
      <c r="AK32" s="271"/>
      <c r="AL32" s="271"/>
      <c r="AM32" s="271"/>
      <c r="AN32" s="271"/>
      <c r="AO32" s="271"/>
      <c r="AP32" s="271"/>
      <c r="AQ32" s="271"/>
      <c r="AR32" s="271"/>
      <c r="AS32" s="271"/>
      <c r="AT32" s="271"/>
      <c r="AU32" s="271"/>
    </row>
    <row r="33" spans="1:47" x14ac:dyDescent="0.25">
      <c r="A33" s="183" t="s">
        <v>323</v>
      </c>
      <c r="B33" s="260">
        <f t="shared" ref="B33:O39" si="11">B23/1000000</f>
        <v>268.183335</v>
      </c>
      <c r="C33" s="260">
        <f t="shared" si="11"/>
        <v>269.285798</v>
      </c>
      <c r="D33" s="260">
        <f t="shared" si="11"/>
        <v>268.87804199999999</v>
      </c>
      <c r="E33" s="260">
        <f t="shared" si="11"/>
        <v>268.44771400000002</v>
      </c>
      <c r="F33" s="260">
        <f t="shared" si="11"/>
        <v>269.49133499999999</v>
      </c>
      <c r="G33" s="260">
        <f t="shared" si="11"/>
        <v>269.70176800000002</v>
      </c>
      <c r="H33" s="260">
        <f t="shared" si="11"/>
        <v>269.57559099999997</v>
      </c>
      <c r="I33" s="260">
        <f t="shared" si="11"/>
        <v>268.42676299999999</v>
      </c>
      <c r="J33" s="260">
        <f t="shared" si="11"/>
        <v>270.25708900000001</v>
      </c>
      <c r="K33" s="260">
        <f t="shared" si="11"/>
        <v>272.66699</v>
      </c>
      <c r="L33" s="260">
        <f t="shared" si="11"/>
        <v>272.934236</v>
      </c>
      <c r="M33" s="260">
        <f t="shared" si="11"/>
        <v>272.14390600000002</v>
      </c>
      <c r="N33" s="260">
        <f t="shared" si="11"/>
        <v>275.11660899999998</v>
      </c>
      <c r="O33" s="260">
        <f t="shared" si="11"/>
        <v>276.53502400000002</v>
      </c>
      <c r="Q33" s="36">
        <v>278</v>
      </c>
      <c r="S33" s="271"/>
      <c r="T33" s="271"/>
      <c r="U33" s="271"/>
      <c r="V33" s="271"/>
      <c r="W33" s="271"/>
      <c r="X33" s="271"/>
      <c r="Y33" s="271"/>
      <c r="Z33" s="271"/>
      <c r="AA33" s="271"/>
      <c r="AB33" s="271"/>
      <c r="AC33" s="474">
        <v>276</v>
      </c>
      <c r="AD33" s="475"/>
      <c r="AE33" s="498">
        <v>255.37053800000001</v>
      </c>
      <c r="AF33" s="519"/>
      <c r="AG33" s="266"/>
      <c r="AH33" s="271"/>
      <c r="AI33" s="271"/>
      <c r="AJ33" s="271"/>
      <c r="AK33" s="271"/>
      <c r="AL33" s="271"/>
      <c r="AM33" s="271"/>
      <c r="AN33" s="271"/>
      <c r="AO33" s="271"/>
      <c r="AP33" s="271"/>
      <c r="AQ33" s="271"/>
      <c r="AR33" s="271"/>
      <c r="AS33" s="271"/>
      <c r="AT33" s="271"/>
      <c r="AU33" s="271"/>
    </row>
    <row r="34" spans="1:47" x14ac:dyDescent="0.25">
      <c r="A34" s="183" t="s">
        <v>325</v>
      </c>
      <c r="B34" s="260">
        <f t="shared" si="11"/>
        <v>269.37545699999998</v>
      </c>
      <c r="C34" s="260">
        <f t="shared" si="11"/>
        <v>269.09499899999997</v>
      </c>
      <c r="D34" s="260">
        <f t="shared" si="11"/>
        <v>270.79693600000002</v>
      </c>
      <c r="E34" s="260">
        <f t="shared" si="11"/>
        <v>270.74361299999998</v>
      </c>
      <c r="F34" s="260">
        <f t="shared" si="11"/>
        <v>272.04951399999999</v>
      </c>
      <c r="G34" s="260">
        <f t="shared" si="11"/>
        <v>271.67215599999997</v>
      </c>
      <c r="H34" s="260">
        <f t="shared" si="11"/>
        <v>271.608498</v>
      </c>
      <c r="I34" s="260">
        <f t="shared" si="11"/>
        <v>273.55713700000001</v>
      </c>
      <c r="J34" s="260">
        <f t="shared" si="11"/>
        <v>273.13850400000001</v>
      </c>
      <c r="K34" s="260">
        <f t="shared" si="11"/>
        <v>274.91234500000002</v>
      </c>
      <c r="L34" s="260">
        <f t="shared" si="11"/>
        <v>275.71641299999999</v>
      </c>
      <c r="M34" s="260">
        <f t="shared" si="11"/>
        <v>275.68322599999999</v>
      </c>
      <c r="N34" s="260">
        <f t="shared" si="11"/>
        <v>278.66478699999999</v>
      </c>
      <c r="O34" s="260">
        <f t="shared" si="11"/>
        <v>278.880065</v>
      </c>
      <c r="Q34" s="39">
        <v>279</v>
      </c>
      <c r="S34" s="271"/>
      <c r="T34" s="271"/>
      <c r="U34" s="271"/>
      <c r="V34" s="271"/>
      <c r="W34" s="271"/>
      <c r="X34" s="271"/>
      <c r="Y34" s="271"/>
      <c r="Z34" s="271"/>
      <c r="AA34" s="271"/>
      <c r="AB34" s="271"/>
      <c r="AC34" s="474">
        <v>276</v>
      </c>
      <c r="AD34" s="475"/>
      <c r="AE34" s="498">
        <v>255.480704</v>
      </c>
      <c r="AF34" s="519"/>
      <c r="AG34" s="266"/>
      <c r="AH34" s="271"/>
      <c r="AI34" s="271"/>
      <c r="AJ34" s="271"/>
      <c r="AK34" s="271"/>
      <c r="AL34" s="271"/>
      <c r="AM34" s="271"/>
      <c r="AN34" s="271"/>
      <c r="AO34" s="271"/>
      <c r="AP34" s="271"/>
      <c r="AQ34" s="271"/>
      <c r="AR34" s="271"/>
      <c r="AS34" s="271"/>
      <c r="AT34" s="271"/>
      <c r="AU34" s="271"/>
    </row>
    <row r="35" spans="1:47" x14ac:dyDescent="0.25">
      <c r="A35" s="183" t="s">
        <v>327</v>
      </c>
      <c r="B35" s="259">
        <f t="shared" si="11"/>
        <v>271.44477499999999</v>
      </c>
      <c r="C35" s="259">
        <f t="shared" si="11"/>
        <v>271.284515</v>
      </c>
      <c r="D35" s="259">
        <f t="shared" si="11"/>
        <v>272.36832500000003</v>
      </c>
      <c r="E35" s="259">
        <f t="shared" si="11"/>
        <v>272.12963400000001</v>
      </c>
      <c r="F35" s="259">
        <f t="shared" si="11"/>
        <v>272.67721499999999</v>
      </c>
      <c r="G35" s="259">
        <f t="shared" si="11"/>
        <v>273.83969300000001</v>
      </c>
      <c r="H35" s="259">
        <f t="shared" si="11"/>
        <v>273.85256299999998</v>
      </c>
      <c r="I35" s="259">
        <f t="shared" si="11"/>
        <v>274.14659499999999</v>
      </c>
      <c r="J35" s="259">
        <f t="shared" si="11"/>
        <v>275.83883700000001</v>
      </c>
      <c r="K35" s="259">
        <f t="shared" si="11"/>
        <v>274.73555800000003</v>
      </c>
      <c r="L35" s="259">
        <f t="shared" si="11"/>
        <v>275.52165500000001</v>
      </c>
      <c r="M35" s="259">
        <f t="shared" si="11"/>
        <v>278.36482699999999</v>
      </c>
      <c r="N35" s="259">
        <f t="shared" si="11"/>
        <v>279.69095600000003</v>
      </c>
      <c r="O35" s="259">
        <f t="shared" si="11"/>
        <v>280.32993900000002</v>
      </c>
      <c r="Q35" s="36">
        <v>279</v>
      </c>
      <c r="S35" s="271"/>
      <c r="T35" s="271"/>
      <c r="U35" s="271"/>
      <c r="V35" s="271"/>
      <c r="W35" s="271"/>
      <c r="X35" s="271"/>
      <c r="Y35" s="271"/>
      <c r="Z35" s="271"/>
      <c r="AA35" s="271"/>
      <c r="AB35" s="271"/>
      <c r="AC35" s="474">
        <v>276</v>
      </c>
      <c r="AD35" s="475"/>
      <c r="AE35" s="498">
        <v>255.75548699999999</v>
      </c>
      <c r="AF35" s="519"/>
      <c r="AG35" s="266"/>
      <c r="AH35" s="271"/>
      <c r="AI35" s="271"/>
      <c r="AJ35" s="271"/>
      <c r="AK35" s="271"/>
      <c r="AL35" s="271"/>
      <c r="AM35" s="271"/>
      <c r="AN35" s="271"/>
      <c r="AO35" s="271"/>
      <c r="AP35" s="271"/>
      <c r="AQ35" s="271"/>
      <c r="AR35" s="271"/>
      <c r="AS35" s="271"/>
      <c r="AT35" s="271"/>
      <c r="AU35" s="271"/>
    </row>
    <row r="36" spans="1:47" x14ac:dyDescent="0.25">
      <c r="A36" s="183" t="s">
        <v>328</v>
      </c>
      <c r="B36" s="259">
        <f t="shared" si="11"/>
        <v>259.59474399999999</v>
      </c>
      <c r="C36" s="259">
        <f t="shared" si="11"/>
        <v>260.31122499999998</v>
      </c>
      <c r="D36" s="259">
        <f t="shared" si="11"/>
        <v>259.88084199999997</v>
      </c>
      <c r="E36" s="259">
        <f t="shared" si="11"/>
        <v>259.75573900000001</v>
      </c>
      <c r="F36" s="259">
        <f t="shared" si="11"/>
        <v>257.92163199999999</v>
      </c>
      <c r="G36" s="259">
        <f t="shared" si="11"/>
        <v>259.01141999999999</v>
      </c>
      <c r="H36" s="259">
        <f t="shared" si="11"/>
        <v>257.38246099999998</v>
      </c>
      <c r="I36" s="259">
        <f t="shared" si="11"/>
        <v>256.20211899999998</v>
      </c>
      <c r="J36" s="259">
        <f t="shared" si="11"/>
        <v>254.57602800000001</v>
      </c>
      <c r="K36" s="259">
        <f t="shared" si="11"/>
        <v>253.409053</v>
      </c>
      <c r="L36" s="259">
        <f t="shared" si="11"/>
        <v>253.48191700000001</v>
      </c>
      <c r="M36" s="259">
        <f t="shared" si="11"/>
        <v>250.99772400000001</v>
      </c>
      <c r="N36" s="259">
        <f t="shared" si="11"/>
        <v>251.292092</v>
      </c>
      <c r="O36" s="259">
        <f t="shared" si="11"/>
        <v>248.66021900000001</v>
      </c>
      <c r="Q36" s="39">
        <v>275</v>
      </c>
      <c r="S36" s="271"/>
      <c r="T36" s="271"/>
      <c r="U36" s="271"/>
      <c r="V36" s="271"/>
      <c r="W36" s="271"/>
      <c r="X36" s="271"/>
      <c r="Y36" s="271"/>
      <c r="Z36" s="271"/>
      <c r="AA36" s="271"/>
      <c r="AB36" s="271"/>
      <c r="AC36" s="474">
        <v>276</v>
      </c>
      <c r="AD36" s="475"/>
      <c r="AE36" s="498">
        <v>256.20211899999998</v>
      </c>
      <c r="AF36" s="519"/>
      <c r="AG36" s="266"/>
      <c r="AH36" s="271"/>
      <c r="AI36" s="271"/>
      <c r="AJ36" s="271"/>
      <c r="AK36" s="271"/>
      <c r="AL36" s="271"/>
      <c r="AM36" s="271"/>
      <c r="AN36" s="271"/>
      <c r="AO36" s="271"/>
      <c r="AP36" s="271"/>
      <c r="AQ36" s="271"/>
      <c r="AR36" s="271"/>
      <c r="AS36" s="271"/>
      <c r="AT36" s="271"/>
      <c r="AU36" s="271"/>
    </row>
    <row r="37" spans="1:47" x14ac:dyDescent="0.25">
      <c r="A37" s="183" t="s">
        <v>329</v>
      </c>
      <c r="B37" s="259">
        <f t="shared" si="11"/>
        <v>259.23328099999998</v>
      </c>
      <c r="C37" s="259">
        <f t="shared" si="11"/>
        <v>258.97128900000001</v>
      </c>
      <c r="D37" s="259">
        <f t="shared" si="11"/>
        <v>259.17361399999999</v>
      </c>
      <c r="E37" s="259">
        <f t="shared" si="11"/>
        <v>259.01923099999999</v>
      </c>
      <c r="F37" s="259">
        <f t="shared" si="11"/>
        <v>258.18775599999998</v>
      </c>
      <c r="G37" s="259">
        <f t="shared" si="11"/>
        <v>259.01141999999999</v>
      </c>
      <c r="H37" s="259">
        <f t="shared" si="11"/>
        <v>257.78645299999999</v>
      </c>
      <c r="I37" s="259">
        <f t="shared" si="11"/>
        <v>256.746196</v>
      </c>
      <c r="J37" s="259">
        <f t="shared" si="11"/>
        <v>257.03168899999997</v>
      </c>
      <c r="K37" s="259">
        <f t="shared" si="11"/>
        <v>255.480704</v>
      </c>
      <c r="L37" s="259">
        <f t="shared" si="11"/>
        <v>253.78462999999999</v>
      </c>
      <c r="M37" s="259">
        <f t="shared" si="11"/>
        <v>253.795388</v>
      </c>
      <c r="N37" s="259">
        <f t="shared" si="11"/>
        <v>252.07267400000001</v>
      </c>
      <c r="O37" s="259">
        <f t="shared" si="11"/>
        <v>249.09174999999999</v>
      </c>
      <c r="Q37" s="36">
        <v>285</v>
      </c>
      <c r="S37" s="271"/>
      <c r="T37" s="271"/>
      <c r="U37" s="271"/>
      <c r="V37" s="271"/>
      <c r="W37" s="271"/>
      <c r="X37" s="271"/>
      <c r="Y37" s="271"/>
      <c r="Z37" s="271"/>
      <c r="AA37" s="271"/>
      <c r="AB37" s="271"/>
      <c r="AC37" s="474">
        <v>276</v>
      </c>
      <c r="AD37" s="475"/>
      <c r="AE37" s="498">
        <v>256.26082400000001</v>
      </c>
      <c r="AF37" s="519"/>
      <c r="AG37" s="266"/>
      <c r="AH37" s="271"/>
      <c r="AI37" s="271"/>
      <c r="AJ37" s="271"/>
      <c r="AK37" s="271"/>
      <c r="AL37" s="271"/>
      <c r="AM37" s="271"/>
      <c r="AN37" s="271"/>
      <c r="AO37" s="271"/>
      <c r="AP37" s="271"/>
      <c r="AQ37" s="271"/>
      <c r="AR37" s="271"/>
      <c r="AS37" s="271"/>
      <c r="AT37" s="271"/>
      <c r="AU37" s="271"/>
    </row>
    <row r="38" spans="1:47" x14ac:dyDescent="0.25">
      <c r="A38" s="183" t="s">
        <v>330</v>
      </c>
      <c r="B38" s="259">
        <f t="shared" si="11"/>
        <v>259.67716899999999</v>
      </c>
      <c r="C38" s="259">
        <f t="shared" si="11"/>
        <v>259.94927000000001</v>
      </c>
      <c r="D38" s="259">
        <f t="shared" si="11"/>
        <v>259.892315</v>
      </c>
      <c r="E38" s="259">
        <f t="shared" si="11"/>
        <v>258.94668200000001</v>
      </c>
      <c r="F38" s="259">
        <f t="shared" si="11"/>
        <v>259.33615099999997</v>
      </c>
      <c r="G38" s="259">
        <f t="shared" si="11"/>
        <v>258.95662900000002</v>
      </c>
      <c r="H38" s="259">
        <f t="shared" si="11"/>
        <v>258.37652400000002</v>
      </c>
      <c r="I38" s="259">
        <f t="shared" si="11"/>
        <v>258.66992900000002</v>
      </c>
      <c r="J38" s="259">
        <f t="shared" si="11"/>
        <v>257.28357899999997</v>
      </c>
      <c r="K38" s="259">
        <f t="shared" si="11"/>
        <v>255.37053800000001</v>
      </c>
      <c r="L38" s="259">
        <f t="shared" si="11"/>
        <v>253.64406500000001</v>
      </c>
      <c r="M38" s="259">
        <f t="shared" si="11"/>
        <v>254.488022</v>
      </c>
      <c r="N38" s="259">
        <f t="shared" si="11"/>
        <v>252.350618</v>
      </c>
      <c r="O38" s="259">
        <f t="shared" si="11"/>
        <v>251.44354100000001</v>
      </c>
      <c r="Q38" s="39">
        <v>284</v>
      </c>
      <c r="S38" s="271"/>
      <c r="T38" s="271"/>
      <c r="U38" s="271"/>
      <c r="V38" s="271"/>
      <c r="W38" s="271"/>
      <c r="X38" s="271"/>
      <c r="Y38" s="271"/>
      <c r="Z38" s="271"/>
      <c r="AA38" s="271"/>
      <c r="AB38" s="271"/>
      <c r="AC38" s="474">
        <v>277</v>
      </c>
      <c r="AD38" s="475"/>
      <c r="AE38" s="498">
        <v>256.746196</v>
      </c>
      <c r="AF38" s="519"/>
      <c r="AG38" s="266"/>
      <c r="AH38" s="271"/>
      <c r="AI38" s="271"/>
      <c r="AJ38" s="271"/>
      <c r="AK38" s="271"/>
      <c r="AL38" s="271"/>
      <c r="AM38" s="271"/>
      <c r="AN38" s="271"/>
      <c r="AO38" s="271"/>
      <c r="AP38" s="271"/>
      <c r="AQ38" s="271"/>
      <c r="AR38" s="271"/>
      <c r="AS38" s="271"/>
      <c r="AT38" s="271"/>
      <c r="AU38" s="271"/>
    </row>
    <row r="39" spans="1:47" x14ac:dyDescent="0.25">
      <c r="A39" s="183" t="s">
        <v>364</v>
      </c>
      <c r="B39" s="259">
        <f t="shared" si="11"/>
        <v>259.51550500000002</v>
      </c>
      <c r="C39" s="259">
        <f t="shared" si="11"/>
        <v>260.546695</v>
      </c>
      <c r="D39" s="259">
        <f t="shared" si="11"/>
        <v>259.938175</v>
      </c>
      <c r="E39" s="259">
        <f t="shared" si="11"/>
        <v>259.16106600000001</v>
      </c>
      <c r="F39" s="259">
        <f t="shared" si="11"/>
        <v>259.98070000000001</v>
      </c>
      <c r="G39" s="259">
        <f t="shared" si="11"/>
        <v>258.86080600000003</v>
      </c>
      <c r="H39" s="259">
        <f t="shared" si="11"/>
        <v>259.53011299999997</v>
      </c>
      <c r="I39" s="259">
        <f t="shared" si="11"/>
        <v>257.69244300000003</v>
      </c>
      <c r="J39" s="259">
        <f t="shared" si="11"/>
        <v>257.249638</v>
      </c>
      <c r="K39" s="259">
        <f t="shared" si="11"/>
        <v>255.75548699999999</v>
      </c>
      <c r="L39" s="259">
        <f t="shared" si="11"/>
        <v>256.26082400000001</v>
      </c>
      <c r="M39" s="259">
        <f t="shared" si="11"/>
        <v>254.46574000000001</v>
      </c>
      <c r="N39" s="259">
        <f t="shared" si="11"/>
        <v>251.89882900000001</v>
      </c>
      <c r="O39" s="259">
        <f t="shared" si="11"/>
        <v>250.03867199999999</v>
      </c>
      <c r="Q39" s="36">
        <v>285</v>
      </c>
      <c r="S39" s="271"/>
      <c r="T39" s="271"/>
      <c r="U39" s="271"/>
      <c r="V39" s="271"/>
      <c r="W39" s="271"/>
      <c r="X39" s="271"/>
      <c r="Y39" s="271"/>
      <c r="Z39" s="271"/>
      <c r="AA39" s="271"/>
      <c r="AB39" s="271"/>
      <c r="AC39" s="474">
        <v>277</v>
      </c>
      <c r="AD39" s="475"/>
      <c r="AE39" s="498">
        <v>257.03168899999997</v>
      </c>
      <c r="AF39" s="519"/>
      <c r="AG39" s="266"/>
      <c r="AH39" s="271"/>
      <c r="AI39" s="271"/>
      <c r="AJ39" s="271"/>
      <c r="AK39" s="271"/>
      <c r="AL39" s="271"/>
      <c r="AM39" s="271"/>
      <c r="AN39" s="271"/>
      <c r="AO39" s="271"/>
      <c r="AP39" s="271"/>
      <c r="AQ39" s="271"/>
      <c r="AR39" s="271"/>
      <c r="AS39" s="271"/>
      <c r="AT39" s="271"/>
      <c r="AU39" s="271"/>
    </row>
    <row r="40" spans="1:47" x14ac:dyDescent="0.25">
      <c r="A40" s="183"/>
      <c r="B40" s="259"/>
      <c r="C40" s="259"/>
      <c r="D40" s="259"/>
      <c r="E40" s="259"/>
      <c r="F40" s="259"/>
      <c r="G40" s="259"/>
      <c r="H40" s="259"/>
      <c r="I40" s="259"/>
      <c r="J40" s="259"/>
      <c r="K40" s="259"/>
      <c r="L40" s="259"/>
      <c r="M40" s="259"/>
      <c r="N40" s="259"/>
      <c r="O40" s="259"/>
      <c r="Q40" s="39">
        <v>285</v>
      </c>
      <c r="S40" s="266"/>
      <c r="T40" s="266"/>
      <c r="U40" s="266"/>
      <c r="V40" s="266"/>
      <c r="W40" s="266"/>
      <c r="X40" s="266"/>
      <c r="Y40" s="266"/>
      <c r="Z40" s="266"/>
      <c r="AA40" s="266"/>
      <c r="AB40" s="266"/>
      <c r="AC40" s="474">
        <v>278</v>
      </c>
      <c r="AD40" s="475"/>
      <c r="AE40" s="498">
        <v>257.249638</v>
      </c>
      <c r="AF40" s="519"/>
      <c r="AG40" s="266"/>
      <c r="AH40" s="266"/>
      <c r="AI40" s="266"/>
      <c r="AJ40" s="266"/>
      <c r="AK40" s="266"/>
      <c r="AL40" s="266"/>
      <c r="AM40" s="266"/>
      <c r="AN40" s="266"/>
      <c r="AO40" s="266"/>
      <c r="AP40" s="266"/>
      <c r="AQ40" s="266"/>
      <c r="AR40" s="266"/>
      <c r="AS40" s="266"/>
      <c r="AT40" s="266"/>
      <c r="AU40" s="266"/>
    </row>
    <row r="41" spans="1:47" x14ac:dyDescent="0.25">
      <c r="A41" s="250" t="s">
        <v>521</v>
      </c>
      <c r="B41" s="259">
        <f>AVERAGE(B32:B39)</f>
        <v>264.38369799999998</v>
      </c>
      <c r="C41" s="259">
        <f t="shared" ref="C41:O41" si="12">AVERAGE(C32:C39)</f>
        <v>264.83277587500004</v>
      </c>
      <c r="D41" s="259">
        <f t="shared" si="12"/>
        <v>264.96691500000003</v>
      </c>
      <c r="E41" s="259">
        <f t="shared" si="12"/>
        <v>264.59080449999999</v>
      </c>
      <c r="F41" s="259">
        <f t="shared" si="12"/>
        <v>264.81484799999998</v>
      </c>
      <c r="G41" s="259">
        <f t="shared" si="12"/>
        <v>264.87827262500002</v>
      </c>
      <c r="H41" s="259">
        <f t="shared" si="12"/>
        <v>264.67261799999994</v>
      </c>
      <c r="I41" s="259">
        <f t="shared" si="12"/>
        <v>264.59333887499997</v>
      </c>
      <c r="J41" s="259">
        <f t="shared" si="12"/>
        <v>264.51190899999995</v>
      </c>
      <c r="K41" s="259">
        <f t="shared" si="12"/>
        <v>264.07409625000003</v>
      </c>
      <c r="L41" s="259">
        <f t="shared" si="12"/>
        <v>263.89812087500002</v>
      </c>
      <c r="M41" s="259">
        <f t="shared" si="12"/>
        <v>263.87162999999998</v>
      </c>
      <c r="N41" s="259">
        <f t="shared" si="12"/>
        <v>264.15751174999997</v>
      </c>
      <c r="O41" s="259">
        <f t="shared" si="12"/>
        <v>263.37576887500006</v>
      </c>
      <c r="Q41" s="36">
        <v>285</v>
      </c>
      <c r="S41" s="272"/>
      <c r="T41" s="272"/>
      <c r="U41" s="272"/>
      <c r="V41" s="272"/>
      <c r="W41" s="272"/>
      <c r="X41" s="272"/>
      <c r="Y41" s="272"/>
      <c r="Z41" s="272"/>
      <c r="AA41" s="272"/>
      <c r="AB41" s="272"/>
      <c r="AC41" s="474">
        <v>278</v>
      </c>
      <c r="AD41" s="475"/>
      <c r="AE41" s="498">
        <v>257.28357899999997</v>
      </c>
      <c r="AF41" s="519"/>
      <c r="AG41" s="269"/>
      <c r="AH41" s="273"/>
      <c r="AI41" s="273"/>
      <c r="AJ41" s="273"/>
      <c r="AK41" s="273"/>
      <c r="AL41" s="273"/>
      <c r="AM41" s="273"/>
      <c r="AN41" s="273"/>
      <c r="AO41" s="273"/>
      <c r="AP41" s="273"/>
      <c r="AQ41" s="273"/>
      <c r="AR41" s="273"/>
      <c r="AS41" s="273"/>
      <c r="AT41" s="273"/>
      <c r="AU41" s="273"/>
    </row>
    <row r="42" spans="1:47" x14ac:dyDescent="0.25">
      <c r="A42" s="250" t="s">
        <v>154</v>
      </c>
      <c r="B42" s="259">
        <f>_xlfn.STDEV.P(B32:B39)</f>
        <v>4.9740924130849491</v>
      </c>
      <c r="C42" s="259">
        <f t="shared" ref="C42:O42" si="13">_xlfn.STDEV.P(C32:C39)</f>
        <v>4.9481726255166718</v>
      </c>
      <c r="D42" s="259">
        <f t="shared" si="13"/>
        <v>5.3535501485992576</v>
      </c>
      <c r="E42" s="259">
        <f t="shared" si="13"/>
        <v>5.4861811928901201</v>
      </c>
      <c r="F42" s="259">
        <f t="shared" si="13"/>
        <v>6.0963845908142176</v>
      </c>
      <c r="G42" s="259">
        <f t="shared" si="13"/>
        <v>6.1177879852873662</v>
      </c>
      <c r="H42" s="259">
        <f t="shared" si="13"/>
        <v>6.5592789930660205</v>
      </c>
      <c r="I42" s="259">
        <f t="shared" si="13"/>
        <v>7.4671144604858934</v>
      </c>
      <c r="J42" s="259">
        <f t="shared" si="13"/>
        <v>8.1695206498645998</v>
      </c>
      <c r="K42" s="259">
        <f t="shared" si="13"/>
        <v>9.1910573255640742</v>
      </c>
      <c r="L42" s="259">
        <f t="shared" si="13"/>
        <v>9.785221175073934</v>
      </c>
      <c r="M42" s="259">
        <f t="shared" si="13"/>
        <v>10.68346030775079</v>
      </c>
      <c r="N42" s="259">
        <f t="shared" si="13"/>
        <v>12.436577313065415</v>
      </c>
      <c r="O42" s="259">
        <f t="shared" si="13"/>
        <v>13.768953645790321</v>
      </c>
      <c r="Q42" s="39">
        <v>284</v>
      </c>
      <c r="S42" s="272"/>
      <c r="T42" s="272"/>
      <c r="U42" s="272"/>
      <c r="V42" s="272"/>
      <c r="W42" s="272"/>
      <c r="X42" s="272"/>
      <c r="Y42" s="272"/>
      <c r="Z42" s="272"/>
      <c r="AA42" s="272"/>
      <c r="AB42" s="272"/>
      <c r="AC42" s="474">
        <v>278</v>
      </c>
      <c r="AD42" s="475"/>
      <c r="AE42" s="498">
        <v>257.38246099999998</v>
      </c>
      <c r="AF42" s="519"/>
      <c r="AG42" s="269"/>
      <c r="AH42" s="273"/>
      <c r="AI42" s="273"/>
      <c r="AJ42" s="273"/>
      <c r="AK42" s="273"/>
      <c r="AL42" s="273"/>
      <c r="AM42" s="273"/>
      <c r="AN42" s="273"/>
      <c r="AO42" s="273"/>
      <c r="AP42" s="273"/>
      <c r="AQ42" s="273"/>
      <c r="AR42" s="273"/>
      <c r="AS42" s="273"/>
      <c r="AT42" s="273"/>
      <c r="AU42" s="273"/>
    </row>
    <row r="43" spans="1:47" x14ac:dyDescent="0.25">
      <c r="A43" s="250" t="s">
        <v>155</v>
      </c>
      <c r="B43" s="253">
        <f>VAR(B32:B39)</f>
        <v>28.276108953039142</v>
      </c>
      <c r="C43" s="253">
        <f t="shared" ref="C43:O43" si="14">VAR(C32:C39)</f>
        <v>27.982185522185777</v>
      </c>
      <c r="D43" s="253">
        <f t="shared" si="14"/>
        <v>32.754856221219576</v>
      </c>
      <c r="E43" s="253">
        <f t="shared" si="14"/>
        <v>34.397924664252869</v>
      </c>
      <c r="F43" s="253">
        <f t="shared" si="14"/>
        <v>42.475320090419466</v>
      </c>
      <c r="G43" s="253">
        <f t="shared" si="14"/>
        <v>42.774091237630223</v>
      </c>
      <c r="H43" s="253">
        <f t="shared" si="14"/>
        <v>49.170446753002501</v>
      </c>
      <c r="I43" s="253">
        <f t="shared" si="14"/>
        <v>63.723198132568612</v>
      </c>
      <c r="J43" s="253">
        <f t="shared" si="14"/>
        <v>76.275505884073269</v>
      </c>
      <c r="K43" s="253">
        <f t="shared" si="14"/>
        <v>96.543468299205742</v>
      </c>
      <c r="L43" s="253">
        <f t="shared" si="14"/>
        <v>109.42920393727465</v>
      </c>
      <c r="M43" s="253">
        <f t="shared" si="14"/>
        <v>130.44151331118471</v>
      </c>
      <c r="N43" s="253">
        <f t="shared" si="14"/>
        <v>176.76394887297531</v>
      </c>
      <c r="O43" s="253">
        <f t="shared" si="14"/>
        <v>216.66752514276865</v>
      </c>
      <c r="Q43" s="36">
        <v>275</v>
      </c>
      <c r="S43" s="272"/>
      <c r="T43" s="272"/>
      <c r="U43" s="272"/>
      <c r="V43" s="272"/>
      <c r="W43" s="272"/>
      <c r="X43" s="272"/>
      <c r="Y43" s="272"/>
      <c r="Z43" s="272"/>
      <c r="AA43" s="272"/>
      <c r="AB43" s="272"/>
      <c r="AC43" s="474">
        <v>278</v>
      </c>
      <c r="AD43" s="475"/>
      <c r="AE43" s="498">
        <v>257.69244300000003</v>
      </c>
      <c r="AF43" s="519"/>
      <c r="AG43" s="269"/>
      <c r="AH43" s="273"/>
      <c r="AI43" s="273"/>
      <c r="AJ43" s="273"/>
      <c r="AK43" s="273"/>
      <c r="AL43" s="273"/>
      <c r="AM43" s="273"/>
      <c r="AN43" s="273"/>
      <c r="AO43" s="273"/>
      <c r="AP43" s="273"/>
      <c r="AQ43" s="273"/>
      <c r="AR43" s="273"/>
      <c r="AS43" s="273"/>
      <c r="AT43" s="273"/>
      <c r="AU43" s="273"/>
    </row>
    <row r="44" spans="1:47" x14ac:dyDescent="0.25">
      <c r="A44" s="250" t="s">
        <v>519</v>
      </c>
      <c r="B44" s="260">
        <f>B42/B41*100</f>
        <v>1.8813914967952938</v>
      </c>
      <c r="C44" s="260">
        <f t="shared" ref="C44:O44" si="15">C42/C41*100</f>
        <v>1.8684139865875926</v>
      </c>
      <c r="D44" s="260">
        <f t="shared" si="15"/>
        <v>2.0204598557518989</v>
      </c>
      <c r="E44" s="260">
        <f t="shared" si="15"/>
        <v>2.0734587519991154</v>
      </c>
      <c r="F44" s="260">
        <f t="shared" si="15"/>
        <v>2.3021309555928746</v>
      </c>
      <c r="G44" s="260">
        <f t="shared" si="15"/>
        <v>2.3096601788658564</v>
      </c>
      <c r="H44" s="260">
        <f t="shared" si="15"/>
        <v>2.4782612733539446</v>
      </c>
      <c r="I44" s="260">
        <f t="shared" si="15"/>
        <v>2.8221097674773783</v>
      </c>
      <c r="J44" s="260">
        <f t="shared" si="15"/>
        <v>3.0885265925265397</v>
      </c>
      <c r="K44" s="260">
        <f t="shared" si="15"/>
        <v>3.4804842489597552</v>
      </c>
      <c r="L44" s="260">
        <f t="shared" si="15"/>
        <v>3.70795409328014</v>
      </c>
      <c r="M44" s="260">
        <f t="shared" si="15"/>
        <v>4.0487339649778917</v>
      </c>
      <c r="N44" s="260">
        <f t="shared" si="15"/>
        <v>4.7080157708463934</v>
      </c>
      <c r="O44" s="260">
        <f t="shared" si="15"/>
        <v>5.2278741148450756</v>
      </c>
      <c r="Q44" s="39">
        <v>276</v>
      </c>
      <c r="S44" s="272"/>
      <c r="T44" s="272"/>
      <c r="U44" s="272"/>
      <c r="V44" s="272"/>
      <c r="W44" s="272"/>
      <c r="X44" s="272"/>
      <c r="Y44" s="272"/>
      <c r="Z44" s="272"/>
      <c r="AA44" s="272"/>
      <c r="AB44" s="272"/>
      <c r="AC44" s="474">
        <v>279</v>
      </c>
      <c r="AD44" s="475"/>
      <c r="AE44" s="498">
        <v>257.78645299999999</v>
      </c>
      <c r="AF44" s="519"/>
      <c r="AG44" s="269"/>
      <c r="AH44" s="273"/>
      <c r="AI44" s="273"/>
      <c r="AJ44" s="273"/>
      <c r="AK44" s="273"/>
      <c r="AL44" s="273"/>
      <c r="AM44" s="273"/>
      <c r="AN44" s="273"/>
      <c r="AO44" s="273"/>
      <c r="AP44" s="273"/>
      <c r="AQ44" s="273"/>
      <c r="AR44" s="273"/>
      <c r="AS44" s="273"/>
      <c r="AT44" s="273"/>
      <c r="AU44" s="273"/>
    </row>
    <row r="45" spans="1:47" x14ac:dyDescent="0.25">
      <c r="Q45" s="36">
        <v>274</v>
      </c>
      <c r="AC45" s="474">
        <v>279</v>
      </c>
      <c r="AD45" s="475"/>
      <c r="AE45" s="498">
        <v>258.37652400000002</v>
      </c>
      <c r="AF45" s="519"/>
    </row>
    <row r="46" spans="1:47" x14ac:dyDescent="0.25">
      <c r="Q46" s="39">
        <v>276</v>
      </c>
      <c r="AC46" s="474">
        <v>279</v>
      </c>
      <c r="AD46" s="475"/>
      <c r="AE46" s="498">
        <v>258.66992900000002</v>
      </c>
      <c r="AF46" s="519"/>
    </row>
    <row r="47" spans="1:47" x14ac:dyDescent="0.25">
      <c r="Q47" s="36">
        <v>277</v>
      </c>
      <c r="AC47" s="474">
        <v>279</v>
      </c>
      <c r="AD47" s="475"/>
      <c r="AE47" s="498">
        <v>259.53011299999997</v>
      </c>
      <c r="AF47" s="519"/>
    </row>
    <row r="48" spans="1:47" x14ac:dyDescent="0.25">
      <c r="Q48" s="39">
        <v>278</v>
      </c>
      <c r="AC48" s="474">
        <v>279</v>
      </c>
      <c r="AD48" s="475"/>
      <c r="AE48" s="498">
        <v>268.42676299999999</v>
      </c>
      <c r="AF48" s="519"/>
    </row>
    <row r="49" spans="17:32" x14ac:dyDescent="0.25">
      <c r="Q49" s="36">
        <v>278</v>
      </c>
      <c r="AC49" s="474">
        <v>279</v>
      </c>
      <c r="AD49" s="475"/>
      <c r="AE49" s="498">
        <v>269.26874099999998</v>
      </c>
      <c r="AF49" s="519"/>
    </row>
    <row r="50" spans="17:32" x14ac:dyDescent="0.25">
      <c r="Q50" s="39">
        <v>277</v>
      </c>
      <c r="AC50" s="474">
        <v>279</v>
      </c>
      <c r="AD50" s="475"/>
      <c r="AE50" s="498">
        <v>269.57559099999997</v>
      </c>
      <c r="AF50" s="519"/>
    </row>
    <row r="51" spans="17:32" x14ac:dyDescent="0.25">
      <c r="Q51" s="36">
        <v>279</v>
      </c>
      <c r="AC51" s="474">
        <v>279</v>
      </c>
      <c r="AD51" s="475"/>
      <c r="AE51" s="498">
        <v>269.841227</v>
      </c>
      <c r="AF51" s="519"/>
    </row>
    <row r="52" spans="17:32" x14ac:dyDescent="0.25">
      <c r="Q52" s="39">
        <v>279</v>
      </c>
      <c r="AC52" s="474">
        <v>279</v>
      </c>
      <c r="AD52" s="475"/>
      <c r="AE52" s="498">
        <v>270.25708900000001</v>
      </c>
      <c r="AF52" s="519"/>
    </row>
    <row r="53" spans="17:32" x14ac:dyDescent="0.25">
      <c r="Q53" s="36">
        <v>276</v>
      </c>
      <c r="AC53" s="474">
        <v>280</v>
      </c>
      <c r="AD53" s="475"/>
      <c r="AE53" s="498">
        <v>270.26209499999999</v>
      </c>
      <c r="AF53" s="519"/>
    </row>
    <row r="54" spans="17:32" x14ac:dyDescent="0.25">
      <c r="Q54" s="39">
        <v>279</v>
      </c>
      <c r="AC54" s="474">
        <v>280</v>
      </c>
      <c r="AD54" s="475"/>
      <c r="AE54" s="498">
        <v>270.71990799999998</v>
      </c>
      <c r="AF54" s="519"/>
    </row>
    <row r="55" spans="17:32" x14ac:dyDescent="0.25">
      <c r="Q55" s="36">
        <v>280</v>
      </c>
      <c r="AC55" s="474">
        <v>280</v>
      </c>
      <c r="AD55" s="475"/>
      <c r="AE55" s="498">
        <v>271.30552899999998</v>
      </c>
      <c r="AF55" s="519"/>
    </row>
    <row r="56" spans="17:32" x14ac:dyDescent="0.25">
      <c r="Q56" s="39">
        <v>281</v>
      </c>
      <c r="AC56" s="474">
        <v>281</v>
      </c>
      <c r="AD56" s="475"/>
      <c r="AE56" s="498">
        <v>271.608498</v>
      </c>
      <c r="AF56" s="519"/>
    </row>
    <row r="57" spans="17:32" x14ac:dyDescent="0.25">
      <c r="Q57" s="36">
        <v>280</v>
      </c>
      <c r="AC57" s="474">
        <v>281</v>
      </c>
      <c r="AD57" s="475"/>
      <c r="AE57" s="498">
        <v>272.66699</v>
      </c>
      <c r="AF57" s="519"/>
    </row>
    <row r="58" spans="17:32" x14ac:dyDescent="0.25">
      <c r="Q58" s="39">
        <v>279</v>
      </c>
      <c r="AC58" s="474">
        <v>281</v>
      </c>
      <c r="AD58" s="475"/>
      <c r="AE58" s="498">
        <v>272.934236</v>
      </c>
      <c r="AF58" s="519"/>
    </row>
    <row r="59" spans="17:32" x14ac:dyDescent="0.25">
      <c r="Q59" s="36">
        <v>279</v>
      </c>
      <c r="AC59" s="474">
        <v>281</v>
      </c>
      <c r="AD59" s="475"/>
      <c r="AE59" s="498">
        <v>273.13850400000001</v>
      </c>
      <c r="AF59" s="519"/>
    </row>
    <row r="60" spans="17:32" x14ac:dyDescent="0.25">
      <c r="Q60" s="39">
        <v>281</v>
      </c>
      <c r="AC60" s="474">
        <v>281</v>
      </c>
      <c r="AD60" s="475"/>
      <c r="AE60" s="498">
        <v>273.55713700000001</v>
      </c>
      <c r="AF60" s="519"/>
    </row>
    <row r="61" spans="17:32" x14ac:dyDescent="0.25">
      <c r="Q61" s="36">
        <v>273</v>
      </c>
      <c r="AC61" s="474">
        <v>282</v>
      </c>
      <c r="AD61" s="475"/>
      <c r="AE61" s="498">
        <v>273.85256299999998</v>
      </c>
      <c r="AF61" s="519"/>
    </row>
    <row r="62" spans="17:32" x14ac:dyDescent="0.25">
      <c r="Q62" s="39">
        <v>276</v>
      </c>
      <c r="AC62" s="474">
        <v>284</v>
      </c>
      <c r="AD62" s="475"/>
      <c r="AE62" s="498">
        <v>274.14659499999999</v>
      </c>
      <c r="AF62" s="519"/>
    </row>
    <row r="63" spans="17:32" x14ac:dyDescent="0.25">
      <c r="Q63" s="36">
        <v>276</v>
      </c>
      <c r="AC63" s="474">
        <v>284</v>
      </c>
      <c r="AD63" s="475"/>
      <c r="AE63" s="498">
        <v>274.73555800000003</v>
      </c>
      <c r="AF63" s="519"/>
    </row>
    <row r="64" spans="17:32" x14ac:dyDescent="0.25">
      <c r="Q64" s="39">
        <v>276</v>
      </c>
      <c r="AC64" s="474">
        <v>285</v>
      </c>
      <c r="AD64" s="475"/>
      <c r="AE64" s="498">
        <v>274.91234500000002</v>
      </c>
      <c r="AF64" s="519"/>
    </row>
    <row r="65" spans="17:32" x14ac:dyDescent="0.25">
      <c r="Q65" s="36">
        <v>279</v>
      </c>
      <c r="R65" s="260"/>
      <c r="AC65" s="474">
        <v>285</v>
      </c>
      <c r="AD65" s="475"/>
      <c r="AE65" s="498">
        <v>275.52165500000001</v>
      </c>
      <c r="AF65" s="519"/>
    </row>
    <row r="66" spans="17:32" x14ac:dyDescent="0.25">
      <c r="Q66" s="39">
        <v>285</v>
      </c>
      <c r="R66" s="260"/>
      <c r="AC66" s="474">
        <v>285</v>
      </c>
      <c r="AD66" s="475"/>
      <c r="AE66" s="498">
        <v>275.71641299999999</v>
      </c>
      <c r="AF66" s="519"/>
    </row>
    <row r="67" spans="17:32" x14ac:dyDescent="0.25">
      <c r="Q67" s="36">
        <v>287</v>
      </c>
      <c r="R67" s="260"/>
      <c r="AC67" s="476">
        <v>285</v>
      </c>
      <c r="AD67" s="477"/>
      <c r="AE67" s="520">
        <v>275.83883700000001</v>
      </c>
      <c r="AF67" s="521"/>
    </row>
    <row r="68" spans="17:32" x14ac:dyDescent="0.25">
      <c r="Q68" s="39">
        <v>289</v>
      </c>
      <c r="R68" s="259"/>
      <c r="AC68" s="505"/>
      <c r="AD68" s="505"/>
      <c r="AE68" s="522"/>
      <c r="AF68" s="522"/>
    </row>
    <row r="69" spans="17:32" x14ac:dyDescent="0.25">
      <c r="Q69" s="36">
        <v>284</v>
      </c>
      <c r="R69" s="259"/>
      <c r="AC69" s="505"/>
      <c r="AD69" s="505"/>
      <c r="AE69" s="522"/>
      <c r="AF69" s="522"/>
    </row>
    <row r="70" spans="17:32" x14ac:dyDescent="0.25">
      <c r="Q70" s="39">
        <v>286</v>
      </c>
      <c r="R70" s="259"/>
      <c r="AC70" s="505"/>
      <c r="AD70" s="505"/>
      <c r="AE70" s="522"/>
      <c r="AF70" s="522"/>
    </row>
    <row r="71" spans="17:32" x14ac:dyDescent="0.25">
      <c r="Q71" s="36">
        <v>284</v>
      </c>
      <c r="R71" s="259"/>
      <c r="AC71" s="505"/>
      <c r="AD71" s="505"/>
      <c r="AE71" s="522"/>
      <c r="AF71" s="522"/>
    </row>
    <row r="72" spans="17:32" x14ac:dyDescent="0.25">
      <c r="Q72" s="39">
        <v>281</v>
      </c>
      <c r="R72" s="259"/>
      <c r="AC72" s="505"/>
      <c r="AD72" s="505"/>
      <c r="AE72" s="522"/>
      <c r="AF72" s="522"/>
    </row>
    <row r="73" spans="17:32" x14ac:dyDescent="0.25">
      <c r="Q73">
        <v>270.71990799999998</v>
      </c>
      <c r="AC73" s="505"/>
      <c r="AD73" s="505"/>
      <c r="AE73" s="522"/>
      <c r="AF73" s="522"/>
    </row>
    <row r="74" spans="17:32" x14ac:dyDescent="0.25">
      <c r="Q74">
        <v>270.25708900000001</v>
      </c>
      <c r="AC74" s="505"/>
      <c r="AD74" s="505"/>
      <c r="AE74" s="522"/>
      <c r="AF74" s="522"/>
    </row>
    <row r="75" spans="17:32" x14ac:dyDescent="0.25">
      <c r="Q75">
        <v>273.13850400000001</v>
      </c>
      <c r="AC75" s="505"/>
      <c r="AD75" s="505"/>
      <c r="AE75" s="522"/>
      <c r="AF75" s="522"/>
    </row>
    <row r="76" spans="17:32" x14ac:dyDescent="0.25">
      <c r="Q76">
        <v>275.83883700000001</v>
      </c>
      <c r="AC76" s="309"/>
      <c r="AD76" s="309"/>
      <c r="AE76" s="310"/>
      <c r="AF76" s="310"/>
    </row>
    <row r="77" spans="17:32" x14ac:dyDescent="0.25">
      <c r="Q77">
        <v>254.57602800000001</v>
      </c>
      <c r="AC77" s="309"/>
      <c r="AD77" s="309"/>
      <c r="AE77" s="310"/>
      <c r="AF77" s="310"/>
    </row>
    <row r="78" spans="17:32" x14ac:dyDescent="0.25">
      <c r="Q78">
        <v>257.03168899999997</v>
      </c>
      <c r="AC78" s="309"/>
      <c r="AD78" s="309"/>
      <c r="AE78" s="310"/>
      <c r="AF78" s="310"/>
    </row>
    <row r="79" spans="17:32" x14ac:dyDescent="0.25">
      <c r="Q79">
        <v>257.28357899999997</v>
      </c>
      <c r="AC79" s="309"/>
      <c r="AD79" s="309"/>
      <c r="AE79" s="310"/>
      <c r="AF79" s="310"/>
    </row>
    <row r="80" spans="17:32" x14ac:dyDescent="0.25">
      <c r="Q80">
        <v>257.249638</v>
      </c>
      <c r="AC80" s="309"/>
      <c r="AD80" s="309"/>
      <c r="AE80" s="310"/>
      <c r="AF80" s="310"/>
    </row>
    <row r="81" spans="17:32" x14ac:dyDescent="0.25">
      <c r="Q81">
        <v>271.30552899999998</v>
      </c>
      <c r="AC81" s="309"/>
      <c r="AD81" s="309"/>
      <c r="AE81" s="310"/>
      <c r="AF81" s="310"/>
    </row>
    <row r="82" spans="17:32" x14ac:dyDescent="0.25">
      <c r="Q82">
        <v>268.42676299999999</v>
      </c>
      <c r="AC82" s="309"/>
      <c r="AD82" s="309"/>
      <c r="AE82" s="310"/>
      <c r="AF82" s="310"/>
    </row>
    <row r="83" spans="17:32" x14ac:dyDescent="0.25">
      <c r="Q83">
        <v>273.55713700000001</v>
      </c>
      <c r="AC83" s="309"/>
      <c r="AD83" s="309"/>
      <c r="AE83" s="310"/>
      <c r="AF83" s="310"/>
    </row>
    <row r="84" spans="17:32" x14ac:dyDescent="0.25">
      <c r="Q84">
        <v>274.14659499999999</v>
      </c>
      <c r="AC84" s="309"/>
      <c r="AD84" s="309"/>
      <c r="AE84" s="310"/>
      <c r="AF84" s="310"/>
    </row>
    <row r="85" spans="17:32" x14ac:dyDescent="0.25">
      <c r="Q85">
        <v>256.20211899999998</v>
      </c>
      <c r="AC85" s="309"/>
      <c r="AD85" s="309"/>
      <c r="AE85" s="310"/>
      <c r="AF85" s="310"/>
    </row>
    <row r="86" spans="17:32" x14ac:dyDescent="0.25">
      <c r="Q86">
        <v>256.746196</v>
      </c>
      <c r="AC86" s="309"/>
      <c r="AD86" s="309"/>
      <c r="AE86" s="310"/>
      <c r="AF86" s="310"/>
    </row>
    <row r="87" spans="17:32" x14ac:dyDescent="0.25">
      <c r="Q87">
        <v>258.66992900000002</v>
      </c>
      <c r="AC87" s="309"/>
      <c r="AD87" s="309"/>
      <c r="AE87" s="310"/>
      <c r="AF87" s="310"/>
    </row>
    <row r="88" spans="17:32" x14ac:dyDescent="0.25">
      <c r="Q88">
        <v>257.69244300000003</v>
      </c>
      <c r="AC88" s="309"/>
      <c r="AD88" s="309"/>
      <c r="AE88" s="310"/>
      <c r="AF88" s="310"/>
    </row>
    <row r="89" spans="17:32" x14ac:dyDescent="0.25">
      <c r="Q89">
        <v>270.26209499999999</v>
      </c>
      <c r="AC89" s="309"/>
      <c r="AD89" s="309"/>
      <c r="AE89" s="310"/>
      <c r="AF89" s="310"/>
    </row>
    <row r="90" spans="17:32" x14ac:dyDescent="0.25">
      <c r="Q90">
        <v>272.66699</v>
      </c>
      <c r="AC90" s="309"/>
      <c r="AD90" s="309"/>
      <c r="AE90" s="310"/>
      <c r="AF90" s="310"/>
    </row>
    <row r="91" spans="17:32" x14ac:dyDescent="0.25">
      <c r="Q91">
        <v>274.91234500000002</v>
      </c>
      <c r="AC91" s="309"/>
      <c r="AD91" s="309"/>
      <c r="AE91" s="310"/>
      <c r="AF91" s="310"/>
    </row>
    <row r="92" spans="17:32" x14ac:dyDescent="0.25">
      <c r="Q92">
        <v>274.73555800000003</v>
      </c>
      <c r="AC92" s="309"/>
      <c r="AD92" s="309"/>
      <c r="AE92" s="310"/>
      <c r="AF92" s="310"/>
    </row>
    <row r="93" spans="17:32" x14ac:dyDescent="0.25">
      <c r="Q93">
        <v>253.409053</v>
      </c>
      <c r="AC93" s="309"/>
      <c r="AD93" s="309"/>
      <c r="AE93" s="310"/>
      <c r="AF93" s="310"/>
    </row>
    <row r="94" spans="17:32" x14ac:dyDescent="0.25">
      <c r="Q94">
        <v>255.480704</v>
      </c>
      <c r="AC94" s="309"/>
      <c r="AD94" s="309"/>
      <c r="AE94" s="310"/>
      <c r="AF94" s="310"/>
    </row>
    <row r="95" spans="17:32" x14ac:dyDescent="0.25">
      <c r="Q95">
        <v>255.37053800000001</v>
      </c>
      <c r="AC95" s="309"/>
      <c r="AD95" s="309"/>
      <c r="AE95" s="310"/>
      <c r="AF95" s="310"/>
    </row>
    <row r="96" spans="17:32" x14ac:dyDescent="0.25">
      <c r="Q96">
        <v>255.75548699999999</v>
      </c>
    </row>
    <row r="97" spans="17:17" x14ac:dyDescent="0.25">
      <c r="Q97">
        <v>269.26874099999998</v>
      </c>
    </row>
    <row r="98" spans="17:17" x14ac:dyDescent="0.25">
      <c r="Q98">
        <v>269.57559099999997</v>
      </c>
    </row>
    <row r="99" spans="17:17" x14ac:dyDescent="0.25">
      <c r="Q99">
        <v>271.608498</v>
      </c>
    </row>
    <row r="100" spans="17:17" x14ac:dyDescent="0.25">
      <c r="Q100">
        <v>273.85256299999998</v>
      </c>
    </row>
    <row r="101" spans="17:17" x14ac:dyDescent="0.25">
      <c r="Q101">
        <v>257.38246099999998</v>
      </c>
    </row>
    <row r="102" spans="17:17" x14ac:dyDescent="0.25">
      <c r="Q102">
        <v>257.78645299999999</v>
      </c>
    </row>
    <row r="103" spans="17:17" x14ac:dyDescent="0.25">
      <c r="Q103">
        <v>258.37652400000002</v>
      </c>
    </row>
    <row r="104" spans="17:17" x14ac:dyDescent="0.25">
      <c r="Q104">
        <v>259.53011299999997</v>
      </c>
    </row>
    <row r="105" spans="17:17" x14ac:dyDescent="0.25">
      <c r="Q105">
        <v>269.841227</v>
      </c>
    </row>
    <row r="106" spans="17:17" x14ac:dyDescent="0.25">
      <c r="Q106">
        <v>272.934236</v>
      </c>
    </row>
    <row r="107" spans="17:17" x14ac:dyDescent="0.25">
      <c r="Q107">
        <v>275.71641299999999</v>
      </c>
    </row>
    <row r="108" spans="17:17" x14ac:dyDescent="0.25">
      <c r="Q108">
        <v>275.52165500000001</v>
      </c>
    </row>
    <row r="109" spans="17:17" x14ac:dyDescent="0.25">
      <c r="Q109">
        <v>253.48191700000001</v>
      </c>
    </row>
    <row r="110" spans="17:17" x14ac:dyDescent="0.25">
      <c r="Q110">
        <v>253.78462999999999</v>
      </c>
    </row>
    <row r="111" spans="17:17" x14ac:dyDescent="0.25">
      <c r="Q111">
        <v>253.64406500000001</v>
      </c>
    </row>
    <row r="112" spans="17:17" x14ac:dyDescent="0.25">
      <c r="Q112">
        <v>256.26082400000001</v>
      </c>
    </row>
    <row r="113" spans="17:17" x14ac:dyDescent="0.25">
      <c r="Q113" s="260">
        <v>268.874481</v>
      </c>
    </row>
    <row r="114" spans="17:17" x14ac:dyDescent="0.25">
      <c r="Q114" s="260">
        <v>269.49133499999999</v>
      </c>
    </row>
    <row r="115" spans="17:17" x14ac:dyDescent="0.25">
      <c r="Q115" s="260">
        <v>272.04951399999999</v>
      </c>
    </row>
    <row r="116" spans="17:17" x14ac:dyDescent="0.25">
      <c r="Q116" s="259">
        <v>272.67721499999999</v>
      </c>
    </row>
    <row r="117" spans="17:17" x14ac:dyDescent="0.25">
      <c r="Q117" s="259">
        <v>257.92163199999999</v>
      </c>
    </row>
    <row r="118" spans="17:17" x14ac:dyDescent="0.25">
      <c r="Q118" s="259">
        <v>258.18775599999998</v>
      </c>
    </row>
    <row r="119" spans="17:17" x14ac:dyDescent="0.25">
      <c r="Q119" s="259">
        <v>259.33615099999997</v>
      </c>
    </row>
    <row r="120" spans="17:17" x14ac:dyDescent="0.25">
      <c r="Q120" s="259">
        <v>259.98070000000001</v>
      </c>
    </row>
  </sheetData>
  <sortState ref="AE28:AF67">
    <sortCondition ref="AE28"/>
  </sortState>
  <mergeCells count="99">
    <mergeCell ref="AC30:AD30"/>
    <mergeCell ref="AC26:AF26"/>
    <mergeCell ref="AC27:AD27"/>
    <mergeCell ref="AE27:AF27"/>
    <mergeCell ref="AC28:AD28"/>
    <mergeCell ref="AC29:AD29"/>
    <mergeCell ref="AE28:AF28"/>
    <mergeCell ref="AE29:AF29"/>
    <mergeCell ref="AE30:AF30"/>
    <mergeCell ref="AE31:AF31"/>
    <mergeCell ref="AE32:AF32"/>
    <mergeCell ref="AC31:AD31"/>
    <mergeCell ref="AC32:AD32"/>
    <mergeCell ref="AC33:AD33"/>
    <mergeCell ref="AC34:AD34"/>
    <mergeCell ref="AC35:AD35"/>
    <mergeCell ref="AC44:AD44"/>
    <mergeCell ref="AE33:AF33"/>
    <mergeCell ref="AE34:AF34"/>
    <mergeCell ref="AE35:AF35"/>
    <mergeCell ref="AC36:AD36"/>
    <mergeCell ref="AC37:AD37"/>
    <mergeCell ref="AC38:AD38"/>
    <mergeCell ref="AC39:AD39"/>
    <mergeCell ref="AC40:AD40"/>
    <mergeCell ref="AC41:AD41"/>
    <mergeCell ref="AC42:AD42"/>
    <mergeCell ref="AC43:AD43"/>
    <mergeCell ref="AC56:AD56"/>
    <mergeCell ref="AC45:AD45"/>
    <mergeCell ref="AC46:AD46"/>
    <mergeCell ref="AC47:AD47"/>
    <mergeCell ref="AC48:AD48"/>
    <mergeCell ref="AC49:AD49"/>
    <mergeCell ref="AC50:AD50"/>
    <mergeCell ref="AC51:AD51"/>
    <mergeCell ref="AC52:AD52"/>
    <mergeCell ref="AC53:AD53"/>
    <mergeCell ref="AC54:AD54"/>
    <mergeCell ref="AC55:AD55"/>
    <mergeCell ref="AC68:AD68"/>
    <mergeCell ref="AC57:AD57"/>
    <mergeCell ref="AC58:AD58"/>
    <mergeCell ref="AC59:AD59"/>
    <mergeCell ref="AC60:AD60"/>
    <mergeCell ref="AC61:AD61"/>
    <mergeCell ref="AC62:AD62"/>
    <mergeCell ref="AC63:AD63"/>
    <mergeCell ref="AC64:AD64"/>
    <mergeCell ref="AC65:AD65"/>
    <mergeCell ref="AC66:AD66"/>
    <mergeCell ref="AC67:AD67"/>
    <mergeCell ref="AC75:AD75"/>
    <mergeCell ref="AE36:AF36"/>
    <mergeCell ref="AE37:AF37"/>
    <mergeCell ref="AE38:AF38"/>
    <mergeCell ref="AE39:AF39"/>
    <mergeCell ref="AE40:AF40"/>
    <mergeCell ref="AE41:AF41"/>
    <mergeCell ref="AE42:AF42"/>
    <mergeCell ref="AE43:AF43"/>
    <mergeCell ref="AE44:AF44"/>
    <mergeCell ref="AC69:AD69"/>
    <mergeCell ref="AC70:AD70"/>
    <mergeCell ref="AC71:AD71"/>
    <mergeCell ref="AC72:AD72"/>
    <mergeCell ref="AC73:AD73"/>
    <mergeCell ref="AC74:AD74"/>
    <mergeCell ref="AE56:AF56"/>
    <mergeCell ref="AE45:AF45"/>
    <mergeCell ref="AE46:AF46"/>
    <mergeCell ref="AE47:AF47"/>
    <mergeCell ref="AE48:AF48"/>
    <mergeCell ref="AE49:AF49"/>
    <mergeCell ref="AE50:AF50"/>
    <mergeCell ref="AE51:AF51"/>
    <mergeCell ref="AE52:AF52"/>
    <mergeCell ref="AE53:AF53"/>
    <mergeCell ref="AE54:AF54"/>
    <mergeCell ref="AE55:AF55"/>
    <mergeCell ref="AE68:AF68"/>
    <mergeCell ref="AE57:AF57"/>
    <mergeCell ref="AE58:AF58"/>
    <mergeCell ref="AE59:AF59"/>
    <mergeCell ref="AE60:AF60"/>
    <mergeCell ref="AE61:AF61"/>
    <mergeCell ref="AE62:AF62"/>
    <mergeCell ref="AE63:AF63"/>
    <mergeCell ref="AE64:AF64"/>
    <mergeCell ref="AE65:AF65"/>
    <mergeCell ref="AE66:AF66"/>
    <mergeCell ref="AE67:AF67"/>
    <mergeCell ref="AE75:AF75"/>
    <mergeCell ref="AE69:AF69"/>
    <mergeCell ref="AE70:AF70"/>
    <mergeCell ref="AE71:AF71"/>
    <mergeCell ref="AE72:AF72"/>
    <mergeCell ref="AE73:AF73"/>
    <mergeCell ref="AE74:AF74"/>
  </mergeCells>
  <conditionalFormatting sqref="Q3">
    <cfRule type="containsText" dxfId="14" priority="8" operator="containsText" text="Basotect">
      <formula>NOT(ISERROR(SEARCH("Basotect",Q3)))</formula>
    </cfRule>
  </conditionalFormatting>
  <conditionalFormatting sqref="Q4">
    <cfRule type="containsText" dxfId="13" priority="5" operator="containsText" text="axial belastet">
      <formula>NOT(ISERROR(SEARCH("axial belastet",Q4)))</formula>
    </cfRule>
    <cfRule type="containsText" dxfId="12" priority="6" operator="containsText" text="unbelastet">
      <formula>NOT(ISERROR(SEARCH("unbelastet",Q4)))</formula>
    </cfRule>
    <cfRule type="containsText" dxfId="11" priority="7" operator="containsText" text="radial belastet">
      <formula>NOT(ISERROR(SEARCH("radial belastet",Q4)))</formula>
    </cfRule>
  </conditionalFormatting>
  <conditionalFormatting sqref="Q3">
    <cfRule type="containsText" dxfId="10" priority="4" operator="containsText" text="Steinwolle">
      <formula>NOT(ISERROR(SEARCH("Steinwolle",Q3)))</formula>
    </cfRule>
  </conditionalFormatting>
  <conditionalFormatting sqref="Q2">
    <cfRule type="cellIs" dxfId="9" priority="3" operator="equal">
      <formula>$MA$2</formula>
    </cfRule>
  </conditionalFormatting>
  <pageMargins left="0.7" right="0.7" top="0.78740157499999996" bottom="0.78740157499999996" header="0.3" footer="0.3"/>
  <pageSetup paperSize="9"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containsText" priority="9" operator="containsText" id="{CBE7DE18-EFA4-42AE-8A53-AFFF29DE247A}">
            <xm:f>NOT(ISERROR(SEARCH($AN$2,Q2)))</xm:f>
            <xm:f>$AN$2</xm:f>
            <x14:dxf>
              <fill>
                <patternFill>
                  <bgColor theme="7" tint="0.59996337778862885"/>
                </patternFill>
              </fill>
            </x14:dxf>
          </x14:cfRule>
          <x14:cfRule type="containsText" priority="10" operator="containsText" id="{23E70DF7-4E2D-42C0-B14C-F3F10014FC26}">
            <xm:f>NOT(ISERROR(SEARCH($BV$2,Q2)))</xm:f>
            <xm:f>$BV$2</xm:f>
            <x14:dxf>
              <fill>
                <patternFill>
                  <bgColor rgb="FF7030A0"/>
                </patternFill>
              </fill>
            </x14:dxf>
          </x14:cfRule>
          <x14:cfRule type="containsText" priority="11" operator="containsText" id="{42416C51-17CB-4BCC-8647-6E303DC73CE1}">
            <xm:f>NOT(ISERROR(SEARCH($BH$2,Q2)))</xm:f>
            <xm:f>$BH$2</xm:f>
            <x14:dxf>
              <fill>
                <patternFill>
                  <bgColor rgb="FFFF0000"/>
                </patternFill>
              </fill>
            </x14:dxf>
          </x14:cfRule>
          <x14:cfRule type="containsText" priority="12" operator="containsText" id="{F016A52A-2DF6-4BC1-9CAC-84670DEDD1B5}">
            <xm:f>NOT(ISERROR(SEARCH($W$2,Q2)))</xm:f>
            <xm:f>$W$2</xm:f>
            <x14:dxf>
              <fill>
                <patternFill>
                  <bgColor theme="5"/>
                </patternFill>
              </fill>
            </x14:dxf>
          </x14:cfRule>
          <x14:cfRule type="containsText" priority="13" operator="containsText" id="{F223E049-625C-45E6-A3FE-18EF28978778}">
            <xm:f>NOT(ISERROR(SEARCH($B$2,Q2)))</xm:f>
            <xm:f>$B$2</xm:f>
            <x14:dxf>
              <fill>
                <patternFill>
                  <bgColor rgb="FF92D050"/>
                </patternFill>
              </fill>
            </x14:dxf>
          </x14:cfRule>
          <x14:cfRule type="containsText" priority="14" operator="containsText" id="{55E2C152-25B4-45C7-A0C0-74AC0F9A12DB}">
            <xm:f>NOT(ISERROR(SEARCH($C$2,Q2)))</xm:f>
            <xm:f>$C$2</xm:f>
            <x14:dxf>
              <fill>
                <patternFill>
                  <bgColor rgb="FF00B0F0"/>
                </patternFill>
              </fill>
            </x14:dxf>
          </x14:cfRule>
          <x14:cfRule type="containsText" priority="15" operator="containsText" id="{C14AAC01-4C0D-4174-B2F3-65621373A157}">
            <xm:f>NOT(ISERROR(SEARCH($D$2,Q2)))</xm:f>
            <xm:f>$D$2</xm:f>
            <x14:dxf>
              <fill>
                <patternFill>
                  <bgColor rgb="FFFFFF00"/>
                </patternFill>
              </fill>
            </x14:dxf>
          </x14:cfRule>
          <xm:sqref>Q2</xm:sqref>
        </x14:conditionalFormatting>
        <x14:conditionalFormatting xmlns:xm="http://schemas.microsoft.com/office/excel/2006/main">
          <x14:cfRule type="containsText" priority="2" operator="containsText" id="{363725BD-CCB5-451F-AB45-DA0BA0560A2C}">
            <xm:f>NOT(ISERROR(SEARCH($MA$2,Q2)))</xm:f>
            <xm:f>$MA$2</xm:f>
            <x14:dxf>
              <fill>
                <patternFill>
                  <bgColor rgb="FFFF00FF"/>
                </patternFill>
              </fill>
            </x14:dxf>
          </x14:cfRule>
          <xm:sqref>Q2</xm:sqref>
        </x14:conditionalFormatting>
        <x14:conditionalFormatting xmlns:xm="http://schemas.microsoft.com/office/excel/2006/main">
          <x14:cfRule type="containsText" priority="1" operator="containsText" id="{6FF69D01-0035-4D84-A966-DBDAB7700214}">
            <xm:f>NOT(ISERROR(SEARCH($PD$2,Q2)))</xm:f>
            <xm:f>$PD$2</xm:f>
            <x14:dxf>
              <fill>
                <patternFill>
                  <bgColor theme="4"/>
                </patternFill>
              </fill>
            </x14:dxf>
          </x14:cfRule>
          <xm:sqref>Q2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24</vt:i4>
      </vt:variant>
    </vt:vector>
  </HeadingPairs>
  <TitlesOfParts>
    <vt:vector size="24" baseType="lpstr">
      <vt:lpstr>Daten des Wechselstrom</vt:lpstr>
      <vt:lpstr>Wiederholabhängigkeit</vt:lpstr>
      <vt:lpstr>FaserAuswertung</vt:lpstr>
      <vt:lpstr>MESSZEITABHÄNGIGKEIT</vt:lpstr>
      <vt:lpstr>AXIAL Basotect 50 dick</vt:lpstr>
      <vt:lpstr>AXIAL schw. Faser 15 dick(1)</vt:lpstr>
      <vt:lpstr>AXIAL schw. Faser 20 dick(1)</vt:lpstr>
      <vt:lpstr>AXIAL Steinwolle senkrecht</vt:lpstr>
      <vt:lpstr>RADIAL Basotect</vt:lpstr>
      <vt:lpstr>UNBELA. gr. Faser 20 dick (1)</vt:lpstr>
      <vt:lpstr>Graphen Strömungsflächenverteil</vt:lpstr>
      <vt:lpstr>Wiederholungsversuche</vt:lpstr>
      <vt:lpstr>Bert Basotect</vt:lpstr>
      <vt:lpstr>Desc_HID</vt:lpstr>
      <vt:lpstr>Desc_HID1</vt:lpstr>
      <vt:lpstr>Desc_HID2</vt:lpstr>
      <vt:lpstr>Desc_HID3</vt:lpstr>
      <vt:lpstr>t-Test</vt:lpstr>
      <vt:lpstr>Bert Sawa 20</vt:lpstr>
      <vt:lpstr>Desc1_HID</vt:lpstr>
      <vt:lpstr>Bert Sawa 15</vt:lpstr>
      <vt:lpstr>Bert Trimelt</vt:lpstr>
      <vt:lpstr>Bert Lochscheiben</vt:lpstr>
      <vt:lpstr>Bert porö Alu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agva</dc:creator>
  <cp:lastModifiedBy>Chillkröte</cp:lastModifiedBy>
  <cp:lastPrinted>2017-12-12T14:32:01Z</cp:lastPrinted>
  <dcterms:created xsi:type="dcterms:W3CDTF">2017-09-21T09:31:52Z</dcterms:created>
  <dcterms:modified xsi:type="dcterms:W3CDTF">2017-12-15T10:14:00Z</dcterms:modified>
</cp:coreProperties>
</file>