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yury.bermeoc\Desktop\COPIA INFORMACION\1.DOC YURY\CRONOGRAMA ICA\2025\"/>
    </mc:Choice>
  </mc:AlternateContent>
  <xr:revisionPtr revIDLastSave="0" documentId="13_ncr:1_{6CB4C2F1-4E15-4F3E-BAD9-6B1F68F693B7}" xr6:coauthVersionLast="47" xr6:coauthVersionMax="47" xr10:uidLastSave="{00000000-0000-0000-0000-000000000000}"/>
  <bookViews>
    <workbookView xWindow="-120" yWindow="-120" windowWidth="20730" windowHeight="11160" firstSheet="2" activeTab="4" xr2:uid="{6CA96102-99C7-4D7E-9373-319485A2C47B}"/>
  </bookViews>
  <sheets>
    <sheet name="CALENDARIO_ICA_2025" sheetId="32" r:id="rId1"/>
    <sheet name="CALENDARIO_RETEICA 2025" sheetId="31" r:id="rId2"/>
    <sheet name="CALENDARIO_EXOGENA_ 2025" sheetId="33" r:id="rId3"/>
    <sheet name="IAP 2025" sheetId="29" r:id="rId4"/>
    <sheet name="CONSOLIDADO   (TERRITORIAL)" sheetId="24" r:id="rId5"/>
    <sheet name="CALENDARIO NACIONAL" sheetId="4" r:id="rId6"/>
    <sheet name="BASES RETENCION EN LA FUENTE" sheetId="23" r:id="rId7"/>
    <sheet name="RESOLUCIONES DE FACTURACION" sheetId="30" r:id="rId8"/>
  </sheets>
  <externalReferences>
    <externalReference r:id="rId9"/>
    <externalReference r:id="rId10"/>
    <externalReference r:id="rId11"/>
    <externalReference r:id="rId12"/>
  </externalReferences>
  <definedNames>
    <definedName name="\A">#REF!</definedName>
    <definedName name="\C">#REF!</definedName>
    <definedName name="_A">#REF!</definedName>
    <definedName name="_C">#REF!</definedName>
    <definedName name="_xlnm._FilterDatabase" localSheetId="0" hidden="1">CALENDARIO_ICA_2025!$A$5:$C$71</definedName>
    <definedName name="_xlnm._FilterDatabase" localSheetId="1" hidden="1">'CALENDARIO_RETEICA 2025'!$A$2:$G$68</definedName>
    <definedName name="_xlnm._FilterDatabase" localSheetId="4" hidden="1">'CONSOLIDADO   (TERRITORIAL)'!$A$2:$N$68</definedName>
    <definedName name="_Order1" hidden="1">255</definedName>
    <definedName name="_Order2" hidden="1">255</definedName>
    <definedName name="A_impresión_IM">[1]DIARIO!#REF!</definedName>
    <definedName name="BuiltIn_Print_Area">#REF!</definedName>
    <definedName name="BuiltIn_Print_Area___0">#REF!</definedName>
    <definedName name="BuiltIn_Print_Area___0___0___0___0">'[2]Servicio deuda'!#REF!</definedName>
    <definedName name="BuiltIn_Print_Titles">NA()</definedName>
    <definedName name="BuiltIn_Print_Titles___0">NA()</definedName>
    <definedName name="BuiltIn_Print_Titles___0___0">NA()</definedName>
    <definedName name="CONTA1">#REF!</definedName>
    <definedName name="CONTA3">#REF!</definedName>
    <definedName name="Factor">'[3]FT-CGC-02-005'!$D$28</definedName>
    <definedName name="hoja1">#REF!</definedName>
    <definedName name="IPPactual">'[3]FT-CGC-02-005'!$B$3</definedName>
    <definedName name="IPPdic96">'[3]FT-CGC-02-005'!$B$4</definedName>
    <definedName name="j">'[4]FT-CGC-02-005'!$D$28</definedName>
    <definedName name="Periodo">'[3]FT-CGC-02-005'!$E$2</definedName>
    <definedName name="RANGA">#REF!</definedName>
    <definedName name="RANGC">#REF!</definedName>
    <definedName name="sdcsdf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29" l="1"/>
  <c r="E3" i="29"/>
  <c r="E4" i="29"/>
  <c r="E5" i="29"/>
  <c r="E6" i="29"/>
  <c r="E7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" i="29"/>
  <c r="B86" i="32" l="1"/>
  <c r="B85" i="32"/>
  <c r="B83" i="32"/>
  <c r="B82" i="32"/>
  <c r="B79" i="32"/>
  <c r="B78" i="32"/>
  <c r="C76" i="32"/>
  <c r="B84" i="32" s="1"/>
  <c r="B80" i="32" l="1"/>
  <c r="J45" i="24"/>
  <c r="J38" i="24"/>
  <c r="I38" i="24"/>
  <c r="J59" i="24" l="1"/>
  <c r="F73" i="24"/>
  <c r="E7" i="4"/>
  <c r="E5" i="4"/>
  <c r="H49" i="4"/>
  <c r="H48" i="4"/>
  <c r="H44" i="4"/>
  <c r="H43" i="4"/>
  <c r="E50" i="4"/>
  <c r="E47" i="4"/>
  <c r="E45" i="4"/>
  <c r="E44" i="4"/>
  <c r="B42" i="4"/>
  <c r="B50" i="4"/>
  <c r="B47" i="4"/>
  <c r="B45" i="4"/>
  <c r="J42" i="24"/>
  <c r="J41" i="24"/>
  <c r="J51" i="24"/>
  <c r="J39" i="24"/>
  <c r="J23" i="24" l="1"/>
  <c r="J36" i="24" l="1"/>
  <c r="J30" i="24"/>
  <c r="J8" i="24"/>
  <c r="J49" i="24" l="1"/>
  <c r="B83" i="24"/>
  <c r="J53" i="24" s="1"/>
  <c r="B82" i="24"/>
  <c r="B79" i="24"/>
  <c r="B76" i="24"/>
  <c r="B75" i="24"/>
  <c r="C73" i="24"/>
  <c r="B81" i="24" s="1"/>
  <c r="J61" i="24"/>
  <c r="J43" i="24"/>
  <c r="J35" i="24"/>
  <c r="J34" i="24"/>
  <c r="J32" i="24"/>
  <c r="J31" i="24"/>
  <c r="J28" i="24"/>
  <c r="J22" i="24"/>
  <c r="J19" i="24"/>
  <c r="J17" i="24"/>
  <c r="J16" i="24"/>
  <c r="J15" i="24"/>
  <c r="J14" i="24"/>
  <c r="J11" i="24"/>
  <c r="J5" i="24"/>
  <c r="B77" i="24" l="1"/>
  <c r="B80" i="24"/>
  <c r="J24" i="24" l="1"/>
  <c r="J58" i="24"/>
  <c r="E25" i="4" l="1"/>
  <c r="H42" i="4"/>
  <c r="H45" i="4" s="1"/>
  <c r="H46" i="4" s="1"/>
  <c r="H47" i="4" s="1"/>
  <c r="H50" i="4" s="1"/>
  <c r="G42" i="4"/>
  <c r="G43" i="4" s="1"/>
  <c r="G44" i="4" s="1"/>
  <c r="G45" i="4" s="1"/>
  <c r="G46" i="4" s="1"/>
  <c r="G47" i="4" s="1"/>
  <c r="G48" i="4" s="1"/>
  <c r="G49" i="4" s="1"/>
  <c r="G50" i="4" s="1"/>
  <c r="E42" i="4"/>
  <c r="E43" i="4" s="1"/>
  <c r="E46" i="4" s="1"/>
  <c r="E48" i="4" s="1"/>
  <c r="E49" i="4" s="1"/>
  <c r="D42" i="4"/>
  <c r="D43" i="4" s="1"/>
  <c r="D44" i="4" s="1"/>
  <c r="D45" i="4" s="1"/>
  <c r="D46" i="4" s="1"/>
  <c r="D47" i="4" s="1"/>
  <c r="D48" i="4" s="1"/>
  <c r="D49" i="4" s="1"/>
  <c r="D50" i="4" s="1"/>
  <c r="B43" i="4"/>
  <c r="B44" i="4" s="1"/>
  <c r="B46" i="4" s="1"/>
  <c r="B48" i="4" s="1"/>
  <c r="B49" i="4" s="1"/>
  <c r="A42" i="4"/>
  <c r="A43" i="4" s="1"/>
  <c r="A44" i="4" s="1"/>
  <c r="A45" i="4" s="1"/>
  <c r="A46" i="4" s="1"/>
  <c r="A47" i="4" s="1"/>
  <c r="A48" i="4" s="1"/>
  <c r="A49" i="4" s="1"/>
  <c r="A50" i="4" s="1"/>
  <c r="E15" i="4"/>
  <c r="E13" i="4"/>
  <c r="E11" i="4"/>
  <c r="E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Yury Bermeo Castro</author>
  </authors>
  <commentList>
    <comment ref="B76" authorId="0" shapeId="0" xr:uid="{7E088F38-5939-4584-BCAE-B7C077EF23CE}">
      <text>
        <r>
          <rPr>
            <b/>
            <sz val="9"/>
            <color indexed="81"/>
            <rFont val="Tahoma"/>
            <family val="2"/>
          </rPr>
          <t>Yury Bermeo Castro:</t>
        </r>
        <r>
          <rPr>
            <sz val="9"/>
            <color indexed="81"/>
            <rFont val="Tahoma"/>
            <family val="2"/>
          </rPr>
          <t xml:space="preserve">
Resolución 140 del 25 de noviembre de 2021</t>
        </r>
      </text>
    </comment>
    <comment ref="B77" authorId="0" shapeId="0" xr:uid="{7C05BB0C-6126-4316-A4EE-CD34B974215E}">
      <text>
        <r>
          <rPr>
            <b/>
            <sz val="9"/>
            <color indexed="81"/>
            <rFont val="Tahoma"/>
            <family val="2"/>
          </rPr>
          <t>Yury Bermeo Castro:</t>
        </r>
        <r>
          <rPr>
            <sz val="9"/>
            <color indexed="81"/>
            <rFont val="Tahoma"/>
            <family val="2"/>
          </rPr>
          <t xml:space="preserve">
Decreto 1724 del 15 de diciembre de 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yuri.bermeo</author>
    <author>Yury Bermeo Castro</author>
  </authors>
  <commentList>
    <comment ref="B22" authorId="0" shapeId="0" xr:uid="{11C741CB-967A-4F90-A5E3-824FF389D5A1}">
      <text>
        <r>
          <rPr>
            <b/>
            <sz val="9"/>
            <color indexed="81"/>
            <rFont val="Tahoma"/>
            <family val="2"/>
          </rPr>
          <t>yuri.bermeo:</t>
        </r>
        <r>
          <rPr>
            <sz val="9"/>
            <color indexed="81"/>
            <rFont val="Tahoma"/>
            <family val="2"/>
          </rPr>
          <t xml:space="preserve">
CLAVE Electrohuila2012</t>
        </r>
      </text>
    </comment>
    <comment ref="C34" authorId="1" shapeId="0" xr:uid="{C5F2A48D-2638-411A-B3AC-11BCD40863C2}">
      <text>
        <r>
          <rPr>
            <b/>
            <sz val="9"/>
            <color indexed="81"/>
            <rFont val="Tahoma"/>
            <family val="2"/>
          </rPr>
          <t>Yury Bermeo Castro:</t>
        </r>
        <r>
          <rPr>
            <sz val="9"/>
            <color indexed="81"/>
            <rFont val="Tahoma"/>
            <family val="2"/>
          </rPr>
          <t xml:space="preserve">
ART 288 Acuerdo 016/2021
</t>
        </r>
      </text>
    </comment>
    <comment ref="B39" authorId="0" shapeId="0" xr:uid="{8CB8E29C-7E28-4D79-B594-76C331F9A240}">
      <text>
        <r>
          <rPr>
            <b/>
            <sz val="9"/>
            <color indexed="81"/>
            <rFont val="Tahoma"/>
            <family val="2"/>
          </rPr>
          <t>yuri.bermeo:</t>
        </r>
        <r>
          <rPr>
            <sz val="9"/>
            <color indexed="81"/>
            <rFont val="Tahoma"/>
            <family val="2"/>
          </rPr>
          <t xml:space="preserve">
CLAVE Electrohuila2012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Yury Bermeo Castro</author>
  </authors>
  <commentList>
    <comment ref="B73" authorId="0" shapeId="0" xr:uid="{F3819339-7467-4664-AC47-A25A34EDF7DB}">
      <text>
        <r>
          <rPr>
            <b/>
            <sz val="9"/>
            <color indexed="81"/>
            <rFont val="Tahoma"/>
            <family val="2"/>
          </rPr>
          <t>Yury Bermeo Castro:</t>
        </r>
        <r>
          <rPr>
            <sz val="9"/>
            <color indexed="81"/>
            <rFont val="Tahoma"/>
            <family val="2"/>
          </rPr>
          <t xml:space="preserve">
Resolución 140 del 25 de noviembre de 2021</t>
        </r>
      </text>
    </comment>
    <comment ref="B74" authorId="0" shapeId="0" xr:uid="{8925B63C-2F4B-456B-8DCC-75F9EAE67982}">
      <text>
        <r>
          <rPr>
            <b/>
            <sz val="9"/>
            <color indexed="81"/>
            <rFont val="Tahoma"/>
            <family val="2"/>
          </rPr>
          <t>Yury Bermeo Castro:</t>
        </r>
        <r>
          <rPr>
            <sz val="9"/>
            <color indexed="81"/>
            <rFont val="Tahoma"/>
            <family val="2"/>
          </rPr>
          <t xml:space="preserve">
Decreto 1724 del 15 de diciembre de 2021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William Dussan</author>
  </authors>
  <commentList>
    <comment ref="D38" authorId="0" shapeId="0" xr:uid="{C50A632B-8596-40CA-AA64-AFFB84D60F51}">
      <text>
        <r>
          <rPr>
            <sz val="9"/>
            <color indexed="81"/>
            <rFont val="Tahoma"/>
            <family val="2"/>
          </rPr>
          <t>Sobretasa : Las instituciones financieras, las entidades aseguradoras y reaseguradoras, las sociedades  omisionistas de bolsa de valores, las sociedades comisionistas agropecuarias, las bolsas de bienes y productos agropecuarios, agroindustriales o de otros commodities y los proveedores de infraestructura del mercado de valores</t>
        </r>
      </text>
    </comment>
  </commentList>
</comments>
</file>

<file path=xl/sharedStrings.xml><?xml version="1.0" encoding="utf-8"?>
<sst xmlns="http://schemas.openxmlformats.org/spreadsheetml/2006/main" count="1429" uniqueCount="411">
  <si>
    <t>MUNICIPIO</t>
  </si>
  <si>
    <t>NATAGA</t>
  </si>
  <si>
    <t>MEDELLIN</t>
  </si>
  <si>
    <t>FUNZA</t>
  </si>
  <si>
    <t>PEREIRA</t>
  </si>
  <si>
    <t>LA PLATA</t>
  </si>
  <si>
    <t xml:space="preserve">SANTA MARTA </t>
  </si>
  <si>
    <t>BOGOTA</t>
  </si>
  <si>
    <t>PLANADAS</t>
  </si>
  <si>
    <t>RIVERA</t>
  </si>
  <si>
    <t>ALTAMIRA</t>
  </si>
  <si>
    <t>BARAYA</t>
  </si>
  <si>
    <t>SAN AGUSTIN</t>
  </si>
  <si>
    <t>FLANDES</t>
  </si>
  <si>
    <t>PALERMO</t>
  </si>
  <si>
    <t>COLOMBIA</t>
  </si>
  <si>
    <t>PAICOL</t>
  </si>
  <si>
    <t>INZA</t>
  </si>
  <si>
    <t>ELIAS</t>
  </si>
  <si>
    <t>CALI</t>
  </si>
  <si>
    <t>SAN VICENTE DEL CAGUAN</t>
  </si>
  <si>
    <t>AMAGA</t>
  </si>
  <si>
    <t>HOBO</t>
  </si>
  <si>
    <t>COTA</t>
  </si>
  <si>
    <t>SALADOBLANCO</t>
  </si>
  <si>
    <t>CAMPOLAEGRE</t>
  </si>
  <si>
    <t>IBAGUE</t>
  </si>
  <si>
    <t>AGRADO</t>
  </si>
  <si>
    <t>GUADALUPE</t>
  </si>
  <si>
    <t>ACEVEDO</t>
  </si>
  <si>
    <t>LA ARGENTINA</t>
  </si>
  <si>
    <t>CARTAGO</t>
  </si>
  <si>
    <t>MOSQUERA</t>
  </si>
  <si>
    <t>GIRON</t>
  </si>
  <si>
    <t>FLORENCIA</t>
  </si>
  <si>
    <t>ATACO</t>
  </si>
  <si>
    <t>OPORAPA</t>
  </si>
  <si>
    <t>YAGUARA</t>
  </si>
  <si>
    <t>PASTO</t>
  </si>
  <si>
    <t>TESALIA</t>
  </si>
  <si>
    <t>TIMANA</t>
  </si>
  <si>
    <t>TELLO</t>
  </si>
  <si>
    <t>SANTA MARIA</t>
  </si>
  <si>
    <t>GARZON</t>
  </si>
  <si>
    <t>NEIVA</t>
  </si>
  <si>
    <t>VILLAVICENCIO</t>
  </si>
  <si>
    <t>EL PITAL</t>
  </si>
  <si>
    <t>VALLEDUPAR</t>
  </si>
  <si>
    <t>TERUEL</t>
  </si>
  <si>
    <t>VILLAVIEJA</t>
  </si>
  <si>
    <t>IQUIRA</t>
  </si>
  <si>
    <t>SUAZA</t>
  </si>
  <si>
    <t>AIPE</t>
  </si>
  <si>
    <t>GIGANTE</t>
  </si>
  <si>
    <t xml:space="preserve">PUERTO ASIS </t>
  </si>
  <si>
    <t>ALGECIRAS</t>
  </si>
  <si>
    <t>ALPUJARRA</t>
  </si>
  <si>
    <t>PITALITO</t>
  </si>
  <si>
    <t xml:space="preserve">BIMESTRAL </t>
  </si>
  <si>
    <t>NA</t>
  </si>
  <si>
    <t xml:space="preserve">NATAGAIMA </t>
  </si>
  <si>
    <t>BIMESTRAL</t>
  </si>
  <si>
    <t xml:space="preserve">PALESTINA </t>
  </si>
  <si>
    <t xml:space="preserve">MENSUAL </t>
  </si>
  <si>
    <t xml:space="preserve">ISNOS </t>
  </si>
  <si>
    <t>PURACE</t>
  </si>
  <si>
    <t>MENSUAL</t>
  </si>
  <si>
    <t xml:space="preserve">YAGUARA </t>
  </si>
  <si>
    <t xml:space="preserve">SEMESTRAL </t>
  </si>
  <si>
    <t>Artículo 1.6.1.13.2.33. Declaración mensual de retenciones y
autorretenciones en la fuente de que trata el artículo 1.2.6.6. de este
Decreto.</t>
  </si>
  <si>
    <t>Artículo 1.6.1.13.2.30. Declaración y pago bimestral del impuesto sobre las_x000D_
ventas -/VA.</t>
  </si>
  <si>
    <t>DECLARACIÓN DE RETENCION EN LA FUENTE</t>
  </si>
  <si>
    <t>DECLARACIÓN DE IVA BIMESTRAL</t>
  </si>
  <si>
    <t>Mes</t>
  </si>
  <si>
    <t>Fecha límite</t>
  </si>
  <si>
    <t xml:space="preserve">Enero </t>
  </si>
  <si>
    <t xml:space="preserve">Enero -Febrero </t>
  </si>
  <si>
    <t xml:space="preserve">Febrero </t>
  </si>
  <si>
    <t>Marzo</t>
  </si>
  <si>
    <t>Marzo -Abril</t>
  </si>
  <si>
    <t>Abril</t>
  </si>
  <si>
    <t>Mayo</t>
  </si>
  <si>
    <t>Mayo -junio</t>
  </si>
  <si>
    <t>Junio</t>
  </si>
  <si>
    <t>Julio</t>
  </si>
  <si>
    <t xml:space="preserve">Julio - Agosto </t>
  </si>
  <si>
    <t>Agosto</t>
  </si>
  <si>
    <t>Septiembre</t>
  </si>
  <si>
    <t>Septiembre - Octubre</t>
  </si>
  <si>
    <t>Octubre</t>
  </si>
  <si>
    <t>Noviembre</t>
  </si>
  <si>
    <t xml:space="preserve">Noviembre - Diciembre </t>
  </si>
  <si>
    <t>Diciembre</t>
  </si>
  <si>
    <t>PLAZOS PARA EMITIR CERTIFICADOS TRIBUTARIOS</t>
  </si>
  <si>
    <t>Artículo 1.6.1.13.2.40. Obligación de expedir certificados por parte del_x000D_
agente retenedor del impuesto sobre la renta y complementario y del_x000D_
gravamen a los movimientos financieros -GMF.</t>
  </si>
  <si>
    <t>Grandes contribuyentes</t>
  </si>
  <si>
    <t>Último dígito del NIT</t>
  </si>
  <si>
    <t>Tipo de certificado</t>
  </si>
  <si>
    <t>Fecha máxima</t>
  </si>
  <si>
    <t>Certificado de ingresos y retenciones F-220 (art. 378 ET)</t>
  </si>
  <si>
    <t>Certificado de retenciones en la fuente (art. 381 ET) y del GMF</t>
  </si>
  <si>
    <t>La certificación del valor patrimonial de los aportes y acciones, así como de las participaciones y dividendos gravados o no gravados abonados en cuenta en calidad de exigibles para los respectivos socios, comuneros, cooperados, asociados o accionistas</t>
  </si>
  <si>
    <t>A los quince (15) días calendario siguientes a la fecha de la solicitud</t>
  </si>
  <si>
    <t>Los certificados sobre la parte no gravada de los rendimientos financieros pagados a los ahorradores. (Art. 622 ET)</t>
  </si>
  <si>
    <t>A los quince (15) días calendario siguientes a la fecha de la solicitud por parte del ahorrador</t>
  </si>
  <si>
    <t>DECLARACIÓN DE RENTA Y COMPLEMENTARIOS</t>
  </si>
  <si>
    <t>Pago primera cuota</t>
  </si>
  <si>
    <t>PENDIENTE PLAZO DE LA CONCILIACION FISCAL</t>
  </si>
  <si>
    <t xml:space="preserve">INDUSTRIA Y COMERCIO </t>
  </si>
  <si>
    <t>BASE</t>
  </si>
  <si>
    <t>ICA</t>
  </si>
  <si>
    <t>5*1000</t>
  </si>
  <si>
    <t>6*1000</t>
  </si>
  <si>
    <t>10*1000</t>
  </si>
  <si>
    <t>8*1000</t>
  </si>
  <si>
    <t xml:space="preserve">SEGÚN ACTIVIDAD </t>
  </si>
  <si>
    <t>4*1000</t>
  </si>
  <si>
    <t>9*1000</t>
  </si>
  <si>
    <t>7*1000</t>
  </si>
  <si>
    <t>3*1000</t>
  </si>
  <si>
    <t xml:space="preserve">SEGÚN LA ACTIVIDAD </t>
  </si>
  <si>
    <t>SEGÚN LA ACTIVIDAD</t>
  </si>
  <si>
    <t>CONCEPTO</t>
  </si>
  <si>
    <t>VALOR UVT</t>
  </si>
  <si>
    <t xml:space="preserve">UVT </t>
  </si>
  <si>
    <t>SALARIO MININO</t>
  </si>
  <si>
    <t xml:space="preserve">5 UVT </t>
  </si>
  <si>
    <t xml:space="preserve">30 UVT </t>
  </si>
  <si>
    <t>24,82 UVT</t>
  </si>
  <si>
    <t xml:space="preserve">31500 UVT </t>
  </si>
  <si>
    <t xml:space="preserve">BASE SERVICIOS </t>
  </si>
  <si>
    <t xml:space="preserve">BASE COMPRAS </t>
  </si>
  <si>
    <t>VALOR DIA SMLV</t>
  </si>
  <si>
    <t>No</t>
  </si>
  <si>
    <t xml:space="preserve">TARIFA </t>
  </si>
  <si>
    <t>NIT</t>
  </si>
  <si>
    <t>EXOGENA (MEDIOS MAGNETICOS )</t>
  </si>
  <si>
    <t>secretariadehacienda@planadas-tolima.gov.co</t>
  </si>
  <si>
    <t>NORMATIVIDAD</t>
  </si>
  <si>
    <t>x</t>
  </si>
  <si>
    <t>SI</t>
  </si>
  <si>
    <t>DATOS INFORMATIVOS AÑO 2024</t>
  </si>
  <si>
    <t>ACUERDO No 018/2020</t>
  </si>
  <si>
    <t>s/n actividad</t>
  </si>
  <si>
    <t>5,8/1000</t>
  </si>
  <si>
    <t>Acuerdo 034 DE 2016  art 115</t>
  </si>
  <si>
    <t xml:space="preserve">NO TIENE REGLAMENTADO </t>
  </si>
  <si>
    <t xml:space="preserve">COMPRAS 20 UVT SERVICIOS 5 UVT </t>
  </si>
  <si>
    <t xml:space="preserve">SE DEBE DECLARAR 15 DIAS RECAUDO </t>
  </si>
  <si>
    <t xml:space="preserve">CORREO </t>
  </si>
  <si>
    <t>presupuesto@paicol-huila.gov.co</t>
  </si>
  <si>
    <t>rentasmunicipales@cartago.gov.co</t>
  </si>
  <si>
    <t>industriaycomercio@florencia-caqueta.gov.co</t>
  </si>
  <si>
    <t>1/4 DE SMLV</t>
  </si>
  <si>
    <t>NO</t>
  </si>
  <si>
    <t>atencionalciudadano@alcaldiapitalito.gov.co</t>
  </si>
  <si>
    <t>SEGÚN ACTIVIDAD</t>
  </si>
  <si>
    <t>tesoreria@tesalia-huila.gov.co</t>
  </si>
  <si>
    <t>tesoreria@yaguara-huila.gov.co</t>
  </si>
  <si>
    <t>ACUERDO 040 DE 2017</t>
  </si>
  <si>
    <t>ACUEDO 014 DE 2022</t>
  </si>
  <si>
    <t xml:space="preserve">2SMLV </t>
  </si>
  <si>
    <t>6SMLV</t>
  </si>
  <si>
    <t>tarifa 6*1000  y para compras 7*1000</t>
  </si>
  <si>
    <t>secretaria.hacienda@aipe-huila.gov.co</t>
  </si>
  <si>
    <t>10 SMLV</t>
  </si>
  <si>
    <t>Según la actividad</t>
  </si>
  <si>
    <t>tesoreria@alpujarra-tolima.gov.co</t>
  </si>
  <si>
    <t xml:space="preserve">SEGUN LA ACTIVIDAD </t>
  </si>
  <si>
    <t>Arrendamiento de bienes muebles</t>
  </si>
  <si>
    <t>Compras con tarjeta débito o crédito</t>
  </si>
  <si>
    <t>Compras de bienes o productos agrícolas o pecuarios sin procesamiento industrial</t>
  </si>
  <si>
    <t>Compras de café pergamino o cereza</t>
  </si>
  <si>
    <t>Compras de combustibles derivados del petróleo</t>
  </si>
  <si>
    <t>Contratos de construcción y urbanización.</t>
  </si>
  <si>
    <t>Loterías, rifas, apuestas y similares</t>
  </si>
  <si>
    <t>Otros ingresos tributarios (declarantes)</t>
  </si>
  <si>
    <t>Otros ingresos tributarios (no declarantes)</t>
  </si>
  <si>
    <t>Por emolumentos eclesiásticos (declarantes)</t>
  </si>
  <si>
    <t>Por emolumentos eclesiásticos (no declarantes)</t>
  </si>
  <si>
    <t>Servicios de licenciamiento o derecho de uso de software</t>
  </si>
  <si>
    <t>Servicios integrales de salud prestados por IPS</t>
  </si>
  <si>
    <t>tesoreria@purace-cauca.gov.co.</t>
  </si>
  <si>
    <t>Declaración y pago segunda cuota y primera cuota de sobretasa instituciones financieras y otras, además de los contribuyentes cuya actividad economlca principal sea la
generación de energía eléctrica a través de recursos hídricos</t>
  </si>
  <si>
    <t>Pago tercera cuota y segunda cuota sobretasa instituciones financieras y otras; ademá de los contribuyentes cuya actividad economlca principal sea la
generación de energía eléctrica a través de recursos hídricos</t>
  </si>
  <si>
    <t xml:space="preserve">El certificado para la procedencia del descuento por ingresos a través de tarjeta de crédito, débito y otros mecanismos de pago electrónico de que trata el artículo 912 del ET y que correspondan al año 2023 (Desc. Tributarios Régimen SIMPLE) Lo emite las entidades vigiladas por la Superintendencia Financiera de Colombia </t>
  </si>
  <si>
    <t>Registro WEB y Remisión de Comentarios de la Sociedad Civil, para la Calificación al Régimen Tributario Especial, deberán actualizar el registro web de que trata el artículo 364-5 del Estatuto los primeros seis (6) meses de cada año. Art. 24 Ley 2277 de 2022</t>
  </si>
  <si>
    <t>30 junio de 2024</t>
  </si>
  <si>
    <t>recaudo.1@sanvicentedelcaguan-caqueta.gov.co</t>
  </si>
  <si>
    <t>hacienda@baraya-huila.gov.co</t>
  </si>
  <si>
    <t>ACUERDO 03 DE 2014</t>
  </si>
  <si>
    <t>industria.comercio@flandes-tolima.gov.co</t>
  </si>
  <si>
    <t>Acuerdo 025 de 2023</t>
  </si>
  <si>
    <t xml:space="preserve">246,5 UVT </t>
  </si>
  <si>
    <t>tesoreria@gigante-huila.gov.co</t>
  </si>
  <si>
    <t xml:space="preserve"> Acuerdo 003 del 2021</t>
  </si>
  <si>
    <t>5SMLV</t>
  </si>
  <si>
    <t xml:space="preserve">NO </t>
  </si>
  <si>
    <t>industria@ibague.gov.co</t>
  </si>
  <si>
    <t>declaracionesica@medellin.gov.co</t>
  </si>
  <si>
    <t>impuestos@palermo-huila.gov.co</t>
  </si>
  <si>
    <t xml:space="preserve">SE DEBE PREGUNTAR POR EL AUTOCONSUMO </t>
  </si>
  <si>
    <t>exogena@haciendapasto.gov.co</t>
  </si>
  <si>
    <t xml:space="preserve">IAP RECAUDO </t>
  </si>
  <si>
    <t xml:space="preserve">IAP IMPUESTO </t>
  </si>
  <si>
    <t xml:space="preserve">RETEICA VENCIMIENTO </t>
  </si>
  <si>
    <t xml:space="preserve">RETEICA PERIODICIDAD </t>
  </si>
  <si>
    <t>RETEICA BASE</t>
  </si>
  <si>
    <t xml:space="preserve">RETEICA TARIFA </t>
  </si>
  <si>
    <t xml:space="preserve">AUTORETENEDOR ICA </t>
  </si>
  <si>
    <t>6 SMLV</t>
  </si>
  <si>
    <t xml:space="preserve">hacienda@tello-huila.gov.co </t>
  </si>
  <si>
    <t>12*1000</t>
  </si>
  <si>
    <t>ACUERDO 021 DE 2023</t>
  </si>
  <si>
    <t xml:space="preserve">TRIMESTRE </t>
  </si>
  <si>
    <t xml:space="preserve">6 SMLV </t>
  </si>
  <si>
    <t>rentasmunicipales@puertoasis-putumayo.gov.co</t>
  </si>
  <si>
    <t>tesoreria@hobo-huila.gov.co</t>
  </si>
  <si>
    <t>ALTAMIRA ACUERDO 027 DE 2015 ACTUALIZADO NOV 30 DE 2020</t>
  </si>
  <si>
    <t xml:space="preserve">15 DE CADA MES </t>
  </si>
  <si>
    <t xml:space="preserve">15 CADA MES </t>
  </si>
  <si>
    <t>impuestos@altamira-huila.gov.co</t>
  </si>
  <si>
    <t>tesoreria@iquira-huila.gov.co</t>
  </si>
  <si>
    <t>ACUERDO 018 DE 2015</t>
  </si>
  <si>
    <t>impuestos@villavicencio.gov.co</t>
  </si>
  <si>
    <t>29 CADA MES</t>
  </si>
  <si>
    <t>4SMLV</t>
  </si>
  <si>
    <t>Concepto</t>
  </si>
  <si>
    <t>Base mínima en UVT ≥</t>
  </si>
  <si>
    <t>Base mínima en pesos  ≥</t>
  </si>
  <si>
    <t>%</t>
  </si>
  <si>
    <t>Adquisición de bienes raíces para uso de vivienda de habitación cuando exceda las 20.000 UVT (al excedente se le aplicará la tarifa aquí señalada).</t>
  </si>
  <si>
    <t>&gt; </t>
  </si>
  <si>
    <t>Adquisición de bienes raíces para uso de vivienda de habitación por las primeras 20.000 UVT.</t>
  </si>
  <si>
    <t>≤</t>
  </si>
  <si>
    <t>≥ 27 UVT</t>
  </si>
  <si>
    <t>≥</t>
  </si>
  <si>
    <t>Adquisición de vehículos.</t>
  </si>
  <si>
    <t>Arrendamiento de bienes inmuebles (declarantes y no declarantes)</t>
  </si>
  <si>
    <t>Comisiones Bolsa de Valores</t>
  </si>
  <si>
    <t>Comisiones sector financiero</t>
  </si>
  <si>
    <t>Compras generales (declarantes renta)</t>
  </si>
  <si>
    <t>Compras generales (no declarantes renta)</t>
  </si>
  <si>
    <t>Contratos de consultoría de obras públicas.</t>
  </si>
  <si>
    <t>Contratos de consultoría en ingeniería de proyectos de infraestructura y edificaciones a favor de personas naturales no declarantes del impuesto de renta.</t>
  </si>
  <si>
    <t>10% u 11%</t>
  </si>
  <si>
    <t>Honorarios y comisiones (no declarantes renta)</t>
  </si>
  <si>
    <t>Honorarios y comisiones pagados a personas jurídicas y tambien a P. naturales que suscriban contratos por más de 3.300 Uvt o que la sumatoria de los pagos o abonos en cuenta durante el año gravable superen 3.300 UVT</t>
  </si>
  <si>
    <t>Honorarios y comisiones (personas jurídicas)</t>
  </si>
  <si>
    <t>Rendimientos financieros (títulos de renta fija)</t>
  </si>
  <si>
    <t>Rentas de trabajo</t>
  </si>
  <si>
    <t>Tabla art. 383 ET</t>
  </si>
  <si>
    <t>Servicios de hoteles y restaurantes</t>
  </si>
  <si>
    <t>Servicios de transporte nacional de pasajeros por vía terrestre</t>
  </si>
  <si>
    <t>Servicios generales (declarantes renta)</t>
  </si>
  <si>
    <t>Servicios generales (no declarantes renta)</t>
  </si>
  <si>
    <t>Rete IVA por compras  (15% sobre el IVA)</t>
  </si>
  <si>
    <t>Rete IVA por servicios (15% sobre el IVA)</t>
  </si>
  <si>
    <t>TRAMITE</t>
  </si>
  <si>
    <t>apoyotesoreria.oporapa@gmail.com</t>
  </si>
  <si>
    <t>SMLV</t>
  </si>
  <si>
    <t>UNIDAD MEDIDA</t>
  </si>
  <si>
    <t xml:space="preserve">VALOR </t>
  </si>
  <si>
    <t xml:space="preserve">COD </t>
  </si>
  <si>
    <t>ok</t>
  </si>
  <si>
    <t xml:space="preserve">TARQUI </t>
  </si>
  <si>
    <t xml:space="preserve">BELALCAZAR PAEZ </t>
  </si>
  <si>
    <t>BARRANQUILLA</t>
  </si>
  <si>
    <t xml:space="preserve">01 AL 31 DE OCTUBRE </t>
  </si>
  <si>
    <t xml:space="preserve"> 6 smlv </t>
  </si>
  <si>
    <t>DUITAMA</t>
  </si>
  <si>
    <t>(Resolución 0079 de 06 de dic 2024)</t>
  </si>
  <si>
    <t>BASE SERVICIOS</t>
  </si>
  <si>
    <t>RESOLUCION 261 DE 2024</t>
  </si>
  <si>
    <t xml:space="preserve">OJO REVISAR AUTORETENCION </t>
  </si>
  <si>
    <t>15 DE CADA MES  5SMLV</t>
  </si>
  <si>
    <t>DECRETO No. 085  DE 2024</t>
  </si>
  <si>
    <t>RESOLUCION N° 417992024-26 de 2024</t>
  </si>
  <si>
    <t>ACUERDO N° 013
(Septiembre 20 del 2024)</t>
  </si>
  <si>
    <t xml:space="preserve">SI </t>
  </si>
  <si>
    <t>ACUERDO 20 DE 2017</t>
  </si>
  <si>
    <t>2.RESOLUCIÓN NO. 033 DE 2024(30 DE NOVIEMBRE 2024)-CALENDARIO TRIBUTARIO 2025</t>
  </si>
  <si>
    <t xml:space="preserve">el Acuerdo Municipal Nº 008 del 2012 </t>
  </si>
  <si>
    <t>RES 28 DE 2024</t>
  </si>
  <si>
    <t>RES 403 DE 2024</t>
  </si>
  <si>
    <t>RES 843 de 2024</t>
  </si>
  <si>
    <t xml:space="preserve">SE DEBE DECLARAR 15 DIAS RECAUDO DECLARACION MESUAL DEL RECAUDO </t>
  </si>
  <si>
    <t>Resolucion 120.47.181  de 2024 Resolucion 120-47-182 de 2024</t>
  </si>
  <si>
    <t>RES 269 DE 28 DE NOV 2024</t>
  </si>
  <si>
    <t>CALENDARIO TRIBUTARIO 2025</t>
  </si>
  <si>
    <t>DECRETO 2229 DE 2023
sobre la renta y complementario</t>
  </si>
  <si>
    <t>EXÓGENA DIAN AÑO GRAVABLE 2024</t>
  </si>
  <si>
    <t>Resolución 000188 de 30-10-2024</t>
  </si>
  <si>
    <t>Resolución SDH-000287 de 2024 calendario tributario 2025</t>
  </si>
  <si>
    <t>ACUERDO 041 DE 2007 , 016 DE 2013 Y  05  DE 2023</t>
  </si>
  <si>
    <t>RES 259 DE 2024</t>
  </si>
  <si>
    <t>RESOLUCIÓN 202450094907
12 DE DICIEMBRE DEL 2024  RESOLUCIÓN NÚMERO 202450090045 MEDIOS MAGNETICOS</t>
  </si>
  <si>
    <t xml:space="preserve">20  CADA MES </t>
  </si>
  <si>
    <t>RES 498 de 2024</t>
  </si>
  <si>
    <t>RESOLUCION 134 DEL 30 DE DICIEMBRE DE 2024    RESOLUCION-062-2023</t>
  </si>
  <si>
    <t>ACUERDO 014 DE 2024</t>
  </si>
  <si>
    <t>NO TIENE REGLAMENTADO - se debe anexar tabla con las retenciones</t>
  </si>
  <si>
    <t>CALENDARIO TRIBUTARIO 2025_RESOLUCION 000996</t>
  </si>
  <si>
    <t xml:space="preserve">pendiente </t>
  </si>
  <si>
    <t>RES 1000.21.1933 DE 31/12/2024   RESOLUCION_1932_2024</t>
  </si>
  <si>
    <t xml:space="preserve">
Resolucion No. 4131.010.21.0678 de 2024.</t>
  </si>
  <si>
    <t>14 DE CADA MES</t>
  </si>
  <si>
    <t>RESOLUCIÓN 1650-67.13/294 exogena RESOLUCIÓN 1650-67.13_292  ICA RESOLUCIÓN 1650-67.13_293 RETEICA</t>
  </si>
  <si>
    <t>RESOLUCION 780 DE 2024 - CALENDARIO TRIBUTARIO PARA LA VIGENCIA 2025</t>
  </si>
  <si>
    <t>RES 095 DE 2024 RETEICA Y EXOGENA</t>
  </si>
  <si>
    <t>RES 572 DE 2024                                                            RES 594 DE 2024</t>
  </si>
  <si>
    <t>res_exogena_135_ 9_dic_2024_EXOGENA res_146_ica_reteica_17_dic_2024_hacienda</t>
  </si>
  <si>
    <t>ACUERDO No. 027 DEL 23 DE DIC DE 2024</t>
  </si>
  <si>
    <t>RES 160 DE 2024</t>
  </si>
  <si>
    <t xml:space="preserve">45 dias </t>
  </si>
  <si>
    <t>15/01/2025-15/06/2025</t>
  </si>
  <si>
    <t>Resolución 000193 del 4 de diciembre de 2025,</t>
  </si>
  <si>
    <t xml:space="preserve">ENVIO MEDIOS </t>
  </si>
  <si>
    <t>AGRADO_01-DF-000566-S-2025</t>
  </si>
  <si>
    <t xml:space="preserve">
01-DF-000597-S-2025</t>
  </si>
  <si>
    <t>ALPUJARRA_01-DF-000599-S-2025</t>
  </si>
  <si>
    <t>ATACO_01-DF-000600-S-2025</t>
  </si>
  <si>
    <t>No hay retenciones</t>
  </si>
  <si>
    <t>INZA_01-DF-000603-S-2025</t>
  </si>
  <si>
    <t>ISNOS_01-DF-000605-S-2025</t>
  </si>
  <si>
    <t>PLANADAS_01-DF-000608-S-2025</t>
  </si>
  <si>
    <t>PURACE_01-DF-000611-S-2025</t>
  </si>
  <si>
    <t>SAN AGUSTIN_01-DF-000644-S-2025</t>
  </si>
  <si>
    <t>TELLO_01-DF-000651-S-2025</t>
  </si>
  <si>
    <t>TIMANA_01-DF-000652-S-2025</t>
  </si>
  <si>
    <t>ACEVEDO_01-DF-000654-S-2025</t>
  </si>
  <si>
    <t>GUADALUPE_01-DF-000655-S-2025</t>
  </si>
  <si>
    <t xml:space="preserve">TIPO DE DOCUMENTO </t>
  </si>
  <si>
    <t xml:space="preserve">No RESOLUCION </t>
  </si>
  <si>
    <t xml:space="preserve">PREFIJO </t>
  </si>
  <si>
    <t xml:space="preserve">No INICIAL </t>
  </si>
  <si>
    <t xml:space="preserve">No FINAL </t>
  </si>
  <si>
    <t xml:space="preserve">FECHA INCIAL </t>
  </si>
  <si>
    <t>VIGENCIA</t>
  </si>
  <si>
    <t xml:space="preserve">FECHA RENOVACION </t>
  </si>
  <si>
    <t>Factura Electrónica (gratuito)</t>
  </si>
  <si>
    <t xml:space="preserve">EHG </t>
  </si>
  <si>
    <t>Factura Electrónica (Propio)</t>
  </si>
  <si>
    <t>EH</t>
  </si>
  <si>
    <t>Documento Soporte Electrónico</t>
  </si>
  <si>
    <t xml:space="preserve">DSEH </t>
  </si>
  <si>
    <t>18764063654941_PROPIO</t>
  </si>
  <si>
    <t xml:space="preserve">EH </t>
  </si>
  <si>
    <t>10,000,000</t>
  </si>
  <si>
    <t>RES 031 DE 2024</t>
  </si>
  <si>
    <t>RESO 372  DE 2024</t>
  </si>
  <si>
    <t xml:space="preserve">RES  3526  DE 2024 _ICA                            RES  3527  DE 2024 </t>
  </si>
  <si>
    <t>RESOLUCION  333  DE 2024</t>
  </si>
  <si>
    <t>tesoreria@saladoblanco-huila.gov.co</t>
  </si>
  <si>
    <t>Resolucion 403 de 2024</t>
  </si>
  <si>
    <t>RESOLUCIÓN No. 1030.2.243.016796 DE  2024</t>
  </si>
  <si>
    <t>(Acuerdo 029    de 2017-acuerdo 036 de 2023  - RESOLUCION NUMERO 001 DE 2025_EXOGENA</t>
  </si>
  <si>
    <t>RESOLUCION 1886 DE 2024. MEDIOS MAGNETICOS             RESOLUCION 2286 DE 2024_RETEICA</t>
  </si>
  <si>
    <t>Resolución GGI-DE-RE-N° 00018 DE 2024 (25 de octubre de 2024)                                                       RESOLUCION DSH Nº 001 DE 2024
(18 de diciembre de 2024</t>
  </si>
  <si>
    <t>UDH</t>
  </si>
  <si>
    <t xml:space="preserve">BIMESTRE </t>
  </si>
  <si>
    <t>RESOLUCION 4697 DE 2024_ICA                                 Resolución 4698 de 30 de Diciembre de 2024_EXOGENA</t>
  </si>
  <si>
    <t>RESOLUCION 576 DE 2024</t>
  </si>
  <si>
    <t xml:space="preserve">Tiene exogena del recaudo </t>
  </si>
  <si>
    <t xml:space="preserve">RESOLUCION No 001 DE 2025 </t>
  </si>
  <si>
    <t>RESOLUCION NUMERO 001 ENERO 2025_ICA RESOLUCION NUMERO 002 ENERO 2025_MEDIOS MAGNETICOS</t>
  </si>
  <si>
    <t>secretariadehacienda@rivera-huila.gov.co</t>
  </si>
  <si>
    <t xml:space="preserve">28/02/2024-BIMESTRAL </t>
  </si>
  <si>
    <t>RESOLUCION 0023 DE 2025</t>
  </si>
  <si>
    <t>RESOLUCION  00016 DE 2025_ICA                     RESOLUCION 017 2025 EXOGENA</t>
  </si>
  <si>
    <t>RESOLUCION 160.3.5-001 2025 POR LA CUAL SE FIJAN LOS PLAZOS PARA DECLARAR Y PAGAR EL IMPUESTO ICA</t>
  </si>
  <si>
    <t>mediosmagneticoshlaplatahuila@gmail.com</t>
  </si>
  <si>
    <t>DECRETO No. 001639 DE 26 DICIEMBRE 2024_ICA y  MEDIOS MAGNETICOS</t>
  </si>
  <si>
    <t>RES 1528  DE 2024_ICA_RETEICA</t>
  </si>
  <si>
    <t>15/01/2025-15-07-2025</t>
  </si>
  <si>
    <t xml:space="preserve">RESOLUCION No 001 DE 2025 _ICA </t>
  </si>
  <si>
    <t xml:space="preserve">RESOLUCION 002 DE 2025_RETEICA                         Acuerdo No  011 de 2017 </t>
  </si>
  <si>
    <t>DECRETO No.062 de2024</t>
  </si>
  <si>
    <t>DECRETO No 077 DE 2024</t>
  </si>
  <si>
    <t>presupuesto@inza-cauca.gov.co</t>
  </si>
  <si>
    <t>10/01/2025-10/07/2025</t>
  </si>
  <si>
    <t xml:space="preserve">NO APLICA </t>
  </si>
  <si>
    <t> ≥ 27 hasta 20.000 UVT</t>
  </si>
  <si>
    <t>Exceso  de 20.000 UVT</t>
  </si>
  <si>
    <t>Adquisición de bienes raíces para uso diferente a vivienda de habitación, si el pagador es persona jurídica, sociedad de hecho o persona natural agente de retención, de acuerdo con lo establecido en el artículo 368-2 del ET.</t>
  </si>
  <si>
    <t>Colocación independiente de juegos de suerte y azar</t>
  </si>
  <si>
    <t>Compras de oro</t>
  </si>
  <si>
    <t>Contratos de consultoría en ingeniería de proyectos de infraestructura y edificaciones a favor de personas naturales o jurídicas y entidades declarantes del impuesto de renta.</t>
  </si>
  <si>
    <t>Diseño, análisis, desarrollo, implementación, mantenimiento, ajustes, pruebas, suministro y documentación, fases necesarias en la elaboración de programas de informática,  diseño de páginas web , consultoría en programas de informática y licenciamiento y derecho de uso del software (la tarifa depende de si el beneficiario del pago o abono en cuenta cumple o no con las condiciones establecidas en los literales a) y b) del art. 1.2.4.3.1 DUR 1625 de 2016</t>
  </si>
  <si>
    <t>Diseño, análisis, desarrollo, implementación, mantenimiento, ajustes, pruebas, suministro y documentación, fases necesarias en la elaboración de programas de informática,  diseño de páginas web , consultoría en programas de informática y licenciamiento y derecho de uso del software. Declarante de renta</t>
  </si>
  <si>
    <t>Estudios de mercado y la realización de encuestas de opinión pública</t>
  </si>
  <si>
    <t>Indemnizaciones diferentes a las salariales y a las percibidas en demandas contra el estado.</t>
  </si>
  <si>
    <t>Indemnizaciones de la relación laboral, legal y reglamentaria  para trabajores que devenguen ingresos inferiores al equivalente a 204 UVT</t>
  </si>
  <si>
    <t>Indemnizaciones de la relación laboral, legal y reglamentaria  para trabajores que devenguen ingresos superiores al equivalente a 204 UVT</t>
  </si>
  <si>
    <t>Intereses y demás rendimientos financieros en general</t>
  </si>
  <si>
    <t>Licenciamiento y derecho de uso del software</t>
  </si>
  <si>
    <t>Actividades de análisis, diseño, desarrollo, implementación, mantenimiento, ajustes, pruebas, suministro y documentación, fases necesarias en la elaboración de programas de informática, sean o no personalizados, así como el diseño de páginas web y consultoría en programas de informática</t>
  </si>
  <si>
    <t>Servicios de transporte nacional de carga</t>
  </si>
  <si>
    <t>Servicios de transporte de pasajeros nacional por vía aérea o marítima</t>
  </si>
  <si>
    <t>Servicos P.N no declarante cuando del contrato se desprenda que los ingresos, o de los pagos o abonos en cuenta superan en el año (3.300) UVT; se aplicará el 4% a partir del pago o abono en cuenta del valor que exceda dicho valor.</t>
  </si>
  <si>
    <t>Servicios prestados por empresas de servicios temporales (sobre AIU) que no puede ser inferior al 10% del contrato.</t>
  </si>
  <si>
    <t>Servicios prestados por empresas de vigilancia y aseo (sobre AIU) que no puede ser inferior al 10% del contrato</t>
  </si>
  <si>
    <t>Servicios de sísmica</t>
  </si>
  <si>
    <t>RESOLUCIÓN No. 567 DEL 30 DE DICIEMBRE DE 2024 CALENDARIO TRIBUTARIO</t>
  </si>
  <si>
    <r>
      <t>Enajenación de activos fijos de personas naturales</t>
    </r>
    <r>
      <rPr>
        <sz val="10"/>
        <color rgb="FF000000"/>
        <rFont val="Arial"/>
        <family val="2"/>
      </rPr>
      <t> </t>
    </r>
    <r>
      <rPr>
        <sz val="10"/>
        <color rgb="FF333333"/>
        <rFont val="Arial"/>
        <family val="2"/>
      </rPr>
      <t>(En el caso de Inmueble la retención la realiza las notarías y de vehículos tránsito)</t>
    </r>
  </si>
  <si>
    <r>
      <t>Honorarios profesores extranjeros sin residencia en el pais</t>
    </r>
    <r>
      <rPr>
        <sz val="10"/>
        <color rgb="FF000000"/>
        <rFont val="Arial"/>
        <family val="2"/>
      </rPr>
      <t> </t>
    </r>
    <r>
      <rPr>
        <sz val="10"/>
        <color rgb="FF333333"/>
        <rFont val="Arial"/>
        <family val="2"/>
      </rPr>
      <t>contratados por períodos no superiores a ciento ochenta y dos (182) días por instituciones de educación superior legalmente constituidas</t>
    </r>
  </si>
  <si>
    <t xml:space="preserve">Decreto 0000069 de 2024_ICA Y RETEICA </t>
  </si>
  <si>
    <t>NO TIENE REGLAMENTADO</t>
  </si>
  <si>
    <t>DATOS INFORMATIVOS AÑO 2025</t>
  </si>
  <si>
    <t xml:space="preserve">MEDELLIN </t>
  </si>
  <si>
    <t xml:space="preserve">20 CADA MES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</si>
</sst>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\ #,##0;[Red]\-&quot;$&quot;\ #,##0"/>
    <numFmt numFmtId="42" formatCode="_-&quot;$&quot;\ * #,##0_-;\-&quot;$&quot;\ * #,##0_-;_-&quot;$&quot;\ * &quot;-&quot;_-;_-@_-"/>
    <numFmt numFmtId="41" formatCode="_-* #,##0_-;\-* #,##0_-;_-* &quot;-&quot;_-;_-@_-"/>
    <numFmt numFmtId="43" formatCode="_-* #,##0.00_-;\-* #,##0.00_-;_-* &quot;-&quot;??_-;_-@_-"/>
    <numFmt numFmtId="164" formatCode="[$-240A]d&quot; de &quot;mmmm&quot; de &quot;yyyy;@"/>
    <numFmt numFmtId="165" formatCode="_-* #,##0.00\ _€_-;\-* #,##0.00\ _€_-;_-* &quot;-&quot;??\ _€_-;_-@_-"/>
    <numFmt numFmtId="166" formatCode="_(* #,##0.00_);_(* \(#,##0.00\);_(* &quot;-&quot;??_);_(@_)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8"/>
      <color theme="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0"/>
      <color theme="1"/>
      <name val="Calibri"/>
      <family val="2"/>
      <scheme val="minor"/>
    </font>
    <font>
      <sz val="7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7"/>
      <name val="Calibri"/>
      <family val="2"/>
    </font>
    <font>
      <b/>
      <sz val="7"/>
      <color theme="0"/>
      <name val="Calibri"/>
      <family val="2"/>
      <scheme val="minor"/>
    </font>
    <font>
      <b/>
      <sz val="7"/>
      <name val="Calibri"/>
      <family val="2"/>
      <scheme val="minor"/>
    </font>
    <font>
      <sz val="7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rgb="FF333333"/>
      <name val="Arial"/>
      <family val="2"/>
    </font>
    <font>
      <sz val="8"/>
      <color rgb="FF0070C0"/>
      <name val="Calibri"/>
      <family val="2"/>
      <scheme val="minor"/>
    </font>
    <font>
      <i/>
      <sz val="7"/>
      <name val="Calibri"/>
      <family val="2"/>
      <scheme val="minor"/>
    </font>
    <font>
      <sz val="10"/>
      <color rgb="FFAA0000"/>
      <name val="Arial"/>
      <family val="2"/>
    </font>
    <font>
      <b/>
      <sz val="20"/>
      <color theme="0"/>
      <name val="Arial"/>
      <family val="2"/>
    </font>
    <font>
      <b/>
      <sz val="14"/>
      <color theme="0"/>
      <name val="Arial"/>
      <family val="2"/>
    </font>
    <font>
      <b/>
      <sz val="10"/>
      <color theme="1"/>
      <name val="Arial"/>
      <family val="2"/>
    </font>
    <font>
      <b/>
      <sz val="7"/>
      <color theme="1"/>
      <name val="Calibri"/>
      <family val="2"/>
      <scheme val="minor"/>
    </font>
    <font>
      <b/>
      <sz val="7"/>
      <name val="Arial"/>
      <family val="2"/>
    </font>
    <font>
      <sz val="7"/>
      <name val="Helvetica Condensed"/>
    </font>
    <font>
      <b/>
      <sz val="7"/>
      <name val="Calibri"/>
      <family val="2"/>
    </font>
    <font>
      <b/>
      <sz val="12"/>
      <color rgb="FF000000"/>
      <name val="Arial"/>
      <family val="2"/>
    </font>
    <font>
      <sz val="10"/>
      <color rgb="FF333333"/>
      <name val="Arial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333333"/>
      <name val="Arial"/>
      <family val="2"/>
    </font>
    <font>
      <sz val="9"/>
      <color rgb="FF333333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Tahoma"/>
      <family val="2"/>
    </font>
    <font>
      <u/>
      <sz val="11"/>
      <name val="Calibri"/>
      <family val="2"/>
    </font>
    <font>
      <u/>
      <sz val="7"/>
      <name val="Calibri"/>
      <family val="2"/>
    </font>
    <font>
      <u/>
      <sz val="8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36609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theme="4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10" fillId="0" borderId="0"/>
    <xf numFmtId="165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42">
    <xf numFmtId="0" fontId="0" fillId="0" borderId="0" xfId="0"/>
    <xf numFmtId="0" fontId="12" fillId="3" borderId="0" xfId="0" applyFont="1" applyFill="1"/>
    <xf numFmtId="0" fontId="13" fillId="3" borderId="0" xfId="0" applyFont="1" applyFill="1"/>
    <xf numFmtId="0" fontId="9" fillId="3" borderId="0" xfId="4" applyFont="1" applyFill="1"/>
    <xf numFmtId="0" fontId="12" fillId="8" borderId="1" xfId="0" applyFont="1" applyFill="1" applyBorder="1" applyAlignment="1">
      <alignment horizontal="center" vertical="center"/>
    </xf>
    <xf numFmtId="164" fontId="13" fillId="3" borderId="0" xfId="0" applyNumberFormat="1" applyFont="1" applyFill="1"/>
    <xf numFmtId="0" fontId="13" fillId="3" borderId="1" xfId="0" applyFont="1" applyFill="1" applyBorder="1" applyAlignment="1">
      <alignment horizontal="left"/>
    </xf>
    <xf numFmtId="164" fontId="13" fillId="3" borderId="1" xfId="0" applyNumberFormat="1" applyFont="1" applyFill="1" applyBorder="1"/>
    <xf numFmtId="0" fontId="13" fillId="3" borderId="0" xfId="0" applyFont="1" applyFill="1" applyAlignment="1">
      <alignment horizontal="center"/>
    </xf>
    <xf numFmtId="49" fontId="13" fillId="3" borderId="0" xfId="1" applyNumberFormat="1" applyFont="1" applyFill="1" applyBorder="1" applyAlignment="1">
      <alignment wrapText="1"/>
    </xf>
    <xf numFmtId="0" fontId="12" fillId="8" borderId="1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center" vertical="center" wrapText="1"/>
    </xf>
    <xf numFmtId="0" fontId="12" fillId="3" borderId="0" xfId="0" applyFont="1" applyFill="1" applyAlignment="1">
      <alignment horizontal="center" vertical="center"/>
    </xf>
    <xf numFmtId="49" fontId="13" fillId="3" borderId="0" xfId="1" applyNumberFormat="1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49" fontId="13" fillId="3" borderId="1" xfId="1" applyNumberFormat="1" applyFont="1" applyFill="1" applyBorder="1" applyAlignment="1">
      <alignment horizontal="left" wrapText="1"/>
    </xf>
    <xf numFmtId="164" fontId="13" fillId="3" borderId="1" xfId="0" applyNumberFormat="1" applyFont="1" applyFill="1" applyBorder="1" applyAlignment="1">
      <alignment horizontal="center" vertical="center" wrapText="1"/>
    </xf>
    <xf numFmtId="49" fontId="13" fillId="3" borderId="1" xfId="1" applyNumberFormat="1" applyFont="1" applyFill="1" applyBorder="1" applyAlignment="1">
      <alignment horizontal="left" vertical="top" wrapText="1"/>
    </xf>
    <xf numFmtId="0" fontId="13" fillId="3" borderId="0" xfId="0" applyFont="1" applyFill="1" applyAlignment="1">
      <alignment vertical="center"/>
    </xf>
    <xf numFmtId="0" fontId="13" fillId="3" borderId="0" xfId="0" applyFont="1" applyFill="1" applyAlignment="1">
      <alignment horizontal="left" vertical="top" wrapText="1"/>
    </xf>
    <xf numFmtId="0" fontId="13" fillId="3" borderId="0" xfId="0" applyFont="1" applyFill="1" applyAlignment="1">
      <alignment horizontal="left" wrapText="1"/>
    </xf>
    <xf numFmtId="0" fontId="13" fillId="3" borderId="0" xfId="0" applyFont="1" applyFill="1" applyAlignment="1">
      <alignment horizontal="left"/>
    </xf>
    <xf numFmtId="0" fontId="0" fillId="3" borderId="0" xfId="0" applyFill="1"/>
    <xf numFmtId="0" fontId="0" fillId="3" borderId="1" xfId="0" applyFill="1" applyBorder="1"/>
    <xf numFmtId="0" fontId="16" fillId="3" borderId="0" xfId="0" applyFont="1" applyFill="1"/>
    <xf numFmtId="0" fontId="15" fillId="3" borderId="1" xfId="0" applyFont="1" applyFill="1" applyBorder="1"/>
    <xf numFmtId="0" fontId="9" fillId="3" borderId="0" xfId="0" applyFont="1" applyFill="1"/>
    <xf numFmtId="0" fontId="9" fillId="0" borderId="0" xfId="0" applyFont="1"/>
    <xf numFmtId="0" fontId="15" fillId="3" borderId="1" xfId="0" applyFont="1" applyFill="1" applyBorder="1" applyAlignment="1">
      <alignment wrapText="1"/>
    </xf>
    <xf numFmtId="0" fontId="16" fillId="3" borderId="0" xfId="0" applyFont="1" applyFill="1" applyAlignment="1">
      <alignment wrapText="1"/>
    </xf>
    <xf numFmtId="0" fontId="15" fillId="3" borderId="1" xfId="0" applyFont="1" applyFill="1" applyBorder="1" applyAlignment="1">
      <alignment horizontal="left" vertical="center" wrapText="1"/>
    </xf>
    <xf numFmtId="0" fontId="20" fillId="13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2" fillId="3" borderId="0" xfId="4" applyFont="1" applyFill="1"/>
    <xf numFmtId="0" fontId="13" fillId="3" borderId="0" xfId="4" applyFont="1" applyFill="1"/>
    <xf numFmtId="0" fontId="25" fillId="0" borderId="0" xfId="0" applyFont="1"/>
    <xf numFmtId="0" fontId="13" fillId="21" borderId="1" xfId="0" applyFont="1" applyFill="1" applyBorder="1" applyAlignment="1">
      <alignment horizontal="center"/>
    </xf>
    <xf numFmtId="164" fontId="13" fillId="21" borderId="1" xfId="0" applyNumberFormat="1" applyFont="1" applyFill="1" applyBorder="1"/>
    <xf numFmtId="49" fontId="13" fillId="3" borderId="1" xfId="1" applyNumberFormat="1" applyFont="1" applyFill="1" applyBorder="1" applyAlignment="1">
      <alignment horizontal="left"/>
    </xf>
    <xf numFmtId="164" fontId="13" fillId="3" borderId="1" xfId="0" applyNumberFormat="1" applyFont="1" applyFill="1" applyBorder="1" applyAlignment="1">
      <alignment vertical="center"/>
    </xf>
    <xf numFmtId="164" fontId="13" fillId="3" borderId="1" xfId="0" applyNumberFormat="1" applyFont="1" applyFill="1" applyBorder="1" applyAlignment="1">
      <alignment horizontal="right" vertical="center"/>
    </xf>
    <xf numFmtId="14" fontId="13" fillId="21" borderId="1" xfId="0" applyNumberFormat="1" applyFont="1" applyFill="1" applyBorder="1"/>
    <xf numFmtId="14" fontId="13" fillId="3" borderId="1" xfId="0" applyNumberFormat="1" applyFont="1" applyFill="1" applyBorder="1"/>
    <xf numFmtId="0" fontId="23" fillId="11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left" vertical="center" wrapText="1"/>
    </xf>
    <xf numFmtId="41" fontId="23" fillId="11" borderId="1" xfId="6" applyFont="1" applyFill="1" applyBorder="1" applyAlignment="1">
      <alignment horizontal="center" vertical="center" wrapText="1"/>
    </xf>
    <xf numFmtId="41" fontId="22" fillId="2" borderId="1" xfId="6" applyFont="1" applyFill="1" applyBorder="1" applyAlignment="1">
      <alignment horizontal="left" vertical="center" wrapText="1"/>
    </xf>
    <xf numFmtId="0" fontId="14" fillId="8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vertical="center"/>
    </xf>
    <xf numFmtId="0" fontId="23" fillId="11" borderId="1" xfId="0" applyFont="1" applyFill="1" applyBorder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0" fontId="15" fillId="3" borderId="1" xfId="0" applyFont="1" applyFill="1" applyBorder="1" applyAlignment="1">
      <alignment vertical="center" wrapText="1"/>
    </xf>
    <xf numFmtId="0" fontId="15" fillId="2" borderId="1" xfId="0" applyFont="1" applyFill="1" applyBorder="1" applyAlignment="1">
      <alignment horizontal="left" vertical="center"/>
    </xf>
    <xf numFmtId="0" fontId="15" fillId="3" borderId="1" xfId="0" applyFont="1" applyFill="1" applyBorder="1" applyAlignment="1">
      <alignment horizontal="left" vertical="center"/>
    </xf>
    <xf numFmtId="0" fontId="27" fillId="3" borderId="1" xfId="0" applyFont="1" applyFill="1" applyBorder="1"/>
    <xf numFmtId="0" fontId="23" fillId="4" borderId="1" xfId="0" applyFont="1" applyFill="1" applyBorder="1" applyAlignment="1">
      <alignment horizontal="center"/>
    </xf>
    <xf numFmtId="41" fontId="23" fillId="4" borderId="1" xfId="6" applyFont="1" applyFill="1" applyBorder="1" applyAlignment="1">
      <alignment horizontal="center"/>
    </xf>
    <xf numFmtId="1" fontId="0" fillId="3" borderId="1" xfId="0" applyNumberFormat="1" applyFill="1" applyBorder="1"/>
    <xf numFmtId="41" fontId="0" fillId="3" borderId="1" xfId="6" applyFont="1" applyFill="1" applyBorder="1"/>
    <xf numFmtId="14" fontId="0" fillId="3" borderId="1" xfId="0" applyNumberFormat="1" applyFill="1" applyBorder="1"/>
    <xf numFmtId="41" fontId="0" fillId="3" borderId="0" xfId="6" applyFont="1" applyFill="1"/>
    <xf numFmtId="14" fontId="15" fillId="3" borderId="1" xfId="0" applyNumberFormat="1" applyFont="1" applyFill="1" applyBorder="1" applyAlignment="1">
      <alignment horizontal="left" vertical="center"/>
    </xf>
    <xf numFmtId="0" fontId="16" fillId="3" borderId="1" xfId="0" applyFont="1" applyFill="1" applyBorder="1"/>
    <xf numFmtId="0" fontId="16" fillId="3" borderId="0" xfId="0" applyFont="1" applyFill="1" applyAlignment="1">
      <alignment horizontal="center"/>
    </xf>
    <xf numFmtId="0" fontId="16" fillId="3" borderId="1" xfId="0" applyFont="1" applyFill="1" applyBorder="1" applyAlignment="1">
      <alignment wrapText="1"/>
    </xf>
    <xf numFmtId="0" fontId="19" fillId="11" borderId="1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16" fillId="15" borderId="1" xfId="0" applyFont="1" applyFill="1" applyBorder="1" applyAlignment="1">
      <alignment wrapText="1"/>
    </xf>
    <xf numFmtId="0" fontId="32" fillId="16" borderId="13" xfId="0" applyFont="1" applyFill="1" applyBorder="1" applyAlignment="1">
      <alignment horizontal="center" vertical="center" wrapText="1"/>
    </xf>
    <xf numFmtId="0" fontId="33" fillId="18" borderId="13" xfId="0" applyFont="1" applyFill="1" applyBorder="1" applyAlignment="1">
      <alignment horizontal="right" vertical="center" wrapText="1"/>
    </xf>
    <xf numFmtId="0" fontId="33" fillId="3" borderId="13" xfId="0" applyFont="1" applyFill="1" applyBorder="1" applyAlignment="1">
      <alignment horizontal="right" vertical="center" wrapText="1"/>
    </xf>
    <xf numFmtId="0" fontId="16" fillId="3" borderId="0" xfId="0" applyFont="1" applyFill="1" applyAlignment="1">
      <alignment horizontal="center" wrapText="1"/>
    </xf>
    <xf numFmtId="0" fontId="19" fillId="12" borderId="1" xfId="0" applyFont="1" applyFill="1" applyBorder="1" applyAlignment="1">
      <alignment horizontal="center" vertical="center" wrapText="1"/>
    </xf>
    <xf numFmtId="0" fontId="21" fillId="12" borderId="1" xfId="0" applyFont="1" applyFill="1" applyBorder="1" applyAlignment="1">
      <alignment horizontal="center" vertical="center" wrapText="1"/>
    </xf>
    <xf numFmtId="0" fontId="20" fillId="19" borderId="1" xfId="0" applyFont="1" applyFill="1" applyBorder="1" applyAlignment="1">
      <alignment horizontal="center" vertical="center" wrapText="1"/>
    </xf>
    <xf numFmtId="0" fontId="16" fillId="3" borderId="0" xfId="0" applyFont="1" applyFill="1" applyAlignment="1">
      <alignment horizontal="center" vertical="center" wrapText="1"/>
    </xf>
    <xf numFmtId="43" fontId="19" fillId="4" borderId="1" xfId="1" applyFont="1" applyFill="1" applyBorder="1" applyAlignment="1">
      <alignment horizontal="center" vertical="center" wrapText="1"/>
    </xf>
    <xf numFmtId="43" fontId="16" fillId="3" borderId="1" xfId="1" applyFont="1" applyFill="1" applyBorder="1" applyAlignment="1">
      <alignment wrapText="1"/>
    </xf>
    <xf numFmtId="43" fontId="16" fillId="3" borderId="0" xfId="0" applyNumberFormat="1" applyFont="1" applyFill="1" applyAlignment="1">
      <alignment wrapText="1"/>
    </xf>
    <xf numFmtId="43" fontId="16" fillId="3" borderId="0" xfId="1" applyFont="1" applyFill="1" applyAlignment="1">
      <alignment wrapText="1"/>
    </xf>
    <xf numFmtId="0" fontId="35" fillId="0" borderId="0" xfId="0" applyFont="1" applyAlignment="1">
      <alignment horizontal="center" vertical="center"/>
    </xf>
    <xf numFmtId="0" fontId="24" fillId="0" borderId="0" xfId="0" applyFont="1"/>
    <xf numFmtId="0" fontId="24" fillId="0" borderId="0" xfId="0" applyFont="1" applyAlignment="1">
      <alignment horizontal="right" vertical="center"/>
    </xf>
    <xf numFmtId="6" fontId="24" fillId="0" borderId="0" xfId="0" applyNumberFormat="1" applyFont="1" applyAlignment="1">
      <alignment horizontal="right" vertical="center"/>
    </xf>
    <xf numFmtId="9" fontId="24" fillId="0" borderId="0" xfId="0" applyNumberFormat="1" applyFont="1" applyAlignment="1">
      <alignment horizontal="right" vertical="center"/>
    </xf>
    <xf numFmtId="10" fontId="24" fillId="0" borderId="0" xfId="0" applyNumberFormat="1" applyFont="1" applyAlignment="1">
      <alignment horizontal="right" vertical="center"/>
    </xf>
    <xf numFmtId="0" fontId="36" fillId="0" borderId="0" xfId="0" applyFont="1"/>
    <xf numFmtId="0" fontId="37" fillId="0" borderId="0" xfId="0" applyFont="1"/>
    <xf numFmtId="0" fontId="38" fillId="0" borderId="0" xfId="0" applyFont="1"/>
    <xf numFmtId="0" fontId="39" fillId="0" borderId="0" xfId="0" applyFont="1" applyAlignment="1">
      <alignment horizontal="right" vertical="center"/>
    </xf>
    <xf numFmtId="0" fontId="40" fillId="0" borderId="0" xfId="0" applyFont="1"/>
    <xf numFmtId="0" fontId="39" fillId="0" borderId="0" xfId="0" applyFont="1"/>
    <xf numFmtId="0" fontId="36" fillId="18" borderId="13" xfId="0" applyFont="1" applyFill="1" applyBorder="1" applyAlignment="1">
      <alignment vertical="center" wrapText="1"/>
    </xf>
    <xf numFmtId="0" fontId="41" fillId="22" borderId="11" xfId="0" applyFont="1" applyFill="1" applyBorder="1" applyAlignment="1">
      <alignment horizontal="center" vertical="center"/>
    </xf>
    <xf numFmtId="0" fontId="41" fillId="22" borderId="12" xfId="0" applyFont="1" applyFill="1" applyBorder="1" applyAlignment="1">
      <alignment vertical="center"/>
    </xf>
    <xf numFmtId="0" fontId="41" fillId="22" borderId="15" xfId="0" applyFont="1" applyFill="1" applyBorder="1" applyAlignment="1">
      <alignment vertical="center"/>
    </xf>
    <xf numFmtId="0" fontId="36" fillId="18" borderId="10" xfId="0" applyFont="1" applyFill="1" applyBorder="1" applyAlignment="1">
      <alignment horizontal="right" vertical="center"/>
    </xf>
    <xf numFmtId="0" fontId="36" fillId="18" borderId="9" xfId="0" applyFont="1" applyFill="1" applyBorder="1" applyAlignment="1">
      <alignment horizontal="right" vertical="center"/>
    </xf>
    <xf numFmtId="6" fontId="36" fillId="18" borderId="10" xfId="0" applyNumberFormat="1" applyFont="1" applyFill="1" applyBorder="1" applyAlignment="1">
      <alignment horizontal="right" vertical="center"/>
    </xf>
    <xf numFmtId="9" fontId="36" fillId="18" borderId="10" xfId="0" applyNumberFormat="1" applyFont="1" applyFill="1" applyBorder="1" applyAlignment="1">
      <alignment horizontal="right" vertical="center"/>
    </xf>
    <xf numFmtId="0" fontId="36" fillId="18" borderId="8" xfId="0" applyFont="1" applyFill="1" applyBorder="1" applyAlignment="1">
      <alignment horizontal="right" vertical="center"/>
    </xf>
    <xf numFmtId="10" fontId="36" fillId="18" borderId="10" xfId="0" applyNumberFormat="1" applyFont="1" applyFill="1" applyBorder="1" applyAlignment="1">
      <alignment horizontal="right" vertical="center"/>
    </xf>
    <xf numFmtId="0" fontId="36" fillId="18" borderId="9" xfId="0" applyFont="1" applyFill="1" applyBorder="1" applyAlignment="1">
      <alignment vertical="center"/>
    </xf>
    <xf numFmtId="0" fontId="36" fillId="18" borderId="8" xfId="0" applyFont="1" applyFill="1" applyBorder="1" applyAlignment="1">
      <alignment vertical="center"/>
    </xf>
    <xf numFmtId="0" fontId="36" fillId="0" borderId="0" xfId="0" applyFont="1" applyAlignment="1">
      <alignment wrapText="1"/>
    </xf>
    <xf numFmtId="0" fontId="8" fillId="0" borderId="0" xfId="0" applyFont="1" applyAlignment="1">
      <alignment wrapText="1"/>
    </xf>
    <xf numFmtId="9" fontId="36" fillId="0" borderId="0" xfId="0" applyNumberFormat="1" applyFont="1" applyAlignment="1">
      <alignment horizontal="right" vertical="center" wrapText="1"/>
    </xf>
    <xf numFmtId="10" fontId="36" fillId="0" borderId="0" xfId="0" applyNumberFormat="1" applyFont="1" applyAlignment="1">
      <alignment horizontal="right" vertical="center" wrapText="1"/>
    </xf>
    <xf numFmtId="0" fontId="36" fillId="0" borderId="0" xfId="0" applyFont="1" applyAlignment="1">
      <alignment horizontal="right" vertical="center" wrapText="1"/>
    </xf>
    <xf numFmtId="6" fontId="36" fillId="0" borderId="0" xfId="0" applyNumberFormat="1" applyFont="1" applyAlignment="1">
      <alignment horizontal="right" vertical="center" wrapText="1"/>
    </xf>
    <xf numFmtId="0" fontId="43" fillId="0" borderId="0" xfId="0" applyFont="1" applyAlignment="1">
      <alignment wrapText="1"/>
    </xf>
    <xf numFmtId="0" fontId="41" fillId="22" borderId="14" xfId="0" applyFont="1" applyFill="1" applyBorder="1" applyAlignment="1">
      <alignment horizontal="center" vertical="center" wrapText="1"/>
    </xf>
    <xf numFmtId="0" fontId="42" fillId="18" borderId="13" xfId="0" applyFont="1" applyFill="1" applyBorder="1" applyAlignment="1">
      <alignment vertical="center" wrapText="1"/>
    </xf>
    <xf numFmtId="0" fontId="32" fillId="16" borderId="1" xfId="0" applyFont="1" applyFill="1" applyBorder="1" applyAlignment="1">
      <alignment horizontal="center" vertical="center" wrapText="1"/>
    </xf>
    <xf numFmtId="0" fontId="32" fillId="17" borderId="1" xfId="0" applyFont="1" applyFill="1" applyBorder="1" applyAlignment="1">
      <alignment horizontal="center" vertical="center" wrapText="1"/>
    </xf>
    <xf numFmtId="0" fontId="33" fillId="3" borderId="1" xfId="0" applyFont="1" applyFill="1" applyBorder="1" applyAlignment="1">
      <alignment horizontal="right" vertical="center" wrapText="1"/>
    </xf>
    <xf numFmtId="0" fontId="18" fillId="3" borderId="1" xfId="0" applyFont="1" applyFill="1" applyBorder="1" applyAlignment="1">
      <alignment horizontal="right" vertical="center" wrapText="1"/>
    </xf>
    <xf numFmtId="0" fontId="34" fillId="3" borderId="1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14" fontId="19" fillId="11" borderId="1" xfId="0" applyNumberFormat="1" applyFont="1" applyFill="1" applyBorder="1" applyAlignment="1">
      <alignment horizontal="center" vertical="center" wrapText="1"/>
    </xf>
    <xf numFmtId="14" fontId="18" fillId="3" borderId="1" xfId="0" applyNumberFormat="1" applyFont="1" applyFill="1" applyBorder="1" applyAlignment="1">
      <alignment horizontal="right" vertical="center" wrapText="1"/>
    </xf>
    <xf numFmtId="14" fontId="34" fillId="3" borderId="1" xfId="0" applyNumberFormat="1" applyFont="1" applyFill="1" applyBorder="1" applyAlignment="1">
      <alignment horizontal="right" vertical="center" wrapText="1"/>
    </xf>
    <xf numFmtId="14" fontId="15" fillId="3" borderId="1" xfId="0" applyNumberFormat="1" applyFont="1" applyFill="1" applyBorder="1" applyAlignment="1">
      <alignment horizontal="right" vertical="center"/>
    </xf>
    <xf numFmtId="14" fontId="16" fillId="3" borderId="1" xfId="0" applyNumberFormat="1" applyFont="1" applyFill="1" applyBorder="1" applyAlignment="1">
      <alignment horizontal="right" wrapText="1"/>
    </xf>
    <xf numFmtId="14" fontId="15" fillId="2" borderId="1" xfId="0" applyNumberFormat="1" applyFont="1" applyFill="1" applyBorder="1" applyAlignment="1">
      <alignment horizontal="right" vertical="center"/>
    </xf>
    <xf numFmtId="14" fontId="15" fillId="3" borderId="1" xfId="0" applyNumberFormat="1" applyFont="1" applyFill="1" applyBorder="1" applyAlignment="1">
      <alignment horizontal="right"/>
    </xf>
    <xf numFmtId="14" fontId="3" fillId="2" borderId="1" xfId="0" applyNumberFormat="1" applyFont="1" applyFill="1" applyBorder="1" applyAlignment="1">
      <alignment horizontal="right" vertical="center"/>
    </xf>
    <xf numFmtId="14" fontId="3" fillId="3" borderId="1" xfId="0" applyNumberFormat="1" applyFont="1" applyFill="1" applyBorder="1" applyAlignment="1">
      <alignment horizontal="right" vertical="center"/>
    </xf>
    <xf numFmtId="14" fontId="16" fillId="3" borderId="1" xfId="0" applyNumberFormat="1" applyFont="1" applyFill="1" applyBorder="1" applyAlignment="1">
      <alignment horizontal="right"/>
    </xf>
    <xf numFmtId="14" fontId="16" fillId="3" borderId="0" xfId="0" applyNumberFormat="1" applyFont="1" applyFill="1" applyAlignment="1">
      <alignment horizontal="right"/>
    </xf>
    <xf numFmtId="14" fontId="16" fillId="3" borderId="0" xfId="0" applyNumberFormat="1" applyFont="1" applyFill="1" applyAlignment="1">
      <alignment horizontal="right" wrapText="1"/>
    </xf>
    <xf numFmtId="14" fontId="32" fillId="17" borderId="1" xfId="0" applyNumberFormat="1" applyFont="1" applyFill="1" applyBorder="1" applyAlignment="1">
      <alignment horizontal="right" vertical="center" wrapText="1"/>
    </xf>
    <xf numFmtId="0" fontId="19" fillId="12" borderId="1" xfId="0" applyFont="1" applyFill="1" applyBorder="1" applyAlignment="1">
      <alignment horizontal="right" vertical="center" wrapText="1"/>
    </xf>
    <xf numFmtId="0" fontId="21" fillId="12" borderId="1" xfId="0" applyFont="1" applyFill="1" applyBorder="1" applyAlignment="1">
      <alignment horizontal="right" vertical="center" wrapText="1"/>
    </xf>
    <xf numFmtId="0" fontId="15" fillId="2" borderId="1" xfId="0" applyFont="1" applyFill="1" applyBorder="1" applyAlignment="1">
      <alignment horizontal="right" vertical="center"/>
    </xf>
    <xf numFmtId="0" fontId="26" fillId="2" borderId="1" xfId="0" applyFont="1" applyFill="1" applyBorder="1" applyAlignment="1">
      <alignment horizontal="right" vertical="center"/>
    </xf>
    <xf numFmtId="43" fontId="15" fillId="2" borderId="1" xfId="0" applyNumberFormat="1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15" fillId="3" borderId="1" xfId="0" applyFont="1" applyFill="1" applyBorder="1" applyAlignment="1">
      <alignment horizontal="right" vertical="center"/>
    </xf>
    <xf numFmtId="41" fontId="15" fillId="3" borderId="1" xfId="6" applyFont="1" applyFill="1" applyBorder="1" applyAlignment="1">
      <alignment horizontal="right" vertical="center"/>
    </xf>
    <xf numFmtId="43" fontId="15" fillId="3" borderId="1" xfId="0" applyNumberFormat="1" applyFont="1" applyFill="1" applyBorder="1" applyAlignment="1">
      <alignment horizontal="right" vertical="center"/>
    </xf>
    <xf numFmtId="41" fontId="20" fillId="2" borderId="1" xfId="6" applyFont="1" applyFill="1" applyBorder="1" applyAlignment="1">
      <alignment horizontal="right" vertical="center"/>
    </xf>
    <xf numFmtId="0" fontId="20" fillId="2" borderId="1" xfId="0" applyFont="1" applyFill="1" applyBorder="1" applyAlignment="1">
      <alignment horizontal="right" vertical="center"/>
    </xf>
    <xf numFmtId="43" fontId="3" fillId="3" borderId="1" xfId="0" applyNumberFormat="1" applyFont="1" applyFill="1" applyBorder="1" applyAlignment="1">
      <alignment horizontal="right" vertical="center"/>
    </xf>
    <xf numFmtId="0" fontId="15" fillId="3" borderId="1" xfId="0" applyFont="1" applyFill="1" applyBorder="1" applyAlignment="1">
      <alignment horizontal="right"/>
    </xf>
    <xf numFmtId="42" fontId="15" fillId="3" borderId="1" xfId="0" applyNumberFormat="1" applyFont="1" applyFill="1" applyBorder="1" applyAlignment="1">
      <alignment horizontal="right" vertical="center"/>
    </xf>
    <xf numFmtId="0" fontId="20" fillId="3" borderId="1" xfId="0" applyFont="1" applyFill="1" applyBorder="1" applyAlignment="1">
      <alignment horizontal="right" vertical="center"/>
    </xf>
    <xf numFmtId="43" fontId="15" fillId="3" borderId="1" xfId="0" applyNumberFormat="1" applyFont="1" applyFill="1" applyBorder="1" applyAlignment="1">
      <alignment horizontal="right"/>
    </xf>
    <xf numFmtId="9" fontId="15" fillId="3" borderId="1" xfId="0" applyNumberFormat="1" applyFont="1" applyFill="1" applyBorder="1" applyAlignment="1">
      <alignment horizontal="right" vertical="center"/>
    </xf>
    <xf numFmtId="43" fontId="3" fillId="2" borderId="1" xfId="0" applyNumberFormat="1" applyFont="1" applyFill="1" applyBorder="1" applyAlignment="1">
      <alignment horizontal="right" vertical="center"/>
    </xf>
    <xf numFmtId="41" fontId="3" fillId="2" borderId="1" xfId="6" applyFont="1" applyFill="1" applyBorder="1" applyAlignment="1">
      <alignment horizontal="right" vertical="center"/>
    </xf>
    <xf numFmtId="0" fontId="15" fillId="3" borderId="1" xfId="0" applyFont="1" applyFill="1" applyBorder="1" applyAlignment="1">
      <alignment horizontal="right" wrapText="1"/>
    </xf>
    <xf numFmtId="0" fontId="16" fillId="3" borderId="0" xfId="0" applyFont="1" applyFill="1" applyAlignment="1">
      <alignment horizontal="left" wrapText="1"/>
    </xf>
    <xf numFmtId="0" fontId="19" fillId="11" borderId="1" xfId="0" applyFont="1" applyFill="1" applyBorder="1" applyAlignment="1">
      <alignment horizontal="left" vertical="center" wrapText="1"/>
    </xf>
    <xf numFmtId="0" fontId="16" fillId="3" borderId="1" xfId="0" applyFont="1" applyFill="1" applyBorder="1" applyAlignment="1">
      <alignment horizontal="left"/>
    </xf>
    <xf numFmtId="0" fontId="15" fillId="3" borderId="1" xfId="0" applyFont="1" applyFill="1" applyBorder="1" applyAlignment="1">
      <alignment horizontal="left"/>
    </xf>
    <xf numFmtId="0" fontId="16" fillId="3" borderId="1" xfId="0" applyFont="1" applyFill="1" applyBorder="1" applyAlignment="1">
      <alignment horizontal="left" wrapText="1"/>
    </xf>
    <xf numFmtId="0" fontId="16" fillId="3" borderId="0" xfId="0" applyFont="1" applyFill="1" applyAlignment="1">
      <alignment horizontal="left"/>
    </xf>
    <xf numFmtId="0" fontId="22" fillId="2" borderId="1" xfId="0" applyFont="1" applyFill="1" applyBorder="1" applyAlignment="1">
      <alignment horizontal="left" vertical="center"/>
    </xf>
    <xf numFmtId="0" fontId="22" fillId="2" borderId="1" xfId="0" applyFont="1" applyFill="1" applyBorder="1" applyAlignment="1">
      <alignment horizontal="left" vertical="center" wrapText="1"/>
    </xf>
    <xf numFmtId="0" fontId="22" fillId="3" borderId="1" xfId="0" applyFont="1" applyFill="1" applyBorder="1" applyAlignment="1">
      <alignment horizontal="left" vertical="center"/>
    </xf>
    <xf numFmtId="0" fontId="22" fillId="3" borderId="1" xfId="0" applyFont="1" applyFill="1" applyBorder="1" applyAlignment="1">
      <alignment horizontal="left" vertical="center" wrapText="1"/>
    </xf>
    <xf numFmtId="0" fontId="23" fillId="11" borderId="1" xfId="0" applyFont="1" applyFill="1" applyBorder="1" applyAlignment="1">
      <alignment horizontal="right" vertical="center" wrapText="1"/>
    </xf>
    <xf numFmtId="0" fontId="22" fillId="2" borderId="1" xfId="0" applyFont="1" applyFill="1" applyBorder="1" applyAlignment="1">
      <alignment horizontal="right" vertical="center"/>
    </xf>
    <xf numFmtId="14" fontId="22" fillId="2" borderId="1" xfId="0" applyNumberFormat="1" applyFont="1" applyFill="1" applyBorder="1" applyAlignment="1">
      <alignment horizontal="right" vertical="center"/>
    </xf>
    <xf numFmtId="14" fontId="22" fillId="3" borderId="1" xfId="0" applyNumberFormat="1" applyFont="1" applyFill="1" applyBorder="1" applyAlignment="1">
      <alignment horizontal="right" vertical="center"/>
    </xf>
    <xf numFmtId="0" fontId="22" fillId="3" borderId="1" xfId="0" applyFont="1" applyFill="1" applyBorder="1" applyAlignment="1">
      <alignment horizontal="right"/>
    </xf>
    <xf numFmtId="0" fontId="0" fillId="3" borderId="0" xfId="0" applyFill="1" applyAlignment="1">
      <alignment horizontal="left"/>
    </xf>
    <xf numFmtId="0" fontId="23" fillId="11" borderId="1" xfId="0" applyFont="1" applyFill="1" applyBorder="1" applyAlignment="1">
      <alignment horizontal="left" vertical="center" wrapText="1"/>
    </xf>
    <xf numFmtId="0" fontId="22" fillId="3" borderId="1" xfId="0" applyFont="1" applyFill="1" applyBorder="1" applyAlignment="1">
      <alignment horizontal="left"/>
    </xf>
    <xf numFmtId="0" fontId="22" fillId="3" borderId="1" xfId="0" applyFont="1" applyFill="1" applyBorder="1" applyAlignment="1">
      <alignment horizontal="left" wrapText="1"/>
    </xf>
    <xf numFmtId="14" fontId="44" fillId="3" borderId="1" xfId="2" applyNumberFormat="1" applyFont="1" applyFill="1" applyBorder="1" applyAlignment="1" applyProtection="1">
      <alignment horizontal="right" vertical="center"/>
    </xf>
    <xf numFmtId="14" fontId="22" fillId="3" borderId="1" xfId="0" applyNumberFormat="1" applyFont="1" applyFill="1" applyBorder="1" applyAlignment="1">
      <alignment horizontal="right"/>
    </xf>
    <xf numFmtId="14" fontId="22" fillId="3" borderId="1" xfId="0" applyNumberFormat="1" applyFont="1" applyFill="1" applyBorder="1" applyAlignment="1">
      <alignment horizontal="right" wrapText="1"/>
    </xf>
    <xf numFmtId="0" fontId="8" fillId="3" borderId="6" xfId="0" applyFont="1" applyFill="1" applyBorder="1" applyAlignment="1">
      <alignment vertical="center"/>
    </xf>
    <xf numFmtId="0" fontId="15" fillId="2" borderId="1" xfId="0" applyFont="1" applyFill="1" applyBorder="1" applyAlignment="1">
      <alignment horizontal="right" vertical="center" wrapText="1"/>
    </xf>
    <xf numFmtId="0" fontId="15" fillId="3" borderId="1" xfId="0" applyFont="1" applyFill="1" applyBorder="1" applyAlignment="1">
      <alignment horizontal="right" vertical="center" wrapText="1"/>
    </xf>
    <xf numFmtId="0" fontId="0" fillId="3" borderId="1" xfId="0" applyFill="1" applyBorder="1" applyAlignment="1">
      <alignment horizontal="right"/>
    </xf>
    <xf numFmtId="0" fontId="20" fillId="13" borderId="1" xfId="0" applyFont="1" applyFill="1" applyBorder="1" applyAlignment="1">
      <alignment horizontal="right" vertical="center" wrapText="1"/>
    </xf>
    <xf numFmtId="0" fontId="0" fillId="0" borderId="0" xfId="0" applyAlignment="1">
      <alignment horizontal="right"/>
    </xf>
    <xf numFmtId="14" fontId="15" fillId="2" borderId="1" xfId="0" applyNumberFormat="1" applyFont="1" applyFill="1" applyBorder="1" applyAlignment="1">
      <alignment horizontal="left" vertical="center"/>
    </xf>
    <xf numFmtId="0" fontId="15" fillId="2" borderId="1" xfId="0" applyFont="1" applyFill="1" applyBorder="1" applyAlignment="1">
      <alignment horizontal="center" vertical="center"/>
    </xf>
    <xf numFmtId="43" fontId="15" fillId="2" borderId="1" xfId="0" applyNumberFormat="1" applyFont="1" applyFill="1" applyBorder="1" applyAlignment="1">
      <alignment horizontal="left" vertical="center"/>
    </xf>
    <xf numFmtId="14" fontId="3" fillId="2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41" fontId="15" fillId="3" borderId="1" xfId="6" applyFont="1" applyFill="1" applyBorder="1" applyAlignment="1">
      <alignment horizontal="left" vertical="center"/>
    </xf>
    <xf numFmtId="41" fontId="20" fillId="2" borderId="1" xfId="6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left" vertical="center"/>
    </xf>
    <xf numFmtId="14" fontId="3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43" fontId="3" fillId="3" borderId="1" xfId="0" applyNumberFormat="1" applyFont="1" applyFill="1" applyBorder="1" applyAlignment="1">
      <alignment horizontal="left" vertical="center"/>
    </xf>
    <xf numFmtId="43" fontId="15" fillId="3" borderId="1" xfId="0" applyNumberFormat="1" applyFont="1" applyFill="1" applyBorder="1" applyAlignment="1">
      <alignment horizontal="left" vertical="center"/>
    </xf>
    <xf numFmtId="14" fontId="15" fillId="3" borderId="1" xfId="0" applyNumberFormat="1" applyFont="1" applyFill="1" applyBorder="1"/>
    <xf numFmtId="0" fontId="15" fillId="3" borderId="1" xfId="0" applyFont="1" applyFill="1" applyBorder="1" applyAlignment="1">
      <alignment horizontal="center"/>
    </xf>
    <xf numFmtId="9" fontId="15" fillId="3" borderId="1" xfId="0" applyNumberFormat="1" applyFont="1" applyFill="1" applyBorder="1" applyAlignment="1">
      <alignment horizontal="left" vertical="center"/>
    </xf>
    <xf numFmtId="43" fontId="3" fillId="2" borderId="1" xfId="0" applyNumberFormat="1" applyFont="1" applyFill="1" applyBorder="1" applyAlignment="1">
      <alignment horizontal="left" vertical="center"/>
    </xf>
    <xf numFmtId="0" fontId="45" fillId="3" borderId="1" xfId="2" applyFont="1" applyFill="1" applyBorder="1" applyAlignment="1" applyProtection="1"/>
    <xf numFmtId="0" fontId="3" fillId="3" borderId="1" xfId="0" applyFont="1" applyFill="1" applyBorder="1"/>
    <xf numFmtId="43" fontId="15" fillId="3" borderId="1" xfId="0" applyNumberFormat="1" applyFont="1" applyFill="1" applyBorder="1"/>
    <xf numFmtId="0" fontId="46" fillId="3" borderId="1" xfId="2" applyFont="1" applyFill="1" applyBorder="1" applyAlignment="1" applyProtection="1"/>
    <xf numFmtId="0" fontId="16" fillId="3" borderId="1" xfId="0" applyFont="1" applyFill="1" applyBorder="1" applyAlignment="1">
      <alignment horizontal="center" wrapText="1"/>
    </xf>
    <xf numFmtId="0" fontId="23" fillId="11" borderId="1" xfId="0" applyFont="1" applyFill="1" applyBorder="1" applyAlignment="1">
      <alignment horizontal="left" wrapText="1"/>
    </xf>
    <xf numFmtId="0" fontId="23" fillId="11" borderId="1" xfId="0" applyFont="1" applyFill="1" applyBorder="1" applyAlignment="1">
      <alignment horizontal="center" wrapText="1"/>
    </xf>
    <xf numFmtId="0" fontId="23" fillId="11" borderId="1" xfId="0" applyFont="1" applyFill="1" applyBorder="1" applyAlignment="1">
      <alignment wrapText="1"/>
    </xf>
    <xf numFmtId="0" fontId="16" fillId="3" borderId="1" xfId="0" applyFont="1" applyFill="1" applyBorder="1" applyAlignment="1">
      <alignment horizontal="right" wrapText="1"/>
    </xf>
    <xf numFmtId="0" fontId="26" fillId="2" borderId="1" xfId="0" applyFont="1" applyFill="1" applyBorder="1" applyAlignment="1">
      <alignment horizontal="center" vertical="center"/>
    </xf>
    <xf numFmtId="41" fontId="3" fillId="2" borderId="1" xfId="6" applyFont="1" applyFill="1" applyBorder="1" applyAlignment="1">
      <alignment horizontal="left" vertical="center"/>
    </xf>
    <xf numFmtId="0" fontId="44" fillId="3" borderId="1" xfId="2" applyFont="1" applyFill="1" applyBorder="1" applyAlignment="1" applyProtection="1"/>
    <xf numFmtId="42" fontId="15" fillId="3" borderId="1" xfId="0" applyNumberFormat="1" applyFont="1" applyFill="1" applyBorder="1" applyAlignment="1">
      <alignment horizontal="left" vertical="center"/>
    </xf>
    <xf numFmtId="0" fontId="45" fillId="3" borderId="0" xfId="2" applyFont="1" applyFill="1" applyBorder="1" applyAlignment="1" applyProtection="1"/>
    <xf numFmtId="0" fontId="20" fillId="3" borderId="1" xfId="0" applyFont="1" applyFill="1" applyBorder="1" applyAlignment="1">
      <alignment horizontal="left" vertical="center"/>
    </xf>
    <xf numFmtId="0" fontId="20" fillId="3" borderId="1" xfId="0" applyFont="1" applyFill="1" applyBorder="1" applyAlignment="1">
      <alignment horizontal="center" vertical="center"/>
    </xf>
    <xf numFmtId="14" fontId="45" fillId="3" borderId="1" xfId="2" applyNumberFormat="1" applyFont="1" applyFill="1" applyBorder="1" applyAlignment="1" applyProtection="1">
      <alignment horizontal="left" vertical="center"/>
    </xf>
    <xf numFmtId="14" fontId="15" fillId="3" borderId="1" xfId="0" applyNumberFormat="1" applyFont="1" applyFill="1" applyBorder="1" applyAlignment="1">
      <alignment wrapText="1"/>
    </xf>
    <xf numFmtId="0" fontId="15" fillId="3" borderId="1" xfId="0" applyFont="1" applyFill="1" applyBorder="1" applyAlignment="1">
      <alignment horizontal="center" wrapText="1"/>
    </xf>
    <xf numFmtId="0" fontId="31" fillId="14" borderId="5" xfId="0" applyFont="1" applyFill="1" applyBorder="1" applyAlignment="1">
      <alignment horizontal="center" wrapText="1"/>
    </xf>
    <xf numFmtId="0" fontId="31" fillId="14" borderId="6" xfId="0" applyFont="1" applyFill="1" applyBorder="1" applyAlignment="1">
      <alignment horizontal="center" wrapText="1"/>
    </xf>
    <xf numFmtId="0" fontId="11" fillId="4" borderId="0" xfId="0" applyFont="1" applyFill="1" applyAlignment="1">
      <alignment horizontal="center" wrapText="1"/>
    </xf>
    <xf numFmtId="49" fontId="12" fillId="5" borderId="7" xfId="1" applyNumberFormat="1" applyFont="1" applyFill="1" applyBorder="1" applyAlignment="1">
      <alignment horizontal="left" wrapText="1"/>
    </xf>
    <xf numFmtId="0" fontId="29" fillId="23" borderId="0" xfId="0" applyFont="1" applyFill="1" applyAlignment="1">
      <alignment horizontal="center" wrapText="1"/>
    </xf>
    <xf numFmtId="0" fontId="30" fillId="3" borderId="0" xfId="0" applyFont="1" applyFill="1" applyAlignment="1">
      <alignment horizontal="center" wrapText="1"/>
    </xf>
    <xf numFmtId="0" fontId="30" fillId="3" borderId="0" xfId="0" applyFont="1" applyFill="1" applyAlignment="1">
      <alignment horizontal="center"/>
    </xf>
    <xf numFmtId="0" fontId="13" fillId="9" borderId="0" xfId="0" applyFont="1" applyFill="1" applyAlignment="1">
      <alignment horizontal="center" vertical="center"/>
    </xf>
    <xf numFmtId="0" fontId="13" fillId="9" borderId="0" xfId="0" applyFont="1" applyFill="1" applyAlignment="1">
      <alignment horizontal="center" vertical="center" wrapText="1"/>
    </xf>
    <xf numFmtId="0" fontId="30" fillId="20" borderId="0" xfId="0" applyFont="1" applyFill="1" applyAlignment="1">
      <alignment horizontal="center"/>
    </xf>
    <xf numFmtId="0" fontId="13" fillId="3" borderId="3" xfId="0" applyFont="1" applyFill="1" applyBorder="1" applyAlignment="1">
      <alignment horizontal="left" vertical="center"/>
    </xf>
    <xf numFmtId="0" fontId="13" fillId="3" borderId="2" xfId="0" applyFont="1" applyFill="1" applyBorder="1" applyAlignment="1">
      <alignment horizontal="left" vertical="center"/>
    </xf>
    <xf numFmtId="164" fontId="13" fillId="3" borderId="3" xfId="0" applyNumberFormat="1" applyFont="1" applyFill="1" applyBorder="1" applyAlignment="1">
      <alignment horizontal="center" vertical="center"/>
    </xf>
    <xf numFmtId="164" fontId="13" fillId="3" borderId="2" xfId="0" applyNumberFormat="1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 wrapText="1"/>
    </xf>
    <xf numFmtId="0" fontId="11" fillId="10" borderId="5" xfId="0" applyFont="1" applyFill="1" applyBorder="1" applyAlignment="1">
      <alignment horizontal="center"/>
    </xf>
    <xf numFmtId="0" fontId="11" fillId="10" borderId="6" xfId="0" applyFont="1" applyFill="1" applyBorder="1" applyAlignment="1">
      <alignment horizontal="center"/>
    </xf>
    <xf numFmtId="0" fontId="28" fillId="4" borderId="0" xfId="4" applyFont="1" applyFill="1" applyAlignment="1">
      <alignment horizontal="center"/>
    </xf>
    <xf numFmtId="0" fontId="17" fillId="5" borderId="4" xfId="4" applyFont="1" applyFill="1" applyBorder="1" applyAlignment="1">
      <alignment horizontal="left" wrapText="1"/>
    </xf>
    <xf numFmtId="0" fontId="17" fillId="5" borderId="4" xfId="4" applyFont="1" applyFill="1" applyBorder="1" applyAlignment="1">
      <alignment horizontal="center" wrapText="1"/>
    </xf>
    <xf numFmtId="0" fontId="11" fillId="6" borderId="1" xfId="0" applyFont="1" applyFill="1" applyBorder="1" applyAlignment="1">
      <alignment horizontal="center"/>
    </xf>
    <xf numFmtId="0" fontId="11" fillId="7" borderId="1" xfId="0" applyFont="1" applyFill="1" applyBorder="1" applyAlignment="1">
      <alignment horizontal="center"/>
    </xf>
  </cellXfs>
  <cellStyles count="9">
    <cellStyle name="Hipervínculo" xfId="2" builtinId="8"/>
    <cellStyle name="Millares" xfId="1" builtinId="3"/>
    <cellStyle name="Millares [0]" xfId="6" builtinId="6"/>
    <cellStyle name="Millares [0] 2" xfId="8" xr:uid="{7C0853A3-F6F9-43DB-8DA8-5E5E7AFA11D6}"/>
    <cellStyle name="Millares 2" xfId="7" xr:uid="{C5E7D066-319A-4E35-A610-9E4B1D2B0E4D}"/>
    <cellStyle name="Millares 3" xfId="5" xr:uid="{31D82408-8DD2-4747-B8CB-E02921AF15F7}"/>
    <cellStyle name="Normal" xfId="0" builtinId="0"/>
    <cellStyle name="Normal 3 2" xfId="3" xr:uid="{AC0BF703-0550-4DF0-A103-62D9014B9E69}"/>
    <cellStyle name="Normal 4" xfId="4" xr:uid="{BAA4964D-27EB-40C4-94C3-5489C5585956}"/>
  </cellStyles>
  <dxfs count="0"/>
  <tableStyles count="0" defaultTableStyle="TableStyleMedium2" defaultPivotStyle="PivotStyleLight16"/>
  <colors>
    <mruColors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gif"/><Relationship Id="rId1" Type="http://schemas.openxmlformats.org/officeDocument/2006/relationships/hyperlink" Target="#Retefuente!A3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40822</xdr:colOff>
      <xdr:row>4</xdr:row>
      <xdr:rowOff>70757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F96E60F-D454-42DD-90A5-5D4B96A071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6339" y="0"/>
          <a:ext cx="3980090" cy="533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47624</xdr:colOff>
      <xdr:row>1</xdr:row>
      <xdr:rowOff>16329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FD1F0E6-25C2-4970-822C-7D6623517C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919106" cy="533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57149</xdr:colOff>
      <xdr:row>0</xdr:row>
      <xdr:rowOff>752474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9F93999-A2D3-4980-A61D-A2504FE25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791574" cy="75247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823231</xdr:colOff>
      <xdr:row>0</xdr:row>
      <xdr:rowOff>533400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D5D95A3-7CD5-4D1F-AEC9-53F8503BC5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551838" cy="5334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596900</xdr:colOff>
      <xdr:row>1</xdr:row>
      <xdr:rowOff>31750</xdr:rowOff>
    </xdr:from>
    <xdr:to>
      <xdr:col>6</xdr:col>
      <xdr:colOff>158750</xdr:colOff>
      <xdr:row>2</xdr:row>
      <xdr:rowOff>104775</xdr:rowOff>
    </xdr:to>
    <xdr:pic>
      <xdr:nvPicPr>
        <xdr:cNvPr id="2" name="Imagen 1">
          <a:hlinkClick xmlns:r="http://schemas.openxmlformats.org/officeDocument/2006/relationships" r:id="rId1" tooltip="Ir arriba"/>
          <a:extLst>
            <a:ext uri="{FF2B5EF4-FFF2-40B4-BE49-F238E27FC236}">
              <a16:creationId xmlns:a16="http://schemas.microsoft.com/office/drawing/2014/main" id="{251C46E0-807B-46AF-9BC9-5E958B5C59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55025" y="508000"/>
          <a:ext cx="266700" cy="263525"/>
        </a:xfrm>
        <a:prstGeom prst="rect">
          <a:avLst/>
        </a:prstGeom>
      </xdr:spPr>
    </xdr:pic>
    <xdr:clientData/>
  </xdr:twoCellAnchor>
  <xdr:twoCellAnchor>
    <xdr:from>
      <xdr:col>0</xdr:col>
      <xdr:colOff>57151</xdr:colOff>
      <xdr:row>52</xdr:row>
      <xdr:rowOff>0</xdr:rowOff>
    </xdr:from>
    <xdr:to>
      <xdr:col>8</xdr:col>
      <xdr:colOff>19050</xdr:colOff>
      <xdr:row>60</xdr:row>
      <xdr:rowOff>142876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38E7FE47-A57E-4DC5-9601-3946CF7AAF90}"/>
            </a:ext>
          </a:extLst>
        </xdr:cNvPr>
        <xdr:cNvSpPr txBox="1"/>
      </xdr:nvSpPr>
      <xdr:spPr>
        <a:xfrm>
          <a:off x="57151" y="11772900"/>
          <a:ext cx="11477624" cy="1476376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CO" sz="8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 valor de la primera cuota no podrá ser inferior al veinte por ciento (20%) del saldo a pagar del año gravable anterior. Una vez liquidado el impuesto y el anticipo del impuesto sobre la renta en la respectiva declaración, del valor a pagar, se restará lo pagado en la primera cuota y el saldo se cancelará de la siguiente manera, de acuerdo con la cuota de pago así: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s-CO" sz="800">
            <a:effectLst/>
          </a:endParaRPr>
        </a:p>
        <a:p>
          <a:r>
            <a:rPr lang="es-CO" sz="800">
              <a:latin typeface="Arial" panose="020B0604020202020204" pitchFamily="34" charset="0"/>
              <a:cs typeface="Arial" panose="020B0604020202020204" pitchFamily="34" charset="0"/>
            </a:rPr>
            <a:t>DECLARACIÓN Y PAGO </a:t>
          </a:r>
        </a:p>
        <a:p>
          <a:endParaRPr lang="es-CO" sz="8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s-CO" sz="800">
              <a:latin typeface="Arial" panose="020B0604020202020204" pitchFamily="34" charset="0"/>
              <a:cs typeface="Arial" panose="020B0604020202020204" pitchFamily="34" charset="0"/>
            </a:rPr>
            <a:t>SEGUNDA CUOTA CINCUENTA POR CIENTO (50%)</a:t>
          </a:r>
        </a:p>
        <a:p>
          <a:endParaRPr lang="es-CO" sz="8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s-CO" sz="800">
              <a:latin typeface="Arial" panose="020B0604020202020204" pitchFamily="34" charset="0"/>
              <a:cs typeface="Arial" panose="020B0604020202020204" pitchFamily="34" charset="0"/>
            </a:rPr>
            <a:t>PAGO TERCERA CUOTA CINCUENTA POR CIENTO (50%)</a:t>
          </a:r>
        </a:p>
        <a:p>
          <a:endParaRPr lang="es-CO" sz="800"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s-CO" sz="800">
              <a:latin typeface="Arial" panose="020B0604020202020204" pitchFamily="34" charset="0"/>
              <a:cs typeface="Arial" panose="020B0604020202020204" pitchFamily="34" charset="0"/>
            </a:rPr>
            <a:t>No obstante, cuando al momento del pago de la primera cuota ya se haya elaborado la declaración y se tenga por cierto que por el año gravable  la declaración arroja saldo a favor, podrá el contribuyente no efectuar el pago de la primera cuota aquí señalada, siendo de su entera responsabilidad si posteriormente al momento de la presentación se genera un saldo a pagar, caso en el cual deberá pagar los valores que correspondan por concepto de la respectiva cuota y los intereses de mora.</a:t>
          </a:r>
        </a:p>
      </xdr:txBody>
    </xdr:sp>
    <xdr:clientData/>
  </xdr:twoCellAnchor>
  <xdr:twoCellAnchor>
    <xdr:from>
      <xdr:col>0</xdr:col>
      <xdr:colOff>0</xdr:colOff>
      <xdr:row>51</xdr:row>
      <xdr:rowOff>0</xdr:rowOff>
    </xdr:from>
    <xdr:to>
      <xdr:col>8</xdr:col>
      <xdr:colOff>6350</xdr:colOff>
      <xdr:row>54</xdr:row>
      <xdr:rowOff>38100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4A423186-985B-457C-93AB-C040684DA29B}"/>
            </a:ext>
          </a:extLst>
        </xdr:cNvPr>
        <xdr:cNvSpPr txBox="1"/>
      </xdr:nvSpPr>
      <xdr:spPr>
        <a:xfrm>
          <a:off x="361950" y="4305300"/>
          <a:ext cx="7988300" cy="800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El valor de la primera cuota no podrá ser inferior al veinte por ciento (20%) del saldo a pagar del año gravable anterior. Una vez liquidado el impuesto y el anticipo del impuesto sobre la renta en la respectiva declaración, del valor a pagar, se restará lo pagado en la primera cuota y el saldo se cancelará de la siguiente manera, de acuerdo con la cuota de pago así:</a:t>
          </a:r>
        </a:p>
      </xdr:txBody>
    </xdr:sp>
    <xdr:clientData/>
  </xdr:twoCellAnchor>
  <xdr:twoCellAnchor>
    <xdr:from>
      <xdr:col>0</xdr:col>
      <xdr:colOff>6350</xdr:colOff>
      <xdr:row>55</xdr:row>
      <xdr:rowOff>44450</xdr:rowOff>
    </xdr:from>
    <xdr:to>
      <xdr:col>8</xdr:col>
      <xdr:colOff>19050</xdr:colOff>
      <xdr:row>57</xdr:row>
      <xdr:rowOff>590550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48E875A0-B3E4-4EC2-807D-4C1CBB6DFB0B}"/>
            </a:ext>
          </a:extLst>
        </xdr:cNvPr>
        <xdr:cNvSpPr txBox="1"/>
      </xdr:nvSpPr>
      <xdr:spPr>
        <a:xfrm>
          <a:off x="368300" y="5197475"/>
          <a:ext cx="7994650" cy="1555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DECLARACIÓN Y PAGO </a:t>
          </a:r>
        </a:p>
        <a:p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SEGUNDA CUOTA CINCUENTA POR CIENTO (50%)</a:t>
          </a:r>
        </a:p>
        <a:p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PAGO TERCERA CUOTA CINCUENTA POR CIENTO (50%)</a:t>
          </a:r>
        </a:p>
        <a:p>
          <a:r>
            <a:rPr lang="es-CO" sz="1200">
              <a:latin typeface="Arial" panose="020B0604020202020204" pitchFamily="34" charset="0"/>
              <a:cs typeface="Arial" panose="020B0604020202020204" pitchFamily="34" charset="0"/>
            </a:rPr>
            <a:t>No obstante, cuando al momento del pago de la primera cuota ya se haya elaborado la declaración y se tenga por cierto que por el año gravable  la declaración arroja saldo a favor, podrá el contribuyente no efectuar el pago de la primera cuota aquí señalada, siendo de su entera responsabilidad si posteriormente al momento de la presentación se genera un saldo a pagar, caso en el cual deberá pagar los valores que correspondan por concepto de la respectiva cuota y los intereses de mora.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dministrador/Mis%20documentos/DIARIOS/DIARIO2004/DIARIO200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is%20documentos/Archivos/Proyecciones%20financieras/2005/Proyecciones%20200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bcplaneacion_1/ABCTYP_orig/3_COMERCIALIZACION/PC-CGC%20GESTION%20COMERCIAL/PR-CGC-02%20MERCADEO/FT-CGC-02-005%20Proceso%20macrocalculo%20tarifas%20no%20reg.%20cargos%20reg.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intranet.electrohuila.com.co/abctyp/3_COMERCIALIZACION/PC-CGC%20GESTION%20COMERCIAL/PR-CGC-02%20MERCADEO/FT-CGC-02-005%20Proceso%20macrocalculo%20tarifas%20no%20reg.%20cargos%20reg.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RIO"/>
      <sheetName val="subsidioT"/>
      <sheetName val="subsidioA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lujo de caja 2005  2009"/>
      <sheetName val="Balance General 2005  2009"/>
      <sheetName val="GyP 2005 2009"/>
      <sheetName val="Servicio deuda"/>
      <sheetName val="Resumen gastos"/>
      <sheetName val="Hoja11"/>
      <sheetName val="Hoja12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T-CGC-02-005"/>
    </sheetNames>
    <sheetDataSet>
      <sheetData sheetId="0">
        <row r="2">
          <cell r="E2">
            <v>5</v>
          </cell>
        </row>
        <row r="3">
          <cell r="B3">
            <v>150.5</v>
          </cell>
        </row>
        <row r="4">
          <cell r="B4">
            <v>71.492867079999996</v>
          </cell>
        </row>
        <row r="28">
          <cell r="D28">
            <v>49.328099999999999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T-CGC-02-005"/>
    </sheetNames>
    <sheetDataSet>
      <sheetData sheetId="0">
        <row r="28">
          <cell r="D28">
            <v>49.328099999999999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industria.comercio@flandes-tolima.gov.co" TargetMode="External"/><Relationship Id="rId18" Type="http://schemas.openxmlformats.org/officeDocument/2006/relationships/hyperlink" Target="mailto:exogena@haciendapasto.gov.co" TargetMode="External"/><Relationship Id="rId26" Type="http://schemas.openxmlformats.org/officeDocument/2006/relationships/hyperlink" Target="mailto:tesoreria@saladoblanco-huila.gov.co" TargetMode="External"/><Relationship Id="rId3" Type="http://schemas.openxmlformats.org/officeDocument/2006/relationships/hyperlink" Target="mailto:industriaycomercio@florencia-caqueta.gov.co" TargetMode="External"/><Relationship Id="rId21" Type="http://schemas.openxmlformats.org/officeDocument/2006/relationships/hyperlink" Target="mailto:tesoreria@hobo-huila.gov.co" TargetMode="External"/><Relationship Id="rId7" Type="http://schemas.openxmlformats.org/officeDocument/2006/relationships/hyperlink" Target="mailto:tesoreria@yaguara-huila.gov.co" TargetMode="External"/><Relationship Id="rId12" Type="http://schemas.openxmlformats.org/officeDocument/2006/relationships/hyperlink" Target="mailto:hacienda@baraya-huila.gov.co" TargetMode="External"/><Relationship Id="rId17" Type="http://schemas.openxmlformats.org/officeDocument/2006/relationships/hyperlink" Target="mailto:impuestos@palermo-huila.gov.co" TargetMode="External"/><Relationship Id="rId25" Type="http://schemas.openxmlformats.org/officeDocument/2006/relationships/hyperlink" Target="mailto:apoyotesoreria.oporapa@gmail.com" TargetMode="External"/><Relationship Id="rId33" Type="http://schemas.openxmlformats.org/officeDocument/2006/relationships/comments" Target="../comments3.xml"/><Relationship Id="rId2" Type="http://schemas.openxmlformats.org/officeDocument/2006/relationships/hyperlink" Target="mailto:rentasmunicipales@cartago.gov.co" TargetMode="External"/><Relationship Id="rId16" Type="http://schemas.openxmlformats.org/officeDocument/2006/relationships/hyperlink" Target="mailto:declaracionesica@medellin.gov.co" TargetMode="External"/><Relationship Id="rId20" Type="http://schemas.openxmlformats.org/officeDocument/2006/relationships/hyperlink" Target="mailto:rentasmunicipales@puertoasis-putumayo.gov.co" TargetMode="External"/><Relationship Id="rId29" Type="http://schemas.openxmlformats.org/officeDocument/2006/relationships/hyperlink" Target="mailto:presupuesto@inza-cauca.gov.co" TargetMode="External"/><Relationship Id="rId1" Type="http://schemas.openxmlformats.org/officeDocument/2006/relationships/hyperlink" Target="mailto:presupuesto@paicol-huila.gov.co" TargetMode="External"/><Relationship Id="rId6" Type="http://schemas.openxmlformats.org/officeDocument/2006/relationships/hyperlink" Target="mailto:tesoreria@tesalia-huila.gov.co" TargetMode="External"/><Relationship Id="rId11" Type="http://schemas.openxmlformats.org/officeDocument/2006/relationships/hyperlink" Target="mailto:recaudo.1@sanvicentedelcaguan-caqueta.gov.co" TargetMode="External"/><Relationship Id="rId24" Type="http://schemas.openxmlformats.org/officeDocument/2006/relationships/hyperlink" Target="mailto:impuestos@villavicencio.gov.co" TargetMode="External"/><Relationship Id="rId32" Type="http://schemas.openxmlformats.org/officeDocument/2006/relationships/vmlDrawing" Target="../drawings/vmlDrawing3.vml"/><Relationship Id="rId5" Type="http://schemas.openxmlformats.org/officeDocument/2006/relationships/hyperlink" Target="mailto:atencionalciudadano@alcaldiapitalito.gov.co" TargetMode="External"/><Relationship Id="rId15" Type="http://schemas.openxmlformats.org/officeDocument/2006/relationships/hyperlink" Target="mailto:industria@ibague.gov.co" TargetMode="External"/><Relationship Id="rId23" Type="http://schemas.openxmlformats.org/officeDocument/2006/relationships/hyperlink" Target="mailto:tesoreria@iquira-huila.gov.co" TargetMode="External"/><Relationship Id="rId28" Type="http://schemas.openxmlformats.org/officeDocument/2006/relationships/hyperlink" Target="mailto:mediosmagneticoshlaplatahuila@gmail.com" TargetMode="External"/><Relationship Id="rId10" Type="http://schemas.openxmlformats.org/officeDocument/2006/relationships/hyperlink" Target="mailto:tesoreria@purace-cauca.gov.co" TargetMode="External"/><Relationship Id="rId19" Type="http://schemas.openxmlformats.org/officeDocument/2006/relationships/hyperlink" Target="mailto:hacienda@tello-huila.gov.co" TargetMode="External"/><Relationship Id="rId31" Type="http://schemas.openxmlformats.org/officeDocument/2006/relationships/drawing" Target="../drawings/drawing4.xml"/><Relationship Id="rId4" Type="http://schemas.openxmlformats.org/officeDocument/2006/relationships/hyperlink" Target="mailto:secretariadehacienda@planadas-tolima.gov.co" TargetMode="External"/><Relationship Id="rId9" Type="http://schemas.openxmlformats.org/officeDocument/2006/relationships/hyperlink" Target="mailto:tesoreria@alpujarra-tolima.gov.co" TargetMode="External"/><Relationship Id="rId14" Type="http://schemas.openxmlformats.org/officeDocument/2006/relationships/hyperlink" Target="mailto:tesoreria@gigante-huila.gov.co" TargetMode="External"/><Relationship Id="rId22" Type="http://schemas.openxmlformats.org/officeDocument/2006/relationships/hyperlink" Target="mailto:impuestos@altamira-huila.gov.co" TargetMode="External"/><Relationship Id="rId27" Type="http://schemas.openxmlformats.org/officeDocument/2006/relationships/hyperlink" Target="mailto:secretariadehacienda@rivera-huila.gov.co" TargetMode="External"/><Relationship Id="rId30" Type="http://schemas.openxmlformats.org/officeDocument/2006/relationships/printerSettings" Target="../printerSettings/printerSettings3.bin"/><Relationship Id="rId8" Type="http://schemas.openxmlformats.org/officeDocument/2006/relationships/hyperlink" Target="mailto:secretaria.hacienda@aipe-huila.gov.co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197F2-7C95-428F-A218-03DD4937CA02}">
  <dimension ref="A5:C118"/>
  <sheetViews>
    <sheetView topLeftCell="A10" zoomScale="140" zoomScaleNormal="140" workbookViewId="0">
      <selection activeCell="C9" sqref="C9"/>
    </sheetView>
  </sheetViews>
  <sheetFormatPr baseColWidth="10" defaultColWidth="23.140625" defaultRowHeight="9"/>
  <cols>
    <col min="1" max="1" width="15.85546875" style="29" bestFit="1" customWidth="1"/>
    <col min="2" max="2" width="30.28515625" style="29" customWidth="1"/>
    <col min="3" max="3" width="13" style="133" customWidth="1"/>
    <col min="4" max="16384" width="23.140625" style="29"/>
  </cols>
  <sheetData>
    <row r="5" spans="1:3" s="75" customFormat="1" ht="18">
      <c r="A5" s="65" t="s">
        <v>0</v>
      </c>
      <c r="B5" s="65" t="s">
        <v>138</v>
      </c>
      <c r="C5" s="122" t="s">
        <v>108</v>
      </c>
    </row>
    <row r="6" spans="1:3" s="24" customFormat="1">
      <c r="A6" s="53" t="s">
        <v>6</v>
      </c>
      <c r="B6" s="53" t="s">
        <v>354</v>
      </c>
      <c r="C6" s="125">
        <v>45697</v>
      </c>
    </row>
    <row r="7" spans="1:3" s="24" customFormat="1" ht="36">
      <c r="A7" s="64" t="s">
        <v>267</v>
      </c>
      <c r="B7" s="64" t="s">
        <v>358</v>
      </c>
      <c r="C7" s="126">
        <v>45715</v>
      </c>
    </row>
    <row r="8" spans="1:3" s="24" customFormat="1">
      <c r="A8" s="53" t="s">
        <v>3</v>
      </c>
      <c r="B8" s="53" t="s">
        <v>350</v>
      </c>
      <c r="C8" s="125">
        <v>45716</v>
      </c>
    </row>
    <row r="9" spans="1:3" s="26" customFormat="1" ht="11.25">
      <c r="A9" s="53" t="s">
        <v>47</v>
      </c>
      <c r="B9" s="30" t="s">
        <v>312</v>
      </c>
      <c r="C9" s="125">
        <v>45716</v>
      </c>
    </row>
    <row r="10" spans="1:3" s="26" customFormat="1" ht="27">
      <c r="A10" s="52" t="s">
        <v>5</v>
      </c>
      <c r="B10" s="44" t="s">
        <v>370</v>
      </c>
      <c r="C10" s="127">
        <v>45744</v>
      </c>
    </row>
    <row r="11" spans="1:3" s="24" customFormat="1" ht="18">
      <c r="A11" s="25" t="s">
        <v>60</v>
      </c>
      <c r="B11" s="28" t="s">
        <v>376</v>
      </c>
      <c r="C11" s="128">
        <v>45744</v>
      </c>
    </row>
    <row r="12" spans="1:3" s="26" customFormat="1" ht="11.25">
      <c r="A12" s="53" t="s">
        <v>17</v>
      </c>
      <c r="B12" s="30" t="s">
        <v>378</v>
      </c>
      <c r="C12" s="125">
        <v>45747</v>
      </c>
    </row>
    <row r="13" spans="1:3" s="24" customFormat="1">
      <c r="A13" s="52" t="s">
        <v>29</v>
      </c>
      <c r="B13" s="52" t="s">
        <v>278</v>
      </c>
      <c r="C13" s="127">
        <v>45747</v>
      </c>
    </row>
    <row r="14" spans="1:3" s="24" customFormat="1">
      <c r="A14" s="52" t="s">
        <v>27</v>
      </c>
      <c r="B14" s="44" t="s">
        <v>145</v>
      </c>
      <c r="C14" s="127">
        <v>45747</v>
      </c>
    </row>
    <row r="15" spans="1:3" s="24" customFormat="1" ht="11.25">
      <c r="A15" s="118" t="s">
        <v>55</v>
      </c>
      <c r="B15" s="119" t="s">
        <v>284</v>
      </c>
      <c r="C15" s="129">
        <v>45747</v>
      </c>
    </row>
    <row r="16" spans="1:3" s="24" customFormat="1" ht="11.25">
      <c r="A16" s="118" t="s">
        <v>56</v>
      </c>
      <c r="B16" s="119" t="s">
        <v>349</v>
      </c>
      <c r="C16" s="129">
        <v>45747</v>
      </c>
    </row>
    <row r="17" spans="1:3" s="24" customFormat="1">
      <c r="A17" s="52" t="s">
        <v>10</v>
      </c>
      <c r="B17" s="52" t="s">
        <v>218</v>
      </c>
      <c r="C17" s="127">
        <v>45747</v>
      </c>
    </row>
    <row r="18" spans="1:3" s="24" customFormat="1">
      <c r="A18" s="53" t="s">
        <v>25</v>
      </c>
      <c r="B18" s="53" t="s">
        <v>308</v>
      </c>
      <c r="C18" s="125">
        <v>45747</v>
      </c>
    </row>
    <row r="19" spans="1:3" s="24" customFormat="1">
      <c r="A19" s="52" t="s">
        <v>31</v>
      </c>
      <c r="B19" s="52" t="s">
        <v>299</v>
      </c>
      <c r="C19" s="127">
        <v>45747</v>
      </c>
    </row>
    <row r="20" spans="1:3" s="24" customFormat="1">
      <c r="A20" s="53" t="s">
        <v>23</v>
      </c>
      <c r="B20" s="53" t="s">
        <v>304</v>
      </c>
      <c r="C20" s="125">
        <v>45747</v>
      </c>
    </row>
    <row r="21" spans="1:3" s="24" customFormat="1">
      <c r="A21" s="52" t="s">
        <v>13</v>
      </c>
      <c r="B21" s="52" t="s">
        <v>294</v>
      </c>
      <c r="C21" s="127">
        <v>45747</v>
      </c>
    </row>
    <row r="22" spans="1:3" s="24" customFormat="1">
      <c r="A22" s="52" t="s">
        <v>28</v>
      </c>
      <c r="B22" s="52" t="s">
        <v>282</v>
      </c>
      <c r="C22" s="127">
        <v>45747</v>
      </c>
    </row>
    <row r="23" spans="1:3" s="24" customFormat="1" ht="11.25">
      <c r="A23" s="120" t="s">
        <v>26</v>
      </c>
      <c r="B23" s="121" t="s">
        <v>310</v>
      </c>
      <c r="C23" s="130">
        <v>45747</v>
      </c>
    </row>
    <row r="24" spans="1:3" s="24" customFormat="1" ht="11.25">
      <c r="A24" s="120" t="s">
        <v>64</v>
      </c>
      <c r="B24" s="121" t="s">
        <v>142</v>
      </c>
      <c r="C24" s="130">
        <v>45747</v>
      </c>
    </row>
    <row r="25" spans="1:3" s="24" customFormat="1">
      <c r="A25" s="53" t="s">
        <v>1</v>
      </c>
      <c r="B25" s="53" t="s">
        <v>223</v>
      </c>
      <c r="C25" s="125">
        <v>45747</v>
      </c>
    </row>
    <row r="26" spans="1:3" s="24" customFormat="1">
      <c r="A26" s="25" t="s">
        <v>62</v>
      </c>
      <c r="B26" s="25" t="s">
        <v>288</v>
      </c>
      <c r="C26" s="128">
        <v>45747</v>
      </c>
    </row>
    <row r="27" spans="1:3" s="24" customFormat="1" ht="18">
      <c r="A27" s="53" t="s">
        <v>4</v>
      </c>
      <c r="B27" s="30" t="s">
        <v>372</v>
      </c>
      <c r="C27" s="125">
        <v>45747</v>
      </c>
    </row>
    <row r="28" spans="1:3" s="24" customFormat="1" ht="27">
      <c r="A28" s="53" t="s">
        <v>57</v>
      </c>
      <c r="B28" s="30" t="s">
        <v>357</v>
      </c>
      <c r="C28" s="125">
        <v>45747</v>
      </c>
    </row>
    <row r="29" spans="1:3" s="24" customFormat="1">
      <c r="A29" s="53" t="s">
        <v>8</v>
      </c>
      <c r="B29" s="30" t="s">
        <v>373</v>
      </c>
      <c r="C29" s="125">
        <v>45747</v>
      </c>
    </row>
    <row r="30" spans="1:3" s="24" customFormat="1">
      <c r="A30" s="52" t="s">
        <v>54</v>
      </c>
      <c r="B30" s="52" t="s">
        <v>300</v>
      </c>
      <c r="C30" s="127">
        <v>45747</v>
      </c>
    </row>
    <row r="31" spans="1:3" s="26" customFormat="1" ht="11.25">
      <c r="A31" s="53" t="s">
        <v>24</v>
      </c>
      <c r="B31" s="53" t="s">
        <v>352</v>
      </c>
      <c r="C31" s="125">
        <v>45747</v>
      </c>
    </row>
    <row r="32" spans="1:3" s="24" customFormat="1">
      <c r="A32" s="53" t="s">
        <v>51</v>
      </c>
      <c r="B32" s="53" t="s">
        <v>356</v>
      </c>
      <c r="C32" s="125">
        <v>45747</v>
      </c>
    </row>
    <row r="33" spans="1:3" s="24" customFormat="1">
      <c r="A33" s="62" t="s">
        <v>265</v>
      </c>
      <c r="B33" s="64" t="s">
        <v>377</v>
      </c>
      <c r="C33" s="131">
        <v>45747</v>
      </c>
    </row>
    <row r="34" spans="1:3" s="26" customFormat="1" ht="11.25">
      <c r="A34" s="62" t="s">
        <v>266</v>
      </c>
      <c r="B34" s="64" t="s">
        <v>406</v>
      </c>
      <c r="C34" s="131">
        <v>45747</v>
      </c>
    </row>
    <row r="35" spans="1:3" s="24" customFormat="1" ht="18">
      <c r="A35" s="52" t="s">
        <v>20</v>
      </c>
      <c r="B35" s="44" t="s">
        <v>369</v>
      </c>
      <c r="C35" s="127">
        <v>45748</v>
      </c>
    </row>
    <row r="36" spans="1:3" s="24" customFormat="1">
      <c r="A36" s="53" t="s">
        <v>19</v>
      </c>
      <c r="B36" s="53" t="s">
        <v>305</v>
      </c>
      <c r="C36" s="125">
        <v>45754</v>
      </c>
    </row>
    <row r="37" spans="1:3" s="24" customFormat="1">
      <c r="A37" s="53" t="s">
        <v>45</v>
      </c>
      <c r="B37" s="53" t="s">
        <v>307</v>
      </c>
      <c r="C37" s="125">
        <v>45754</v>
      </c>
    </row>
    <row r="38" spans="1:3" s="24" customFormat="1">
      <c r="A38" s="52" t="s">
        <v>33</v>
      </c>
      <c r="B38" s="52" t="s">
        <v>351</v>
      </c>
      <c r="C38" s="127">
        <v>45757</v>
      </c>
    </row>
    <row r="39" spans="1:3" s="24" customFormat="1" ht="27">
      <c r="A39" s="52" t="s">
        <v>9</v>
      </c>
      <c r="B39" s="44" t="s">
        <v>365</v>
      </c>
      <c r="C39" s="127">
        <v>45762</v>
      </c>
    </row>
    <row r="40" spans="1:3" s="24" customFormat="1">
      <c r="A40" s="52" t="s">
        <v>34</v>
      </c>
      <c r="B40" s="52" t="s">
        <v>302</v>
      </c>
      <c r="C40" s="127">
        <v>45769</v>
      </c>
    </row>
    <row r="41" spans="1:3" s="24" customFormat="1">
      <c r="A41" s="53" t="s">
        <v>44</v>
      </c>
      <c r="B41" s="53" t="s">
        <v>271</v>
      </c>
      <c r="C41" s="125">
        <v>45772</v>
      </c>
    </row>
    <row r="42" spans="1:3" s="24" customFormat="1">
      <c r="A42" s="52" t="s">
        <v>52</v>
      </c>
      <c r="B42" s="52" t="s">
        <v>295</v>
      </c>
      <c r="C42" s="127">
        <v>45777</v>
      </c>
    </row>
    <row r="43" spans="1:3" s="24" customFormat="1" ht="11.25">
      <c r="A43" s="120" t="s">
        <v>35</v>
      </c>
      <c r="B43" s="121" t="s">
        <v>313</v>
      </c>
      <c r="C43" s="130">
        <v>45777</v>
      </c>
    </row>
    <row r="44" spans="1:3" s="24" customFormat="1">
      <c r="A44" s="52" t="s">
        <v>11</v>
      </c>
      <c r="B44" s="52" t="s">
        <v>283</v>
      </c>
      <c r="C44" s="127">
        <v>45777</v>
      </c>
    </row>
    <row r="45" spans="1:3" s="24" customFormat="1">
      <c r="A45" s="53" t="s">
        <v>18</v>
      </c>
      <c r="B45" s="30" t="s">
        <v>190</v>
      </c>
      <c r="C45" s="125">
        <v>45777</v>
      </c>
    </row>
    <row r="46" spans="1:3" s="24" customFormat="1" ht="18">
      <c r="A46" s="53" t="s">
        <v>50</v>
      </c>
      <c r="B46" s="30" t="s">
        <v>403</v>
      </c>
      <c r="C46" s="125">
        <v>45777</v>
      </c>
    </row>
    <row r="47" spans="1:3" s="24" customFormat="1">
      <c r="A47" s="53" t="s">
        <v>30</v>
      </c>
      <c r="B47" s="53" t="s">
        <v>309</v>
      </c>
      <c r="C47" s="125">
        <v>45777</v>
      </c>
    </row>
    <row r="48" spans="1:3" s="24" customFormat="1">
      <c r="A48" s="53" t="s">
        <v>2</v>
      </c>
      <c r="B48" s="53" t="s">
        <v>296</v>
      </c>
      <c r="C48" s="125">
        <v>45777</v>
      </c>
    </row>
    <row r="49" spans="1:3" s="24" customFormat="1">
      <c r="A49" s="53" t="s">
        <v>36</v>
      </c>
      <c r="B49" s="53" t="s">
        <v>273</v>
      </c>
      <c r="C49" s="125">
        <v>45777</v>
      </c>
    </row>
    <row r="50" spans="1:3" s="26" customFormat="1" ht="11.25">
      <c r="A50" s="53" t="s">
        <v>16</v>
      </c>
      <c r="B50" s="53"/>
      <c r="C50" s="125">
        <v>45777</v>
      </c>
    </row>
    <row r="51" spans="1:3" s="24" customFormat="1">
      <c r="A51" s="53" t="s">
        <v>14</v>
      </c>
      <c r="B51" s="53" t="s">
        <v>287</v>
      </c>
      <c r="C51" s="125">
        <v>45777</v>
      </c>
    </row>
    <row r="52" spans="1:3" s="24" customFormat="1">
      <c r="A52" s="53" t="s">
        <v>38</v>
      </c>
      <c r="B52" s="53" t="s">
        <v>311</v>
      </c>
      <c r="C52" s="125">
        <v>45777</v>
      </c>
    </row>
    <row r="53" spans="1:3" s="24" customFormat="1" ht="11.25">
      <c r="A53" s="119" t="s">
        <v>65</v>
      </c>
      <c r="B53" s="119" t="s">
        <v>280</v>
      </c>
      <c r="C53" s="129">
        <v>45777</v>
      </c>
    </row>
    <row r="54" spans="1:3" s="26" customFormat="1" ht="11.25">
      <c r="A54" s="53" t="s">
        <v>42</v>
      </c>
      <c r="B54" s="30" t="s">
        <v>375</v>
      </c>
      <c r="C54" s="125">
        <v>45777</v>
      </c>
    </row>
    <row r="55" spans="1:3" s="24" customFormat="1" ht="11.25">
      <c r="A55" s="121" t="s">
        <v>41</v>
      </c>
      <c r="B55" s="121" t="s">
        <v>277</v>
      </c>
      <c r="C55" s="130">
        <v>45777</v>
      </c>
    </row>
    <row r="56" spans="1:3" s="24" customFormat="1">
      <c r="A56" s="52" t="s">
        <v>39</v>
      </c>
      <c r="B56" s="52" t="s">
        <v>276</v>
      </c>
      <c r="C56" s="127">
        <v>45777</v>
      </c>
    </row>
    <row r="57" spans="1:3" s="24" customFormat="1" ht="11.25">
      <c r="A57" s="119" t="s">
        <v>40</v>
      </c>
      <c r="B57" s="119" t="s">
        <v>362</v>
      </c>
      <c r="C57" s="129">
        <v>45777</v>
      </c>
    </row>
    <row r="58" spans="1:3" s="24" customFormat="1">
      <c r="A58" s="53" t="s">
        <v>37</v>
      </c>
      <c r="B58" s="53" t="s">
        <v>159</v>
      </c>
      <c r="C58" s="125">
        <v>45777</v>
      </c>
    </row>
    <row r="59" spans="1:3" s="26" customFormat="1" ht="27.75">
      <c r="A59" s="62" t="s">
        <v>270</v>
      </c>
      <c r="B59" s="64" t="s">
        <v>361</v>
      </c>
      <c r="C59" s="131">
        <v>45777</v>
      </c>
    </row>
    <row r="60" spans="1:3" s="24" customFormat="1">
      <c r="A60" s="52" t="s">
        <v>15</v>
      </c>
      <c r="B60" s="52" t="s">
        <v>281</v>
      </c>
      <c r="C60" s="127">
        <v>45801</v>
      </c>
    </row>
    <row r="61" spans="1:3" s="24" customFormat="1">
      <c r="A61" s="53" t="s">
        <v>49</v>
      </c>
      <c r="B61" s="53" t="s">
        <v>285</v>
      </c>
      <c r="C61" s="125">
        <v>45802</v>
      </c>
    </row>
    <row r="62" spans="1:3" s="26" customFormat="1" ht="11.25">
      <c r="A62" s="53" t="s">
        <v>21</v>
      </c>
      <c r="B62" s="30" t="s">
        <v>368</v>
      </c>
      <c r="C62" s="125">
        <v>45807</v>
      </c>
    </row>
    <row r="63" spans="1:3" s="24" customFormat="1">
      <c r="A63" s="53" t="s">
        <v>46</v>
      </c>
      <c r="B63" s="53" t="s">
        <v>160</v>
      </c>
      <c r="C63" s="125">
        <v>45807</v>
      </c>
    </row>
    <row r="64" spans="1:3" s="24" customFormat="1">
      <c r="A64" s="53" t="s">
        <v>22</v>
      </c>
      <c r="B64" s="53" t="s">
        <v>364</v>
      </c>
      <c r="C64" s="125">
        <v>45807</v>
      </c>
    </row>
    <row r="65" spans="1:3" s="24" customFormat="1">
      <c r="A65" s="52" t="s">
        <v>43</v>
      </c>
      <c r="B65" s="52" t="s">
        <v>192</v>
      </c>
      <c r="C65" s="127">
        <v>45808</v>
      </c>
    </row>
    <row r="66" spans="1:3" s="24" customFormat="1">
      <c r="A66" s="53" t="s">
        <v>32</v>
      </c>
      <c r="B66" s="53" t="s">
        <v>355</v>
      </c>
      <c r="C66" s="125">
        <v>45808</v>
      </c>
    </row>
    <row r="67" spans="1:3" s="24" customFormat="1" ht="11.25">
      <c r="A67" s="119" t="s">
        <v>12</v>
      </c>
      <c r="B67" s="119" t="s">
        <v>213</v>
      </c>
      <c r="C67" s="129">
        <v>45808</v>
      </c>
    </row>
    <row r="68" spans="1:3" s="24" customFormat="1">
      <c r="A68" s="52" t="s">
        <v>48</v>
      </c>
      <c r="B68" s="44" t="s">
        <v>298</v>
      </c>
      <c r="C68" s="127">
        <v>45808</v>
      </c>
    </row>
    <row r="69" spans="1:3" s="24" customFormat="1">
      <c r="A69" s="52" t="s">
        <v>53</v>
      </c>
      <c r="B69" s="44" t="s">
        <v>195</v>
      </c>
      <c r="C69" s="127">
        <v>45850</v>
      </c>
    </row>
    <row r="70" spans="1:3">
      <c r="A70" s="52" t="s">
        <v>7</v>
      </c>
      <c r="B70" s="52" t="s">
        <v>293</v>
      </c>
      <c r="C70" s="131" t="s">
        <v>58</v>
      </c>
    </row>
    <row r="71" spans="1:3" s="24" customFormat="1">
      <c r="B71" s="29"/>
      <c r="C71" s="132"/>
    </row>
    <row r="74" spans="1:3">
      <c r="A74" s="220" t="s">
        <v>141</v>
      </c>
      <c r="B74" s="221"/>
    </row>
    <row r="75" spans="1:3">
      <c r="A75" s="66" t="s">
        <v>122</v>
      </c>
      <c r="B75" s="76" t="s">
        <v>123</v>
      </c>
    </row>
    <row r="76" spans="1:3">
      <c r="A76" s="67" t="s">
        <v>124</v>
      </c>
      <c r="B76" s="77">
        <v>49799</v>
      </c>
      <c r="C76" s="133">
        <f>+B76</f>
        <v>49799</v>
      </c>
    </row>
    <row r="77" spans="1:3">
      <c r="A77" s="67" t="s">
        <v>125</v>
      </c>
      <c r="B77" s="77">
        <v>1423500</v>
      </c>
    </row>
    <row r="78" spans="1:3">
      <c r="A78" s="67" t="s">
        <v>126</v>
      </c>
      <c r="B78" s="77">
        <f>+B76*5</f>
        <v>248995</v>
      </c>
    </row>
    <row r="79" spans="1:3">
      <c r="A79" s="67" t="s">
        <v>127</v>
      </c>
      <c r="B79" s="77">
        <f>+B76*30</f>
        <v>1493970</v>
      </c>
    </row>
    <row r="80" spans="1:3">
      <c r="A80" s="67" t="s">
        <v>128</v>
      </c>
      <c r="B80" s="77">
        <f>+C76*24.82</f>
        <v>1236011.18</v>
      </c>
    </row>
    <row r="81" spans="1:3">
      <c r="A81" s="67"/>
      <c r="B81" s="77"/>
    </row>
    <row r="82" spans="1:3">
      <c r="A82" s="67" t="s">
        <v>129</v>
      </c>
      <c r="B82" s="77">
        <f>+B76*31500</f>
        <v>1568668500</v>
      </c>
    </row>
    <row r="83" spans="1:3">
      <c r="A83" s="67" t="s">
        <v>130</v>
      </c>
      <c r="B83" s="77">
        <f>+C76*4</f>
        <v>199196</v>
      </c>
    </row>
    <row r="84" spans="1:3">
      <c r="A84" s="67" t="s">
        <v>131</v>
      </c>
      <c r="B84" s="77">
        <f>+C76*27</f>
        <v>1344573</v>
      </c>
    </row>
    <row r="85" spans="1:3">
      <c r="A85" s="64" t="s">
        <v>132</v>
      </c>
      <c r="B85" s="77">
        <f>+B77/30</f>
        <v>47450</v>
      </c>
    </row>
    <row r="86" spans="1:3">
      <c r="A86" s="64" t="s">
        <v>153</v>
      </c>
      <c r="B86" s="77">
        <f>+B77/4</f>
        <v>355875</v>
      </c>
    </row>
    <row r="87" spans="1:3">
      <c r="A87" s="29">
        <v>7</v>
      </c>
    </row>
    <row r="94" spans="1:3">
      <c r="A94" s="113" t="s">
        <v>0</v>
      </c>
      <c r="B94" s="113" t="s">
        <v>135</v>
      </c>
      <c r="C94" s="134" t="s">
        <v>109</v>
      </c>
    </row>
    <row r="95" spans="1:3">
      <c r="A95" s="115" t="s">
        <v>10</v>
      </c>
      <c r="B95" s="115">
        <v>891180118</v>
      </c>
      <c r="C95" s="123">
        <v>1</v>
      </c>
    </row>
    <row r="96" spans="1:3">
      <c r="A96" s="115" t="s">
        <v>11</v>
      </c>
      <c r="B96" s="115">
        <v>891180183</v>
      </c>
      <c r="C96" s="124">
        <v>1</v>
      </c>
    </row>
    <row r="97" spans="1:3">
      <c r="A97" s="115" t="s">
        <v>31</v>
      </c>
      <c r="B97" s="115">
        <v>891900493</v>
      </c>
      <c r="C97" s="124">
        <v>1</v>
      </c>
    </row>
    <row r="98" spans="1:3">
      <c r="A98" s="115" t="s">
        <v>13</v>
      </c>
      <c r="B98" s="115">
        <v>800100055</v>
      </c>
      <c r="C98" s="123">
        <v>1</v>
      </c>
    </row>
    <row r="99" spans="1:3">
      <c r="A99" s="115" t="s">
        <v>34</v>
      </c>
      <c r="B99" s="115">
        <v>800095728</v>
      </c>
      <c r="C99" s="123">
        <v>1</v>
      </c>
    </row>
    <row r="100" spans="1:3">
      <c r="A100" s="115" t="s">
        <v>3</v>
      </c>
      <c r="B100" s="115">
        <v>899999433</v>
      </c>
      <c r="C100" s="123">
        <v>1</v>
      </c>
    </row>
    <row r="101" spans="1:3">
      <c r="A101" s="115" t="s">
        <v>43</v>
      </c>
      <c r="B101" s="115">
        <v>891180022</v>
      </c>
      <c r="C101" s="124">
        <v>1</v>
      </c>
    </row>
    <row r="102" spans="1:3">
      <c r="A102" s="115" t="s">
        <v>33</v>
      </c>
      <c r="B102" s="115">
        <v>890204802</v>
      </c>
      <c r="C102" s="123">
        <v>1</v>
      </c>
    </row>
    <row r="103" spans="1:3">
      <c r="A103" s="115" t="s">
        <v>22</v>
      </c>
      <c r="B103" s="115">
        <v>891180019</v>
      </c>
      <c r="C103" s="123">
        <v>1</v>
      </c>
    </row>
    <row r="104" spans="1:3">
      <c r="A104" s="115" t="s">
        <v>17</v>
      </c>
      <c r="B104" s="115">
        <v>800004741</v>
      </c>
      <c r="C104" s="123">
        <v>1</v>
      </c>
    </row>
    <row r="105" spans="1:3">
      <c r="A105" s="115" t="s">
        <v>50</v>
      </c>
      <c r="B105" s="115">
        <v>891180131</v>
      </c>
      <c r="C105" s="123">
        <v>1</v>
      </c>
    </row>
    <row r="106" spans="1:3">
      <c r="A106" s="115" t="s">
        <v>30</v>
      </c>
      <c r="B106" s="115">
        <v>891180205</v>
      </c>
      <c r="C106" s="123">
        <v>1</v>
      </c>
    </row>
    <row r="107" spans="1:3">
      <c r="A107" s="115" t="s">
        <v>5</v>
      </c>
      <c r="B107" s="115">
        <v>891180155</v>
      </c>
      <c r="C107" s="124">
        <v>1</v>
      </c>
    </row>
    <row r="108" spans="1:3">
      <c r="A108" s="115" t="s">
        <v>1</v>
      </c>
      <c r="B108" s="115">
        <v>891102844</v>
      </c>
      <c r="C108" s="124">
        <v>1</v>
      </c>
    </row>
    <row r="109" spans="1:3">
      <c r="A109" s="115" t="s">
        <v>44</v>
      </c>
      <c r="B109" s="115">
        <v>891180009</v>
      </c>
      <c r="C109" s="123">
        <v>1</v>
      </c>
    </row>
    <row r="110" spans="1:3">
      <c r="A110" s="115" t="s">
        <v>57</v>
      </c>
      <c r="B110" s="115">
        <v>891180077</v>
      </c>
      <c r="C110" s="123">
        <v>1</v>
      </c>
    </row>
    <row r="111" spans="1:3" ht="18">
      <c r="A111" s="115" t="s">
        <v>20</v>
      </c>
      <c r="B111" s="115">
        <v>800095785</v>
      </c>
      <c r="C111" s="123">
        <v>1</v>
      </c>
    </row>
    <row r="112" spans="1:3">
      <c r="A112" s="115" t="s">
        <v>6</v>
      </c>
      <c r="B112" s="115">
        <v>891780009</v>
      </c>
      <c r="C112" s="123">
        <v>1</v>
      </c>
    </row>
    <row r="113" spans="1:3">
      <c r="A113" s="115" t="s">
        <v>42</v>
      </c>
      <c r="B113" s="115">
        <v>891180076</v>
      </c>
      <c r="C113" s="124">
        <v>1</v>
      </c>
    </row>
    <row r="114" spans="1:3">
      <c r="A114" s="115" t="s">
        <v>48</v>
      </c>
      <c r="B114" s="115">
        <v>891180181</v>
      </c>
      <c r="C114" s="123">
        <v>1</v>
      </c>
    </row>
    <row r="115" spans="1:3">
      <c r="A115" s="115" t="s">
        <v>47</v>
      </c>
      <c r="B115" s="115">
        <v>800098911</v>
      </c>
      <c r="C115" s="123">
        <v>1</v>
      </c>
    </row>
    <row r="116" spans="1:3">
      <c r="A116" s="115" t="s">
        <v>49</v>
      </c>
      <c r="B116" s="115">
        <v>891180187</v>
      </c>
      <c r="C116" s="123">
        <v>1</v>
      </c>
    </row>
    <row r="117" spans="1:3">
      <c r="A117" s="115" t="s">
        <v>37</v>
      </c>
      <c r="B117" s="115">
        <v>800097180</v>
      </c>
      <c r="C117" s="123">
        <v>1</v>
      </c>
    </row>
    <row r="118" spans="1:3">
      <c r="A118" s="115" t="s">
        <v>266</v>
      </c>
      <c r="B118" s="115">
        <v>800095980</v>
      </c>
      <c r="C118" s="123">
        <v>1</v>
      </c>
    </row>
  </sheetData>
  <sortState xmlns:xlrd2="http://schemas.microsoft.com/office/spreadsheetml/2017/richdata2" ref="A6:C70">
    <sortCondition ref="C6:C70"/>
  </sortState>
  <mergeCells count="1">
    <mergeCell ref="A74:B74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C3A19-EE42-4852-B9A2-F1C518647BAF}">
  <dimension ref="A1:G102"/>
  <sheetViews>
    <sheetView zoomScale="140" zoomScaleNormal="140" workbookViewId="0">
      <selection activeCell="A3" sqref="A3:G67"/>
    </sheetView>
  </sheetViews>
  <sheetFormatPr baseColWidth="10" defaultColWidth="23.140625" defaultRowHeight="9"/>
  <cols>
    <col min="1" max="1" width="15.85546875" style="156" bestFit="1" customWidth="1"/>
    <col min="2" max="2" width="11.5703125" style="71" customWidth="1"/>
    <col min="3" max="4" width="10.85546875" style="29" customWidth="1"/>
    <col min="5" max="5" width="11.140625" style="29" customWidth="1"/>
    <col min="6" max="6" width="15.85546875" style="29" customWidth="1"/>
    <col min="7" max="7" width="12.140625" style="29" customWidth="1"/>
    <col min="8" max="16384" width="23.140625" style="29"/>
  </cols>
  <sheetData>
    <row r="1" spans="1:7" ht="40.5" customHeight="1"/>
    <row r="2" spans="1:7" s="75" customFormat="1" ht="27">
      <c r="A2" s="157" t="s">
        <v>0</v>
      </c>
      <c r="B2" s="135" t="s">
        <v>205</v>
      </c>
      <c r="C2" s="135" t="s">
        <v>206</v>
      </c>
      <c r="D2" s="135" t="s">
        <v>272</v>
      </c>
      <c r="E2" s="135" t="s">
        <v>207</v>
      </c>
      <c r="F2" s="136" t="s">
        <v>208</v>
      </c>
      <c r="G2" s="136" t="s">
        <v>209</v>
      </c>
    </row>
    <row r="3" spans="1:7" s="24" customFormat="1">
      <c r="A3" s="53" t="s">
        <v>45</v>
      </c>
      <c r="B3" s="142">
        <v>3</v>
      </c>
      <c r="C3" s="137" t="s">
        <v>61</v>
      </c>
      <c r="D3" s="137"/>
      <c r="E3" s="144">
        <v>199196</v>
      </c>
      <c r="F3" s="142" t="s">
        <v>121</v>
      </c>
      <c r="G3" s="142" t="s">
        <v>154</v>
      </c>
    </row>
    <row r="4" spans="1:7" s="24" customFormat="1">
      <c r="A4" s="53" t="s">
        <v>19</v>
      </c>
      <c r="B4" s="142">
        <v>8</v>
      </c>
      <c r="C4" s="137" t="s">
        <v>61</v>
      </c>
      <c r="D4" s="137"/>
      <c r="E4" s="142">
        <v>1</v>
      </c>
      <c r="F4" s="142" t="s">
        <v>115</v>
      </c>
      <c r="G4" s="142" t="s">
        <v>154</v>
      </c>
    </row>
    <row r="5" spans="1:7" s="24" customFormat="1">
      <c r="A5" s="52" t="s">
        <v>33</v>
      </c>
      <c r="B5" s="137">
        <v>8</v>
      </c>
      <c r="C5" s="137" t="s">
        <v>66</v>
      </c>
      <c r="D5" s="137"/>
      <c r="E5" s="137">
        <v>1</v>
      </c>
      <c r="F5" s="137" t="s">
        <v>113</v>
      </c>
      <c r="G5" s="137" t="s">
        <v>140</v>
      </c>
    </row>
    <row r="6" spans="1:7" s="26" customFormat="1" ht="11.25">
      <c r="A6" s="120" t="s">
        <v>64</v>
      </c>
      <c r="B6" s="141">
        <v>8</v>
      </c>
      <c r="C6" s="140" t="s">
        <v>66</v>
      </c>
      <c r="D6" s="140"/>
      <c r="E6" s="147">
        <v>199196</v>
      </c>
      <c r="F6" s="141" t="s">
        <v>113</v>
      </c>
      <c r="G6" s="141" t="s">
        <v>197</v>
      </c>
    </row>
    <row r="7" spans="1:7" s="26" customFormat="1" ht="11.25">
      <c r="A7" s="52" t="s">
        <v>34</v>
      </c>
      <c r="B7" s="137">
        <v>9</v>
      </c>
      <c r="C7" s="137" t="s">
        <v>66</v>
      </c>
      <c r="D7" s="137"/>
      <c r="E7" s="137">
        <v>1</v>
      </c>
      <c r="F7" s="137" t="s">
        <v>114</v>
      </c>
      <c r="G7" s="137" t="s">
        <v>140</v>
      </c>
    </row>
    <row r="8" spans="1:7" s="24" customFormat="1">
      <c r="A8" s="53" t="s">
        <v>17</v>
      </c>
      <c r="B8" s="142">
        <v>9</v>
      </c>
      <c r="C8" s="137" t="s">
        <v>66</v>
      </c>
      <c r="D8" s="137"/>
      <c r="E8" s="142">
        <v>1</v>
      </c>
      <c r="F8" s="142" t="s">
        <v>113</v>
      </c>
      <c r="G8" s="142" t="s">
        <v>140</v>
      </c>
    </row>
    <row r="9" spans="1:7" s="26" customFormat="1" ht="11.25">
      <c r="A9" s="53" t="s">
        <v>57</v>
      </c>
      <c r="B9" s="150">
        <v>9</v>
      </c>
      <c r="C9" s="146" t="s">
        <v>63</v>
      </c>
      <c r="D9" s="137"/>
      <c r="E9" s="144">
        <v>199196</v>
      </c>
      <c r="F9" s="142" t="s">
        <v>112</v>
      </c>
      <c r="G9" s="142" t="s">
        <v>140</v>
      </c>
    </row>
    <row r="10" spans="1:7" s="24" customFormat="1">
      <c r="A10" s="52" t="s">
        <v>54</v>
      </c>
      <c r="B10" s="137">
        <v>9</v>
      </c>
      <c r="C10" s="137" t="s">
        <v>66</v>
      </c>
      <c r="D10" s="137"/>
      <c r="E10" s="137">
        <v>1</v>
      </c>
      <c r="F10" s="137" t="s">
        <v>113</v>
      </c>
      <c r="G10" s="137" t="s">
        <v>154</v>
      </c>
    </row>
    <row r="11" spans="1:7" s="24" customFormat="1">
      <c r="A11" s="52" t="s">
        <v>20</v>
      </c>
      <c r="B11" s="137">
        <v>9</v>
      </c>
      <c r="C11" s="137" t="s">
        <v>66</v>
      </c>
      <c r="D11" s="137"/>
      <c r="E11" s="137">
        <v>1</v>
      </c>
      <c r="F11" s="137" t="s">
        <v>113</v>
      </c>
      <c r="G11" s="137" t="s">
        <v>140</v>
      </c>
    </row>
    <row r="12" spans="1:7" s="24" customFormat="1">
      <c r="A12" s="53" t="s">
        <v>6</v>
      </c>
      <c r="B12" s="142">
        <v>9</v>
      </c>
      <c r="C12" s="142" t="s">
        <v>58</v>
      </c>
      <c r="D12" s="142"/>
      <c r="E12" s="142">
        <v>1</v>
      </c>
      <c r="F12" s="142" t="s">
        <v>113</v>
      </c>
      <c r="G12" s="142" t="s">
        <v>140</v>
      </c>
    </row>
    <row r="13" spans="1:7" s="24" customFormat="1" ht="11.25">
      <c r="A13" s="119" t="s">
        <v>40</v>
      </c>
      <c r="B13" s="140">
        <v>9</v>
      </c>
      <c r="C13" s="140" t="s">
        <v>61</v>
      </c>
      <c r="D13" s="140"/>
      <c r="E13" s="154">
        <v>2489950</v>
      </c>
      <c r="F13" s="140" t="s">
        <v>112</v>
      </c>
      <c r="G13" s="140" t="s">
        <v>197</v>
      </c>
    </row>
    <row r="14" spans="1:7" s="24" customFormat="1">
      <c r="A14" s="158" t="s">
        <v>270</v>
      </c>
      <c r="B14" s="148">
        <v>9</v>
      </c>
      <c r="C14" s="148" t="s">
        <v>360</v>
      </c>
      <c r="D14" s="148"/>
      <c r="E14" s="148">
        <v>1</v>
      </c>
      <c r="F14" s="142" t="s">
        <v>121</v>
      </c>
      <c r="G14" s="148" t="s">
        <v>197</v>
      </c>
    </row>
    <row r="15" spans="1:7" s="24" customFormat="1">
      <c r="A15" s="52" t="s">
        <v>29</v>
      </c>
      <c r="B15" s="137">
        <v>10</v>
      </c>
      <c r="C15" s="137" t="s">
        <v>63</v>
      </c>
      <c r="D15" s="137"/>
      <c r="E15" s="137">
        <v>1</v>
      </c>
      <c r="F15" s="137" t="s">
        <v>121</v>
      </c>
      <c r="G15" s="137" t="s">
        <v>279</v>
      </c>
    </row>
    <row r="16" spans="1:7" s="24" customFormat="1" ht="11.25">
      <c r="A16" s="118" t="s">
        <v>56</v>
      </c>
      <c r="B16" s="140">
        <v>10</v>
      </c>
      <c r="C16" s="140" t="s">
        <v>66</v>
      </c>
      <c r="D16" s="140"/>
      <c r="E16" s="140">
        <v>1</v>
      </c>
      <c r="F16" s="140" t="s">
        <v>168</v>
      </c>
      <c r="G16" s="140" t="s">
        <v>154</v>
      </c>
    </row>
    <row r="17" spans="1:7" s="24" customFormat="1">
      <c r="A17" s="52" t="s">
        <v>10</v>
      </c>
      <c r="B17" s="137">
        <v>10</v>
      </c>
      <c r="C17" s="137" t="s">
        <v>61</v>
      </c>
      <c r="D17" s="137"/>
      <c r="E17" s="139">
        <v>199196</v>
      </c>
      <c r="F17" s="137" t="s">
        <v>116</v>
      </c>
      <c r="G17" s="137" t="s">
        <v>140</v>
      </c>
    </row>
    <row r="18" spans="1:7" s="24" customFormat="1">
      <c r="A18" s="53" t="s">
        <v>21</v>
      </c>
      <c r="B18" s="142">
        <v>10</v>
      </c>
      <c r="C18" s="137" t="s">
        <v>61</v>
      </c>
      <c r="D18" s="137"/>
      <c r="E18" s="142"/>
      <c r="F18" s="142"/>
      <c r="G18" s="142" t="s">
        <v>154</v>
      </c>
    </row>
    <row r="19" spans="1:7" s="24" customFormat="1">
      <c r="A19" s="52" t="s">
        <v>31</v>
      </c>
      <c r="B19" s="137">
        <v>10</v>
      </c>
      <c r="C19" s="137" t="s">
        <v>61</v>
      </c>
      <c r="D19" s="137"/>
      <c r="E19" s="139">
        <v>99598</v>
      </c>
      <c r="F19" s="137" t="s">
        <v>143</v>
      </c>
      <c r="G19" s="137" t="s">
        <v>140</v>
      </c>
    </row>
    <row r="20" spans="1:7" s="24" customFormat="1">
      <c r="A20" s="52" t="s">
        <v>28</v>
      </c>
      <c r="B20" s="137">
        <v>10</v>
      </c>
      <c r="C20" s="137" t="s">
        <v>66</v>
      </c>
      <c r="D20" s="137"/>
      <c r="E20" s="137">
        <v>1</v>
      </c>
      <c r="F20" s="137" t="s">
        <v>117</v>
      </c>
      <c r="G20" s="137" t="s">
        <v>154</v>
      </c>
    </row>
    <row r="21" spans="1:7" s="24" customFormat="1" ht="11.25">
      <c r="A21" s="119" t="s">
        <v>65</v>
      </c>
      <c r="B21" s="140">
        <v>10</v>
      </c>
      <c r="C21" s="140" t="s">
        <v>66</v>
      </c>
      <c r="D21" s="140"/>
      <c r="E21" s="140">
        <v>1</v>
      </c>
      <c r="F21" s="140" t="s">
        <v>113</v>
      </c>
      <c r="G21" s="140" t="s">
        <v>154</v>
      </c>
    </row>
    <row r="22" spans="1:7" s="24" customFormat="1" ht="11.25">
      <c r="A22" s="121" t="s">
        <v>41</v>
      </c>
      <c r="B22" s="141">
        <v>10</v>
      </c>
      <c r="C22" s="140" t="s">
        <v>66</v>
      </c>
      <c r="D22" s="140"/>
      <c r="E22" s="141">
        <v>1</v>
      </c>
      <c r="F22" s="141" t="s">
        <v>212</v>
      </c>
      <c r="G22" s="141" t="s">
        <v>154</v>
      </c>
    </row>
    <row r="23" spans="1:7" s="24" customFormat="1">
      <c r="A23" s="53" t="s">
        <v>32</v>
      </c>
      <c r="B23" s="142">
        <v>12</v>
      </c>
      <c r="C23" s="137" t="s">
        <v>66</v>
      </c>
      <c r="D23" s="137"/>
      <c r="E23" s="144">
        <v>248995</v>
      </c>
      <c r="F23" s="142" t="s">
        <v>120</v>
      </c>
      <c r="G23" s="142" t="s">
        <v>154</v>
      </c>
    </row>
    <row r="24" spans="1:7" s="24" customFormat="1">
      <c r="A24" s="159" t="s">
        <v>60</v>
      </c>
      <c r="B24" s="148">
        <v>12</v>
      </c>
      <c r="C24" s="137" t="s">
        <v>61</v>
      </c>
      <c r="D24" s="137"/>
      <c r="E24" s="148">
        <v>1</v>
      </c>
      <c r="F24" s="148" t="s">
        <v>120</v>
      </c>
      <c r="G24" s="148" t="s">
        <v>154</v>
      </c>
    </row>
    <row r="25" spans="1:7" s="24" customFormat="1">
      <c r="A25" s="159" t="s">
        <v>62</v>
      </c>
      <c r="B25" s="148">
        <v>12</v>
      </c>
      <c r="C25" s="137" t="s">
        <v>66</v>
      </c>
      <c r="D25" s="137"/>
      <c r="E25" s="151">
        <v>1423500</v>
      </c>
      <c r="F25" s="148" t="s">
        <v>168</v>
      </c>
      <c r="G25" s="148" t="s">
        <v>154</v>
      </c>
    </row>
    <row r="26" spans="1:7" s="24" customFormat="1">
      <c r="A26" s="53" t="s">
        <v>24</v>
      </c>
      <c r="B26" s="142">
        <v>13</v>
      </c>
      <c r="C26" s="137" t="s">
        <v>61</v>
      </c>
      <c r="D26" s="137"/>
      <c r="E26" s="152">
        <v>1</v>
      </c>
      <c r="F26" s="142" t="s">
        <v>111</v>
      </c>
      <c r="G26" s="142" t="s">
        <v>154</v>
      </c>
    </row>
    <row r="27" spans="1:7" s="24" customFormat="1">
      <c r="A27" s="52" t="s">
        <v>11</v>
      </c>
      <c r="B27" s="137">
        <v>14</v>
      </c>
      <c r="C27" s="137" t="s">
        <v>61</v>
      </c>
      <c r="D27" s="137"/>
      <c r="E27" s="139">
        <v>248995</v>
      </c>
      <c r="F27" s="137" t="s">
        <v>118</v>
      </c>
      <c r="G27" s="137" t="s">
        <v>140</v>
      </c>
    </row>
    <row r="28" spans="1:7" s="26" customFormat="1" ht="11.25">
      <c r="A28" s="52" t="s">
        <v>5</v>
      </c>
      <c r="B28" s="137">
        <v>14</v>
      </c>
      <c r="C28" s="137" t="s">
        <v>61</v>
      </c>
      <c r="D28" s="137"/>
      <c r="E28" s="137" t="s">
        <v>147</v>
      </c>
      <c r="F28" s="137"/>
      <c r="G28" s="137" t="s">
        <v>140</v>
      </c>
    </row>
    <row r="29" spans="1:7" s="24" customFormat="1">
      <c r="A29" s="52" t="s">
        <v>27</v>
      </c>
      <c r="B29" s="138">
        <v>15</v>
      </c>
      <c r="C29" s="137" t="s">
        <v>61</v>
      </c>
      <c r="D29" s="137"/>
      <c r="E29" s="137">
        <v>1</v>
      </c>
      <c r="F29" s="137" t="s">
        <v>144</v>
      </c>
      <c r="G29" s="137" t="s">
        <v>154</v>
      </c>
    </row>
    <row r="30" spans="1:7" s="24" customFormat="1">
      <c r="A30" s="52" t="s">
        <v>52</v>
      </c>
      <c r="B30" s="137">
        <v>15</v>
      </c>
      <c r="C30" s="137" t="s">
        <v>61</v>
      </c>
      <c r="D30" s="137"/>
      <c r="E30" s="139">
        <v>248995</v>
      </c>
      <c r="F30" s="137" t="s">
        <v>166</v>
      </c>
      <c r="G30" s="137" t="s">
        <v>133</v>
      </c>
    </row>
    <row r="31" spans="1:7" s="26" customFormat="1" ht="11.25">
      <c r="A31" s="118" t="s">
        <v>55</v>
      </c>
      <c r="B31" s="140">
        <v>15</v>
      </c>
      <c r="C31" s="140" t="s">
        <v>63</v>
      </c>
      <c r="D31" s="140"/>
      <c r="E31" s="140">
        <v>1</v>
      </c>
      <c r="F31" s="140" t="s">
        <v>115</v>
      </c>
      <c r="G31" s="140" t="s">
        <v>154</v>
      </c>
    </row>
    <row r="32" spans="1:7" s="24" customFormat="1" ht="11.25">
      <c r="A32" s="120" t="s">
        <v>35</v>
      </c>
      <c r="B32" s="141">
        <v>15</v>
      </c>
      <c r="C32" s="140" t="s">
        <v>61</v>
      </c>
      <c r="D32" s="140"/>
      <c r="E32" s="141">
        <v>1</v>
      </c>
      <c r="F32" s="141" t="s">
        <v>113</v>
      </c>
      <c r="G32" s="141" t="s">
        <v>154</v>
      </c>
    </row>
    <row r="33" spans="1:7" s="24" customFormat="1">
      <c r="A33" s="53" t="s">
        <v>25</v>
      </c>
      <c r="B33" s="142">
        <v>15</v>
      </c>
      <c r="C33" s="137" t="s">
        <v>61</v>
      </c>
      <c r="D33" s="137"/>
      <c r="E33" s="143">
        <v>248995</v>
      </c>
      <c r="F33" s="142" t="s">
        <v>111</v>
      </c>
      <c r="G33" s="142" t="s">
        <v>154</v>
      </c>
    </row>
    <row r="34" spans="1:7" s="24" customFormat="1">
      <c r="A34" s="52" t="s">
        <v>15</v>
      </c>
      <c r="B34" s="137">
        <v>15</v>
      </c>
      <c r="C34" s="137" t="s">
        <v>61</v>
      </c>
      <c r="D34" s="137"/>
      <c r="E34" s="139">
        <v>1423500</v>
      </c>
      <c r="F34" s="137" t="s">
        <v>111</v>
      </c>
      <c r="G34" s="137" t="s">
        <v>154</v>
      </c>
    </row>
    <row r="35" spans="1:7" s="24" customFormat="1">
      <c r="A35" s="53" t="s">
        <v>46</v>
      </c>
      <c r="B35" s="142">
        <v>15</v>
      </c>
      <c r="C35" s="137" t="s">
        <v>66</v>
      </c>
      <c r="D35" s="137"/>
      <c r="E35" s="142">
        <v>1</v>
      </c>
      <c r="F35" s="142" t="s">
        <v>111</v>
      </c>
      <c r="G35" s="142" t="s">
        <v>154</v>
      </c>
    </row>
    <row r="36" spans="1:7" s="24" customFormat="1">
      <c r="A36" s="53" t="s">
        <v>18</v>
      </c>
      <c r="B36" s="142">
        <v>15</v>
      </c>
      <c r="C36" s="137" t="s">
        <v>61</v>
      </c>
      <c r="D36" s="137"/>
      <c r="E36" s="144">
        <v>199196</v>
      </c>
      <c r="F36" s="142" t="s">
        <v>116</v>
      </c>
      <c r="G36" s="142" t="s">
        <v>154</v>
      </c>
    </row>
    <row r="37" spans="1:7" s="24" customFormat="1">
      <c r="A37" s="53" t="s">
        <v>3</v>
      </c>
      <c r="B37" s="142">
        <v>15</v>
      </c>
      <c r="C37" s="137" t="s">
        <v>61</v>
      </c>
      <c r="D37" s="137"/>
      <c r="E37" s="144">
        <v>497990</v>
      </c>
      <c r="F37" s="142" t="s">
        <v>163</v>
      </c>
      <c r="G37" s="142" t="s">
        <v>140</v>
      </c>
    </row>
    <row r="38" spans="1:7" s="24" customFormat="1">
      <c r="A38" s="52" t="s">
        <v>43</v>
      </c>
      <c r="B38" s="137">
        <v>15</v>
      </c>
      <c r="C38" s="137" t="s">
        <v>61</v>
      </c>
      <c r="D38" s="137"/>
      <c r="E38" s="145">
        <v>248995</v>
      </c>
      <c r="F38" s="146" t="s">
        <v>113</v>
      </c>
      <c r="G38" s="137" t="s">
        <v>140</v>
      </c>
    </row>
    <row r="39" spans="1:7" s="24" customFormat="1">
      <c r="A39" s="52" t="s">
        <v>53</v>
      </c>
      <c r="B39" s="137">
        <v>15</v>
      </c>
      <c r="C39" s="137" t="s">
        <v>61</v>
      </c>
      <c r="D39" s="137"/>
      <c r="E39" s="137">
        <v>796784</v>
      </c>
      <c r="F39" s="137" t="s">
        <v>119</v>
      </c>
      <c r="G39" s="137" t="s">
        <v>154</v>
      </c>
    </row>
    <row r="40" spans="1:7" s="24" customFormat="1">
      <c r="A40" s="53" t="s">
        <v>22</v>
      </c>
      <c r="B40" s="142">
        <v>15</v>
      </c>
      <c r="C40" s="137" t="s">
        <v>66</v>
      </c>
      <c r="D40" s="137"/>
      <c r="E40" s="142">
        <v>1</v>
      </c>
      <c r="F40" s="142" t="s">
        <v>121</v>
      </c>
      <c r="G40" s="142" t="s">
        <v>140</v>
      </c>
    </row>
    <row r="41" spans="1:7" s="24" customFormat="1" ht="11.25">
      <c r="A41" s="120" t="s">
        <v>26</v>
      </c>
      <c r="B41" s="141">
        <v>15</v>
      </c>
      <c r="C41" s="140" t="s">
        <v>61</v>
      </c>
      <c r="D41" s="140"/>
      <c r="E41" s="147">
        <v>199196</v>
      </c>
      <c r="F41" s="141" t="s">
        <v>120</v>
      </c>
      <c r="G41" s="141" t="s">
        <v>197</v>
      </c>
    </row>
    <row r="42" spans="1:7" s="24" customFormat="1">
      <c r="A42" s="53" t="s">
        <v>50</v>
      </c>
      <c r="B42" s="142">
        <v>15</v>
      </c>
      <c r="C42" s="137" t="s">
        <v>61</v>
      </c>
      <c r="D42" s="137"/>
      <c r="E42" s="144">
        <v>248995</v>
      </c>
      <c r="F42" s="142" t="s">
        <v>121</v>
      </c>
      <c r="G42" s="142" t="s">
        <v>140</v>
      </c>
    </row>
    <row r="43" spans="1:7" s="24" customFormat="1">
      <c r="A43" s="53" t="s">
        <v>30</v>
      </c>
      <c r="B43" s="142">
        <v>15</v>
      </c>
      <c r="C43" s="137" t="s">
        <v>58</v>
      </c>
      <c r="D43" s="137"/>
      <c r="E43" s="144">
        <v>248995</v>
      </c>
      <c r="F43" s="142" t="s">
        <v>121</v>
      </c>
      <c r="G43" s="142" t="s">
        <v>140</v>
      </c>
    </row>
    <row r="44" spans="1:7" s="24" customFormat="1">
      <c r="A44" s="53" t="s">
        <v>1</v>
      </c>
      <c r="B44" s="142">
        <v>15</v>
      </c>
      <c r="C44" s="137" t="s">
        <v>61</v>
      </c>
      <c r="D44" s="137"/>
      <c r="E44" s="144">
        <v>199196</v>
      </c>
      <c r="F44" s="142" t="s">
        <v>111</v>
      </c>
      <c r="G44" s="142" t="s">
        <v>140</v>
      </c>
    </row>
    <row r="45" spans="1:7" s="24" customFormat="1">
      <c r="A45" s="53" t="s">
        <v>44</v>
      </c>
      <c r="B45" s="142">
        <v>15</v>
      </c>
      <c r="C45" s="137" t="s">
        <v>63</v>
      </c>
      <c r="D45" s="139">
        <v>199196</v>
      </c>
      <c r="E45" s="144">
        <v>1344573</v>
      </c>
      <c r="F45" s="142" t="s">
        <v>120</v>
      </c>
      <c r="G45" s="142" t="s">
        <v>140</v>
      </c>
    </row>
    <row r="46" spans="1:7" s="24" customFormat="1">
      <c r="A46" s="53" t="s">
        <v>36</v>
      </c>
      <c r="B46" s="142">
        <v>15</v>
      </c>
      <c r="C46" s="137" t="s">
        <v>61</v>
      </c>
      <c r="D46" s="137"/>
      <c r="E46" s="149">
        <v>2489950</v>
      </c>
      <c r="F46" s="142" t="s">
        <v>116</v>
      </c>
      <c r="G46" s="142" t="s">
        <v>154</v>
      </c>
    </row>
    <row r="47" spans="1:7" s="26" customFormat="1" ht="11.25">
      <c r="A47" s="53" t="s">
        <v>16</v>
      </c>
      <c r="B47" s="142">
        <v>15</v>
      </c>
      <c r="C47" s="137" t="s">
        <v>61</v>
      </c>
      <c r="D47" s="137"/>
      <c r="E47" s="142">
        <v>169648</v>
      </c>
      <c r="F47" s="142" t="s">
        <v>116</v>
      </c>
      <c r="G47" s="142" t="s">
        <v>154</v>
      </c>
    </row>
    <row r="48" spans="1:7" s="24" customFormat="1">
      <c r="A48" s="53" t="s">
        <v>14</v>
      </c>
      <c r="B48" s="142">
        <v>15</v>
      </c>
      <c r="C48" s="137" t="s">
        <v>66</v>
      </c>
      <c r="D48" s="137"/>
      <c r="E48" s="144">
        <v>248995</v>
      </c>
      <c r="F48" s="150" t="s">
        <v>121</v>
      </c>
      <c r="G48" s="142" t="s">
        <v>154</v>
      </c>
    </row>
    <row r="49" spans="1:7" s="24" customFormat="1">
      <c r="A49" s="53" t="s">
        <v>8</v>
      </c>
      <c r="B49" s="142">
        <v>15</v>
      </c>
      <c r="C49" s="142" t="s">
        <v>68</v>
      </c>
      <c r="D49" s="142"/>
      <c r="E49" s="142">
        <v>1</v>
      </c>
      <c r="F49" s="142" t="s">
        <v>113</v>
      </c>
      <c r="G49" s="142" t="s">
        <v>154</v>
      </c>
    </row>
    <row r="50" spans="1:7" s="24" customFormat="1" ht="11.25">
      <c r="A50" s="119" t="s">
        <v>12</v>
      </c>
      <c r="B50" s="140">
        <v>15</v>
      </c>
      <c r="C50" s="140" t="s">
        <v>214</v>
      </c>
      <c r="D50" s="140"/>
      <c r="E50" s="153">
        <v>1244975</v>
      </c>
      <c r="F50" s="140" t="s">
        <v>112</v>
      </c>
      <c r="G50" s="140" t="s">
        <v>154</v>
      </c>
    </row>
    <row r="51" spans="1:7" s="26" customFormat="1" ht="11.25">
      <c r="A51" s="53" t="s">
        <v>42</v>
      </c>
      <c r="B51" s="142">
        <v>15</v>
      </c>
      <c r="C51" s="137" t="s">
        <v>61</v>
      </c>
      <c r="D51" s="137"/>
      <c r="E51" s="143">
        <v>355875</v>
      </c>
      <c r="F51" s="142" t="s">
        <v>116</v>
      </c>
      <c r="G51" s="142" t="s">
        <v>140</v>
      </c>
    </row>
    <row r="52" spans="1:7" s="24" customFormat="1">
      <c r="A52" s="52" t="s">
        <v>48</v>
      </c>
      <c r="B52" s="137">
        <v>15</v>
      </c>
      <c r="C52" s="137" t="s">
        <v>66</v>
      </c>
      <c r="D52" s="137"/>
      <c r="E52" s="137">
        <v>1</v>
      </c>
      <c r="F52" s="137" t="s">
        <v>113</v>
      </c>
      <c r="G52" s="137" t="s">
        <v>140</v>
      </c>
    </row>
    <row r="53" spans="1:7" s="24" customFormat="1">
      <c r="A53" s="52" t="s">
        <v>39</v>
      </c>
      <c r="B53" s="137">
        <v>15</v>
      </c>
      <c r="C53" s="137" t="s">
        <v>61</v>
      </c>
      <c r="D53" s="137"/>
      <c r="E53" s="139">
        <v>248995</v>
      </c>
      <c r="F53" s="137" t="s">
        <v>156</v>
      </c>
      <c r="G53" s="137" t="s">
        <v>154</v>
      </c>
    </row>
    <row r="54" spans="1:7" s="24" customFormat="1">
      <c r="A54" s="53" t="s">
        <v>49</v>
      </c>
      <c r="B54" s="142">
        <v>15</v>
      </c>
      <c r="C54" s="137" t="s">
        <v>61</v>
      </c>
      <c r="D54" s="137"/>
      <c r="E54" s="144">
        <v>235325</v>
      </c>
      <c r="F54" s="142" t="s">
        <v>113</v>
      </c>
      <c r="G54" s="142" t="s">
        <v>140</v>
      </c>
    </row>
    <row r="55" spans="1:7" s="24" customFormat="1">
      <c r="A55" s="53" t="s">
        <v>37</v>
      </c>
      <c r="B55" s="142">
        <v>15</v>
      </c>
      <c r="C55" s="137" t="s">
        <v>61</v>
      </c>
      <c r="D55" s="137"/>
      <c r="E55" s="142">
        <v>1</v>
      </c>
      <c r="F55" s="142" t="s">
        <v>113</v>
      </c>
      <c r="G55" s="142" t="s">
        <v>140</v>
      </c>
    </row>
    <row r="56" spans="1:7" s="26" customFormat="1" ht="11.25">
      <c r="A56" s="52" t="s">
        <v>7</v>
      </c>
      <c r="B56" s="137">
        <v>16</v>
      </c>
      <c r="C56" s="137" t="s">
        <v>61</v>
      </c>
      <c r="D56" s="137"/>
      <c r="E56" s="137">
        <v>1</v>
      </c>
      <c r="F56" s="137" t="s">
        <v>121</v>
      </c>
      <c r="G56" s="137" t="s">
        <v>154</v>
      </c>
    </row>
    <row r="57" spans="1:7" s="24" customFormat="1">
      <c r="A57" s="53" t="s">
        <v>4</v>
      </c>
      <c r="B57" s="142">
        <v>16</v>
      </c>
      <c r="C57" s="137" t="s">
        <v>61</v>
      </c>
      <c r="D57" s="137"/>
      <c r="E57" s="142">
        <v>1</v>
      </c>
      <c r="F57" s="142"/>
      <c r="G57" s="142" t="s">
        <v>154</v>
      </c>
    </row>
    <row r="58" spans="1:7" s="24" customFormat="1">
      <c r="A58" s="52" t="s">
        <v>9</v>
      </c>
      <c r="B58" s="137">
        <v>16</v>
      </c>
      <c r="C58" s="137" t="s">
        <v>61</v>
      </c>
      <c r="D58" s="137"/>
      <c r="E58" s="139">
        <v>1423500</v>
      </c>
      <c r="F58" s="137" t="s">
        <v>111</v>
      </c>
      <c r="G58" s="137" t="s">
        <v>154</v>
      </c>
    </row>
    <row r="59" spans="1:7" s="26" customFormat="1" ht="11.25">
      <c r="A59" s="53" t="s">
        <v>23</v>
      </c>
      <c r="B59" s="142">
        <v>19</v>
      </c>
      <c r="C59" s="137" t="s">
        <v>61</v>
      </c>
      <c r="D59" s="137"/>
      <c r="E59" s="144">
        <v>298794</v>
      </c>
      <c r="F59" s="142" t="s">
        <v>120</v>
      </c>
      <c r="G59" s="142" t="s">
        <v>140</v>
      </c>
    </row>
    <row r="60" spans="1:7" s="24" customFormat="1">
      <c r="A60" s="53" t="s">
        <v>2</v>
      </c>
      <c r="B60" s="142">
        <v>19</v>
      </c>
      <c r="C60" s="137" t="s">
        <v>61</v>
      </c>
      <c r="D60" s="137"/>
      <c r="E60" s="144">
        <v>746985</v>
      </c>
      <c r="F60" s="142" t="s">
        <v>121</v>
      </c>
      <c r="G60" s="142" t="s">
        <v>154</v>
      </c>
    </row>
    <row r="61" spans="1:7" s="24" customFormat="1">
      <c r="A61" s="53" t="s">
        <v>38</v>
      </c>
      <c r="B61" s="142">
        <v>20</v>
      </c>
      <c r="C61" s="137" t="s">
        <v>61</v>
      </c>
      <c r="D61" s="137"/>
      <c r="E61" s="144">
        <v>199196</v>
      </c>
      <c r="F61" s="142" t="s">
        <v>112</v>
      </c>
      <c r="G61" s="142" t="s">
        <v>154</v>
      </c>
    </row>
    <row r="62" spans="1:7" s="24" customFormat="1">
      <c r="A62" s="158" t="s">
        <v>266</v>
      </c>
      <c r="B62" s="148">
        <v>20</v>
      </c>
      <c r="C62" s="148" t="s">
        <v>66</v>
      </c>
      <c r="D62" s="148">
        <v>1</v>
      </c>
      <c r="E62" s="148">
        <v>1</v>
      </c>
      <c r="F62" s="148" t="s">
        <v>113</v>
      </c>
      <c r="G62" s="148" t="s">
        <v>279</v>
      </c>
    </row>
    <row r="63" spans="1:7" s="24" customFormat="1">
      <c r="A63" s="53" t="s">
        <v>51</v>
      </c>
      <c r="B63" s="142">
        <v>22</v>
      </c>
      <c r="C63" s="137" t="s">
        <v>63</v>
      </c>
      <c r="D63" s="137"/>
      <c r="E63" s="142">
        <v>1</v>
      </c>
      <c r="F63" s="142" t="s">
        <v>113</v>
      </c>
      <c r="G63" s="142" t="s">
        <v>154</v>
      </c>
    </row>
    <row r="64" spans="1:7" s="24" customFormat="1">
      <c r="A64" s="52" t="s">
        <v>13</v>
      </c>
      <c r="B64" s="137">
        <v>25</v>
      </c>
      <c r="C64" s="137" t="s">
        <v>61</v>
      </c>
      <c r="D64" s="137"/>
      <c r="E64" s="137">
        <v>1</v>
      </c>
      <c r="F64" s="137" t="s">
        <v>113</v>
      </c>
      <c r="G64" s="137" t="s">
        <v>140</v>
      </c>
    </row>
    <row r="65" spans="1:7" s="24" customFormat="1">
      <c r="A65" s="160" t="s">
        <v>267</v>
      </c>
      <c r="B65" s="155">
        <v>27</v>
      </c>
      <c r="C65" s="155" t="s">
        <v>63</v>
      </c>
      <c r="D65" s="155"/>
      <c r="E65" s="155">
        <v>1</v>
      </c>
      <c r="F65" s="142" t="s">
        <v>121</v>
      </c>
      <c r="G65" s="155" t="s">
        <v>197</v>
      </c>
    </row>
    <row r="66" spans="1:7" s="24" customFormat="1">
      <c r="A66" s="53" t="s">
        <v>47</v>
      </c>
      <c r="B66" s="142">
        <v>29</v>
      </c>
      <c r="C66" s="137" t="s">
        <v>66</v>
      </c>
      <c r="D66" s="137"/>
      <c r="E66" s="142">
        <v>1</v>
      </c>
      <c r="F66" s="142" t="s">
        <v>113</v>
      </c>
      <c r="G66" s="142" t="s">
        <v>140</v>
      </c>
    </row>
    <row r="67" spans="1:7">
      <c r="A67" s="158" t="s">
        <v>265</v>
      </c>
      <c r="B67" s="148" t="s">
        <v>59</v>
      </c>
      <c r="C67" s="148" t="s">
        <v>59</v>
      </c>
      <c r="D67" s="148"/>
      <c r="E67" s="148" t="s">
        <v>59</v>
      </c>
      <c r="F67" s="148" t="s">
        <v>59</v>
      </c>
      <c r="G67" s="148" t="s">
        <v>154</v>
      </c>
    </row>
    <row r="68" spans="1:7" s="24" customFormat="1">
      <c r="A68" s="161"/>
      <c r="B68" s="63"/>
    </row>
    <row r="78" spans="1:7" ht="15">
      <c r="A78" s="206" t="s">
        <v>0</v>
      </c>
      <c r="B78" s="207" t="s">
        <v>135</v>
      </c>
      <c r="C78" s="208" t="s">
        <v>109</v>
      </c>
      <c r="D78" s="208" t="s">
        <v>110</v>
      </c>
    </row>
    <row r="79" spans="1:7">
      <c r="A79" s="160" t="s">
        <v>10</v>
      </c>
      <c r="B79" s="205">
        <v>891180118</v>
      </c>
      <c r="C79" s="64">
        <v>1</v>
      </c>
      <c r="D79" s="209" t="s">
        <v>113</v>
      </c>
    </row>
    <row r="80" spans="1:7">
      <c r="A80" s="160" t="s">
        <v>11</v>
      </c>
      <c r="B80" s="205">
        <v>891180183</v>
      </c>
      <c r="C80" s="209">
        <v>1</v>
      </c>
      <c r="D80" s="209" t="s">
        <v>113</v>
      </c>
    </row>
    <row r="81" spans="1:4">
      <c r="A81" s="160" t="s">
        <v>31</v>
      </c>
      <c r="B81" s="205">
        <v>891900493</v>
      </c>
      <c r="C81" s="209">
        <v>1</v>
      </c>
      <c r="D81" s="209" t="s">
        <v>112</v>
      </c>
    </row>
    <row r="82" spans="1:4">
      <c r="A82" s="160" t="s">
        <v>13</v>
      </c>
      <c r="B82" s="205">
        <v>800100055</v>
      </c>
      <c r="C82" s="209">
        <v>1</v>
      </c>
      <c r="D82" s="209" t="s">
        <v>113</v>
      </c>
    </row>
    <row r="83" spans="1:4">
      <c r="A83" s="160" t="s">
        <v>34</v>
      </c>
      <c r="B83" s="205">
        <v>800095728</v>
      </c>
      <c r="C83" s="209">
        <v>1</v>
      </c>
      <c r="D83" s="209" t="s">
        <v>114</v>
      </c>
    </row>
    <row r="84" spans="1:4">
      <c r="A84" s="160" t="s">
        <v>3</v>
      </c>
      <c r="B84" s="205">
        <v>899999433</v>
      </c>
      <c r="C84" s="209">
        <v>1</v>
      </c>
      <c r="D84" s="209" t="s">
        <v>113</v>
      </c>
    </row>
    <row r="85" spans="1:4">
      <c r="A85" s="160" t="s">
        <v>43</v>
      </c>
      <c r="B85" s="205">
        <v>891180022</v>
      </c>
      <c r="C85" s="209">
        <v>1</v>
      </c>
      <c r="D85" s="209" t="s">
        <v>118</v>
      </c>
    </row>
    <row r="86" spans="1:4">
      <c r="A86" s="160" t="s">
        <v>33</v>
      </c>
      <c r="B86" s="205">
        <v>890204802</v>
      </c>
      <c r="C86" s="209">
        <v>1</v>
      </c>
      <c r="D86" s="209" t="s">
        <v>113</v>
      </c>
    </row>
    <row r="87" spans="1:4">
      <c r="A87" s="160" t="s">
        <v>22</v>
      </c>
      <c r="B87" s="205">
        <v>891180019</v>
      </c>
      <c r="C87" s="209">
        <v>1</v>
      </c>
      <c r="D87" s="209" t="s">
        <v>112</v>
      </c>
    </row>
    <row r="88" spans="1:4">
      <c r="A88" s="160" t="s">
        <v>17</v>
      </c>
      <c r="B88" s="205">
        <v>800004741</v>
      </c>
      <c r="C88" s="209">
        <v>1</v>
      </c>
      <c r="D88" s="209" t="s">
        <v>113</v>
      </c>
    </row>
    <row r="89" spans="1:4">
      <c r="A89" s="160" t="s">
        <v>50</v>
      </c>
      <c r="B89" s="205">
        <v>891180131</v>
      </c>
      <c r="C89" s="209">
        <v>1</v>
      </c>
      <c r="D89" s="209" t="s">
        <v>113</v>
      </c>
    </row>
    <row r="90" spans="1:4">
      <c r="A90" s="160" t="s">
        <v>30</v>
      </c>
      <c r="B90" s="205">
        <v>891180205</v>
      </c>
      <c r="C90" s="209">
        <v>1</v>
      </c>
      <c r="D90" s="209" t="s">
        <v>113</v>
      </c>
    </row>
    <row r="91" spans="1:4">
      <c r="A91" s="160" t="s">
        <v>5</v>
      </c>
      <c r="B91" s="205">
        <v>891180155</v>
      </c>
      <c r="C91" s="209">
        <v>1</v>
      </c>
      <c r="D91" s="209" t="s">
        <v>113</v>
      </c>
    </row>
    <row r="92" spans="1:4">
      <c r="A92" s="160" t="s">
        <v>1</v>
      </c>
      <c r="B92" s="205">
        <v>891102844</v>
      </c>
      <c r="C92" s="209">
        <v>1</v>
      </c>
      <c r="D92" s="209" t="s">
        <v>114</v>
      </c>
    </row>
    <row r="93" spans="1:4">
      <c r="A93" s="160" t="s">
        <v>44</v>
      </c>
      <c r="B93" s="205">
        <v>891180009</v>
      </c>
      <c r="C93" s="209">
        <v>1</v>
      </c>
      <c r="D93" s="209" t="s">
        <v>113</v>
      </c>
    </row>
    <row r="94" spans="1:4">
      <c r="A94" s="160" t="s">
        <v>57</v>
      </c>
      <c r="B94" s="205">
        <v>891180077</v>
      </c>
      <c r="C94" s="209">
        <v>1</v>
      </c>
      <c r="D94" s="209" t="s">
        <v>113</v>
      </c>
    </row>
    <row r="95" spans="1:4" ht="18">
      <c r="A95" s="160" t="s">
        <v>20</v>
      </c>
      <c r="B95" s="205">
        <v>800095785</v>
      </c>
      <c r="C95" s="209">
        <v>1</v>
      </c>
      <c r="D95" s="209" t="s">
        <v>113</v>
      </c>
    </row>
    <row r="96" spans="1:4">
      <c r="A96" s="160" t="s">
        <v>6</v>
      </c>
      <c r="B96" s="205">
        <v>891780009</v>
      </c>
      <c r="C96" s="209">
        <v>1</v>
      </c>
      <c r="D96" s="209" t="s">
        <v>113</v>
      </c>
    </row>
    <row r="97" spans="1:4">
      <c r="A97" s="160" t="s">
        <v>42</v>
      </c>
      <c r="B97" s="205">
        <v>891180076</v>
      </c>
      <c r="C97" s="209">
        <v>1</v>
      </c>
      <c r="D97" s="209" t="s">
        <v>114</v>
      </c>
    </row>
    <row r="98" spans="1:4">
      <c r="A98" s="160" t="s">
        <v>48</v>
      </c>
      <c r="B98" s="205">
        <v>891180181</v>
      </c>
      <c r="C98" s="209">
        <v>1</v>
      </c>
      <c r="D98" s="209" t="s">
        <v>113</v>
      </c>
    </row>
    <row r="99" spans="1:4">
      <c r="A99" s="160" t="s">
        <v>47</v>
      </c>
      <c r="B99" s="205">
        <v>800098911</v>
      </c>
      <c r="C99" s="209">
        <v>1</v>
      </c>
      <c r="D99" s="209" t="s">
        <v>113</v>
      </c>
    </row>
    <row r="100" spans="1:4">
      <c r="A100" s="160" t="s">
        <v>49</v>
      </c>
      <c r="B100" s="205">
        <v>891180187</v>
      </c>
      <c r="C100" s="209">
        <v>1</v>
      </c>
      <c r="D100" s="209" t="s">
        <v>113</v>
      </c>
    </row>
    <row r="101" spans="1:4">
      <c r="A101" s="160" t="s">
        <v>37</v>
      </c>
      <c r="B101" s="205">
        <v>800097180</v>
      </c>
      <c r="C101" s="209">
        <v>1</v>
      </c>
      <c r="D101" s="209" t="s">
        <v>112</v>
      </c>
    </row>
    <row r="102" spans="1:4">
      <c r="A102" s="160" t="s">
        <v>266</v>
      </c>
      <c r="B102" s="205">
        <v>800095980</v>
      </c>
      <c r="C102" s="209">
        <v>1</v>
      </c>
      <c r="D102" s="209" t="s">
        <v>113</v>
      </c>
    </row>
  </sheetData>
  <autoFilter ref="A2:G68" xr:uid="{CD074B76-29E8-4D78-B466-89694A46ECCA}"/>
  <sortState xmlns:xlrd2="http://schemas.microsoft.com/office/spreadsheetml/2017/richdata2" ref="A3:G67">
    <sortCondition ref="B3:B67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F191A-ED7B-4EC5-B4CA-C113F1A6AEE3}">
  <dimension ref="A1:C67"/>
  <sheetViews>
    <sheetView topLeftCell="A53" workbookViewId="0">
      <selection activeCell="C61" sqref="C61"/>
    </sheetView>
  </sheetViews>
  <sheetFormatPr baseColWidth="10" defaultRowHeight="15"/>
  <cols>
    <col min="1" max="1" width="24.5703125" style="171" bestFit="1" customWidth="1"/>
    <col min="2" max="2" width="61.85546875" style="171" customWidth="1"/>
    <col min="3" max="3" width="44.5703125" style="22" bestFit="1" customWidth="1"/>
    <col min="4" max="16384" width="11.42578125" style="22"/>
  </cols>
  <sheetData>
    <row r="1" spans="1:3" ht="60.75" customHeight="1"/>
    <row r="2" spans="1:3">
      <c r="A2" s="172" t="s">
        <v>0</v>
      </c>
      <c r="B2" s="172" t="s">
        <v>138</v>
      </c>
      <c r="C2" s="166" t="s">
        <v>136</v>
      </c>
    </row>
    <row r="3" spans="1:3">
      <c r="A3" s="162" t="s">
        <v>56</v>
      </c>
      <c r="B3" s="162" t="s">
        <v>349</v>
      </c>
      <c r="C3" s="168">
        <v>45667</v>
      </c>
    </row>
    <row r="4" spans="1:3">
      <c r="A4" s="162" t="s">
        <v>65</v>
      </c>
      <c r="B4" s="162" t="s">
        <v>280</v>
      </c>
      <c r="C4" s="168">
        <v>45667</v>
      </c>
    </row>
    <row r="5" spans="1:3">
      <c r="A5" s="164" t="s">
        <v>41</v>
      </c>
      <c r="B5" s="164" t="s">
        <v>277</v>
      </c>
      <c r="C5" s="169">
        <v>45667</v>
      </c>
    </row>
    <row r="6" spans="1:3">
      <c r="A6" s="162" t="s">
        <v>55</v>
      </c>
      <c r="B6" s="162" t="s">
        <v>284</v>
      </c>
      <c r="C6" s="168">
        <v>45672</v>
      </c>
    </row>
    <row r="7" spans="1:3">
      <c r="A7" s="164" t="s">
        <v>35</v>
      </c>
      <c r="B7" s="164" t="s">
        <v>313</v>
      </c>
      <c r="C7" s="169">
        <v>45672</v>
      </c>
    </row>
    <row r="8" spans="1:3">
      <c r="A8" s="164" t="s">
        <v>26</v>
      </c>
      <c r="B8" s="164" t="s">
        <v>310</v>
      </c>
      <c r="C8" s="169">
        <v>45672</v>
      </c>
    </row>
    <row r="9" spans="1:3">
      <c r="A9" s="162" t="s">
        <v>40</v>
      </c>
      <c r="B9" s="162" t="s">
        <v>362</v>
      </c>
      <c r="C9" s="168">
        <v>45672</v>
      </c>
    </row>
    <row r="10" spans="1:3">
      <c r="A10" s="164" t="s">
        <v>23</v>
      </c>
      <c r="B10" s="164" t="s">
        <v>304</v>
      </c>
      <c r="C10" s="169">
        <v>45702</v>
      </c>
    </row>
    <row r="11" spans="1:3">
      <c r="A11" s="164" t="s">
        <v>25</v>
      </c>
      <c r="B11" s="164" t="s">
        <v>308</v>
      </c>
      <c r="C11" s="169">
        <v>45708</v>
      </c>
    </row>
    <row r="12" spans="1:3">
      <c r="A12" s="164" t="s">
        <v>51</v>
      </c>
      <c r="B12" s="164" t="s">
        <v>356</v>
      </c>
      <c r="C12" s="169">
        <v>45716</v>
      </c>
    </row>
    <row r="13" spans="1:3">
      <c r="A13" s="164" t="s">
        <v>46</v>
      </c>
      <c r="B13" s="164" t="s">
        <v>160</v>
      </c>
      <c r="C13" s="169">
        <v>45747</v>
      </c>
    </row>
    <row r="14" spans="1:3">
      <c r="A14" s="164" t="s">
        <v>1</v>
      </c>
      <c r="B14" s="164" t="s">
        <v>223</v>
      </c>
      <c r="C14" s="169">
        <v>45747</v>
      </c>
    </row>
    <row r="15" spans="1:3">
      <c r="A15" s="162" t="s">
        <v>48</v>
      </c>
      <c r="B15" s="163" t="s">
        <v>298</v>
      </c>
      <c r="C15" s="168">
        <v>45747</v>
      </c>
    </row>
    <row r="16" spans="1:3" ht="30">
      <c r="A16" s="162" t="s">
        <v>20</v>
      </c>
      <c r="B16" s="163" t="s">
        <v>369</v>
      </c>
      <c r="C16" s="168">
        <v>45748</v>
      </c>
    </row>
    <row r="17" spans="1:3">
      <c r="A17" s="162" t="s">
        <v>52</v>
      </c>
      <c r="B17" s="162" t="s">
        <v>295</v>
      </c>
      <c r="C17" s="168">
        <v>45767</v>
      </c>
    </row>
    <row r="18" spans="1:3">
      <c r="A18" s="162" t="s">
        <v>53</v>
      </c>
      <c r="B18" s="163" t="s">
        <v>195</v>
      </c>
      <c r="C18" s="168">
        <v>45772</v>
      </c>
    </row>
    <row r="19" spans="1:3">
      <c r="A19" s="162" t="s">
        <v>31</v>
      </c>
      <c r="B19" s="162" t="s">
        <v>299</v>
      </c>
      <c r="C19" s="168">
        <v>45775</v>
      </c>
    </row>
    <row r="20" spans="1:3">
      <c r="A20" s="164" t="s">
        <v>3</v>
      </c>
      <c r="B20" s="164" t="s">
        <v>350</v>
      </c>
      <c r="C20" s="169">
        <v>45777</v>
      </c>
    </row>
    <row r="21" spans="1:3">
      <c r="A21" s="162" t="s">
        <v>43</v>
      </c>
      <c r="B21" s="162" t="s">
        <v>192</v>
      </c>
      <c r="C21" s="168">
        <v>45777</v>
      </c>
    </row>
    <row r="22" spans="1:3">
      <c r="A22" s="164" t="s">
        <v>32</v>
      </c>
      <c r="B22" s="164" t="s">
        <v>355</v>
      </c>
      <c r="C22" s="169">
        <v>45777</v>
      </c>
    </row>
    <row r="23" spans="1:3" ht="30">
      <c r="A23" s="164" t="s">
        <v>4</v>
      </c>
      <c r="B23" s="165" t="s">
        <v>372</v>
      </c>
      <c r="C23" s="169">
        <v>45777</v>
      </c>
    </row>
    <row r="24" spans="1:3">
      <c r="A24" s="162" t="s">
        <v>39</v>
      </c>
      <c r="B24" s="162" t="s">
        <v>276</v>
      </c>
      <c r="C24" s="168">
        <v>45777</v>
      </c>
    </row>
    <row r="25" spans="1:3">
      <c r="A25" s="164" t="s">
        <v>37</v>
      </c>
      <c r="B25" s="164" t="s">
        <v>159</v>
      </c>
      <c r="C25" s="169">
        <v>45777</v>
      </c>
    </row>
    <row r="26" spans="1:3">
      <c r="A26" s="164" t="s">
        <v>45</v>
      </c>
      <c r="B26" s="164" t="s">
        <v>307</v>
      </c>
      <c r="C26" s="169">
        <v>45783</v>
      </c>
    </row>
    <row r="27" spans="1:3" ht="45">
      <c r="A27" s="174" t="s">
        <v>267</v>
      </c>
      <c r="B27" s="174" t="s">
        <v>358</v>
      </c>
      <c r="C27" s="177">
        <v>45792</v>
      </c>
    </row>
    <row r="28" spans="1:3">
      <c r="A28" s="162" t="s">
        <v>10</v>
      </c>
      <c r="B28" s="162" t="s">
        <v>218</v>
      </c>
      <c r="C28" s="168">
        <v>45797</v>
      </c>
    </row>
    <row r="29" spans="1:3" ht="30">
      <c r="A29" s="162" t="s">
        <v>9</v>
      </c>
      <c r="B29" s="163" t="s">
        <v>365</v>
      </c>
      <c r="C29" s="168">
        <v>45801</v>
      </c>
    </row>
    <row r="30" spans="1:3">
      <c r="A30" s="164" t="s">
        <v>49</v>
      </c>
      <c r="B30" s="164" t="s">
        <v>285</v>
      </c>
      <c r="C30" s="169">
        <v>45802</v>
      </c>
    </row>
    <row r="31" spans="1:3" ht="30">
      <c r="A31" s="164" t="s">
        <v>50</v>
      </c>
      <c r="B31" s="165" t="s">
        <v>403</v>
      </c>
      <c r="C31" s="169">
        <v>45807</v>
      </c>
    </row>
    <row r="32" spans="1:3">
      <c r="A32" s="164" t="s">
        <v>44</v>
      </c>
      <c r="B32" s="164" t="s">
        <v>271</v>
      </c>
      <c r="C32" s="169">
        <v>45807</v>
      </c>
    </row>
    <row r="33" spans="1:3" ht="30">
      <c r="A33" s="173" t="s">
        <v>270</v>
      </c>
      <c r="B33" s="174" t="s">
        <v>361</v>
      </c>
      <c r="C33" s="176">
        <v>45807</v>
      </c>
    </row>
    <row r="34" spans="1:3">
      <c r="A34" s="164" t="s">
        <v>30</v>
      </c>
      <c r="B34" s="164" t="s">
        <v>309</v>
      </c>
      <c r="C34" s="169">
        <v>45808</v>
      </c>
    </row>
    <row r="35" spans="1:3" ht="30">
      <c r="A35" s="162" t="s">
        <v>5</v>
      </c>
      <c r="B35" s="163" t="s">
        <v>370</v>
      </c>
      <c r="C35" s="168">
        <v>45808</v>
      </c>
    </row>
    <row r="36" spans="1:3">
      <c r="A36" s="164" t="s">
        <v>14</v>
      </c>
      <c r="B36" s="164" t="s">
        <v>287</v>
      </c>
      <c r="C36" s="169">
        <v>45808</v>
      </c>
    </row>
    <row r="37" spans="1:3" ht="30">
      <c r="A37" s="164" t="s">
        <v>57</v>
      </c>
      <c r="B37" s="165" t="s">
        <v>357</v>
      </c>
      <c r="C37" s="169">
        <v>45808</v>
      </c>
    </row>
    <row r="38" spans="1:3">
      <c r="A38" s="162" t="s">
        <v>11</v>
      </c>
      <c r="B38" s="162" t="s">
        <v>283</v>
      </c>
      <c r="C38" s="168">
        <v>45838</v>
      </c>
    </row>
    <row r="39" spans="1:3">
      <c r="A39" s="164" t="s">
        <v>2</v>
      </c>
      <c r="B39" s="164" t="s">
        <v>296</v>
      </c>
      <c r="C39" s="169">
        <v>45870</v>
      </c>
    </row>
    <row r="40" spans="1:3">
      <c r="A40" s="164" t="s">
        <v>38</v>
      </c>
      <c r="B40" s="164" t="s">
        <v>311</v>
      </c>
      <c r="C40" s="169">
        <v>45884</v>
      </c>
    </row>
    <row r="41" spans="1:3">
      <c r="A41" s="164" t="s">
        <v>22</v>
      </c>
      <c r="B41" s="164" t="s">
        <v>364</v>
      </c>
      <c r="C41" s="169">
        <v>45898</v>
      </c>
    </row>
    <row r="42" spans="1:3">
      <c r="A42" s="164" t="s">
        <v>17</v>
      </c>
      <c r="B42" s="165" t="s">
        <v>378</v>
      </c>
      <c r="C42" s="169" t="s">
        <v>380</v>
      </c>
    </row>
    <row r="43" spans="1:3">
      <c r="A43" s="162" t="s">
        <v>27</v>
      </c>
      <c r="B43" s="163" t="s">
        <v>145</v>
      </c>
      <c r="C43" s="168" t="s">
        <v>315</v>
      </c>
    </row>
    <row r="44" spans="1:3">
      <c r="A44" s="164" t="s">
        <v>8</v>
      </c>
      <c r="B44" s="165" t="s">
        <v>373</v>
      </c>
      <c r="C44" s="175" t="s">
        <v>374</v>
      </c>
    </row>
    <row r="45" spans="1:3" ht="30">
      <c r="A45" s="173" t="s">
        <v>60</v>
      </c>
      <c r="B45" s="174" t="s">
        <v>376</v>
      </c>
      <c r="C45" s="170" t="s">
        <v>367</v>
      </c>
    </row>
    <row r="46" spans="1:3">
      <c r="A46" s="162" t="s">
        <v>13</v>
      </c>
      <c r="B46" s="162" t="s">
        <v>294</v>
      </c>
      <c r="C46" s="168" t="s">
        <v>58</v>
      </c>
    </row>
    <row r="47" spans="1:3">
      <c r="A47" s="173" t="s">
        <v>265</v>
      </c>
      <c r="B47" s="174" t="s">
        <v>377</v>
      </c>
      <c r="C47" s="170" t="s">
        <v>381</v>
      </c>
    </row>
    <row r="48" spans="1:3">
      <c r="A48" s="173" t="s">
        <v>266</v>
      </c>
      <c r="B48" s="174" t="s">
        <v>406</v>
      </c>
      <c r="C48" s="170" t="s">
        <v>407</v>
      </c>
    </row>
    <row r="49" spans="1:3">
      <c r="A49" s="162" t="s">
        <v>29</v>
      </c>
      <c r="B49" s="162" t="s">
        <v>278</v>
      </c>
      <c r="C49" s="168" t="s">
        <v>146</v>
      </c>
    </row>
    <row r="50" spans="1:3">
      <c r="A50" s="162" t="s">
        <v>15</v>
      </c>
      <c r="B50" s="162" t="s">
        <v>281</v>
      </c>
      <c r="C50" s="168" t="s">
        <v>146</v>
      </c>
    </row>
    <row r="51" spans="1:3">
      <c r="A51" s="164" t="s">
        <v>18</v>
      </c>
      <c r="B51" s="165" t="s">
        <v>190</v>
      </c>
      <c r="C51" s="168" t="s">
        <v>146</v>
      </c>
    </row>
    <row r="52" spans="1:3">
      <c r="A52" s="162" t="s">
        <v>28</v>
      </c>
      <c r="B52" s="162" t="s">
        <v>282</v>
      </c>
      <c r="C52" s="167" t="s">
        <v>146</v>
      </c>
    </row>
    <row r="53" spans="1:3">
      <c r="A53" s="164" t="s">
        <v>64</v>
      </c>
      <c r="B53" s="164" t="s">
        <v>142</v>
      </c>
      <c r="C53" s="167" t="s">
        <v>146</v>
      </c>
    </row>
    <row r="54" spans="1:3">
      <c r="A54" s="164" t="s">
        <v>36</v>
      </c>
      <c r="B54" s="164" t="s">
        <v>273</v>
      </c>
      <c r="C54" s="167" t="s">
        <v>146</v>
      </c>
    </row>
    <row r="55" spans="1:3">
      <c r="A55" s="164" t="s">
        <v>16</v>
      </c>
      <c r="B55" s="164"/>
      <c r="C55" s="167" t="s">
        <v>146</v>
      </c>
    </row>
    <row r="56" spans="1:3">
      <c r="A56" s="173" t="s">
        <v>62</v>
      </c>
      <c r="B56" s="173" t="s">
        <v>288</v>
      </c>
      <c r="C56" s="167" t="s">
        <v>146</v>
      </c>
    </row>
    <row r="57" spans="1:3">
      <c r="A57" s="164" t="s">
        <v>24</v>
      </c>
      <c r="B57" s="164" t="s">
        <v>352</v>
      </c>
      <c r="C57" s="167" t="s">
        <v>146</v>
      </c>
    </row>
    <row r="58" spans="1:3">
      <c r="A58" s="162" t="s">
        <v>12</v>
      </c>
      <c r="B58" s="162" t="s">
        <v>213</v>
      </c>
      <c r="C58" s="167" t="s">
        <v>146</v>
      </c>
    </row>
    <row r="59" spans="1:3">
      <c r="A59" s="162" t="s">
        <v>54</v>
      </c>
      <c r="B59" s="162" t="s">
        <v>300</v>
      </c>
      <c r="C59" s="168" t="s">
        <v>301</v>
      </c>
    </row>
    <row r="60" spans="1:3">
      <c r="A60" s="164" t="s">
        <v>21</v>
      </c>
      <c r="B60" s="165" t="s">
        <v>368</v>
      </c>
      <c r="C60" s="169">
        <v>45808</v>
      </c>
    </row>
    <row r="61" spans="1:3">
      <c r="A61" s="162" t="s">
        <v>7</v>
      </c>
      <c r="B61" s="162" t="s">
        <v>293</v>
      </c>
      <c r="C61" s="169" t="s">
        <v>303</v>
      </c>
    </row>
    <row r="62" spans="1:3">
      <c r="A62" s="164" t="s">
        <v>19</v>
      </c>
      <c r="B62" s="164" t="s">
        <v>305</v>
      </c>
      <c r="C62" s="169" t="s">
        <v>303</v>
      </c>
    </row>
    <row r="63" spans="1:3">
      <c r="A63" s="162" t="s">
        <v>34</v>
      </c>
      <c r="B63" s="162" t="s">
        <v>302</v>
      </c>
      <c r="C63" s="169" t="s">
        <v>303</v>
      </c>
    </row>
    <row r="64" spans="1:3">
      <c r="A64" s="162" t="s">
        <v>33</v>
      </c>
      <c r="B64" s="162" t="s">
        <v>351</v>
      </c>
      <c r="C64" s="169" t="s">
        <v>303</v>
      </c>
    </row>
    <row r="65" spans="1:3">
      <c r="A65" s="164" t="s">
        <v>42</v>
      </c>
      <c r="B65" s="165" t="s">
        <v>375</v>
      </c>
      <c r="C65" s="169" t="s">
        <v>303</v>
      </c>
    </row>
    <row r="66" spans="1:3">
      <c r="A66" s="164" t="s">
        <v>6</v>
      </c>
      <c r="B66" s="164" t="s">
        <v>354</v>
      </c>
      <c r="C66" s="169" t="s">
        <v>303</v>
      </c>
    </row>
    <row r="67" spans="1:3">
      <c r="A67" s="164" t="s">
        <v>47</v>
      </c>
      <c r="B67" s="165" t="s">
        <v>312</v>
      </c>
      <c r="C67" s="169" t="s">
        <v>303</v>
      </c>
    </row>
  </sheetData>
  <sortState xmlns:xlrd2="http://schemas.microsoft.com/office/spreadsheetml/2017/richdata2" ref="A3:C67">
    <sortCondition ref="C3:C67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55752-082A-459C-9D02-A4E777BEF7BF}">
  <sheetPr codeName="Hoja6"/>
  <dimension ref="A1:F41"/>
  <sheetViews>
    <sheetView workbookViewId="0">
      <selection activeCell="D41" sqref="D41"/>
    </sheetView>
  </sheetViews>
  <sheetFormatPr baseColWidth="10" defaultRowHeight="15"/>
  <cols>
    <col min="1" max="1" width="15.42578125" bestFit="1" customWidth="1"/>
    <col min="2" max="2" width="13.5703125" customWidth="1"/>
    <col min="3" max="3" width="11.42578125" style="183"/>
    <col min="6" max="6" width="0" hidden="1" customWidth="1"/>
  </cols>
  <sheetData>
    <row r="1" spans="1:6" ht="18">
      <c r="A1" s="49" t="s">
        <v>133</v>
      </c>
      <c r="B1" s="43" t="s">
        <v>0</v>
      </c>
      <c r="C1" s="166" t="s">
        <v>134</v>
      </c>
      <c r="D1" s="31" t="s">
        <v>261</v>
      </c>
      <c r="E1" s="45" t="s">
        <v>262</v>
      </c>
      <c r="F1" s="47" t="s">
        <v>263</v>
      </c>
    </row>
    <row r="2" spans="1:6">
      <c r="A2" s="50">
        <v>1</v>
      </c>
      <c r="B2" s="44" t="s">
        <v>52</v>
      </c>
      <c r="C2" s="179">
        <v>10</v>
      </c>
      <c r="D2" s="44" t="s">
        <v>260</v>
      </c>
      <c r="E2" s="46">
        <f>+C2*1423500</f>
        <v>14235000</v>
      </c>
      <c r="F2" s="48">
        <v>723</v>
      </c>
    </row>
    <row r="3" spans="1:6">
      <c r="A3" s="50">
        <v>2</v>
      </c>
      <c r="B3" s="44" t="s">
        <v>55</v>
      </c>
      <c r="C3" s="179">
        <v>6</v>
      </c>
      <c r="D3" s="44" t="s">
        <v>260</v>
      </c>
      <c r="E3" s="46">
        <f t="shared" ref="E3:E21" si="0">+C3*1423500</f>
        <v>8541000</v>
      </c>
      <c r="F3" s="48">
        <v>723</v>
      </c>
    </row>
    <row r="4" spans="1:6">
      <c r="A4" s="50">
        <v>3</v>
      </c>
      <c r="B4" s="44" t="s">
        <v>10</v>
      </c>
      <c r="C4" s="179">
        <v>5</v>
      </c>
      <c r="D4" s="44" t="s">
        <v>260</v>
      </c>
      <c r="E4" s="46">
        <f t="shared" si="0"/>
        <v>7117500</v>
      </c>
      <c r="F4" s="48"/>
    </row>
    <row r="5" spans="1:6">
      <c r="A5" s="50">
        <v>4</v>
      </c>
      <c r="B5" s="44" t="s">
        <v>11</v>
      </c>
      <c r="C5" s="179">
        <v>6</v>
      </c>
      <c r="D5" s="44" t="s">
        <v>260</v>
      </c>
      <c r="E5" s="46">
        <f t="shared" si="0"/>
        <v>8541000</v>
      </c>
      <c r="F5" s="48">
        <v>723</v>
      </c>
    </row>
    <row r="6" spans="1:6">
      <c r="A6" s="51">
        <v>5</v>
      </c>
      <c r="B6" s="30" t="s">
        <v>25</v>
      </c>
      <c r="C6" s="180">
        <v>6</v>
      </c>
      <c r="D6" s="44" t="s">
        <v>260</v>
      </c>
      <c r="E6" s="46">
        <f t="shared" si="0"/>
        <v>8541000</v>
      </c>
      <c r="F6" s="48">
        <v>723</v>
      </c>
    </row>
    <row r="7" spans="1:6">
      <c r="A7" s="51">
        <v>6</v>
      </c>
      <c r="B7" s="30" t="s">
        <v>46</v>
      </c>
      <c r="C7" s="180">
        <v>2</v>
      </c>
      <c r="D7" s="44" t="s">
        <v>260</v>
      </c>
      <c r="E7" s="46">
        <f t="shared" si="0"/>
        <v>2847000</v>
      </c>
      <c r="F7" s="48"/>
    </row>
    <row r="8" spans="1:6">
      <c r="A8" s="50">
        <v>7</v>
      </c>
      <c r="B8" s="44" t="s">
        <v>43</v>
      </c>
      <c r="C8" s="179">
        <v>246.5</v>
      </c>
      <c r="D8" s="44" t="s">
        <v>124</v>
      </c>
      <c r="E8" s="46">
        <f>+C8*49799</f>
        <v>12275453.5</v>
      </c>
      <c r="F8" s="48">
        <v>723</v>
      </c>
    </row>
    <row r="9" spans="1:6">
      <c r="A9" s="50">
        <v>8</v>
      </c>
      <c r="B9" s="44" t="s">
        <v>53</v>
      </c>
      <c r="C9" s="179">
        <v>5</v>
      </c>
      <c r="D9" s="44" t="s">
        <v>260</v>
      </c>
      <c r="E9" s="46">
        <f t="shared" si="0"/>
        <v>7117500</v>
      </c>
      <c r="F9" s="48">
        <v>723</v>
      </c>
    </row>
    <row r="10" spans="1:6">
      <c r="A10" s="51">
        <v>9</v>
      </c>
      <c r="B10" s="30" t="s">
        <v>22</v>
      </c>
      <c r="C10" s="180">
        <v>6</v>
      </c>
      <c r="D10" s="44" t="s">
        <v>260</v>
      </c>
      <c r="E10" s="46">
        <f t="shared" si="0"/>
        <v>8541000</v>
      </c>
      <c r="F10" s="48">
        <v>723</v>
      </c>
    </row>
    <row r="11" spans="1:6">
      <c r="A11" s="51">
        <v>10</v>
      </c>
      <c r="B11" s="30" t="s">
        <v>64</v>
      </c>
      <c r="C11" s="180">
        <v>5</v>
      </c>
      <c r="D11" s="44" t="s">
        <v>260</v>
      </c>
      <c r="E11" s="46">
        <f t="shared" si="0"/>
        <v>7117500</v>
      </c>
      <c r="F11" s="48">
        <v>723</v>
      </c>
    </row>
    <row r="12" spans="1:6">
      <c r="A12" s="51">
        <v>11</v>
      </c>
      <c r="B12" s="30" t="s">
        <v>1</v>
      </c>
      <c r="C12" s="180">
        <v>6</v>
      </c>
      <c r="D12" s="44" t="s">
        <v>260</v>
      </c>
      <c r="E12" s="46">
        <f t="shared" si="0"/>
        <v>8541000</v>
      </c>
      <c r="F12" s="48">
        <v>723</v>
      </c>
    </row>
    <row r="13" spans="1:6">
      <c r="A13" s="51">
        <v>12</v>
      </c>
      <c r="B13" s="30" t="s">
        <v>16</v>
      </c>
      <c r="C13" s="180">
        <v>5</v>
      </c>
      <c r="D13" s="44" t="s">
        <v>260</v>
      </c>
      <c r="E13" s="46">
        <f t="shared" si="0"/>
        <v>7117500</v>
      </c>
      <c r="F13" s="48">
        <v>723</v>
      </c>
    </row>
    <row r="14" spans="1:6">
      <c r="A14" s="28">
        <v>13</v>
      </c>
      <c r="B14" s="28" t="s">
        <v>62</v>
      </c>
      <c r="C14" s="155">
        <v>6</v>
      </c>
      <c r="D14" s="44" t="s">
        <v>260</v>
      </c>
      <c r="E14" s="46">
        <f t="shared" si="0"/>
        <v>8541000</v>
      </c>
      <c r="F14" s="48">
        <v>723</v>
      </c>
    </row>
    <row r="15" spans="1:6">
      <c r="A15" s="51">
        <v>14</v>
      </c>
      <c r="B15" s="30" t="s">
        <v>24</v>
      </c>
      <c r="C15" s="180">
        <v>6</v>
      </c>
      <c r="D15" s="44" t="s">
        <v>260</v>
      </c>
      <c r="E15" s="46">
        <f t="shared" si="0"/>
        <v>8541000</v>
      </c>
      <c r="F15" s="48">
        <v>723</v>
      </c>
    </row>
    <row r="16" spans="1:6">
      <c r="A16" s="50">
        <v>15</v>
      </c>
      <c r="B16" s="44" t="s">
        <v>12</v>
      </c>
      <c r="C16" s="179">
        <v>6</v>
      </c>
      <c r="D16" s="44" t="s">
        <v>260</v>
      </c>
      <c r="E16" s="46">
        <f t="shared" si="0"/>
        <v>8541000</v>
      </c>
      <c r="F16" s="48">
        <v>723</v>
      </c>
    </row>
    <row r="17" spans="1:6">
      <c r="A17" s="51">
        <v>16</v>
      </c>
      <c r="B17" s="30" t="s">
        <v>51</v>
      </c>
      <c r="C17" s="180">
        <v>6</v>
      </c>
      <c r="D17" s="44" t="s">
        <v>260</v>
      </c>
      <c r="E17" s="46">
        <f t="shared" si="0"/>
        <v>8541000</v>
      </c>
      <c r="F17" s="48">
        <v>723</v>
      </c>
    </row>
    <row r="18" spans="1:6">
      <c r="A18" s="51">
        <v>17</v>
      </c>
      <c r="B18" s="30" t="s">
        <v>41</v>
      </c>
      <c r="C18" s="180">
        <v>6</v>
      </c>
      <c r="D18" s="44" t="s">
        <v>260</v>
      </c>
      <c r="E18" s="46">
        <f t="shared" si="0"/>
        <v>8541000</v>
      </c>
      <c r="F18" s="48">
        <v>723</v>
      </c>
    </row>
    <row r="19" spans="1:6">
      <c r="A19" s="50">
        <v>18</v>
      </c>
      <c r="B19" s="44" t="s">
        <v>39</v>
      </c>
      <c r="C19" s="179">
        <v>4</v>
      </c>
      <c r="D19" s="44" t="s">
        <v>260</v>
      </c>
      <c r="E19" s="46">
        <f t="shared" si="0"/>
        <v>5694000</v>
      </c>
      <c r="F19" s="48">
        <v>723</v>
      </c>
    </row>
    <row r="20" spans="1:6">
      <c r="A20" s="51">
        <v>19</v>
      </c>
      <c r="B20" s="30" t="s">
        <v>49</v>
      </c>
      <c r="C20" s="180">
        <v>6</v>
      </c>
      <c r="D20" s="44" t="s">
        <v>260</v>
      </c>
      <c r="E20" s="46">
        <f t="shared" si="0"/>
        <v>8541000</v>
      </c>
      <c r="F20" s="178">
        <v>723</v>
      </c>
    </row>
    <row r="21" spans="1:6">
      <c r="A21" s="51">
        <v>20</v>
      </c>
      <c r="B21" s="30" t="s">
        <v>67</v>
      </c>
      <c r="C21" s="181">
        <v>6</v>
      </c>
      <c r="D21" s="48" t="s">
        <v>260</v>
      </c>
      <c r="E21" s="46">
        <f t="shared" si="0"/>
        <v>8541000</v>
      </c>
    </row>
    <row r="22" spans="1:6">
      <c r="A22" s="51">
        <v>21</v>
      </c>
      <c r="B22" s="53" t="s">
        <v>45</v>
      </c>
      <c r="C22" s="125">
        <v>45777</v>
      </c>
      <c r="D22" s="23"/>
      <c r="E22" s="23"/>
    </row>
    <row r="26" spans="1:6" ht="18">
      <c r="A26" s="49" t="s">
        <v>133</v>
      </c>
      <c r="B26" s="43" t="s">
        <v>0</v>
      </c>
      <c r="C26" s="182" t="s">
        <v>203</v>
      </c>
      <c r="D26" s="31" t="s">
        <v>258</v>
      </c>
    </row>
    <row r="27" spans="1:6">
      <c r="A27" s="50">
        <v>1</v>
      </c>
      <c r="B27" s="44" t="s">
        <v>56</v>
      </c>
      <c r="C27" s="180" t="s">
        <v>140</v>
      </c>
      <c r="D27" s="30"/>
    </row>
    <row r="28" spans="1:6">
      <c r="A28" s="50">
        <v>2</v>
      </c>
      <c r="B28" s="30" t="s">
        <v>21</v>
      </c>
      <c r="C28" s="180" t="s">
        <v>140</v>
      </c>
      <c r="D28" s="30"/>
    </row>
    <row r="29" spans="1:6">
      <c r="A29" s="50">
        <v>3</v>
      </c>
      <c r="B29" s="44" t="s">
        <v>31</v>
      </c>
      <c r="C29" s="180" t="s">
        <v>140</v>
      </c>
      <c r="D29" s="30"/>
    </row>
    <row r="30" spans="1:6">
      <c r="A30" s="50">
        <v>4</v>
      </c>
      <c r="B30" s="44" t="s">
        <v>13</v>
      </c>
      <c r="C30" s="180" t="s">
        <v>140</v>
      </c>
      <c r="D30" s="30"/>
    </row>
    <row r="31" spans="1:6">
      <c r="A31" s="51">
        <v>5</v>
      </c>
      <c r="B31" s="44" t="s">
        <v>34</v>
      </c>
      <c r="C31" s="180" t="s">
        <v>140</v>
      </c>
      <c r="D31" s="30"/>
    </row>
    <row r="32" spans="1:6">
      <c r="A32" s="51">
        <v>6</v>
      </c>
      <c r="B32" s="44" t="s">
        <v>33</v>
      </c>
      <c r="C32" s="180" t="s">
        <v>140</v>
      </c>
      <c r="D32" s="30"/>
    </row>
    <row r="33" spans="1:4">
      <c r="A33" s="50">
        <v>7</v>
      </c>
      <c r="B33" s="30" t="s">
        <v>26</v>
      </c>
      <c r="C33" s="180" t="s">
        <v>140</v>
      </c>
      <c r="D33" s="30"/>
    </row>
    <row r="34" spans="1:4">
      <c r="A34" s="50">
        <v>8</v>
      </c>
      <c r="B34" s="30" t="s">
        <v>17</v>
      </c>
      <c r="C34" s="180" t="s">
        <v>140</v>
      </c>
      <c r="D34" s="30"/>
    </row>
    <row r="35" spans="1:4" ht="18">
      <c r="A35" s="51">
        <v>9</v>
      </c>
      <c r="B35" s="30" t="s">
        <v>44</v>
      </c>
      <c r="C35" s="180" t="s">
        <v>219</v>
      </c>
      <c r="D35" s="30" t="s">
        <v>264</v>
      </c>
    </row>
    <row r="36" spans="1:4">
      <c r="A36" s="51">
        <v>10</v>
      </c>
      <c r="B36" s="30" t="s">
        <v>36</v>
      </c>
      <c r="C36" s="180" t="s">
        <v>140</v>
      </c>
      <c r="D36" s="30"/>
    </row>
    <row r="37" spans="1:4">
      <c r="A37" s="51">
        <v>11</v>
      </c>
      <c r="B37" s="44" t="s">
        <v>54</v>
      </c>
      <c r="C37" s="180" t="s">
        <v>140</v>
      </c>
      <c r="D37" s="30"/>
    </row>
    <row r="38" spans="1:4">
      <c r="A38" s="51">
        <v>12</v>
      </c>
      <c r="B38" s="30" t="s">
        <v>47</v>
      </c>
      <c r="C38" s="180" t="s">
        <v>225</v>
      </c>
      <c r="D38" s="30"/>
    </row>
    <row r="39" spans="1:4">
      <c r="A39" s="28">
        <v>13</v>
      </c>
      <c r="B39" s="30" t="s">
        <v>45</v>
      </c>
      <c r="C39" s="180" t="s">
        <v>220</v>
      </c>
      <c r="D39" s="54"/>
    </row>
    <row r="40" spans="1:4" ht="27">
      <c r="A40" s="51">
        <v>14</v>
      </c>
      <c r="B40" s="30" t="s">
        <v>49</v>
      </c>
      <c r="C40" s="180" t="s">
        <v>148</v>
      </c>
      <c r="D40" s="30"/>
    </row>
    <row r="41" spans="1:4">
      <c r="A41" s="51">
        <v>15</v>
      </c>
      <c r="B41" s="30" t="s">
        <v>409</v>
      </c>
      <c r="C41" s="180" t="s">
        <v>410</v>
      </c>
      <c r="D41" s="30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74B76-29E8-4D78-B466-89694A46ECCA}">
  <sheetPr codeName="Hoja1"/>
  <dimension ref="A1:N115"/>
  <sheetViews>
    <sheetView tabSelected="1" topLeftCell="A54" zoomScale="140" zoomScaleNormal="140" workbookViewId="0">
      <selection activeCell="D61" sqref="D61"/>
    </sheetView>
  </sheetViews>
  <sheetFormatPr baseColWidth="10" defaultColWidth="23.140625" defaultRowHeight="9"/>
  <cols>
    <col min="1" max="1" width="15.85546875" style="29" bestFit="1" customWidth="1"/>
    <col min="2" max="2" width="30.28515625" style="29" customWidth="1"/>
    <col min="3" max="3" width="13" style="29" customWidth="1"/>
    <col min="4" max="4" width="17.140625" style="29" customWidth="1"/>
    <col min="5" max="5" width="9.7109375" style="29" customWidth="1"/>
    <col min="6" max="6" width="14.140625" style="29" customWidth="1"/>
    <col min="7" max="7" width="11.5703125" style="71" customWidth="1"/>
    <col min="8" max="9" width="10.85546875" style="29" customWidth="1"/>
    <col min="10" max="10" width="11.140625" style="29" customWidth="1"/>
    <col min="11" max="11" width="15.85546875" style="29" customWidth="1"/>
    <col min="12" max="12" width="12.140625" style="29" customWidth="1"/>
    <col min="13" max="13" width="30.42578125" style="29" bestFit="1" customWidth="1"/>
    <col min="14" max="14" width="23.85546875" style="29" bestFit="1" customWidth="1"/>
    <col min="15" max="16384" width="23.140625" style="29"/>
  </cols>
  <sheetData>
    <row r="1" spans="1:14" ht="45" customHeight="1">
      <c r="B1" s="29" t="s">
        <v>268</v>
      </c>
    </row>
    <row r="2" spans="1:14" s="75" customFormat="1" ht="27">
      <c r="A2" s="65" t="s">
        <v>0</v>
      </c>
      <c r="B2" s="65" t="s">
        <v>138</v>
      </c>
      <c r="C2" s="65" t="s">
        <v>108</v>
      </c>
      <c r="D2" s="65" t="s">
        <v>136</v>
      </c>
      <c r="E2" s="31" t="s">
        <v>203</v>
      </c>
      <c r="F2" s="31" t="s">
        <v>204</v>
      </c>
      <c r="G2" s="72" t="s">
        <v>205</v>
      </c>
      <c r="H2" s="72" t="s">
        <v>206</v>
      </c>
      <c r="I2" s="72" t="s">
        <v>272</v>
      </c>
      <c r="J2" s="72" t="s">
        <v>207</v>
      </c>
      <c r="K2" s="73" t="s">
        <v>208</v>
      </c>
      <c r="L2" s="73" t="s">
        <v>209</v>
      </c>
      <c r="M2" s="74" t="s">
        <v>149</v>
      </c>
      <c r="N2" s="65" t="s">
        <v>317</v>
      </c>
    </row>
    <row r="3" spans="1:14" s="24" customFormat="1">
      <c r="A3" s="52" t="s">
        <v>29</v>
      </c>
      <c r="B3" s="52" t="s">
        <v>278</v>
      </c>
      <c r="C3" s="184">
        <v>45747</v>
      </c>
      <c r="D3" s="184" t="s">
        <v>146</v>
      </c>
      <c r="E3" s="52" t="s">
        <v>59</v>
      </c>
      <c r="F3" s="52" t="s">
        <v>59</v>
      </c>
      <c r="G3" s="185">
        <v>10</v>
      </c>
      <c r="H3" s="52" t="s">
        <v>63</v>
      </c>
      <c r="I3" s="52"/>
      <c r="J3" s="52">
        <v>1</v>
      </c>
      <c r="K3" s="52" t="s">
        <v>121</v>
      </c>
      <c r="L3" s="52" t="s">
        <v>279</v>
      </c>
      <c r="M3" s="61"/>
      <c r="N3" s="52" t="s">
        <v>330</v>
      </c>
    </row>
    <row r="4" spans="1:14" s="24" customFormat="1">
      <c r="A4" s="52" t="s">
        <v>27</v>
      </c>
      <c r="B4" s="44" t="s">
        <v>145</v>
      </c>
      <c r="C4" s="184">
        <v>45747</v>
      </c>
      <c r="D4" s="184" t="s">
        <v>315</v>
      </c>
      <c r="E4" s="52" t="s">
        <v>59</v>
      </c>
      <c r="F4" s="52" t="s">
        <v>59</v>
      </c>
      <c r="G4" s="210">
        <v>15</v>
      </c>
      <c r="H4" s="52" t="s">
        <v>61</v>
      </c>
      <c r="I4" s="52"/>
      <c r="J4" s="52">
        <v>1</v>
      </c>
      <c r="K4" s="52" t="s">
        <v>144</v>
      </c>
      <c r="L4" s="52" t="s">
        <v>154</v>
      </c>
      <c r="M4" s="25"/>
      <c r="N4" s="52" t="s">
        <v>318</v>
      </c>
    </row>
    <row r="5" spans="1:14" s="24" customFormat="1">
      <c r="A5" s="52" t="s">
        <v>52</v>
      </c>
      <c r="B5" s="52" t="s">
        <v>295</v>
      </c>
      <c r="C5" s="184">
        <v>45777</v>
      </c>
      <c r="D5" s="184">
        <v>45767</v>
      </c>
      <c r="E5" s="52" t="s">
        <v>59</v>
      </c>
      <c r="F5" s="52" t="s">
        <v>165</v>
      </c>
      <c r="G5" s="185">
        <v>15</v>
      </c>
      <c r="H5" s="52" t="s">
        <v>61</v>
      </c>
      <c r="I5" s="52"/>
      <c r="J5" s="186">
        <f>5*B73</f>
        <v>248995</v>
      </c>
      <c r="K5" s="52" t="s">
        <v>166</v>
      </c>
      <c r="L5" s="52" t="s">
        <v>133</v>
      </c>
      <c r="M5" s="201" t="s">
        <v>164</v>
      </c>
      <c r="N5" s="52"/>
    </row>
    <row r="6" spans="1:14" s="26" customFormat="1" ht="11.25">
      <c r="A6" s="118" t="s">
        <v>55</v>
      </c>
      <c r="B6" s="119" t="s">
        <v>284</v>
      </c>
      <c r="C6" s="187">
        <v>45747</v>
      </c>
      <c r="D6" s="187">
        <v>45672</v>
      </c>
      <c r="E6" s="119" t="s">
        <v>59</v>
      </c>
      <c r="F6" s="119" t="s">
        <v>162</v>
      </c>
      <c r="G6" s="188">
        <v>15</v>
      </c>
      <c r="H6" s="119" t="s">
        <v>63</v>
      </c>
      <c r="I6" s="119"/>
      <c r="J6" s="119">
        <v>1</v>
      </c>
      <c r="K6" s="119" t="s">
        <v>115</v>
      </c>
      <c r="L6" s="119" t="s">
        <v>154</v>
      </c>
      <c r="M6" s="202"/>
      <c r="N6" s="119" t="s">
        <v>319</v>
      </c>
    </row>
    <row r="7" spans="1:14" s="26" customFormat="1" ht="11.25">
      <c r="A7" s="118" t="s">
        <v>56</v>
      </c>
      <c r="B7" s="119" t="s">
        <v>349</v>
      </c>
      <c r="C7" s="187">
        <v>45747</v>
      </c>
      <c r="D7" s="187">
        <v>45667</v>
      </c>
      <c r="E7" s="121" t="s">
        <v>140</v>
      </c>
      <c r="F7" s="121" t="s">
        <v>59</v>
      </c>
      <c r="G7" s="188">
        <v>10</v>
      </c>
      <c r="H7" s="119" t="s">
        <v>66</v>
      </c>
      <c r="I7" s="119"/>
      <c r="J7" s="119">
        <v>1</v>
      </c>
      <c r="K7" s="119" t="s">
        <v>168</v>
      </c>
      <c r="L7" s="119" t="s">
        <v>154</v>
      </c>
      <c r="M7" s="204" t="s">
        <v>167</v>
      </c>
      <c r="N7" s="119" t="s">
        <v>320</v>
      </c>
    </row>
    <row r="8" spans="1:14" s="24" customFormat="1">
      <c r="A8" s="52" t="s">
        <v>10</v>
      </c>
      <c r="B8" s="52" t="s">
        <v>218</v>
      </c>
      <c r="C8" s="184">
        <v>45747</v>
      </c>
      <c r="D8" s="184">
        <v>45797</v>
      </c>
      <c r="E8" s="52"/>
      <c r="F8" s="52" t="s">
        <v>275</v>
      </c>
      <c r="G8" s="185">
        <v>10</v>
      </c>
      <c r="H8" s="52" t="s">
        <v>61</v>
      </c>
      <c r="I8" s="52"/>
      <c r="J8" s="186">
        <f>4*B73</f>
        <v>199196</v>
      </c>
      <c r="K8" s="52" t="s">
        <v>116</v>
      </c>
      <c r="L8" s="52" t="s">
        <v>140</v>
      </c>
      <c r="M8" s="201" t="s">
        <v>221</v>
      </c>
      <c r="N8" s="52"/>
    </row>
    <row r="9" spans="1:14" s="26" customFormat="1" ht="11.25">
      <c r="A9" s="120" t="s">
        <v>35</v>
      </c>
      <c r="B9" s="121" t="s">
        <v>313</v>
      </c>
      <c r="C9" s="193">
        <v>45777</v>
      </c>
      <c r="D9" s="193">
        <v>45672</v>
      </c>
      <c r="E9" s="121" t="s">
        <v>314</v>
      </c>
      <c r="F9" s="121" t="s">
        <v>59</v>
      </c>
      <c r="G9" s="194">
        <v>15</v>
      </c>
      <c r="H9" s="119" t="s">
        <v>61</v>
      </c>
      <c r="I9" s="119"/>
      <c r="J9" s="121">
        <v>1</v>
      </c>
      <c r="K9" s="121" t="s">
        <v>113</v>
      </c>
      <c r="L9" s="121" t="s">
        <v>154</v>
      </c>
      <c r="M9" s="202"/>
      <c r="N9" s="121" t="s">
        <v>321</v>
      </c>
    </row>
    <row r="10" spans="1:14" s="24" customFormat="1">
      <c r="A10" s="53" t="s">
        <v>21</v>
      </c>
      <c r="B10" s="30" t="s">
        <v>368</v>
      </c>
      <c r="C10" s="61">
        <v>45807</v>
      </c>
      <c r="D10" s="61">
        <v>45808</v>
      </c>
      <c r="E10" s="53" t="s">
        <v>140</v>
      </c>
      <c r="F10" s="53" t="s">
        <v>59</v>
      </c>
      <c r="G10" s="189">
        <v>10</v>
      </c>
      <c r="H10" s="52" t="s">
        <v>61</v>
      </c>
      <c r="I10" s="52"/>
      <c r="J10" s="53"/>
      <c r="K10" s="53"/>
      <c r="L10" s="53" t="s">
        <v>154</v>
      </c>
      <c r="M10" s="25"/>
      <c r="N10" s="53"/>
    </row>
    <row r="11" spans="1:14" s="24" customFormat="1">
      <c r="A11" s="52" t="s">
        <v>11</v>
      </c>
      <c r="B11" s="52" t="s">
        <v>283</v>
      </c>
      <c r="C11" s="184">
        <v>45777</v>
      </c>
      <c r="D11" s="184">
        <v>45838</v>
      </c>
      <c r="E11" s="52" t="s">
        <v>59</v>
      </c>
      <c r="F11" s="52" t="s">
        <v>162</v>
      </c>
      <c r="G11" s="185">
        <v>14</v>
      </c>
      <c r="H11" s="52" t="s">
        <v>61</v>
      </c>
      <c r="I11" s="52"/>
      <c r="J11" s="186">
        <f>5*B73</f>
        <v>248995</v>
      </c>
      <c r="K11" s="52" t="s">
        <v>118</v>
      </c>
      <c r="L11" s="52" t="s">
        <v>140</v>
      </c>
      <c r="M11" s="201" t="s">
        <v>189</v>
      </c>
      <c r="N11" s="52"/>
    </row>
    <row r="12" spans="1:14" s="24" customFormat="1">
      <c r="A12" s="52" t="s">
        <v>7</v>
      </c>
      <c r="B12" s="52" t="s">
        <v>293</v>
      </c>
      <c r="C12" s="25" t="s">
        <v>58</v>
      </c>
      <c r="D12" s="61" t="s">
        <v>303</v>
      </c>
      <c r="E12" s="52" t="s">
        <v>59</v>
      </c>
      <c r="F12" s="52" t="s">
        <v>59</v>
      </c>
      <c r="G12" s="185">
        <v>16</v>
      </c>
      <c r="H12" s="52" t="s">
        <v>61</v>
      </c>
      <c r="I12" s="52"/>
      <c r="J12" s="52">
        <v>1</v>
      </c>
      <c r="K12" s="52" t="s">
        <v>121</v>
      </c>
      <c r="L12" s="52" t="s">
        <v>154</v>
      </c>
      <c r="M12" s="25"/>
      <c r="N12" s="52"/>
    </row>
    <row r="13" spans="1:14" s="24" customFormat="1">
      <c r="A13" s="53" t="s">
        <v>19</v>
      </c>
      <c r="B13" s="53" t="s">
        <v>305</v>
      </c>
      <c r="C13" s="61">
        <v>45754</v>
      </c>
      <c r="D13" s="61" t="s">
        <v>303</v>
      </c>
      <c r="E13" s="53"/>
      <c r="F13" s="53"/>
      <c r="G13" s="189">
        <v>8</v>
      </c>
      <c r="H13" s="52" t="s">
        <v>61</v>
      </c>
      <c r="I13" s="52"/>
      <c r="J13" s="53">
        <v>1</v>
      </c>
      <c r="K13" s="53" t="s">
        <v>115</v>
      </c>
      <c r="L13" s="53" t="s">
        <v>154</v>
      </c>
      <c r="M13" s="25"/>
      <c r="N13" s="53"/>
    </row>
    <row r="14" spans="1:14" s="24" customFormat="1">
      <c r="A14" s="53" t="s">
        <v>25</v>
      </c>
      <c r="B14" s="53" t="s">
        <v>308</v>
      </c>
      <c r="C14" s="61">
        <v>45747</v>
      </c>
      <c r="D14" s="61">
        <v>45708</v>
      </c>
      <c r="E14" s="53" t="s">
        <v>59</v>
      </c>
      <c r="F14" s="52" t="s">
        <v>162</v>
      </c>
      <c r="G14" s="189">
        <v>15</v>
      </c>
      <c r="H14" s="52" t="s">
        <v>61</v>
      </c>
      <c r="I14" s="52"/>
      <c r="J14" s="190">
        <f>+B73*5</f>
        <v>248995</v>
      </c>
      <c r="K14" s="53" t="s">
        <v>111</v>
      </c>
      <c r="L14" s="53" t="s">
        <v>154</v>
      </c>
      <c r="M14" s="25"/>
      <c r="N14" s="53"/>
    </row>
    <row r="15" spans="1:14" s="24" customFormat="1">
      <c r="A15" s="52" t="s">
        <v>31</v>
      </c>
      <c r="B15" s="52" t="s">
        <v>299</v>
      </c>
      <c r="C15" s="184">
        <v>45747</v>
      </c>
      <c r="D15" s="184">
        <v>45775</v>
      </c>
      <c r="E15" s="53" t="s">
        <v>140</v>
      </c>
      <c r="F15" s="53" t="s">
        <v>59</v>
      </c>
      <c r="G15" s="185">
        <v>10</v>
      </c>
      <c r="H15" s="52" t="s">
        <v>61</v>
      </c>
      <c r="I15" s="52"/>
      <c r="J15" s="186">
        <f>2*B73</f>
        <v>99598</v>
      </c>
      <c r="K15" s="52" t="s">
        <v>143</v>
      </c>
      <c r="L15" s="52" t="s">
        <v>140</v>
      </c>
      <c r="M15" s="201" t="s">
        <v>151</v>
      </c>
      <c r="N15" s="52"/>
    </row>
    <row r="16" spans="1:14" s="24" customFormat="1">
      <c r="A16" s="52" t="s">
        <v>15</v>
      </c>
      <c r="B16" s="52" t="s">
        <v>281</v>
      </c>
      <c r="C16" s="184">
        <v>45801</v>
      </c>
      <c r="D16" s="184" t="s">
        <v>146</v>
      </c>
      <c r="E16" s="52"/>
      <c r="F16" s="52"/>
      <c r="G16" s="185">
        <v>15</v>
      </c>
      <c r="H16" s="52" t="s">
        <v>61</v>
      </c>
      <c r="I16" s="52"/>
      <c r="J16" s="186">
        <f>+B74</f>
        <v>1423500</v>
      </c>
      <c r="K16" s="52" t="s">
        <v>111</v>
      </c>
      <c r="L16" s="52" t="s">
        <v>154</v>
      </c>
      <c r="M16" s="25"/>
      <c r="N16" s="52"/>
    </row>
    <row r="17" spans="1:14" s="24" customFormat="1">
      <c r="A17" s="53" t="s">
        <v>23</v>
      </c>
      <c r="B17" s="53" t="s">
        <v>304</v>
      </c>
      <c r="C17" s="61">
        <v>45747</v>
      </c>
      <c r="D17" s="61">
        <v>45702</v>
      </c>
      <c r="E17" s="53"/>
      <c r="F17" s="53"/>
      <c r="G17" s="189">
        <v>19</v>
      </c>
      <c r="H17" s="52" t="s">
        <v>61</v>
      </c>
      <c r="I17" s="52"/>
      <c r="J17" s="196">
        <f>6*B73</f>
        <v>298794</v>
      </c>
      <c r="K17" s="53" t="s">
        <v>120</v>
      </c>
      <c r="L17" s="53" t="s">
        <v>140</v>
      </c>
      <c r="M17" s="25"/>
      <c r="N17" s="53"/>
    </row>
    <row r="18" spans="1:14" s="24" customFormat="1">
      <c r="A18" s="53" t="s">
        <v>46</v>
      </c>
      <c r="B18" s="53" t="s">
        <v>160</v>
      </c>
      <c r="C18" s="61">
        <v>45807</v>
      </c>
      <c r="D18" s="61">
        <v>45747</v>
      </c>
      <c r="E18" s="53"/>
      <c r="F18" s="53" t="s">
        <v>161</v>
      </c>
      <c r="G18" s="189">
        <v>15</v>
      </c>
      <c r="H18" s="52" t="s">
        <v>66</v>
      </c>
      <c r="I18" s="52"/>
      <c r="J18" s="53">
        <v>1</v>
      </c>
      <c r="K18" s="53" t="s">
        <v>111</v>
      </c>
      <c r="L18" s="53" t="s">
        <v>154</v>
      </c>
      <c r="M18" s="25"/>
      <c r="N18" s="53"/>
    </row>
    <row r="19" spans="1:14" s="24" customFormat="1">
      <c r="A19" s="53" t="s">
        <v>18</v>
      </c>
      <c r="B19" s="30" t="s">
        <v>190</v>
      </c>
      <c r="C19" s="61">
        <v>45777</v>
      </c>
      <c r="D19" s="184" t="s">
        <v>146</v>
      </c>
      <c r="E19" s="53" t="s">
        <v>59</v>
      </c>
      <c r="F19" s="53" t="s">
        <v>59</v>
      </c>
      <c r="G19" s="189">
        <v>15</v>
      </c>
      <c r="H19" s="52" t="s">
        <v>61</v>
      </c>
      <c r="I19" s="52"/>
      <c r="J19" s="196">
        <f>4*B73</f>
        <v>199196</v>
      </c>
      <c r="K19" s="53" t="s">
        <v>116</v>
      </c>
      <c r="L19" s="53" t="s">
        <v>154</v>
      </c>
      <c r="M19" s="25"/>
      <c r="N19" s="53"/>
    </row>
    <row r="20" spans="1:14" s="24" customFormat="1">
      <c r="A20" s="52" t="s">
        <v>13</v>
      </c>
      <c r="B20" s="52" t="s">
        <v>294</v>
      </c>
      <c r="C20" s="184">
        <v>45747</v>
      </c>
      <c r="D20" s="184" t="s">
        <v>58</v>
      </c>
      <c r="E20" s="53" t="s">
        <v>140</v>
      </c>
      <c r="F20" s="53" t="s">
        <v>59</v>
      </c>
      <c r="G20" s="185">
        <v>25</v>
      </c>
      <c r="H20" s="52" t="s">
        <v>61</v>
      </c>
      <c r="I20" s="52"/>
      <c r="J20" s="52">
        <v>1</v>
      </c>
      <c r="K20" s="52" t="s">
        <v>113</v>
      </c>
      <c r="L20" s="52" t="s">
        <v>140</v>
      </c>
      <c r="M20" s="201" t="s">
        <v>191</v>
      </c>
      <c r="N20" s="52"/>
    </row>
    <row r="21" spans="1:14" s="24" customFormat="1">
      <c r="A21" s="52" t="s">
        <v>34</v>
      </c>
      <c r="B21" s="52" t="s">
        <v>302</v>
      </c>
      <c r="C21" s="184">
        <v>45769</v>
      </c>
      <c r="D21" s="61" t="s">
        <v>303</v>
      </c>
      <c r="E21" s="53" t="s">
        <v>140</v>
      </c>
      <c r="F21" s="53" t="s">
        <v>59</v>
      </c>
      <c r="G21" s="185">
        <v>9</v>
      </c>
      <c r="H21" s="52" t="s">
        <v>66</v>
      </c>
      <c r="I21" s="52"/>
      <c r="J21" s="52">
        <v>1</v>
      </c>
      <c r="K21" s="52" t="s">
        <v>114</v>
      </c>
      <c r="L21" s="52" t="s">
        <v>140</v>
      </c>
      <c r="M21" s="201" t="s">
        <v>152</v>
      </c>
      <c r="N21" s="52"/>
    </row>
    <row r="22" spans="1:14" s="24" customFormat="1">
      <c r="A22" s="53" t="s">
        <v>3</v>
      </c>
      <c r="B22" s="53" t="s">
        <v>350</v>
      </c>
      <c r="C22" s="61">
        <v>45716</v>
      </c>
      <c r="D22" s="61">
        <v>45777</v>
      </c>
      <c r="E22" s="53"/>
      <c r="F22" s="53"/>
      <c r="G22" s="189">
        <v>15</v>
      </c>
      <c r="H22" s="52" t="s">
        <v>61</v>
      </c>
      <c r="I22" s="52"/>
      <c r="J22" s="196">
        <f>10*B73</f>
        <v>497990</v>
      </c>
      <c r="K22" s="53" t="s">
        <v>163</v>
      </c>
      <c r="L22" s="53" t="s">
        <v>140</v>
      </c>
      <c r="M22" s="25"/>
      <c r="N22" s="53"/>
    </row>
    <row r="23" spans="1:14" s="24" customFormat="1">
      <c r="A23" s="52" t="s">
        <v>43</v>
      </c>
      <c r="B23" s="52" t="s">
        <v>192</v>
      </c>
      <c r="C23" s="184">
        <v>45808</v>
      </c>
      <c r="D23" s="184">
        <v>45777</v>
      </c>
      <c r="E23" s="52" t="s">
        <v>363</v>
      </c>
      <c r="F23" s="52" t="s">
        <v>193</v>
      </c>
      <c r="G23" s="185">
        <v>15</v>
      </c>
      <c r="H23" s="52" t="s">
        <v>61</v>
      </c>
      <c r="I23" s="52"/>
      <c r="J23" s="191">
        <f>5*B73</f>
        <v>248995</v>
      </c>
      <c r="K23" s="192" t="s">
        <v>113</v>
      </c>
      <c r="L23" s="52" t="s">
        <v>140</v>
      </c>
      <c r="M23" s="25"/>
      <c r="N23" s="52"/>
    </row>
    <row r="24" spans="1:14" s="24" customFormat="1">
      <c r="A24" s="52" t="s">
        <v>53</v>
      </c>
      <c r="B24" s="44" t="s">
        <v>195</v>
      </c>
      <c r="C24" s="184">
        <v>45850</v>
      </c>
      <c r="D24" s="184">
        <v>45772</v>
      </c>
      <c r="E24" s="52" t="s">
        <v>59</v>
      </c>
      <c r="F24" s="52" t="s">
        <v>196</v>
      </c>
      <c r="G24" s="185">
        <v>15</v>
      </c>
      <c r="H24" s="52" t="s">
        <v>61</v>
      </c>
      <c r="I24" s="52"/>
      <c r="J24" s="52">
        <f>+B80*4</f>
        <v>796784</v>
      </c>
      <c r="K24" s="52" t="s">
        <v>119</v>
      </c>
      <c r="L24" s="52" t="s">
        <v>154</v>
      </c>
      <c r="M24" s="201" t="s">
        <v>194</v>
      </c>
      <c r="N24" s="52"/>
    </row>
    <row r="25" spans="1:14" s="24" customFormat="1">
      <c r="A25" s="52" t="s">
        <v>33</v>
      </c>
      <c r="B25" s="52" t="s">
        <v>351</v>
      </c>
      <c r="C25" s="184">
        <v>45757</v>
      </c>
      <c r="D25" s="61" t="s">
        <v>303</v>
      </c>
      <c r="E25" s="53" t="s">
        <v>140</v>
      </c>
      <c r="F25" s="53" t="s">
        <v>59</v>
      </c>
      <c r="G25" s="185">
        <v>8</v>
      </c>
      <c r="H25" s="52" t="s">
        <v>66</v>
      </c>
      <c r="I25" s="52"/>
      <c r="J25" s="52">
        <v>1</v>
      </c>
      <c r="K25" s="52" t="s">
        <v>113</v>
      </c>
      <c r="L25" s="52" t="s">
        <v>140</v>
      </c>
      <c r="M25" s="25"/>
      <c r="N25" s="52"/>
    </row>
    <row r="26" spans="1:14" s="24" customFormat="1">
      <c r="A26" s="52" t="s">
        <v>28</v>
      </c>
      <c r="B26" s="52" t="s">
        <v>282</v>
      </c>
      <c r="C26" s="184">
        <v>45747</v>
      </c>
      <c r="D26" s="52" t="s">
        <v>146</v>
      </c>
      <c r="E26" s="52"/>
      <c r="F26" s="52"/>
      <c r="G26" s="185">
        <v>10</v>
      </c>
      <c r="H26" s="52" t="s">
        <v>66</v>
      </c>
      <c r="I26" s="52"/>
      <c r="J26" s="52">
        <v>1</v>
      </c>
      <c r="K26" s="52" t="s">
        <v>117</v>
      </c>
      <c r="L26" s="52" t="s">
        <v>154</v>
      </c>
      <c r="M26" s="25"/>
      <c r="N26" s="52" t="s">
        <v>331</v>
      </c>
    </row>
    <row r="27" spans="1:14" s="24" customFormat="1">
      <c r="A27" s="53" t="s">
        <v>22</v>
      </c>
      <c r="B27" s="53" t="s">
        <v>364</v>
      </c>
      <c r="C27" s="61">
        <v>45807</v>
      </c>
      <c r="D27" s="61">
        <v>45898</v>
      </c>
      <c r="E27" s="53" t="s">
        <v>59</v>
      </c>
      <c r="F27" s="53" t="s">
        <v>162</v>
      </c>
      <c r="G27" s="189">
        <v>15</v>
      </c>
      <c r="H27" s="52" t="s">
        <v>66</v>
      </c>
      <c r="I27" s="52"/>
      <c r="J27" s="53">
        <v>1</v>
      </c>
      <c r="K27" s="53" t="s">
        <v>121</v>
      </c>
      <c r="L27" s="53" t="s">
        <v>140</v>
      </c>
      <c r="M27" s="201" t="s">
        <v>217</v>
      </c>
      <c r="N27" s="53"/>
    </row>
    <row r="28" spans="1:14" s="26" customFormat="1" ht="11.25">
      <c r="A28" s="120" t="s">
        <v>26</v>
      </c>
      <c r="B28" s="121" t="s">
        <v>310</v>
      </c>
      <c r="C28" s="193">
        <v>45747</v>
      </c>
      <c r="D28" s="193">
        <v>45672</v>
      </c>
      <c r="E28" s="121" t="s">
        <v>140</v>
      </c>
      <c r="F28" s="121" t="s">
        <v>59</v>
      </c>
      <c r="G28" s="194">
        <v>15</v>
      </c>
      <c r="H28" s="119" t="s">
        <v>61</v>
      </c>
      <c r="I28" s="119"/>
      <c r="J28" s="195">
        <f>4*B73</f>
        <v>199196</v>
      </c>
      <c r="K28" s="121" t="s">
        <v>120</v>
      </c>
      <c r="L28" s="121" t="s">
        <v>197</v>
      </c>
      <c r="M28" s="204" t="s">
        <v>198</v>
      </c>
      <c r="N28" s="121" t="s">
        <v>322</v>
      </c>
    </row>
    <row r="29" spans="1:14" s="24" customFormat="1" ht="15">
      <c r="A29" s="53" t="s">
        <v>17</v>
      </c>
      <c r="B29" s="30" t="s">
        <v>378</v>
      </c>
      <c r="C29" s="61">
        <v>45382</v>
      </c>
      <c r="D29" s="61" t="s">
        <v>380</v>
      </c>
      <c r="E29" s="53" t="s">
        <v>140</v>
      </c>
      <c r="F29" s="53" t="s">
        <v>59</v>
      </c>
      <c r="G29" s="189">
        <v>9</v>
      </c>
      <c r="H29" s="52" t="s">
        <v>66</v>
      </c>
      <c r="I29" s="52"/>
      <c r="J29" s="53">
        <v>1</v>
      </c>
      <c r="K29" s="53" t="s">
        <v>113</v>
      </c>
      <c r="L29" s="53" t="s">
        <v>140</v>
      </c>
      <c r="M29" s="212" t="s">
        <v>379</v>
      </c>
      <c r="N29" s="53" t="s">
        <v>323</v>
      </c>
    </row>
    <row r="30" spans="1:14" s="24" customFormat="1" ht="18">
      <c r="A30" s="53" t="s">
        <v>50</v>
      </c>
      <c r="B30" s="30" t="s">
        <v>403</v>
      </c>
      <c r="C30" s="61">
        <v>45777</v>
      </c>
      <c r="D30" s="61">
        <v>45807</v>
      </c>
      <c r="E30" s="53" t="s">
        <v>59</v>
      </c>
      <c r="F30" s="53" t="s">
        <v>59</v>
      </c>
      <c r="G30" s="189">
        <v>15</v>
      </c>
      <c r="H30" s="52" t="s">
        <v>61</v>
      </c>
      <c r="I30" s="52"/>
      <c r="J30" s="196">
        <f>5*B73</f>
        <v>248995</v>
      </c>
      <c r="K30" s="53" t="s">
        <v>121</v>
      </c>
      <c r="L30" s="53" t="s">
        <v>140</v>
      </c>
      <c r="M30" s="201" t="s">
        <v>222</v>
      </c>
      <c r="N30" s="53"/>
    </row>
    <row r="31" spans="1:14" s="26" customFormat="1" ht="11.25">
      <c r="A31" s="120" t="s">
        <v>64</v>
      </c>
      <c r="B31" s="121" t="s">
        <v>142</v>
      </c>
      <c r="C31" s="193">
        <v>45747</v>
      </c>
      <c r="D31" s="52" t="s">
        <v>146</v>
      </c>
      <c r="E31" s="121" t="s">
        <v>59</v>
      </c>
      <c r="F31" s="121" t="s">
        <v>196</v>
      </c>
      <c r="G31" s="194">
        <v>8</v>
      </c>
      <c r="H31" s="119" t="s">
        <v>66</v>
      </c>
      <c r="I31" s="119"/>
      <c r="J31" s="195">
        <f>4*B73</f>
        <v>199196</v>
      </c>
      <c r="K31" s="121" t="s">
        <v>113</v>
      </c>
      <c r="L31" s="121" t="s">
        <v>59</v>
      </c>
      <c r="M31" s="202"/>
      <c r="N31" s="121" t="s">
        <v>324</v>
      </c>
    </row>
    <row r="32" spans="1:14" s="24" customFormat="1">
      <c r="A32" s="53" t="s">
        <v>30</v>
      </c>
      <c r="B32" s="53" t="s">
        <v>309</v>
      </c>
      <c r="C32" s="61">
        <v>45777</v>
      </c>
      <c r="D32" s="61">
        <v>45808</v>
      </c>
      <c r="E32" s="53"/>
      <c r="F32" s="53"/>
      <c r="G32" s="189">
        <v>15</v>
      </c>
      <c r="H32" s="52" t="s">
        <v>58</v>
      </c>
      <c r="I32" s="52"/>
      <c r="J32" s="196">
        <f>5*B73</f>
        <v>248995</v>
      </c>
      <c r="K32" s="53" t="s">
        <v>121</v>
      </c>
      <c r="L32" s="53" t="s">
        <v>140</v>
      </c>
      <c r="M32" s="25"/>
      <c r="N32" s="53"/>
    </row>
    <row r="33" spans="1:14" s="24" customFormat="1" ht="27">
      <c r="A33" s="52" t="s">
        <v>5</v>
      </c>
      <c r="B33" s="44" t="s">
        <v>370</v>
      </c>
      <c r="C33" s="184">
        <v>45744</v>
      </c>
      <c r="D33" s="184">
        <v>45808</v>
      </c>
      <c r="E33" s="52"/>
      <c r="F33" s="52"/>
      <c r="G33" s="185">
        <v>14</v>
      </c>
      <c r="H33" s="52" t="s">
        <v>61</v>
      </c>
      <c r="I33" s="52"/>
      <c r="J33" s="52" t="s">
        <v>147</v>
      </c>
      <c r="K33" s="52"/>
      <c r="L33" s="52" t="s">
        <v>140</v>
      </c>
      <c r="M33" s="204" t="s">
        <v>371</v>
      </c>
      <c r="N33" s="52"/>
    </row>
    <row r="34" spans="1:14" s="24" customFormat="1">
      <c r="A34" s="53" t="s">
        <v>32</v>
      </c>
      <c r="B34" s="53" t="s">
        <v>355</v>
      </c>
      <c r="C34" s="61">
        <v>45808</v>
      </c>
      <c r="D34" s="61">
        <v>45777</v>
      </c>
      <c r="E34" s="53"/>
      <c r="F34" s="53"/>
      <c r="G34" s="189">
        <v>12</v>
      </c>
      <c r="H34" s="52" t="s">
        <v>66</v>
      </c>
      <c r="I34" s="52"/>
      <c r="J34" s="196">
        <f>5*B73</f>
        <v>248995</v>
      </c>
      <c r="K34" s="53" t="s">
        <v>120</v>
      </c>
      <c r="L34" s="53" t="s">
        <v>154</v>
      </c>
      <c r="M34" s="25"/>
      <c r="N34" s="53"/>
    </row>
    <row r="35" spans="1:14" s="24" customFormat="1">
      <c r="A35" s="53" t="s">
        <v>2</v>
      </c>
      <c r="B35" s="53" t="s">
        <v>296</v>
      </c>
      <c r="C35" s="61">
        <v>45777</v>
      </c>
      <c r="D35" s="61">
        <v>45870</v>
      </c>
      <c r="E35" s="53" t="s">
        <v>297</v>
      </c>
      <c r="F35" s="53" t="s">
        <v>59</v>
      </c>
      <c r="G35" s="189">
        <v>19</v>
      </c>
      <c r="H35" s="52" t="s">
        <v>61</v>
      </c>
      <c r="I35" s="52"/>
      <c r="J35" s="196">
        <f>15*B73</f>
        <v>746985</v>
      </c>
      <c r="K35" s="53" t="s">
        <v>121</v>
      </c>
      <c r="L35" s="53" t="s">
        <v>154</v>
      </c>
      <c r="M35" s="201" t="s">
        <v>199</v>
      </c>
      <c r="N35" s="53"/>
    </row>
    <row r="36" spans="1:14" s="24" customFormat="1">
      <c r="A36" s="53" t="s">
        <v>1</v>
      </c>
      <c r="B36" s="53" t="s">
        <v>223</v>
      </c>
      <c r="C36" s="61">
        <v>45747</v>
      </c>
      <c r="D36" s="61">
        <v>45747</v>
      </c>
      <c r="E36" s="53" t="s">
        <v>59</v>
      </c>
      <c r="F36" s="53" t="s">
        <v>162</v>
      </c>
      <c r="G36" s="189">
        <v>15</v>
      </c>
      <c r="H36" s="52" t="s">
        <v>61</v>
      </c>
      <c r="I36" s="52"/>
      <c r="J36" s="196">
        <f>4*B73</f>
        <v>199196</v>
      </c>
      <c r="K36" s="53" t="s">
        <v>111</v>
      </c>
      <c r="L36" s="53" t="s">
        <v>140</v>
      </c>
      <c r="M36" s="25"/>
      <c r="N36" s="53"/>
    </row>
    <row r="37" spans="1:14" s="24" customFormat="1" ht="18">
      <c r="A37" s="25" t="s">
        <v>60</v>
      </c>
      <c r="B37" s="28" t="s">
        <v>376</v>
      </c>
      <c r="C37" s="197">
        <v>45744</v>
      </c>
      <c r="D37" s="25" t="s">
        <v>367</v>
      </c>
      <c r="E37" s="25" t="s">
        <v>59</v>
      </c>
      <c r="F37" s="25" t="s">
        <v>59</v>
      </c>
      <c r="G37" s="198">
        <v>12</v>
      </c>
      <c r="H37" s="52" t="s">
        <v>61</v>
      </c>
      <c r="I37" s="52"/>
      <c r="J37" s="25">
        <v>1</v>
      </c>
      <c r="K37" s="25" t="s">
        <v>120</v>
      </c>
      <c r="L37" s="25" t="s">
        <v>154</v>
      </c>
      <c r="M37" s="25"/>
      <c r="N37" s="25"/>
    </row>
    <row r="38" spans="1:14" s="24" customFormat="1">
      <c r="A38" s="53" t="s">
        <v>44</v>
      </c>
      <c r="B38" s="53" t="s">
        <v>271</v>
      </c>
      <c r="C38" s="61">
        <v>45772</v>
      </c>
      <c r="D38" s="61">
        <v>45807</v>
      </c>
      <c r="E38" s="53" t="s">
        <v>219</v>
      </c>
      <c r="F38" s="53" t="s">
        <v>59</v>
      </c>
      <c r="G38" s="189">
        <v>15</v>
      </c>
      <c r="H38" s="52" t="s">
        <v>63</v>
      </c>
      <c r="I38" s="186">
        <f>4*B73</f>
        <v>199196</v>
      </c>
      <c r="J38" s="196">
        <f>27*B73</f>
        <v>1344573</v>
      </c>
      <c r="K38" s="53" t="s">
        <v>120</v>
      </c>
      <c r="L38" s="53" t="s">
        <v>140</v>
      </c>
      <c r="M38" s="25"/>
      <c r="N38" s="53"/>
    </row>
    <row r="39" spans="1:14" s="24" customFormat="1">
      <c r="A39" s="53" t="s">
        <v>36</v>
      </c>
      <c r="B39" s="53" t="s">
        <v>273</v>
      </c>
      <c r="C39" s="61">
        <v>45777</v>
      </c>
      <c r="D39" s="52" t="s">
        <v>146</v>
      </c>
      <c r="E39" s="53" t="s">
        <v>140</v>
      </c>
      <c r="F39" s="53" t="s">
        <v>59</v>
      </c>
      <c r="G39" s="189">
        <v>15</v>
      </c>
      <c r="H39" s="52" t="s">
        <v>61</v>
      </c>
      <c r="I39" s="52"/>
      <c r="J39" s="213">
        <f>50*B73</f>
        <v>2489950</v>
      </c>
      <c r="K39" s="53" t="s">
        <v>116</v>
      </c>
      <c r="L39" s="53" t="s">
        <v>274</v>
      </c>
      <c r="M39" s="214" t="s">
        <v>259</v>
      </c>
      <c r="N39" s="53"/>
    </row>
    <row r="40" spans="1:14" s="24" customFormat="1">
      <c r="A40" s="53" t="s">
        <v>16</v>
      </c>
      <c r="B40" s="53"/>
      <c r="C40" s="61">
        <v>45777</v>
      </c>
      <c r="D40" s="52" t="s">
        <v>146</v>
      </c>
      <c r="E40" s="53" t="s">
        <v>59</v>
      </c>
      <c r="F40" s="53" t="s">
        <v>196</v>
      </c>
      <c r="G40" s="189">
        <v>15</v>
      </c>
      <c r="H40" s="52" t="s">
        <v>61</v>
      </c>
      <c r="I40" s="52"/>
      <c r="J40" s="53">
        <v>169648</v>
      </c>
      <c r="K40" s="53" t="s">
        <v>116</v>
      </c>
      <c r="L40" s="53" t="s">
        <v>154</v>
      </c>
      <c r="M40" s="201" t="s">
        <v>150</v>
      </c>
      <c r="N40" s="53"/>
    </row>
    <row r="41" spans="1:14" s="24" customFormat="1">
      <c r="A41" s="53" t="s">
        <v>14</v>
      </c>
      <c r="B41" s="53" t="s">
        <v>287</v>
      </c>
      <c r="C41" s="61">
        <v>45777</v>
      </c>
      <c r="D41" s="61">
        <v>45808</v>
      </c>
      <c r="E41" s="53" t="s">
        <v>201</v>
      </c>
      <c r="F41" s="52" t="s">
        <v>59</v>
      </c>
      <c r="G41" s="189">
        <v>15</v>
      </c>
      <c r="H41" s="52" t="s">
        <v>66</v>
      </c>
      <c r="I41" s="52"/>
      <c r="J41" s="196">
        <f>5*B73</f>
        <v>248995</v>
      </c>
      <c r="K41" s="215" t="s">
        <v>121</v>
      </c>
      <c r="L41" s="53" t="s">
        <v>154</v>
      </c>
      <c r="M41" s="201" t="s">
        <v>200</v>
      </c>
      <c r="N41" s="53"/>
    </row>
    <row r="42" spans="1:14" s="24" customFormat="1">
      <c r="A42" s="25" t="s">
        <v>62</v>
      </c>
      <c r="B42" s="25" t="s">
        <v>288</v>
      </c>
      <c r="C42" s="197">
        <v>45747</v>
      </c>
      <c r="D42" s="52" t="s">
        <v>146</v>
      </c>
      <c r="E42" s="25" t="s">
        <v>59</v>
      </c>
      <c r="F42" s="53" t="s">
        <v>162</v>
      </c>
      <c r="G42" s="198">
        <v>12</v>
      </c>
      <c r="H42" s="52" t="s">
        <v>66</v>
      </c>
      <c r="I42" s="52"/>
      <c r="J42" s="203">
        <f>+B74</f>
        <v>1423500</v>
      </c>
      <c r="K42" s="25" t="s">
        <v>168</v>
      </c>
      <c r="L42" s="25" t="s">
        <v>154</v>
      </c>
      <c r="M42" s="25"/>
      <c r="N42" s="25"/>
    </row>
    <row r="43" spans="1:14" s="24" customFormat="1">
      <c r="A43" s="53" t="s">
        <v>38</v>
      </c>
      <c r="B43" s="53" t="s">
        <v>311</v>
      </c>
      <c r="C43" s="61">
        <v>45777</v>
      </c>
      <c r="D43" s="61">
        <v>45884</v>
      </c>
      <c r="E43" s="53" t="s">
        <v>59</v>
      </c>
      <c r="F43" s="53" t="s">
        <v>59</v>
      </c>
      <c r="G43" s="189">
        <v>20</v>
      </c>
      <c r="H43" s="52" t="s">
        <v>61</v>
      </c>
      <c r="I43" s="52"/>
      <c r="J43" s="196">
        <f>4*B73</f>
        <v>199196</v>
      </c>
      <c r="K43" s="53" t="s">
        <v>112</v>
      </c>
      <c r="L43" s="53" t="s">
        <v>154</v>
      </c>
      <c r="M43" s="201" t="s">
        <v>202</v>
      </c>
      <c r="N43" s="53"/>
    </row>
    <row r="44" spans="1:14" s="24" customFormat="1" ht="18">
      <c r="A44" s="53" t="s">
        <v>4</v>
      </c>
      <c r="B44" s="30" t="s">
        <v>372</v>
      </c>
      <c r="C44" s="61">
        <v>45747</v>
      </c>
      <c r="D44" s="61">
        <v>45777</v>
      </c>
      <c r="E44" s="53"/>
      <c r="F44" s="53"/>
      <c r="G44" s="189">
        <v>16</v>
      </c>
      <c r="H44" s="52" t="s">
        <v>61</v>
      </c>
      <c r="I44" s="52"/>
      <c r="J44" s="53">
        <v>1</v>
      </c>
      <c r="K44" s="53"/>
      <c r="L44" s="53" t="s">
        <v>154</v>
      </c>
      <c r="M44" s="25"/>
      <c r="N44" s="53"/>
    </row>
    <row r="45" spans="1:14" s="24" customFormat="1" ht="27">
      <c r="A45" s="53" t="s">
        <v>57</v>
      </c>
      <c r="B45" s="30" t="s">
        <v>357</v>
      </c>
      <c r="C45" s="61">
        <v>45747</v>
      </c>
      <c r="D45" s="61">
        <v>45808</v>
      </c>
      <c r="E45" s="53"/>
      <c r="F45" s="53"/>
      <c r="G45" s="216">
        <v>9</v>
      </c>
      <c r="H45" s="192" t="s">
        <v>63</v>
      </c>
      <c r="I45" s="52"/>
      <c r="J45" s="196">
        <f>4*B73</f>
        <v>199196</v>
      </c>
      <c r="K45" s="53" t="s">
        <v>112</v>
      </c>
      <c r="L45" s="53" t="s">
        <v>140</v>
      </c>
      <c r="M45" s="201" t="s">
        <v>155</v>
      </c>
      <c r="N45" s="53"/>
    </row>
    <row r="46" spans="1:14" s="24" customFormat="1">
      <c r="A46" s="53" t="s">
        <v>8</v>
      </c>
      <c r="B46" s="30" t="s">
        <v>373</v>
      </c>
      <c r="C46" s="61">
        <v>45747</v>
      </c>
      <c r="D46" s="217" t="s">
        <v>374</v>
      </c>
      <c r="E46" s="53"/>
      <c r="F46" s="53" t="s">
        <v>59</v>
      </c>
      <c r="G46" s="189">
        <v>15</v>
      </c>
      <c r="H46" s="53" t="s">
        <v>68</v>
      </c>
      <c r="I46" s="53"/>
      <c r="J46" s="53">
        <v>1</v>
      </c>
      <c r="K46" s="53" t="s">
        <v>113</v>
      </c>
      <c r="L46" s="53" t="s">
        <v>154</v>
      </c>
      <c r="M46" s="201" t="s">
        <v>137</v>
      </c>
      <c r="N46" s="53" t="s">
        <v>325</v>
      </c>
    </row>
    <row r="47" spans="1:14" s="26" customFormat="1" ht="11.25">
      <c r="A47" s="119" t="s">
        <v>65</v>
      </c>
      <c r="B47" s="119" t="s">
        <v>280</v>
      </c>
      <c r="C47" s="187">
        <v>45777</v>
      </c>
      <c r="D47" s="187">
        <v>45667</v>
      </c>
      <c r="E47" s="119"/>
      <c r="F47" s="119"/>
      <c r="G47" s="188">
        <v>10</v>
      </c>
      <c r="H47" s="119" t="s">
        <v>66</v>
      </c>
      <c r="I47" s="119"/>
      <c r="J47" s="119">
        <v>1</v>
      </c>
      <c r="K47" s="119" t="s">
        <v>113</v>
      </c>
      <c r="L47" s="119" t="s">
        <v>154</v>
      </c>
      <c r="M47" s="204" t="s">
        <v>182</v>
      </c>
      <c r="N47" s="119" t="s">
        <v>326</v>
      </c>
    </row>
    <row r="48" spans="1:14" s="24" customFormat="1">
      <c r="A48" s="52" t="s">
        <v>54</v>
      </c>
      <c r="B48" s="52" t="s">
        <v>300</v>
      </c>
      <c r="C48" s="184">
        <v>45747</v>
      </c>
      <c r="D48" s="184" t="s">
        <v>301</v>
      </c>
      <c r="E48" s="53" t="s">
        <v>140</v>
      </c>
      <c r="F48" s="53" t="s">
        <v>59</v>
      </c>
      <c r="G48" s="185">
        <v>9</v>
      </c>
      <c r="H48" s="52" t="s">
        <v>66</v>
      </c>
      <c r="I48" s="52"/>
      <c r="J48" s="52">
        <v>1</v>
      </c>
      <c r="K48" s="52" t="s">
        <v>113</v>
      </c>
      <c r="L48" s="52" t="s">
        <v>154</v>
      </c>
      <c r="M48" s="201" t="s">
        <v>216</v>
      </c>
      <c r="N48" s="52"/>
    </row>
    <row r="49" spans="1:14" s="24" customFormat="1" ht="27">
      <c r="A49" s="52" t="s">
        <v>9</v>
      </c>
      <c r="B49" s="44" t="s">
        <v>365</v>
      </c>
      <c r="C49" s="184">
        <v>45762</v>
      </c>
      <c r="D49" s="184">
        <v>45801</v>
      </c>
      <c r="E49" s="52" t="s">
        <v>59</v>
      </c>
      <c r="F49" s="52" t="s">
        <v>59</v>
      </c>
      <c r="G49" s="185">
        <v>16</v>
      </c>
      <c r="H49" s="52" t="s">
        <v>61</v>
      </c>
      <c r="I49" s="52"/>
      <c r="J49" s="186">
        <f>+B74</f>
        <v>1423500</v>
      </c>
      <c r="K49" s="52" t="s">
        <v>111</v>
      </c>
      <c r="L49" s="52" t="s">
        <v>154</v>
      </c>
      <c r="M49" s="204" t="s">
        <v>366</v>
      </c>
      <c r="N49" s="52"/>
    </row>
    <row r="50" spans="1:14" s="24" customFormat="1" ht="11.25">
      <c r="A50" s="53" t="s">
        <v>24</v>
      </c>
      <c r="B50" s="53" t="s">
        <v>352</v>
      </c>
      <c r="C50" s="61">
        <v>45747</v>
      </c>
      <c r="D50" s="52" t="s">
        <v>146</v>
      </c>
      <c r="E50" s="53" t="s">
        <v>59</v>
      </c>
      <c r="F50" s="53" t="s">
        <v>162</v>
      </c>
      <c r="G50" s="189">
        <v>13</v>
      </c>
      <c r="H50" s="52" t="s">
        <v>61</v>
      </c>
      <c r="I50" s="52"/>
      <c r="J50" s="199">
        <v>1</v>
      </c>
      <c r="K50" s="53" t="s">
        <v>111</v>
      </c>
      <c r="L50" s="53" t="s">
        <v>154</v>
      </c>
      <c r="M50" s="204" t="s">
        <v>353</v>
      </c>
      <c r="N50" s="53"/>
    </row>
    <row r="51" spans="1:14" s="26" customFormat="1" ht="11.25">
      <c r="A51" s="119" t="s">
        <v>12</v>
      </c>
      <c r="B51" s="119" t="s">
        <v>213</v>
      </c>
      <c r="C51" s="187">
        <v>45808</v>
      </c>
      <c r="D51" s="52" t="s">
        <v>146</v>
      </c>
      <c r="E51" s="119" t="s">
        <v>59</v>
      </c>
      <c r="F51" s="119" t="s">
        <v>215</v>
      </c>
      <c r="G51" s="188">
        <v>15</v>
      </c>
      <c r="H51" s="119" t="s">
        <v>214</v>
      </c>
      <c r="I51" s="119"/>
      <c r="J51" s="200">
        <f>25*B73</f>
        <v>1244975</v>
      </c>
      <c r="K51" s="119" t="s">
        <v>112</v>
      </c>
      <c r="L51" s="119" t="s">
        <v>154</v>
      </c>
      <c r="M51" s="202"/>
      <c r="N51" s="119" t="s">
        <v>327</v>
      </c>
    </row>
    <row r="52" spans="1:14" s="24" customFormat="1" ht="18">
      <c r="A52" s="52" t="s">
        <v>20</v>
      </c>
      <c r="B52" s="44" t="s">
        <v>369</v>
      </c>
      <c r="C52" s="184">
        <v>45748</v>
      </c>
      <c r="D52" s="184">
        <v>45748</v>
      </c>
      <c r="E52" s="52"/>
      <c r="F52" s="52"/>
      <c r="G52" s="185">
        <v>9</v>
      </c>
      <c r="H52" s="52" t="s">
        <v>66</v>
      </c>
      <c r="I52" s="52"/>
      <c r="J52" s="52">
        <v>1</v>
      </c>
      <c r="K52" s="52" t="s">
        <v>113</v>
      </c>
      <c r="L52" s="52" t="s">
        <v>140</v>
      </c>
      <c r="M52" s="201" t="s">
        <v>188</v>
      </c>
      <c r="N52" s="52"/>
    </row>
    <row r="53" spans="1:14" s="24" customFormat="1">
      <c r="A53" s="53" t="s">
        <v>42</v>
      </c>
      <c r="B53" s="30" t="s">
        <v>375</v>
      </c>
      <c r="C53" s="61">
        <v>45777</v>
      </c>
      <c r="D53" s="61" t="s">
        <v>303</v>
      </c>
      <c r="E53" s="53"/>
      <c r="F53" s="53"/>
      <c r="G53" s="189">
        <v>15</v>
      </c>
      <c r="H53" s="52" t="s">
        <v>61</v>
      </c>
      <c r="I53" s="52"/>
      <c r="J53" s="190">
        <f>+B83</f>
        <v>355875</v>
      </c>
      <c r="K53" s="53" t="s">
        <v>116</v>
      </c>
      <c r="L53" s="53" t="s">
        <v>140</v>
      </c>
      <c r="M53" s="25"/>
      <c r="N53" s="53"/>
    </row>
    <row r="54" spans="1:14" s="24" customFormat="1">
      <c r="A54" s="53" t="s">
        <v>6</v>
      </c>
      <c r="B54" s="53" t="s">
        <v>354</v>
      </c>
      <c r="C54" s="61">
        <v>45697</v>
      </c>
      <c r="D54" s="61" t="s">
        <v>303</v>
      </c>
      <c r="E54" s="53"/>
      <c r="F54" s="53"/>
      <c r="G54" s="189">
        <v>9</v>
      </c>
      <c r="H54" s="53" t="s">
        <v>58</v>
      </c>
      <c r="I54" s="53"/>
      <c r="J54" s="53">
        <v>1</v>
      </c>
      <c r="K54" s="53" t="s">
        <v>113</v>
      </c>
      <c r="L54" s="53" t="s">
        <v>140</v>
      </c>
      <c r="M54" s="25"/>
      <c r="N54" s="53"/>
    </row>
    <row r="55" spans="1:14" s="24" customFormat="1">
      <c r="A55" s="53" t="s">
        <v>51</v>
      </c>
      <c r="B55" s="53" t="s">
        <v>356</v>
      </c>
      <c r="C55" s="61">
        <v>45747</v>
      </c>
      <c r="D55" s="61">
        <v>45716</v>
      </c>
      <c r="E55" s="53" t="s">
        <v>59</v>
      </c>
      <c r="F55" s="53" t="s">
        <v>162</v>
      </c>
      <c r="G55" s="189">
        <v>22</v>
      </c>
      <c r="H55" s="52" t="s">
        <v>63</v>
      </c>
      <c r="I55" s="52"/>
      <c r="J55" s="53">
        <v>1</v>
      </c>
      <c r="K55" s="53" t="s">
        <v>113</v>
      </c>
      <c r="L55" s="53" t="s">
        <v>154</v>
      </c>
      <c r="M55" s="25"/>
      <c r="N55" s="53"/>
    </row>
    <row r="56" spans="1:14" s="26" customFormat="1" ht="11.25">
      <c r="A56" s="121" t="s">
        <v>41</v>
      </c>
      <c r="B56" s="121" t="s">
        <v>277</v>
      </c>
      <c r="C56" s="193">
        <v>45777</v>
      </c>
      <c r="D56" s="193">
        <v>45667</v>
      </c>
      <c r="E56" s="121" t="s">
        <v>59</v>
      </c>
      <c r="F56" s="121" t="s">
        <v>210</v>
      </c>
      <c r="G56" s="194">
        <v>10</v>
      </c>
      <c r="H56" s="119" t="s">
        <v>66</v>
      </c>
      <c r="I56" s="119"/>
      <c r="J56" s="121">
        <v>1</v>
      </c>
      <c r="K56" s="121" t="s">
        <v>212</v>
      </c>
      <c r="L56" s="121" t="s">
        <v>154</v>
      </c>
      <c r="M56" s="204" t="s">
        <v>211</v>
      </c>
      <c r="N56" s="121" t="s">
        <v>328</v>
      </c>
    </row>
    <row r="57" spans="1:14" s="24" customFormat="1">
      <c r="A57" s="52" t="s">
        <v>48</v>
      </c>
      <c r="B57" s="44" t="s">
        <v>298</v>
      </c>
      <c r="C57" s="184">
        <v>45808</v>
      </c>
      <c r="D57" s="184">
        <v>45747</v>
      </c>
      <c r="E57" s="52"/>
      <c r="F57" s="52"/>
      <c r="G57" s="185">
        <v>15</v>
      </c>
      <c r="H57" s="52" t="s">
        <v>66</v>
      </c>
      <c r="I57" s="52"/>
      <c r="J57" s="52">
        <v>1</v>
      </c>
      <c r="K57" s="52" t="s">
        <v>113</v>
      </c>
      <c r="L57" s="52" t="s">
        <v>140</v>
      </c>
      <c r="M57" s="25"/>
      <c r="N57" s="52"/>
    </row>
    <row r="58" spans="1:14" s="24" customFormat="1">
      <c r="A58" s="52" t="s">
        <v>39</v>
      </c>
      <c r="B58" s="52" t="s">
        <v>276</v>
      </c>
      <c r="C58" s="184">
        <v>45777</v>
      </c>
      <c r="D58" s="184">
        <v>45777</v>
      </c>
      <c r="E58" s="52" t="s">
        <v>59</v>
      </c>
      <c r="F58" s="52" t="s">
        <v>226</v>
      </c>
      <c r="G58" s="185">
        <v>15</v>
      </c>
      <c r="H58" s="52" t="s">
        <v>61</v>
      </c>
      <c r="I58" s="52"/>
      <c r="J58" s="186">
        <f>5*B73</f>
        <v>248995</v>
      </c>
      <c r="K58" s="52" t="s">
        <v>156</v>
      </c>
      <c r="L58" s="52" t="s">
        <v>154</v>
      </c>
      <c r="M58" s="201" t="s">
        <v>157</v>
      </c>
      <c r="N58" s="52"/>
    </row>
    <row r="59" spans="1:14" s="26" customFormat="1" ht="11.25">
      <c r="A59" s="119" t="s">
        <v>40</v>
      </c>
      <c r="B59" s="119" t="s">
        <v>362</v>
      </c>
      <c r="C59" s="187">
        <v>45777</v>
      </c>
      <c r="D59" s="187">
        <v>45672</v>
      </c>
      <c r="E59" s="119"/>
      <c r="F59" s="119" t="s">
        <v>139</v>
      </c>
      <c r="G59" s="188">
        <v>9</v>
      </c>
      <c r="H59" s="119" t="s">
        <v>61</v>
      </c>
      <c r="I59" s="119"/>
      <c r="J59" s="211">
        <f>50*B73</f>
        <v>2489950</v>
      </c>
      <c r="K59" s="119" t="s">
        <v>112</v>
      </c>
      <c r="L59" s="119" t="s">
        <v>59</v>
      </c>
      <c r="M59" s="202"/>
      <c r="N59" s="119" t="s">
        <v>329</v>
      </c>
    </row>
    <row r="60" spans="1:14" s="24" customFormat="1">
      <c r="A60" s="53" t="s">
        <v>47</v>
      </c>
      <c r="B60" s="30" t="s">
        <v>312</v>
      </c>
      <c r="C60" s="61">
        <v>45716</v>
      </c>
      <c r="D60" s="61">
        <v>45746</v>
      </c>
      <c r="E60" s="53" t="s">
        <v>225</v>
      </c>
      <c r="F60" s="53" t="s">
        <v>59</v>
      </c>
      <c r="G60" s="189">
        <v>29</v>
      </c>
      <c r="H60" s="52" t="s">
        <v>66</v>
      </c>
      <c r="I60" s="52"/>
      <c r="J60" s="53">
        <v>1</v>
      </c>
      <c r="K60" s="53" t="s">
        <v>113</v>
      </c>
      <c r="L60" s="53" t="s">
        <v>140</v>
      </c>
      <c r="M60" s="25"/>
      <c r="N60" s="53"/>
    </row>
    <row r="61" spans="1:14" s="24" customFormat="1">
      <c r="A61" s="53" t="s">
        <v>45</v>
      </c>
      <c r="B61" s="53" t="s">
        <v>307</v>
      </c>
      <c r="C61" s="61">
        <v>45754</v>
      </c>
      <c r="D61" s="61">
        <v>45783</v>
      </c>
      <c r="E61" s="53" t="s">
        <v>306</v>
      </c>
      <c r="F61" s="61">
        <v>45777</v>
      </c>
      <c r="G61" s="189">
        <v>3</v>
      </c>
      <c r="H61" s="52" t="s">
        <v>61</v>
      </c>
      <c r="I61" s="52"/>
      <c r="J61" s="196">
        <f>4*B73</f>
        <v>199196</v>
      </c>
      <c r="K61" s="53" t="s">
        <v>121</v>
      </c>
      <c r="L61" s="53" t="s">
        <v>154</v>
      </c>
      <c r="M61" s="201" t="s">
        <v>224</v>
      </c>
      <c r="N61" s="53"/>
    </row>
    <row r="62" spans="1:14" s="24" customFormat="1">
      <c r="A62" s="53" t="s">
        <v>49</v>
      </c>
      <c r="B62" s="53" t="s">
        <v>285</v>
      </c>
      <c r="C62" s="61">
        <v>45802</v>
      </c>
      <c r="D62" s="61">
        <v>45802</v>
      </c>
      <c r="E62" s="53" t="s">
        <v>286</v>
      </c>
      <c r="F62" s="53" t="s">
        <v>162</v>
      </c>
      <c r="G62" s="189">
        <v>15</v>
      </c>
      <c r="H62" s="52" t="s">
        <v>61</v>
      </c>
      <c r="I62" s="52"/>
      <c r="J62" s="196">
        <v>235325</v>
      </c>
      <c r="K62" s="53" t="s">
        <v>113</v>
      </c>
      <c r="L62" s="53" t="s">
        <v>140</v>
      </c>
      <c r="M62" s="25"/>
      <c r="N62" s="53"/>
    </row>
    <row r="63" spans="1:14" s="24" customFormat="1">
      <c r="A63" s="53" t="s">
        <v>37</v>
      </c>
      <c r="B63" s="53" t="s">
        <v>159</v>
      </c>
      <c r="C63" s="61">
        <v>45777</v>
      </c>
      <c r="D63" s="61">
        <v>45777</v>
      </c>
      <c r="E63" s="53"/>
      <c r="F63" s="61" t="s">
        <v>269</v>
      </c>
      <c r="G63" s="189">
        <v>15</v>
      </c>
      <c r="H63" s="52" t="s">
        <v>61</v>
      </c>
      <c r="I63" s="52"/>
      <c r="J63" s="53">
        <v>1</v>
      </c>
      <c r="K63" s="53" t="s">
        <v>113</v>
      </c>
      <c r="L63" s="53" t="s">
        <v>140</v>
      </c>
      <c r="M63" s="201" t="s">
        <v>158</v>
      </c>
      <c r="N63" s="53"/>
    </row>
    <row r="64" spans="1:14" s="24" customFormat="1">
      <c r="A64" s="25" t="s">
        <v>265</v>
      </c>
      <c r="B64" s="28" t="s">
        <v>377</v>
      </c>
      <c r="C64" s="197">
        <v>45747</v>
      </c>
      <c r="D64" s="25" t="s">
        <v>381</v>
      </c>
      <c r="E64" s="25"/>
      <c r="F64" s="25"/>
      <c r="G64" s="198" t="s">
        <v>59</v>
      </c>
      <c r="H64" s="198" t="s">
        <v>59</v>
      </c>
      <c r="I64" s="198"/>
      <c r="J64" s="25"/>
      <c r="K64" s="25"/>
      <c r="L64" s="25"/>
      <c r="M64" s="25"/>
      <c r="N64" s="25"/>
    </row>
    <row r="65" spans="1:14" s="24" customFormat="1">
      <c r="A65" s="25" t="s">
        <v>266</v>
      </c>
      <c r="B65" s="28" t="s">
        <v>406</v>
      </c>
      <c r="C65" s="197">
        <v>45747</v>
      </c>
      <c r="D65" s="25" t="s">
        <v>407</v>
      </c>
      <c r="E65" s="25"/>
      <c r="F65" s="25"/>
      <c r="G65" s="198">
        <v>20</v>
      </c>
      <c r="H65" s="198" t="s">
        <v>66</v>
      </c>
      <c r="I65" s="198">
        <v>1</v>
      </c>
      <c r="J65" s="25">
        <v>1</v>
      </c>
      <c r="K65" s="25" t="s">
        <v>113</v>
      </c>
      <c r="L65" s="25" t="s">
        <v>279</v>
      </c>
      <c r="M65" s="25"/>
      <c r="N65" s="25"/>
    </row>
    <row r="66" spans="1:14" s="24" customFormat="1" ht="27">
      <c r="A66" s="25" t="s">
        <v>270</v>
      </c>
      <c r="B66" s="28" t="s">
        <v>361</v>
      </c>
      <c r="C66" s="197">
        <v>45777</v>
      </c>
      <c r="D66" s="197">
        <v>45807</v>
      </c>
      <c r="E66" s="25">
        <v>20</v>
      </c>
      <c r="F66" s="25"/>
      <c r="G66" s="198">
        <v>9</v>
      </c>
      <c r="H66" s="198" t="s">
        <v>360</v>
      </c>
      <c r="I66" s="198"/>
      <c r="J66" s="25"/>
      <c r="K66" s="25"/>
      <c r="L66" s="25"/>
      <c r="M66" s="25"/>
      <c r="N66" s="25"/>
    </row>
    <row r="67" spans="1:14" ht="36">
      <c r="A67" s="28" t="s">
        <v>267</v>
      </c>
      <c r="B67" s="28" t="s">
        <v>358</v>
      </c>
      <c r="C67" s="218">
        <v>45715</v>
      </c>
      <c r="D67" s="218">
        <v>45792</v>
      </c>
      <c r="E67" s="28" t="s">
        <v>359</v>
      </c>
      <c r="F67" s="28"/>
      <c r="G67" s="219">
        <v>27</v>
      </c>
      <c r="H67" s="219" t="s">
        <v>63</v>
      </c>
      <c r="I67" s="219"/>
      <c r="J67" s="28"/>
      <c r="K67" s="28"/>
      <c r="L67" s="28"/>
      <c r="M67" s="28"/>
      <c r="N67" s="28"/>
    </row>
    <row r="68" spans="1:14" s="24" customFormat="1">
      <c r="B68" s="29"/>
      <c r="G68" s="63"/>
    </row>
    <row r="71" spans="1:14">
      <c r="A71" s="220" t="s">
        <v>408</v>
      </c>
      <c r="B71" s="221"/>
    </row>
    <row r="72" spans="1:14">
      <c r="A72" s="66" t="s">
        <v>122</v>
      </c>
      <c r="B72" s="76" t="s">
        <v>123</v>
      </c>
      <c r="N72" s="66"/>
    </row>
    <row r="73" spans="1:14" ht="18">
      <c r="A73" s="67" t="s">
        <v>124</v>
      </c>
      <c r="B73" s="77">
        <v>49799</v>
      </c>
      <c r="C73" s="78">
        <f>+B73</f>
        <v>49799</v>
      </c>
      <c r="D73" s="29" t="s">
        <v>316</v>
      </c>
      <c r="E73" s="29">
        <v>32998</v>
      </c>
      <c r="F73" s="78">
        <f>+E73*B73</f>
        <v>1643267402</v>
      </c>
      <c r="N73" s="67"/>
    </row>
    <row r="74" spans="1:14">
      <c r="A74" s="67" t="s">
        <v>125</v>
      </c>
      <c r="B74" s="77">
        <v>1423500</v>
      </c>
      <c r="D74" s="79"/>
      <c r="N74" s="67"/>
    </row>
    <row r="75" spans="1:14">
      <c r="A75" s="67" t="s">
        <v>126</v>
      </c>
      <c r="B75" s="77">
        <f>+B73*5</f>
        <v>248995</v>
      </c>
      <c r="N75" s="67"/>
    </row>
    <row r="76" spans="1:14">
      <c r="A76" s="67" t="s">
        <v>127</v>
      </c>
      <c r="B76" s="77">
        <f>+B73*30</f>
        <v>1493970</v>
      </c>
      <c r="N76" s="67"/>
    </row>
    <row r="77" spans="1:14">
      <c r="A77" s="67" t="s">
        <v>128</v>
      </c>
      <c r="B77" s="77">
        <f>+C73*24.82</f>
        <v>1236011.18</v>
      </c>
      <c r="N77" s="67"/>
    </row>
    <row r="78" spans="1:14">
      <c r="A78" s="67"/>
      <c r="B78" s="77"/>
      <c r="N78" s="67"/>
    </row>
    <row r="79" spans="1:14">
      <c r="A79" s="67" t="s">
        <v>129</v>
      </c>
      <c r="B79" s="77">
        <f>+B73*31500</f>
        <v>1568668500</v>
      </c>
      <c r="N79" s="67"/>
    </row>
    <row r="80" spans="1:14">
      <c r="A80" s="67" t="s">
        <v>130</v>
      </c>
      <c r="B80" s="77">
        <f>+C73*4</f>
        <v>199196</v>
      </c>
      <c r="N80" s="67"/>
    </row>
    <row r="81" spans="1:14">
      <c r="A81" s="67" t="s">
        <v>131</v>
      </c>
      <c r="B81" s="77">
        <f>+C73*27</f>
        <v>1344573</v>
      </c>
      <c r="N81" s="67"/>
    </row>
    <row r="82" spans="1:14">
      <c r="A82" s="64" t="s">
        <v>132</v>
      </c>
      <c r="B82" s="77">
        <f>+B74/30</f>
        <v>47450</v>
      </c>
      <c r="N82" s="64"/>
    </row>
    <row r="83" spans="1:14">
      <c r="A83" s="64" t="s">
        <v>153</v>
      </c>
      <c r="B83" s="77">
        <f>+B74/4</f>
        <v>355875</v>
      </c>
      <c r="N83" s="64"/>
    </row>
    <row r="84" spans="1:14">
      <c r="A84" s="29">
        <v>7</v>
      </c>
    </row>
    <row r="91" spans="1:14" ht="9.75" thickBot="1">
      <c r="A91" s="113" t="s">
        <v>0</v>
      </c>
      <c r="B91" s="113" t="s">
        <v>135</v>
      </c>
      <c r="C91" s="114" t="s">
        <v>109</v>
      </c>
      <c r="D91" s="113" t="s">
        <v>110</v>
      </c>
      <c r="G91" s="29"/>
      <c r="N91" s="68"/>
    </row>
    <row r="92" spans="1:14" ht="9.75" thickBot="1">
      <c r="A92" s="115" t="s">
        <v>10</v>
      </c>
      <c r="B92" s="115">
        <v>891180118</v>
      </c>
      <c r="C92" s="116">
        <v>1</v>
      </c>
      <c r="D92" s="115" t="s">
        <v>113</v>
      </c>
      <c r="G92" s="29"/>
      <c r="N92" s="69"/>
    </row>
    <row r="93" spans="1:14" ht="9.75" thickBot="1">
      <c r="A93" s="115" t="s">
        <v>11</v>
      </c>
      <c r="B93" s="115">
        <v>891180183</v>
      </c>
      <c r="C93" s="117">
        <v>1</v>
      </c>
      <c r="D93" s="115" t="s">
        <v>113</v>
      </c>
      <c r="G93" s="29"/>
      <c r="N93" s="69"/>
    </row>
    <row r="94" spans="1:14" ht="9.75" thickBot="1">
      <c r="A94" s="115" t="s">
        <v>31</v>
      </c>
      <c r="B94" s="115">
        <v>891900493</v>
      </c>
      <c r="C94" s="117">
        <v>1</v>
      </c>
      <c r="D94" s="115" t="s">
        <v>112</v>
      </c>
      <c r="G94" s="29"/>
      <c r="N94" s="69"/>
    </row>
    <row r="95" spans="1:14" ht="9.75" thickBot="1">
      <c r="A95" s="115" t="s">
        <v>13</v>
      </c>
      <c r="B95" s="115">
        <v>800100055</v>
      </c>
      <c r="C95" s="116">
        <v>1</v>
      </c>
      <c r="D95" s="115" t="s">
        <v>113</v>
      </c>
      <c r="G95" s="29"/>
      <c r="N95" s="69"/>
    </row>
    <row r="96" spans="1:14" ht="9.75" thickBot="1">
      <c r="A96" s="115" t="s">
        <v>34</v>
      </c>
      <c r="B96" s="115">
        <v>800095728</v>
      </c>
      <c r="C96" s="116">
        <v>1</v>
      </c>
      <c r="D96" s="115" t="s">
        <v>114</v>
      </c>
      <c r="G96" s="29"/>
      <c r="N96" s="69"/>
    </row>
    <row r="97" spans="1:14" ht="9.75" thickBot="1">
      <c r="A97" s="115" t="s">
        <v>3</v>
      </c>
      <c r="B97" s="115">
        <v>899999433</v>
      </c>
      <c r="C97" s="116">
        <v>1</v>
      </c>
      <c r="D97" s="115" t="s">
        <v>113</v>
      </c>
      <c r="G97" s="29"/>
      <c r="N97" s="69"/>
    </row>
    <row r="98" spans="1:14" ht="9.75" thickBot="1">
      <c r="A98" s="115" t="s">
        <v>43</v>
      </c>
      <c r="B98" s="115">
        <v>891180022</v>
      </c>
      <c r="C98" s="117">
        <v>1</v>
      </c>
      <c r="D98" s="115" t="s">
        <v>118</v>
      </c>
      <c r="G98" s="29"/>
      <c r="N98" s="69"/>
    </row>
    <row r="99" spans="1:14" ht="9.75" thickBot="1">
      <c r="A99" s="115" t="s">
        <v>33</v>
      </c>
      <c r="B99" s="115">
        <v>890204802</v>
      </c>
      <c r="C99" s="116">
        <v>1</v>
      </c>
      <c r="D99" s="115" t="s">
        <v>113</v>
      </c>
      <c r="G99" s="29"/>
      <c r="N99" s="69"/>
    </row>
    <row r="100" spans="1:14" ht="9.75" thickBot="1">
      <c r="A100" s="115" t="s">
        <v>22</v>
      </c>
      <c r="B100" s="115">
        <v>891180019</v>
      </c>
      <c r="C100" s="116">
        <v>1</v>
      </c>
      <c r="D100" s="115" t="s">
        <v>112</v>
      </c>
      <c r="G100" s="29"/>
      <c r="N100" s="69"/>
    </row>
    <row r="101" spans="1:14" ht="9.75" thickBot="1">
      <c r="A101" s="115" t="s">
        <v>17</v>
      </c>
      <c r="B101" s="115">
        <v>800004741</v>
      </c>
      <c r="C101" s="116">
        <v>1</v>
      </c>
      <c r="D101" s="115" t="s">
        <v>113</v>
      </c>
      <c r="G101" s="29"/>
      <c r="N101" s="69"/>
    </row>
    <row r="102" spans="1:14" ht="9.75" thickBot="1">
      <c r="A102" s="115" t="s">
        <v>50</v>
      </c>
      <c r="B102" s="115">
        <v>891180131</v>
      </c>
      <c r="C102" s="116">
        <v>1</v>
      </c>
      <c r="D102" s="115" t="s">
        <v>113</v>
      </c>
      <c r="G102" s="29"/>
      <c r="N102" s="69"/>
    </row>
    <row r="103" spans="1:14" ht="9.75" thickBot="1">
      <c r="A103" s="115" t="s">
        <v>30</v>
      </c>
      <c r="B103" s="115">
        <v>891180205</v>
      </c>
      <c r="C103" s="116">
        <v>1</v>
      </c>
      <c r="D103" s="115" t="s">
        <v>113</v>
      </c>
      <c r="G103" s="29"/>
      <c r="N103" s="69"/>
    </row>
    <row r="104" spans="1:14" ht="9.75" thickBot="1">
      <c r="A104" s="115" t="s">
        <v>5</v>
      </c>
      <c r="B104" s="115">
        <v>891180155</v>
      </c>
      <c r="C104" s="117">
        <v>1</v>
      </c>
      <c r="D104" s="115" t="s">
        <v>113</v>
      </c>
      <c r="G104" s="29"/>
      <c r="N104" s="69"/>
    </row>
    <row r="105" spans="1:14" ht="9.75" thickBot="1">
      <c r="A105" s="115" t="s">
        <v>1</v>
      </c>
      <c r="B105" s="115">
        <v>891102844</v>
      </c>
      <c r="C105" s="117">
        <v>1</v>
      </c>
      <c r="D105" s="115" t="s">
        <v>114</v>
      </c>
      <c r="G105" s="29"/>
      <c r="N105" s="69"/>
    </row>
    <row r="106" spans="1:14" ht="9.75" thickBot="1">
      <c r="A106" s="115" t="s">
        <v>44</v>
      </c>
      <c r="B106" s="115">
        <v>891180009</v>
      </c>
      <c r="C106" s="116">
        <v>1</v>
      </c>
      <c r="D106" s="115" t="s">
        <v>113</v>
      </c>
      <c r="G106" s="29"/>
      <c r="N106" s="69"/>
    </row>
    <row r="107" spans="1:14" ht="9.75" thickBot="1">
      <c r="A107" s="115" t="s">
        <v>57</v>
      </c>
      <c r="B107" s="115">
        <v>891180077</v>
      </c>
      <c r="C107" s="116">
        <v>1</v>
      </c>
      <c r="D107" s="115" t="s">
        <v>113</v>
      </c>
      <c r="G107" s="29"/>
      <c r="N107" s="69"/>
    </row>
    <row r="108" spans="1:14" ht="18.75" thickBot="1">
      <c r="A108" s="115" t="s">
        <v>20</v>
      </c>
      <c r="B108" s="115">
        <v>800095785</v>
      </c>
      <c r="C108" s="116">
        <v>1</v>
      </c>
      <c r="D108" s="115" t="s">
        <v>113</v>
      </c>
      <c r="G108" s="29"/>
      <c r="N108" s="69"/>
    </row>
    <row r="109" spans="1:14" ht="9.75" thickBot="1">
      <c r="A109" s="115" t="s">
        <v>6</v>
      </c>
      <c r="B109" s="115">
        <v>891780009</v>
      </c>
      <c r="C109" s="116">
        <v>1</v>
      </c>
      <c r="D109" s="115" t="s">
        <v>113</v>
      </c>
      <c r="G109" s="29"/>
      <c r="N109" s="69"/>
    </row>
    <row r="110" spans="1:14" ht="9.75" thickBot="1">
      <c r="A110" s="115" t="s">
        <v>42</v>
      </c>
      <c r="B110" s="115">
        <v>891180076</v>
      </c>
      <c r="C110" s="117">
        <v>1</v>
      </c>
      <c r="D110" s="115" t="s">
        <v>114</v>
      </c>
      <c r="G110" s="29"/>
      <c r="N110" s="69"/>
    </row>
    <row r="111" spans="1:14" ht="9.75" thickBot="1">
      <c r="A111" s="115" t="s">
        <v>48</v>
      </c>
      <c r="B111" s="115">
        <v>891180181</v>
      </c>
      <c r="C111" s="116">
        <v>1</v>
      </c>
      <c r="D111" s="115" t="s">
        <v>113</v>
      </c>
      <c r="E111" s="29" t="s">
        <v>264</v>
      </c>
      <c r="G111" s="29"/>
      <c r="N111" s="70"/>
    </row>
    <row r="112" spans="1:14" ht="9.75" thickBot="1">
      <c r="A112" s="115" t="s">
        <v>47</v>
      </c>
      <c r="B112" s="115">
        <v>800098911</v>
      </c>
      <c r="C112" s="116">
        <v>1</v>
      </c>
      <c r="D112" s="115" t="s">
        <v>113</v>
      </c>
      <c r="G112" s="29"/>
      <c r="N112" s="69"/>
    </row>
    <row r="113" spans="1:14" ht="9.75" thickBot="1">
      <c r="A113" s="115" t="s">
        <v>49</v>
      </c>
      <c r="B113" s="115">
        <v>891180187</v>
      </c>
      <c r="C113" s="116">
        <v>1</v>
      </c>
      <c r="D113" s="115" t="s">
        <v>113</v>
      </c>
      <c r="G113" s="29"/>
      <c r="N113" s="69"/>
    </row>
    <row r="114" spans="1:14" ht="9.75" thickBot="1">
      <c r="A114" s="115" t="s">
        <v>37</v>
      </c>
      <c r="B114" s="115">
        <v>800097180</v>
      </c>
      <c r="C114" s="116">
        <v>1</v>
      </c>
      <c r="D114" s="115" t="s">
        <v>112</v>
      </c>
      <c r="G114" s="29"/>
      <c r="N114" s="69"/>
    </row>
    <row r="115" spans="1:14">
      <c r="A115" s="115" t="s">
        <v>266</v>
      </c>
      <c r="B115" s="115">
        <v>800095980</v>
      </c>
      <c r="C115" s="116">
        <v>1</v>
      </c>
      <c r="D115" s="115" t="s">
        <v>113</v>
      </c>
      <c r="G115" s="29"/>
    </row>
  </sheetData>
  <autoFilter ref="A2:N68" xr:uid="{CD074B76-29E8-4D78-B466-89694A46ECCA}"/>
  <mergeCells count="1">
    <mergeCell ref="A71:B71"/>
  </mergeCells>
  <hyperlinks>
    <hyperlink ref="M40" r:id="rId1" xr:uid="{8ED7E8E1-7106-4A61-BD11-6237AD9C1268}"/>
    <hyperlink ref="M15" r:id="rId2" xr:uid="{546D9D74-CDE9-4E24-85D2-9AB9529D7956}"/>
    <hyperlink ref="M21" r:id="rId3" xr:uid="{7DBAC1C3-6B30-4BCE-97BC-143072A9D5DC}"/>
    <hyperlink ref="M46" r:id="rId4" xr:uid="{9AEF1FF8-133C-47C1-BB75-DB493BB0DD2E}"/>
    <hyperlink ref="M45" r:id="rId5" xr:uid="{48291660-E203-4490-B94C-10BCAAF965A4}"/>
    <hyperlink ref="M58" r:id="rId6" xr:uid="{53FF4818-A8A2-4EA7-896E-D05F7D35EA62}"/>
    <hyperlink ref="M63" r:id="rId7" xr:uid="{03390146-F4B2-493E-ACE0-DBC957E436E7}"/>
    <hyperlink ref="M5" r:id="rId8" xr:uid="{A0A9DB9D-0A57-438A-A375-DD009DB27961}"/>
    <hyperlink ref="M7" r:id="rId9" xr:uid="{79D34523-B5AE-4F1D-BD32-21982343A0D9}"/>
    <hyperlink ref="M47" r:id="rId10" display="mailto:tesoreria@purace-cauca.gov.co" xr:uid="{9F8CAFA1-52E0-4FC3-B898-25BE90D587A6}"/>
    <hyperlink ref="M52" r:id="rId11" xr:uid="{01A0C19B-5C48-4191-9DE9-649C31DC98DD}"/>
    <hyperlink ref="M11" r:id="rId12" xr:uid="{E2278FCE-7072-4068-8BD1-F65C0C456A7B}"/>
    <hyperlink ref="M20" r:id="rId13" xr:uid="{C15F3593-4D2E-4A36-A59D-37B9C185BCE0}"/>
    <hyperlink ref="M24" r:id="rId14" xr:uid="{31AB00CC-D108-44FA-9C17-A84FC9680CBC}"/>
    <hyperlink ref="M28" r:id="rId15" xr:uid="{44994946-C512-4203-9C8D-5C316AF04FE0}"/>
    <hyperlink ref="M35" r:id="rId16" xr:uid="{57BF0AFF-89CF-41A4-8FB8-5F0244294174}"/>
    <hyperlink ref="M41" r:id="rId17" xr:uid="{C2689A13-BEA3-48AD-8CAA-B982E7AAC645}"/>
    <hyperlink ref="M43" r:id="rId18" xr:uid="{2E92FC0E-2559-4530-A346-97E3BE1E6D5B}"/>
    <hyperlink ref="M56" r:id="rId19" xr:uid="{5E5D1F91-9997-4619-AACD-8D38E734E2DE}"/>
    <hyperlink ref="M48" r:id="rId20" xr:uid="{15D2128C-EDDC-41E4-9020-00B9B9508128}"/>
    <hyperlink ref="M27" r:id="rId21" xr:uid="{A09BF14D-F3B7-4AB4-AC9F-5236B6270B35}"/>
    <hyperlink ref="M8" r:id="rId22" xr:uid="{D9111371-5194-41BA-A00D-6DB5D5745B47}"/>
    <hyperlink ref="M30" r:id="rId23" xr:uid="{64D6BBAD-C3B6-420F-871C-79F163A7D48E}"/>
    <hyperlink ref="M61" r:id="rId24" xr:uid="{5CCBCD91-55A5-4924-A3E6-F6ABA7E2E585}"/>
    <hyperlink ref="M39" r:id="rId25" xr:uid="{FE9B30DD-94B8-4901-9A8B-7431AD7C881B}"/>
    <hyperlink ref="M50" r:id="rId26" xr:uid="{CC4AB9E0-1439-40E8-8368-009C3C23F318}"/>
    <hyperlink ref="M49" r:id="rId27" xr:uid="{D063550E-2A19-47B7-96C8-646FE0333095}"/>
    <hyperlink ref="M33" r:id="rId28" xr:uid="{D78951EF-8EC8-4239-8171-BC1B73DB6329}"/>
    <hyperlink ref="M29" r:id="rId29" xr:uid="{3D6FD63C-6B18-44FF-940F-8FCF54241DFE}"/>
  </hyperlinks>
  <pageMargins left="0.7" right="0.7" top="0.75" bottom="0.75" header="0.3" footer="0.3"/>
  <pageSetup orientation="portrait" r:id="rId30"/>
  <drawing r:id="rId31"/>
  <legacyDrawing r:id="rId3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ABB1D-0FC5-40DD-8F36-13797B7FFCC7}">
  <sheetPr codeName="Hoja9">
    <tabColor rgb="FF92D050"/>
  </sheetPr>
  <dimension ref="A1:BL63"/>
  <sheetViews>
    <sheetView workbookViewId="0">
      <selection activeCell="G5" sqref="G5"/>
    </sheetView>
  </sheetViews>
  <sheetFormatPr baseColWidth="10" defaultColWidth="12.140625" defaultRowHeight="11.25"/>
  <cols>
    <col min="1" max="1" width="18.42578125" style="3" customWidth="1"/>
    <col min="2" max="2" width="20.85546875" style="3" bestFit="1" customWidth="1"/>
    <col min="3" max="3" width="10.42578125" style="3" customWidth="1"/>
    <col min="4" max="4" width="32.42578125" style="3" customWidth="1"/>
    <col min="5" max="5" width="38.42578125" style="3" customWidth="1"/>
    <col min="6" max="6" width="11.28515625" style="3" customWidth="1"/>
    <col min="7" max="7" width="22.42578125" style="3" bestFit="1" customWidth="1"/>
    <col min="8" max="8" width="21.140625" style="3" bestFit="1" customWidth="1"/>
    <col min="9" max="9" width="6.42578125" style="3" customWidth="1"/>
    <col min="10" max="10" width="5.140625" style="3" customWidth="1"/>
    <col min="11" max="11" width="3.28515625" style="3" customWidth="1"/>
    <col min="12" max="12" width="5.28515625" style="3" customWidth="1"/>
    <col min="13" max="13" width="7.28515625" style="3" customWidth="1"/>
    <col min="14" max="14" width="7.85546875" style="3" customWidth="1"/>
    <col min="15" max="15" width="4.5703125" style="3" customWidth="1"/>
    <col min="16" max="16" width="4.140625" style="3" customWidth="1"/>
    <col min="17" max="17" width="5.28515625" style="3" customWidth="1"/>
    <col min="18" max="18" width="7.42578125" style="3" customWidth="1"/>
    <col min="19" max="20" width="5.85546875" style="3" customWidth="1"/>
    <col min="21" max="21" width="6.85546875" style="3" customWidth="1"/>
    <col min="22" max="22" width="4.140625" style="3" customWidth="1"/>
    <col min="23" max="23" width="6.85546875" style="3" customWidth="1"/>
    <col min="24" max="24" width="4.140625" style="3" customWidth="1"/>
    <col min="25" max="25" width="3" style="3" customWidth="1"/>
    <col min="26" max="26" width="5.28515625" style="3" customWidth="1"/>
    <col min="27" max="27" width="4.7109375" style="3" customWidth="1"/>
    <col min="28" max="28" width="4.140625" style="3" customWidth="1"/>
    <col min="29" max="29" width="5" style="3" customWidth="1"/>
    <col min="30" max="30" width="5.7109375" style="3" customWidth="1"/>
    <col min="31" max="31" width="3" style="3" customWidth="1"/>
    <col min="32" max="32" width="5.140625" style="3" customWidth="1"/>
    <col min="33" max="33" width="6.42578125" style="3" customWidth="1"/>
    <col min="34" max="34" width="4" style="3" customWidth="1"/>
    <col min="35" max="35" width="6.42578125" style="3" customWidth="1"/>
    <col min="36" max="36" width="4.140625" style="3" customWidth="1"/>
    <col min="37" max="37" width="3.5703125" style="3" customWidth="1"/>
    <col min="38" max="38" width="5.140625" style="3" customWidth="1"/>
    <col min="39" max="39" width="3.5703125" style="3" customWidth="1"/>
    <col min="40" max="40" width="3.42578125" style="3" customWidth="1"/>
    <col min="41" max="41" width="5.28515625" style="3" customWidth="1"/>
    <col min="42" max="42" width="4.7109375" style="3" customWidth="1"/>
    <col min="43" max="43" width="5.140625" style="3" customWidth="1"/>
    <col min="44" max="44" width="0.7109375" style="3" customWidth="1"/>
    <col min="45" max="45" width="4.7109375" style="3" customWidth="1"/>
    <col min="46" max="46" width="3" style="3" customWidth="1"/>
    <col min="47" max="47" width="4.7109375" style="3" customWidth="1"/>
    <col min="48" max="49" width="3" style="3" customWidth="1"/>
    <col min="50" max="50" width="5.28515625" style="3" customWidth="1"/>
    <col min="51" max="51" width="3" style="3" customWidth="1"/>
    <col min="52" max="52" width="2.42578125" style="3" customWidth="1"/>
    <col min="53" max="53" width="3" style="3" customWidth="1"/>
    <col min="54" max="54" width="3.5703125" style="3" customWidth="1"/>
    <col min="55" max="55" width="4" style="3" customWidth="1"/>
    <col min="56" max="56" width="4.140625" style="3" customWidth="1"/>
    <col min="57" max="57" width="5.28515625" style="3" customWidth="1"/>
    <col min="58" max="59" width="3" style="3" customWidth="1"/>
    <col min="60" max="60" width="2.85546875" style="3" customWidth="1"/>
    <col min="61" max="61" width="5.28515625" style="3" customWidth="1"/>
    <col min="62" max="63" width="3" style="3" customWidth="1"/>
    <col min="64" max="64" width="6.42578125" style="3" customWidth="1"/>
    <col min="65" max="73" width="3" style="3" customWidth="1"/>
    <col min="74" max="255" width="12.140625" style="3"/>
    <col min="256" max="256" width="2.42578125" style="3" customWidth="1"/>
    <col min="257" max="257" width="3.5703125" style="3" customWidth="1"/>
    <col min="258" max="259" width="4.140625" style="3" customWidth="1"/>
    <col min="260" max="260" width="3.28515625" style="3" customWidth="1"/>
    <col min="261" max="261" width="5.28515625" style="3" customWidth="1"/>
    <col min="262" max="262" width="4" style="3" customWidth="1"/>
    <col min="263" max="263" width="7.42578125" style="3" customWidth="1"/>
    <col min="264" max="264" width="5.7109375" style="3" customWidth="1"/>
    <col min="265" max="265" width="6.42578125" style="3" customWidth="1"/>
    <col min="266" max="266" width="5.140625" style="3" customWidth="1"/>
    <col min="267" max="267" width="3.28515625" style="3" customWidth="1"/>
    <col min="268" max="268" width="5.28515625" style="3" customWidth="1"/>
    <col min="269" max="269" width="7.28515625" style="3" customWidth="1"/>
    <col min="270" max="270" width="7.85546875" style="3" customWidth="1"/>
    <col min="271" max="271" width="4.5703125" style="3" customWidth="1"/>
    <col min="272" max="272" width="4.140625" style="3" customWidth="1"/>
    <col min="273" max="273" width="5.28515625" style="3" customWidth="1"/>
    <col min="274" max="274" width="7.42578125" style="3" customWidth="1"/>
    <col min="275" max="276" width="5.85546875" style="3" customWidth="1"/>
    <col min="277" max="277" width="6.85546875" style="3" customWidth="1"/>
    <col min="278" max="278" width="4.140625" style="3" customWidth="1"/>
    <col min="279" max="279" width="6.85546875" style="3" customWidth="1"/>
    <col min="280" max="280" width="4.140625" style="3" customWidth="1"/>
    <col min="281" max="281" width="3" style="3" customWidth="1"/>
    <col min="282" max="282" width="5.28515625" style="3" customWidth="1"/>
    <col min="283" max="283" width="4.7109375" style="3" customWidth="1"/>
    <col min="284" max="284" width="4.140625" style="3" customWidth="1"/>
    <col min="285" max="285" width="5" style="3" customWidth="1"/>
    <col min="286" max="286" width="5.7109375" style="3" customWidth="1"/>
    <col min="287" max="287" width="3" style="3" customWidth="1"/>
    <col min="288" max="288" width="5.140625" style="3" customWidth="1"/>
    <col min="289" max="289" width="6.42578125" style="3" customWidth="1"/>
    <col min="290" max="290" width="4" style="3" customWidth="1"/>
    <col min="291" max="291" width="6.42578125" style="3" customWidth="1"/>
    <col min="292" max="292" width="4.140625" style="3" customWidth="1"/>
    <col min="293" max="293" width="3.5703125" style="3" customWidth="1"/>
    <col min="294" max="294" width="5.140625" style="3" customWidth="1"/>
    <col min="295" max="295" width="3.5703125" style="3" customWidth="1"/>
    <col min="296" max="296" width="3.42578125" style="3" customWidth="1"/>
    <col min="297" max="297" width="5.28515625" style="3" customWidth="1"/>
    <col min="298" max="298" width="4.7109375" style="3" customWidth="1"/>
    <col min="299" max="299" width="5.140625" style="3" customWidth="1"/>
    <col min="300" max="300" width="0.7109375" style="3" customWidth="1"/>
    <col min="301" max="301" width="4.7109375" style="3" customWidth="1"/>
    <col min="302" max="302" width="3" style="3" customWidth="1"/>
    <col min="303" max="303" width="4.7109375" style="3" customWidth="1"/>
    <col min="304" max="305" width="3" style="3" customWidth="1"/>
    <col min="306" max="306" width="5.28515625" style="3" customWidth="1"/>
    <col min="307" max="307" width="3" style="3" customWidth="1"/>
    <col min="308" max="308" width="2.42578125" style="3" customWidth="1"/>
    <col min="309" max="309" width="3" style="3" customWidth="1"/>
    <col min="310" max="310" width="3.5703125" style="3" customWidth="1"/>
    <col min="311" max="311" width="4" style="3" customWidth="1"/>
    <col min="312" max="312" width="4.140625" style="3" customWidth="1"/>
    <col min="313" max="313" width="5.28515625" style="3" customWidth="1"/>
    <col min="314" max="315" width="3" style="3" customWidth="1"/>
    <col min="316" max="316" width="2.85546875" style="3" customWidth="1"/>
    <col min="317" max="317" width="5.28515625" style="3" customWidth="1"/>
    <col min="318" max="319" width="3" style="3" customWidth="1"/>
    <col min="320" max="320" width="6.42578125" style="3" customWidth="1"/>
    <col min="321" max="329" width="3" style="3" customWidth="1"/>
    <col min="330" max="511" width="12.140625" style="3"/>
    <col min="512" max="512" width="2.42578125" style="3" customWidth="1"/>
    <col min="513" max="513" width="3.5703125" style="3" customWidth="1"/>
    <col min="514" max="515" width="4.140625" style="3" customWidth="1"/>
    <col min="516" max="516" width="3.28515625" style="3" customWidth="1"/>
    <col min="517" max="517" width="5.28515625" style="3" customWidth="1"/>
    <col min="518" max="518" width="4" style="3" customWidth="1"/>
    <col min="519" max="519" width="7.42578125" style="3" customWidth="1"/>
    <col min="520" max="520" width="5.7109375" style="3" customWidth="1"/>
    <col min="521" max="521" width="6.42578125" style="3" customWidth="1"/>
    <col min="522" max="522" width="5.140625" style="3" customWidth="1"/>
    <col min="523" max="523" width="3.28515625" style="3" customWidth="1"/>
    <col min="524" max="524" width="5.28515625" style="3" customWidth="1"/>
    <col min="525" max="525" width="7.28515625" style="3" customWidth="1"/>
    <col min="526" max="526" width="7.85546875" style="3" customWidth="1"/>
    <col min="527" max="527" width="4.5703125" style="3" customWidth="1"/>
    <col min="528" max="528" width="4.140625" style="3" customWidth="1"/>
    <col min="529" max="529" width="5.28515625" style="3" customWidth="1"/>
    <col min="530" max="530" width="7.42578125" style="3" customWidth="1"/>
    <col min="531" max="532" width="5.85546875" style="3" customWidth="1"/>
    <col min="533" max="533" width="6.85546875" style="3" customWidth="1"/>
    <col min="534" max="534" width="4.140625" style="3" customWidth="1"/>
    <col min="535" max="535" width="6.85546875" style="3" customWidth="1"/>
    <col min="536" max="536" width="4.140625" style="3" customWidth="1"/>
    <col min="537" max="537" width="3" style="3" customWidth="1"/>
    <col min="538" max="538" width="5.28515625" style="3" customWidth="1"/>
    <col min="539" max="539" width="4.7109375" style="3" customWidth="1"/>
    <col min="540" max="540" width="4.140625" style="3" customWidth="1"/>
    <col min="541" max="541" width="5" style="3" customWidth="1"/>
    <col min="542" max="542" width="5.7109375" style="3" customWidth="1"/>
    <col min="543" max="543" width="3" style="3" customWidth="1"/>
    <col min="544" max="544" width="5.140625" style="3" customWidth="1"/>
    <col min="545" max="545" width="6.42578125" style="3" customWidth="1"/>
    <col min="546" max="546" width="4" style="3" customWidth="1"/>
    <col min="547" max="547" width="6.42578125" style="3" customWidth="1"/>
    <col min="548" max="548" width="4.140625" style="3" customWidth="1"/>
    <col min="549" max="549" width="3.5703125" style="3" customWidth="1"/>
    <col min="550" max="550" width="5.140625" style="3" customWidth="1"/>
    <col min="551" max="551" width="3.5703125" style="3" customWidth="1"/>
    <col min="552" max="552" width="3.42578125" style="3" customWidth="1"/>
    <col min="553" max="553" width="5.28515625" style="3" customWidth="1"/>
    <col min="554" max="554" width="4.7109375" style="3" customWidth="1"/>
    <col min="555" max="555" width="5.140625" style="3" customWidth="1"/>
    <col min="556" max="556" width="0.7109375" style="3" customWidth="1"/>
    <col min="557" max="557" width="4.7109375" style="3" customWidth="1"/>
    <col min="558" max="558" width="3" style="3" customWidth="1"/>
    <col min="559" max="559" width="4.7109375" style="3" customWidth="1"/>
    <col min="560" max="561" width="3" style="3" customWidth="1"/>
    <col min="562" max="562" width="5.28515625" style="3" customWidth="1"/>
    <col min="563" max="563" width="3" style="3" customWidth="1"/>
    <col min="564" max="564" width="2.42578125" style="3" customWidth="1"/>
    <col min="565" max="565" width="3" style="3" customWidth="1"/>
    <col min="566" max="566" width="3.5703125" style="3" customWidth="1"/>
    <col min="567" max="567" width="4" style="3" customWidth="1"/>
    <col min="568" max="568" width="4.140625" style="3" customWidth="1"/>
    <col min="569" max="569" width="5.28515625" style="3" customWidth="1"/>
    <col min="570" max="571" width="3" style="3" customWidth="1"/>
    <col min="572" max="572" width="2.85546875" style="3" customWidth="1"/>
    <col min="573" max="573" width="5.28515625" style="3" customWidth="1"/>
    <col min="574" max="575" width="3" style="3" customWidth="1"/>
    <col min="576" max="576" width="6.42578125" style="3" customWidth="1"/>
    <col min="577" max="585" width="3" style="3" customWidth="1"/>
    <col min="586" max="767" width="12.140625" style="3"/>
    <col min="768" max="768" width="2.42578125" style="3" customWidth="1"/>
    <col min="769" max="769" width="3.5703125" style="3" customWidth="1"/>
    <col min="770" max="771" width="4.140625" style="3" customWidth="1"/>
    <col min="772" max="772" width="3.28515625" style="3" customWidth="1"/>
    <col min="773" max="773" width="5.28515625" style="3" customWidth="1"/>
    <col min="774" max="774" width="4" style="3" customWidth="1"/>
    <col min="775" max="775" width="7.42578125" style="3" customWidth="1"/>
    <col min="776" max="776" width="5.7109375" style="3" customWidth="1"/>
    <col min="777" max="777" width="6.42578125" style="3" customWidth="1"/>
    <col min="778" max="778" width="5.140625" style="3" customWidth="1"/>
    <col min="779" max="779" width="3.28515625" style="3" customWidth="1"/>
    <col min="780" max="780" width="5.28515625" style="3" customWidth="1"/>
    <col min="781" max="781" width="7.28515625" style="3" customWidth="1"/>
    <col min="782" max="782" width="7.85546875" style="3" customWidth="1"/>
    <col min="783" max="783" width="4.5703125" style="3" customWidth="1"/>
    <col min="784" max="784" width="4.140625" style="3" customWidth="1"/>
    <col min="785" max="785" width="5.28515625" style="3" customWidth="1"/>
    <col min="786" max="786" width="7.42578125" style="3" customWidth="1"/>
    <col min="787" max="788" width="5.85546875" style="3" customWidth="1"/>
    <col min="789" max="789" width="6.85546875" style="3" customWidth="1"/>
    <col min="790" max="790" width="4.140625" style="3" customWidth="1"/>
    <col min="791" max="791" width="6.85546875" style="3" customWidth="1"/>
    <col min="792" max="792" width="4.140625" style="3" customWidth="1"/>
    <col min="793" max="793" width="3" style="3" customWidth="1"/>
    <col min="794" max="794" width="5.28515625" style="3" customWidth="1"/>
    <col min="795" max="795" width="4.7109375" style="3" customWidth="1"/>
    <col min="796" max="796" width="4.140625" style="3" customWidth="1"/>
    <col min="797" max="797" width="5" style="3" customWidth="1"/>
    <col min="798" max="798" width="5.7109375" style="3" customWidth="1"/>
    <col min="799" max="799" width="3" style="3" customWidth="1"/>
    <col min="800" max="800" width="5.140625" style="3" customWidth="1"/>
    <col min="801" max="801" width="6.42578125" style="3" customWidth="1"/>
    <col min="802" max="802" width="4" style="3" customWidth="1"/>
    <col min="803" max="803" width="6.42578125" style="3" customWidth="1"/>
    <col min="804" max="804" width="4.140625" style="3" customWidth="1"/>
    <col min="805" max="805" width="3.5703125" style="3" customWidth="1"/>
    <col min="806" max="806" width="5.140625" style="3" customWidth="1"/>
    <col min="807" max="807" width="3.5703125" style="3" customWidth="1"/>
    <col min="808" max="808" width="3.42578125" style="3" customWidth="1"/>
    <col min="809" max="809" width="5.28515625" style="3" customWidth="1"/>
    <col min="810" max="810" width="4.7109375" style="3" customWidth="1"/>
    <col min="811" max="811" width="5.140625" style="3" customWidth="1"/>
    <col min="812" max="812" width="0.7109375" style="3" customWidth="1"/>
    <col min="813" max="813" width="4.7109375" style="3" customWidth="1"/>
    <col min="814" max="814" width="3" style="3" customWidth="1"/>
    <col min="815" max="815" width="4.7109375" style="3" customWidth="1"/>
    <col min="816" max="817" width="3" style="3" customWidth="1"/>
    <col min="818" max="818" width="5.28515625" style="3" customWidth="1"/>
    <col min="819" max="819" width="3" style="3" customWidth="1"/>
    <col min="820" max="820" width="2.42578125" style="3" customWidth="1"/>
    <col min="821" max="821" width="3" style="3" customWidth="1"/>
    <col min="822" max="822" width="3.5703125" style="3" customWidth="1"/>
    <col min="823" max="823" width="4" style="3" customWidth="1"/>
    <col min="824" max="824" width="4.140625" style="3" customWidth="1"/>
    <col min="825" max="825" width="5.28515625" style="3" customWidth="1"/>
    <col min="826" max="827" width="3" style="3" customWidth="1"/>
    <col min="828" max="828" width="2.85546875" style="3" customWidth="1"/>
    <col min="829" max="829" width="5.28515625" style="3" customWidth="1"/>
    <col min="830" max="831" width="3" style="3" customWidth="1"/>
    <col min="832" max="832" width="6.42578125" style="3" customWidth="1"/>
    <col min="833" max="841" width="3" style="3" customWidth="1"/>
    <col min="842" max="1023" width="12.140625" style="3"/>
    <col min="1024" max="1024" width="2.42578125" style="3" customWidth="1"/>
    <col min="1025" max="1025" width="3.5703125" style="3" customWidth="1"/>
    <col min="1026" max="1027" width="4.140625" style="3" customWidth="1"/>
    <col min="1028" max="1028" width="3.28515625" style="3" customWidth="1"/>
    <col min="1029" max="1029" width="5.28515625" style="3" customWidth="1"/>
    <col min="1030" max="1030" width="4" style="3" customWidth="1"/>
    <col min="1031" max="1031" width="7.42578125" style="3" customWidth="1"/>
    <col min="1032" max="1032" width="5.7109375" style="3" customWidth="1"/>
    <col min="1033" max="1033" width="6.42578125" style="3" customWidth="1"/>
    <col min="1034" max="1034" width="5.140625" style="3" customWidth="1"/>
    <col min="1035" max="1035" width="3.28515625" style="3" customWidth="1"/>
    <col min="1036" max="1036" width="5.28515625" style="3" customWidth="1"/>
    <col min="1037" max="1037" width="7.28515625" style="3" customWidth="1"/>
    <col min="1038" max="1038" width="7.85546875" style="3" customWidth="1"/>
    <col min="1039" max="1039" width="4.5703125" style="3" customWidth="1"/>
    <col min="1040" max="1040" width="4.140625" style="3" customWidth="1"/>
    <col min="1041" max="1041" width="5.28515625" style="3" customWidth="1"/>
    <col min="1042" max="1042" width="7.42578125" style="3" customWidth="1"/>
    <col min="1043" max="1044" width="5.85546875" style="3" customWidth="1"/>
    <col min="1045" max="1045" width="6.85546875" style="3" customWidth="1"/>
    <col min="1046" max="1046" width="4.140625" style="3" customWidth="1"/>
    <col min="1047" max="1047" width="6.85546875" style="3" customWidth="1"/>
    <col min="1048" max="1048" width="4.140625" style="3" customWidth="1"/>
    <col min="1049" max="1049" width="3" style="3" customWidth="1"/>
    <col min="1050" max="1050" width="5.28515625" style="3" customWidth="1"/>
    <col min="1051" max="1051" width="4.7109375" style="3" customWidth="1"/>
    <col min="1052" max="1052" width="4.140625" style="3" customWidth="1"/>
    <col min="1053" max="1053" width="5" style="3" customWidth="1"/>
    <col min="1054" max="1054" width="5.7109375" style="3" customWidth="1"/>
    <col min="1055" max="1055" width="3" style="3" customWidth="1"/>
    <col min="1056" max="1056" width="5.140625" style="3" customWidth="1"/>
    <col min="1057" max="1057" width="6.42578125" style="3" customWidth="1"/>
    <col min="1058" max="1058" width="4" style="3" customWidth="1"/>
    <col min="1059" max="1059" width="6.42578125" style="3" customWidth="1"/>
    <col min="1060" max="1060" width="4.140625" style="3" customWidth="1"/>
    <col min="1061" max="1061" width="3.5703125" style="3" customWidth="1"/>
    <col min="1062" max="1062" width="5.140625" style="3" customWidth="1"/>
    <col min="1063" max="1063" width="3.5703125" style="3" customWidth="1"/>
    <col min="1064" max="1064" width="3.42578125" style="3" customWidth="1"/>
    <col min="1065" max="1065" width="5.28515625" style="3" customWidth="1"/>
    <col min="1066" max="1066" width="4.7109375" style="3" customWidth="1"/>
    <col min="1067" max="1067" width="5.140625" style="3" customWidth="1"/>
    <col min="1068" max="1068" width="0.7109375" style="3" customWidth="1"/>
    <col min="1069" max="1069" width="4.7109375" style="3" customWidth="1"/>
    <col min="1070" max="1070" width="3" style="3" customWidth="1"/>
    <col min="1071" max="1071" width="4.7109375" style="3" customWidth="1"/>
    <col min="1072" max="1073" width="3" style="3" customWidth="1"/>
    <col min="1074" max="1074" width="5.28515625" style="3" customWidth="1"/>
    <col min="1075" max="1075" width="3" style="3" customWidth="1"/>
    <col min="1076" max="1076" width="2.42578125" style="3" customWidth="1"/>
    <col min="1077" max="1077" width="3" style="3" customWidth="1"/>
    <col min="1078" max="1078" width="3.5703125" style="3" customWidth="1"/>
    <col min="1079" max="1079" width="4" style="3" customWidth="1"/>
    <col min="1080" max="1080" width="4.140625" style="3" customWidth="1"/>
    <col min="1081" max="1081" width="5.28515625" style="3" customWidth="1"/>
    <col min="1082" max="1083" width="3" style="3" customWidth="1"/>
    <col min="1084" max="1084" width="2.85546875" style="3" customWidth="1"/>
    <col min="1085" max="1085" width="5.28515625" style="3" customWidth="1"/>
    <col min="1086" max="1087" width="3" style="3" customWidth="1"/>
    <col min="1088" max="1088" width="6.42578125" style="3" customWidth="1"/>
    <col min="1089" max="1097" width="3" style="3" customWidth="1"/>
    <col min="1098" max="1279" width="12.140625" style="3"/>
    <col min="1280" max="1280" width="2.42578125" style="3" customWidth="1"/>
    <col min="1281" max="1281" width="3.5703125" style="3" customWidth="1"/>
    <col min="1282" max="1283" width="4.140625" style="3" customWidth="1"/>
    <col min="1284" max="1284" width="3.28515625" style="3" customWidth="1"/>
    <col min="1285" max="1285" width="5.28515625" style="3" customWidth="1"/>
    <col min="1286" max="1286" width="4" style="3" customWidth="1"/>
    <col min="1287" max="1287" width="7.42578125" style="3" customWidth="1"/>
    <col min="1288" max="1288" width="5.7109375" style="3" customWidth="1"/>
    <col min="1289" max="1289" width="6.42578125" style="3" customWidth="1"/>
    <col min="1290" max="1290" width="5.140625" style="3" customWidth="1"/>
    <col min="1291" max="1291" width="3.28515625" style="3" customWidth="1"/>
    <col min="1292" max="1292" width="5.28515625" style="3" customWidth="1"/>
    <col min="1293" max="1293" width="7.28515625" style="3" customWidth="1"/>
    <col min="1294" max="1294" width="7.85546875" style="3" customWidth="1"/>
    <col min="1295" max="1295" width="4.5703125" style="3" customWidth="1"/>
    <col min="1296" max="1296" width="4.140625" style="3" customWidth="1"/>
    <col min="1297" max="1297" width="5.28515625" style="3" customWidth="1"/>
    <col min="1298" max="1298" width="7.42578125" style="3" customWidth="1"/>
    <col min="1299" max="1300" width="5.85546875" style="3" customWidth="1"/>
    <col min="1301" max="1301" width="6.85546875" style="3" customWidth="1"/>
    <col min="1302" max="1302" width="4.140625" style="3" customWidth="1"/>
    <col min="1303" max="1303" width="6.85546875" style="3" customWidth="1"/>
    <col min="1304" max="1304" width="4.140625" style="3" customWidth="1"/>
    <col min="1305" max="1305" width="3" style="3" customWidth="1"/>
    <col min="1306" max="1306" width="5.28515625" style="3" customWidth="1"/>
    <col min="1307" max="1307" width="4.7109375" style="3" customWidth="1"/>
    <col min="1308" max="1308" width="4.140625" style="3" customWidth="1"/>
    <col min="1309" max="1309" width="5" style="3" customWidth="1"/>
    <col min="1310" max="1310" width="5.7109375" style="3" customWidth="1"/>
    <col min="1311" max="1311" width="3" style="3" customWidth="1"/>
    <col min="1312" max="1312" width="5.140625" style="3" customWidth="1"/>
    <col min="1313" max="1313" width="6.42578125" style="3" customWidth="1"/>
    <col min="1314" max="1314" width="4" style="3" customWidth="1"/>
    <col min="1315" max="1315" width="6.42578125" style="3" customWidth="1"/>
    <col min="1316" max="1316" width="4.140625" style="3" customWidth="1"/>
    <col min="1317" max="1317" width="3.5703125" style="3" customWidth="1"/>
    <col min="1318" max="1318" width="5.140625" style="3" customWidth="1"/>
    <col min="1319" max="1319" width="3.5703125" style="3" customWidth="1"/>
    <col min="1320" max="1320" width="3.42578125" style="3" customWidth="1"/>
    <col min="1321" max="1321" width="5.28515625" style="3" customWidth="1"/>
    <col min="1322" max="1322" width="4.7109375" style="3" customWidth="1"/>
    <col min="1323" max="1323" width="5.140625" style="3" customWidth="1"/>
    <col min="1324" max="1324" width="0.7109375" style="3" customWidth="1"/>
    <col min="1325" max="1325" width="4.7109375" style="3" customWidth="1"/>
    <col min="1326" max="1326" width="3" style="3" customWidth="1"/>
    <col min="1327" max="1327" width="4.7109375" style="3" customWidth="1"/>
    <col min="1328" max="1329" width="3" style="3" customWidth="1"/>
    <col min="1330" max="1330" width="5.28515625" style="3" customWidth="1"/>
    <col min="1331" max="1331" width="3" style="3" customWidth="1"/>
    <col min="1332" max="1332" width="2.42578125" style="3" customWidth="1"/>
    <col min="1333" max="1333" width="3" style="3" customWidth="1"/>
    <col min="1334" max="1334" width="3.5703125" style="3" customWidth="1"/>
    <col min="1335" max="1335" width="4" style="3" customWidth="1"/>
    <col min="1336" max="1336" width="4.140625" style="3" customWidth="1"/>
    <col min="1337" max="1337" width="5.28515625" style="3" customWidth="1"/>
    <col min="1338" max="1339" width="3" style="3" customWidth="1"/>
    <col min="1340" max="1340" width="2.85546875" style="3" customWidth="1"/>
    <col min="1341" max="1341" width="5.28515625" style="3" customWidth="1"/>
    <col min="1342" max="1343" width="3" style="3" customWidth="1"/>
    <col min="1344" max="1344" width="6.42578125" style="3" customWidth="1"/>
    <col min="1345" max="1353" width="3" style="3" customWidth="1"/>
    <col min="1354" max="1535" width="12.140625" style="3"/>
    <col min="1536" max="1536" width="2.42578125" style="3" customWidth="1"/>
    <col min="1537" max="1537" width="3.5703125" style="3" customWidth="1"/>
    <col min="1538" max="1539" width="4.140625" style="3" customWidth="1"/>
    <col min="1540" max="1540" width="3.28515625" style="3" customWidth="1"/>
    <col min="1541" max="1541" width="5.28515625" style="3" customWidth="1"/>
    <col min="1542" max="1542" width="4" style="3" customWidth="1"/>
    <col min="1543" max="1543" width="7.42578125" style="3" customWidth="1"/>
    <col min="1544" max="1544" width="5.7109375" style="3" customWidth="1"/>
    <col min="1545" max="1545" width="6.42578125" style="3" customWidth="1"/>
    <col min="1546" max="1546" width="5.140625" style="3" customWidth="1"/>
    <col min="1547" max="1547" width="3.28515625" style="3" customWidth="1"/>
    <col min="1548" max="1548" width="5.28515625" style="3" customWidth="1"/>
    <col min="1549" max="1549" width="7.28515625" style="3" customWidth="1"/>
    <col min="1550" max="1550" width="7.85546875" style="3" customWidth="1"/>
    <col min="1551" max="1551" width="4.5703125" style="3" customWidth="1"/>
    <col min="1552" max="1552" width="4.140625" style="3" customWidth="1"/>
    <col min="1553" max="1553" width="5.28515625" style="3" customWidth="1"/>
    <col min="1554" max="1554" width="7.42578125" style="3" customWidth="1"/>
    <col min="1555" max="1556" width="5.85546875" style="3" customWidth="1"/>
    <col min="1557" max="1557" width="6.85546875" style="3" customWidth="1"/>
    <col min="1558" max="1558" width="4.140625" style="3" customWidth="1"/>
    <col min="1559" max="1559" width="6.85546875" style="3" customWidth="1"/>
    <col min="1560" max="1560" width="4.140625" style="3" customWidth="1"/>
    <col min="1561" max="1561" width="3" style="3" customWidth="1"/>
    <col min="1562" max="1562" width="5.28515625" style="3" customWidth="1"/>
    <col min="1563" max="1563" width="4.7109375" style="3" customWidth="1"/>
    <col min="1564" max="1564" width="4.140625" style="3" customWidth="1"/>
    <col min="1565" max="1565" width="5" style="3" customWidth="1"/>
    <col min="1566" max="1566" width="5.7109375" style="3" customWidth="1"/>
    <col min="1567" max="1567" width="3" style="3" customWidth="1"/>
    <col min="1568" max="1568" width="5.140625" style="3" customWidth="1"/>
    <col min="1569" max="1569" width="6.42578125" style="3" customWidth="1"/>
    <col min="1570" max="1570" width="4" style="3" customWidth="1"/>
    <col min="1571" max="1571" width="6.42578125" style="3" customWidth="1"/>
    <col min="1572" max="1572" width="4.140625" style="3" customWidth="1"/>
    <col min="1573" max="1573" width="3.5703125" style="3" customWidth="1"/>
    <col min="1574" max="1574" width="5.140625" style="3" customWidth="1"/>
    <col min="1575" max="1575" width="3.5703125" style="3" customWidth="1"/>
    <col min="1576" max="1576" width="3.42578125" style="3" customWidth="1"/>
    <col min="1577" max="1577" width="5.28515625" style="3" customWidth="1"/>
    <col min="1578" max="1578" width="4.7109375" style="3" customWidth="1"/>
    <col min="1579" max="1579" width="5.140625" style="3" customWidth="1"/>
    <col min="1580" max="1580" width="0.7109375" style="3" customWidth="1"/>
    <col min="1581" max="1581" width="4.7109375" style="3" customWidth="1"/>
    <col min="1582" max="1582" width="3" style="3" customWidth="1"/>
    <col min="1583" max="1583" width="4.7109375" style="3" customWidth="1"/>
    <col min="1584" max="1585" width="3" style="3" customWidth="1"/>
    <col min="1586" max="1586" width="5.28515625" style="3" customWidth="1"/>
    <col min="1587" max="1587" width="3" style="3" customWidth="1"/>
    <col min="1588" max="1588" width="2.42578125" style="3" customWidth="1"/>
    <col min="1589" max="1589" width="3" style="3" customWidth="1"/>
    <col min="1590" max="1590" width="3.5703125" style="3" customWidth="1"/>
    <col min="1591" max="1591" width="4" style="3" customWidth="1"/>
    <col min="1592" max="1592" width="4.140625" style="3" customWidth="1"/>
    <col min="1593" max="1593" width="5.28515625" style="3" customWidth="1"/>
    <col min="1594" max="1595" width="3" style="3" customWidth="1"/>
    <col min="1596" max="1596" width="2.85546875" style="3" customWidth="1"/>
    <col min="1597" max="1597" width="5.28515625" style="3" customWidth="1"/>
    <col min="1598" max="1599" width="3" style="3" customWidth="1"/>
    <col min="1600" max="1600" width="6.42578125" style="3" customWidth="1"/>
    <col min="1601" max="1609" width="3" style="3" customWidth="1"/>
    <col min="1610" max="1791" width="12.140625" style="3"/>
    <col min="1792" max="1792" width="2.42578125" style="3" customWidth="1"/>
    <col min="1793" max="1793" width="3.5703125" style="3" customWidth="1"/>
    <col min="1794" max="1795" width="4.140625" style="3" customWidth="1"/>
    <col min="1796" max="1796" width="3.28515625" style="3" customWidth="1"/>
    <col min="1797" max="1797" width="5.28515625" style="3" customWidth="1"/>
    <col min="1798" max="1798" width="4" style="3" customWidth="1"/>
    <col min="1799" max="1799" width="7.42578125" style="3" customWidth="1"/>
    <col min="1800" max="1800" width="5.7109375" style="3" customWidth="1"/>
    <col min="1801" max="1801" width="6.42578125" style="3" customWidth="1"/>
    <col min="1802" max="1802" width="5.140625" style="3" customWidth="1"/>
    <col min="1803" max="1803" width="3.28515625" style="3" customWidth="1"/>
    <col min="1804" max="1804" width="5.28515625" style="3" customWidth="1"/>
    <col min="1805" max="1805" width="7.28515625" style="3" customWidth="1"/>
    <col min="1806" max="1806" width="7.85546875" style="3" customWidth="1"/>
    <col min="1807" max="1807" width="4.5703125" style="3" customWidth="1"/>
    <col min="1808" max="1808" width="4.140625" style="3" customWidth="1"/>
    <col min="1809" max="1809" width="5.28515625" style="3" customWidth="1"/>
    <col min="1810" max="1810" width="7.42578125" style="3" customWidth="1"/>
    <col min="1811" max="1812" width="5.85546875" style="3" customWidth="1"/>
    <col min="1813" max="1813" width="6.85546875" style="3" customWidth="1"/>
    <col min="1814" max="1814" width="4.140625" style="3" customWidth="1"/>
    <col min="1815" max="1815" width="6.85546875" style="3" customWidth="1"/>
    <col min="1816" max="1816" width="4.140625" style="3" customWidth="1"/>
    <col min="1817" max="1817" width="3" style="3" customWidth="1"/>
    <col min="1818" max="1818" width="5.28515625" style="3" customWidth="1"/>
    <col min="1819" max="1819" width="4.7109375" style="3" customWidth="1"/>
    <col min="1820" max="1820" width="4.140625" style="3" customWidth="1"/>
    <col min="1821" max="1821" width="5" style="3" customWidth="1"/>
    <col min="1822" max="1822" width="5.7109375" style="3" customWidth="1"/>
    <col min="1823" max="1823" width="3" style="3" customWidth="1"/>
    <col min="1824" max="1824" width="5.140625" style="3" customWidth="1"/>
    <col min="1825" max="1825" width="6.42578125" style="3" customWidth="1"/>
    <col min="1826" max="1826" width="4" style="3" customWidth="1"/>
    <col min="1827" max="1827" width="6.42578125" style="3" customWidth="1"/>
    <col min="1828" max="1828" width="4.140625" style="3" customWidth="1"/>
    <col min="1829" max="1829" width="3.5703125" style="3" customWidth="1"/>
    <col min="1830" max="1830" width="5.140625" style="3" customWidth="1"/>
    <col min="1831" max="1831" width="3.5703125" style="3" customWidth="1"/>
    <col min="1832" max="1832" width="3.42578125" style="3" customWidth="1"/>
    <col min="1833" max="1833" width="5.28515625" style="3" customWidth="1"/>
    <col min="1834" max="1834" width="4.7109375" style="3" customWidth="1"/>
    <col min="1835" max="1835" width="5.140625" style="3" customWidth="1"/>
    <col min="1836" max="1836" width="0.7109375" style="3" customWidth="1"/>
    <col min="1837" max="1837" width="4.7109375" style="3" customWidth="1"/>
    <col min="1838" max="1838" width="3" style="3" customWidth="1"/>
    <col min="1839" max="1839" width="4.7109375" style="3" customWidth="1"/>
    <col min="1840" max="1841" width="3" style="3" customWidth="1"/>
    <col min="1842" max="1842" width="5.28515625" style="3" customWidth="1"/>
    <col min="1843" max="1843" width="3" style="3" customWidth="1"/>
    <col min="1844" max="1844" width="2.42578125" style="3" customWidth="1"/>
    <col min="1845" max="1845" width="3" style="3" customWidth="1"/>
    <col min="1846" max="1846" width="3.5703125" style="3" customWidth="1"/>
    <col min="1847" max="1847" width="4" style="3" customWidth="1"/>
    <col min="1848" max="1848" width="4.140625" style="3" customWidth="1"/>
    <col min="1849" max="1849" width="5.28515625" style="3" customWidth="1"/>
    <col min="1850" max="1851" width="3" style="3" customWidth="1"/>
    <col min="1852" max="1852" width="2.85546875" style="3" customWidth="1"/>
    <col min="1853" max="1853" width="5.28515625" style="3" customWidth="1"/>
    <col min="1854" max="1855" width="3" style="3" customWidth="1"/>
    <col min="1856" max="1856" width="6.42578125" style="3" customWidth="1"/>
    <col min="1857" max="1865" width="3" style="3" customWidth="1"/>
    <col min="1866" max="2047" width="12.140625" style="3"/>
    <col min="2048" max="2048" width="2.42578125" style="3" customWidth="1"/>
    <col min="2049" max="2049" width="3.5703125" style="3" customWidth="1"/>
    <col min="2050" max="2051" width="4.140625" style="3" customWidth="1"/>
    <col min="2052" max="2052" width="3.28515625" style="3" customWidth="1"/>
    <col min="2053" max="2053" width="5.28515625" style="3" customWidth="1"/>
    <col min="2054" max="2054" width="4" style="3" customWidth="1"/>
    <col min="2055" max="2055" width="7.42578125" style="3" customWidth="1"/>
    <col min="2056" max="2056" width="5.7109375" style="3" customWidth="1"/>
    <col min="2057" max="2057" width="6.42578125" style="3" customWidth="1"/>
    <col min="2058" max="2058" width="5.140625" style="3" customWidth="1"/>
    <col min="2059" max="2059" width="3.28515625" style="3" customWidth="1"/>
    <col min="2060" max="2060" width="5.28515625" style="3" customWidth="1"/>
    <col min="2061" max="2061" width="7.28515625" style="3" customWidth="1"/>
    <col min="2062" max="2062" width="7.85546875" style="3" customWidth="1"/>
    <col min="2063" max="2063" width="4.5703125" style="3" customWidth="1"/>
    <col min="2064" max="2064" width="4.140625" style="3" customWidth="1"/>
    <col min="2065" max="2065" width="5.28515625" style="3" customWidth="1"/>
    <col min="2066" max="2066" width="7.42578125" style="3" customWidth="1"/>
    <col min="2067" max="2068" width="5.85546875" style="3" customWidth="1"/>
    <col min="2069" max="2069" width="6.85546875" style="3" customWidth="1"/>
    <col min="2070" max="2070" width="4.140625" style="3" customWidth="1"/>
    <col min="2071" max="2071" width="6.85546875" style="3" customWidth="1"/>
    <col min="2072" max="2072" width="4.140625" style="3" customWidth="1"/>
    <col min="2073" max="2073" width="3" style="3" customWidth="1"/>
    <col min="2074" max="2074" width="5.28515625" style="3" customWidth="1"/>
    <col min="2075" max="2075" width="4.7109375" style="3" customWidth="1"/>
    <col min="2076" max="2076" width="4.140625" style="3" customWidth="1"/>
    <col min="2077" max="2077" width="5" style="3" customWidth="1"/>
    <col min="2078" max="2078" width="5.7109375" style="3" customWidth="1"/>
    <col min="2079" max="2079" width="3" style="3" customWidth="1"/>
    <col min="2080" max="2080" width="5.140625" style="3" customWidth="1"/>
    <col min="2081" max="2081" width="6.42578125" style="3" customWidth="1"/>
    <col min="2082" max="2082" width="4" style="3" customWidth="1"/>
    <col min="2083" max="2083" width="6.42578125" style="3" customWidth="1"/>
    <col min="2084" max="2084" width="4.140625" style="3" customWidth="1"/>
    <col min="2085" max="2085" width="3.5703125" style="3" customWidth="1"/>
    <col min="2086" max="2086" width="5.140625" style="3" customWidth="1"/>
    <col min="2087" max="2087" width="3.5703125" style="3" customWidth="1"/>
    <col min="2088" max="2088" width="3.42578125" style="3" customWidth="1"/>
    <col min="2089" max="2089" width="5.28515625" style="3" customWidth="1"/>
    <col min="2090" max="2090" width="4.7109375" style="3" customWidth="1"/>
    <col min="2091" max="2091" width="5.140625" style="3" customWidth="1"/>
    <col min="2092" max="2092" width="0.7109375" style="3" customWidth="1"/>
    <col min="2093" max="2093" width="4.7109375" style="3" customWidth="1"/>
    <col min="2094" max="2094" width="3" style="3" customWidth="1"/>
    <col min="2095" max="2095" width="4.7109375" style="3" customWidth="1"/>
    <col min="2096" max="2097" width="3" style="3" customWidth="1"/>
    <col min="2098" max="2098" width="5.28515625" style="3" customWidth="1"/>
    <col min="2099" max="2099" width="3" style="3" customWidth="1"/>
    <col min="2100" max="2100" width="2.42578125" style="3" customWidth="1"/>
    <col min="2101" max="2101" width="3" style="3" customWidth="1"/>
    <col min="2102" max="2102" width="3.5703125" style="3" customWidth="1"/>
    <col min="2103" max="2103" width="4" style="3" customWidth="1"/>
    <col min="2104" max="2104" width="4.140625" style="3" customWidth="1"/>
    <col min="2105" max="2105" width="5.28515625" style="3" customWidth="1"/>
    <col min="2106" max="2107" width="3" style="3" customWidth="1"/>
    <col min="2108" max="2108" width="2.85546875" style="3" customWidth="1"/>
    <col min="2109" max="2109" width="5.28515625" style="3" customWidth="1"/>
    <col min="2110" max="2111" width="3" style="3" customWidth="1"/>
    <col min="2112" max="2112" width="6.42578125" style="3" customWidth="1"/>
    <col min="2113" max="2121" width="3" style="3" customWidth="1"/>
    <col min="2122" max="2303" width="12.140625" style="3"/>
    <col min="2304" max="2304" width="2.42578125" style="3" customWidth="1"/>
    <col min="2305" max="2305" width="3.5703125" style="3" customWidth="1"/>
    <col min="2306" max="2307" width="4.140625" style="3" customWidth="1"/>
    <col min="2308" max="2308" width="3.28515625" style="3" customWidth="1"/>
    <col min="2309" max="2309" width="5.28515625" style="3" customWidth="1"/>
    <col min="2310" max="2310" width="4" style="3" customWidth="1"/>
    <col min="2311" max="2311" width="7.42578125" style="3" customWidth="1"/>
    <col min="2312" max="2312" width="5.7109375" style="3" customWidth="1"/>
    <col min="2313" max="2313" width="6.42578125" style="3" customWidth="1"/>
    <col min="2314" max="2314" width="5.140625" style="3" customWidth="1"/>
    <col min="2315" max="2315" width="3.28515625" style="3" customWidth="1"/>
    <col min="2316" max="2316" width="5.28515625" style="3" customWidth="1"/>
    <col min="2317" max="2317" width="7.28515625" style="3" customWidth="1"/>
    <col min="2318" max="2318" width="7.85546875" style="3" customWidth="1"/>
    <col min="2319" max="2319" width="4.5703125" style="3" customWidth="1"/>
    <col min="2320" max="2320" width="4.140625" style="3" customWidth="1"/>
    <col min="2321" max="2321" width="5.28515625" style="3" customWidth="1"/>
    <col min="2322" max="2322" width="7.42578125" style="3" customWidth="1"/>
    <col min="2323" max="2324" width="5.85546875" style="3" customWidth="1"/>
    <col min="2325" max="2325" width="6.85546875" style="3" customWidth="1"/>
    <col min="2326" max="2326" width="4.140625" style="3" customWidth="1"/>
    <col min="2327" max="2327" width="6.85546875" style="3" customWidth="1"/>
    <col min="2328" max="2328" width="4.140625" style="3" customWidth="1"/>
    <col min="2329" max="2329" width="3" style="3" customWidth="1"/>
    <col min="2330" max="2330" width="5.28515625" style="3" customWidth="1"/>
    <col min="2331" max="2331" width="4.7109375" style="3" customWidth="1"/>
    <col min="2332" max="2332" width="4.140625" style="3" customWidth="1"/>
    <col min="2333" max="2333" width="5" style="3" customWidth="1"/>
    <col min="2334" max="2334" width="5.7109375" style="3" customWidth="1"/>
    <col min="2335" max="2335" width="3" style="3" customWidth="1"/>
    <col min="2336" max="2336" width="5.140625" style="3" customWidth="1"/>
    <col min="2337" max="2337" width="6.42578125" style="3" customWidth="1"/>
    <col min="2338" max="2338" width="4" style="3" customWidth="1"/>
    <col min="2339" max="2339" width="6.42578125" style="3" customWidth="1"/>
    <col min="2340" max="2340" width="4.140625" style="3" customWidth="1"/>
    <col min="2341" max="2341" width="3.5703125" style="3" customWidth="1"/>
    <col min="2342" max="2342" width="5.140625" style="3" customWidth="1"/>
    <col min="2343" max="2343" width="3.5703125" style="3" customWidth="1"/>
    <col min="2344" max="2344" width="3.42578125" style="3" customWidth="1"/>
    <col min="2345" max="2345" width="5.28515625" style="3" customWidth="1"/>
    <col min="2346" max="2346" width="4.7109375" style="3" customWidth="1"/>
    <col min="2347" max="2347" width="5.140625" style="3" customWidth="1"/>
    <col min="2348" max="2348" width="0.7109375" style="3" customWidth="1"/>
    <col min="2349" max="2349" width="4.7109375" style="3" customWidth="1"/>
    <col min="2350" max="2350" width="3" style="3" customWidth="1"/>
    <col min="2351" max="2351" width="4.7109375" style="3" customWidth="1"/>
    <col min="2352" max="2353" width="3" style="3" customWidth="1"/>
    <col min="2354" max="2354" width="5.28515625" style="3" customWidth="1"/>
    <col min="2355" max="2355" width="3" style="3" customWidth="1"/>
    <col min="2356" max="2356" width="2.42578125" style="3" customWidth="1"/>
    <col min="2357" max="2357" width="3" style="3" customWidth="1"/>
    <col min="2358" max="2358" width="3.5703125" style="3" customWidth="1"/>
    <col min="2359" max="2359" width="4" style="3" customWidth="1"/>
    <col min="2360" max="2360" width="4.140625" style="3" customWidth="1"/>
    <col min="2361" max="2361" width="5.28515625" style="3" customWidth="1"/>
    <col min="2362" max="2363" width="3" style="3" customWidth="1"/>
    <col min="2364" max="2364" width="2.85546875" style="3" customWidth="1"/>
    <col min="2365" max="2365" width="5.28515625" style="3" customWidth="1"/>
    <col min="2366" max="2367" width="3" style="3" customWidth="1"/>
    <col min="2368" max="2368" width="6.42578125" style="3" customWidth="1"/>
    <col min="2369" max="2377" width="3" style="3" customWidth="1"/>
    <col min="2378" max="2559" width="12.140625" style="3"/>
    <col min="2560" max="2560" width="2.42578125" style="3" customWidth="1"/>
    <col min="2561" max="2561" width="3.5703125" style="3" customWidth="1"/>
    <col min="2562" max="2563" width="4.140625" style="3" customWidth="1"/>
    <col min="2564" max="2564" width="3.28515625" style="3" customWidth="1"/>
    <col min="2565" max="2565" width="5.28515625" style="3" customWidth="1"/>
    <col min="2566" max="2566" width="4" style="3" customWidth="1"/>
    <col min="2567" max="2567" width="7.42578125" style="3" customWidth="1"/>
    <col min="2568" max="2568" width="5.7109375" style="3" customWidth="1"/>
    <col min="2569" max="2569" width="6.42578125" style="3" customWidth="1"/>
    <col min="2570" max="2570" width="5.140625" style="3" customWidth="1"/>
    <col min="2571" max="2571" width="3.28515625" style="3" customWidth="1"/>
    <col min="2572" max="2572" width="5.28515625" style="3" customWidth="1"/>
    <col min="2573" max="2573" width="7.28515625" style="3" customWidth="1"/>
    <col min="2574" max="2574" width="7.85546875" style="3" customWidth="1"/>
    <col min="2575" max="2575" width="4.5703125" style="3" customWidth="1"/>
    <col min="2576" max="2576" width="4.140625" style="3" customWidth="1"/>
    <col min="2577" max="2577" width="5.28515625" style="3" customWidth="1"/>
    <col min="2578" max="2578" width="7.42578125" style="3" customWidth="1"/>
    <col min="2579" max="2580" width="5.85546875" style="3" customWidth="1"/>
    <col min="2581" max="2581" width="6.85546875" style="3" customWidth="1"/>
    <col min="2582" max="2582" width="4.140625" style="3" customWidth="1"/>
    <col min="2583" max="2583" width="6.85546875" style="3" customWidth="1"/>
    <col min="2584" max="2584" width="4.140625" style="3" customWidth="1"/>
    <col min="2585" max="2585" width="3" style="3" customWidth="1"/>
    <col min="2586" max="2586" width="5.28515625" style="3" customWidth="1"/>
    <col min="2587" max="2587" width="4.7109375" style="3" customWidth="1"/>
    <col min="2588" max="2588" width="4.140625" style="3" customWidth="1"/>
    <col min="2589" max="2589" width="5" style="3" customWidth="1"/>
    <col min="2590" max="2590" width="5.7109375" style="3" customWidth="1"/>
    <col min="2591" max="2591" width="3" style="3" customWidth="1"/>
    <col min="2592" max="2592" width="5.140625" style="3" customWidth="1"/>
    <col min="2593" max="2593" width="6.42578125" style="3" customWidth="1"/>
    <col min="2594" max="2594" width="4" style="3" customWidth="1"/>
    <col min="2595" max="2595" width="6.42578125" style="3" customWidth="1"/>
    <col min="2596" max="2596" width="4.140625" style="3" customWidth="1"/>
    <col min="2597" max="2597" width="3.5703125" style="3" customWidth="1"/>
    <col min="2598" max="2598" width="5.140625" style="3" customWidth="1"/>
    <col min="2599" max="2599" width="3.5703125" style="3" customWidth="1"/>
    <col min="2600" max="2600" width="3.42578125" style="3" customWidth="1"/>
    <col min="2601" max="2601" width="5.28515625" style="3" customWidth="1"/>
    <col min="2602" max="2602" width="4.7109375" style="3" customWidth="1"/>
    <col min="2603" max="2603" width="5.140625" style="3" customWidth="1"/>
    <col min="2604" max="2604" width="0.7109375" style="3" customWidth="1"/>
    <col min="2605" max="2605" width="4.7109375" style="3" customWidth="1"/>
    <col min="2606" max="2606" width="3" style="3" customWidth="1"/>
    <col min="2607" max="2607" width="4.7109375" style="3" customWidth="1"/>
    <col min="2608" max="2609" width="3" style="3" customWidth="1"/>
    <col min="2610" max="2610" width="5.28515625" style="3" customWidth="1"/>
    <col min="2611" max="2611" width="3" style="3" customWidth="1"/>
    <col min="2612" max="2612" width="2.42578125" style="3" customWidth="1"/>
    <col min="2613" max="2613" width="3" style="3" customWidth="1"/>
    <col min="2614" max="2614" width="3.5703125" style="3" customWidth="1"/>
    <col min="2615" max="2615" width="4" style="3" customWidth="1"/>
    <col min="2616" max="2616" width="4.140625" style="3" customWidth="1"/>
    <col min="2617" max="2617" width="5.28515625" style="3" customWidth="1"/>
    <col min="2618" max="2619" width="3" style="3" customWidth="1"/>
    <col min="2620" max="2620" width="2.85546875" style="3" customWidth="1"/>
    <col min="2621" max="2621" width="5.28515625" style="3" customWidth="1"/>
    <col min="2622" max="2623" width="3" style="3" customWidth="1"/>
    <col min="2624" max="2624" width="6.42578125" style="3" customWidth="1"/>
    <col min="2625" max="2633" width="3" style="3" customWidth="1"/>
    <col min="2634" max="2815" width="12.140625" style="3"/>
    <col min="2816" max="2816" width="2.42578125" style="3" customWidth="1"/>
    <col min="2817" max="2817" width="3.5703125" style="3" customWidth="1"/>
    <col min="2818" max="2819" width="4.140625" style="3" customWidth="1"/>
    <col min="2820" max="2820" width="3.28515625" style="3" customWidth="1"/>
    <col min="2821" max="2821" width="5.28515625" style="3" customWidth="1"/>
    <col min="2822" max="2822" width="4" style="3" customWidth="1"/>
    <col min="2823" max="2823" width="7.42578125" style="3" customWidth="1"/>
    <col min="2824" max="2824" width="5.7109375" style="3" customWidth="1"/>
    <col min="2825" max="2825" width="6.42578125" style="3" customWidth="1"/>
    <col min="2826" max="2826" width="5.140625" style="3" customWidth="1"/>
    <col min="2827" max="2827" width="3.28515625" style="3" customWidth="1"/>
    <col min="2828" max="2828" width="5.28515625" style="3" customWidth="1"/>
    <col min="2829" max="2829" width="7.28515625" style="3" customWidth="1"/>
    <col min="2830" max="2830" width="7.85546875" style="3" customWidth="1"/>
    <col min="2831" max="2831" width="4.5703125" style="3" customWidth="1"/>
    <col min="2832" max="2832" width="4.140625" style="3" customWidth="1"/>
    <col min="2833" max="2833" width="5.28515625" style="3" customWidth="1"/>
    <col min="2834" max="2834" width="7.42578125" style="3" customWidth="1"/>
    <col min="2835" max="2836" width="5.85546875" style="3" customWidth="1"/>
    <col min="2837" max="2837" width="6.85546875" style="3" customWidth="1"/>
    <col min="2838" max="2838" width="4.140625" style="3" customWidth="1"/>
    <col min="2839" max="2839" width="6.85546875" style="3" customWidth="1"/>
    <col min="2840" max="2840" width="4.140625" style="3" customWidth="1"/>
    <col min="2841" max="2841" width="3" style="3" customWidth="1"/>
    <col min="2842" max="2842" width="5.28515625" style="3" customWidth="1"/>
    <col min="2843" max="2843" width="4.7109375" style="3" customWidth="1"/>
    <col min="2844" max="2844" width="4.140625" style="3" customWidth="1"/>
    <col min="2845" max="2845" width="5" style="3" customWidth="1"/>
    <col min="2846" max="2846" width="5.7109375" style="3" customWidth="1"/>
    <col min="2847" max="2847" width="3" style="3" customWidth="1"/>
    <col min="2848" max="2848" width="5.140625" style="3" customWidth="1"/>
    <col min="2849" max="2849" width="6.42578125" style="3" customWidth="1"/>
    <col min="2850" max="2850" width="4" style="3" customWidth="1"/>
    <col min="2851" max="2851" width="6.42578125" style="3" customWidth="1"/>
    <col min="2852" max="2852" width="4.140625" style="3" customWidth="1"/>
    <col min="2853" max="2853" width="3.5703125" style="3" customWidth="1"/>
    <col min="2854" max="2854" width="5.140625" style="3" customWidth="1"/>
    <col min="2855" max="2855" width="3.5703125" style="3" customWidth="1"/>
    <col min="2856" max="2856" width="3.42578125" style="3" customWidth="1"/>
    <col min="2857" max="2857" width="5.28515625" style="3" customWidth="1"/>
    <col min="2858" max="2858" width="4.7109375" style="3" customWidth="1"/>
    <col min="2859" max="2859" width="5.140625" style="3" customWidth="1"/>
    <col min="2860" max="2860" width="0.7109375" style="3" customWidth="1"/>
    <col min="2861" max="2861" width="4.7109375" style="3" customWidth="1"/>
    <col min="2862" max="2862" width="3" style="3" customWidth="1"/>
    <col min="2863" max="2863" width="4.7109375" style="3" customWidth="1"/>
    <col min="2864" max="2865" width="3" style="3" customWidth="1"/>
    <col min="2866" max="2866" width="5.28515625" style="3" customWidth="1"/>
    <col min="2867" max="2867" width="3" style="3" customWidth="1"/>
    <col min="2868" max="2868" width="2.42578125" style="3" customWidth="1"/>
    <col min="2869" max="2869" width="3" style="3" customWidth="1"/>
    <col min="2870" max="2870" width="3.5703125" style="3" customWidth="1"/>
    <col min="2871" max="2871" width="4" style="3" customWidth="1"/>
    <col min="2872" max="2872" width="4.140625" style="3" customWidth="1"/>
    <col min="2873" max="2873" width="5.28515625" style="3" customWidth="1"/>
    <col min="2874" max="2875" width="3" style="3" customWidth="1"/>
    <col min="2876" max="2876" width="2.85546875" style="3" customWidth="1"/>
    <col min="2877" max="2877" width="5.28515625" style="3" customWidth="1"/>
    <col min="2878" max="2879" width="3" style="3" customWidth="1"/>
    <col min="2880" max="2880" width="6.42578125" style="3" customWidth="1"/>
    <col min="2881" max="2889" width="3" style="3" customWidth="1"/>
    <col min="2890" max="3071" width="12.140625" style="3"/>
    <col min="3072" max="3072" width="2.42578125" style="3" customWidth="1"/>
    <col min="3073" max="3073" width="3.5703125" style="3" customWidth="1"/>
    <col min="3074" max="3075" width="4.140625" style="3" customWidth="1"/>
    <col min="3076" max="3076" width="3.28515625" style="3" customWidth="1"/>
    <col min="3077" max="3077" width="5.28515625" style="3" customWidth="1"/>
    <col min="3078" max="3078" width="4" style="3" customWidth="1"/>
    <col min="3079" max="3079" width="7.42578125" style="3" customWidth="1"/>
    <col min="3080" max="3080" width="5.7109375" style="3" customWidth="1"/>
    <col min="3081" max="3081" width="6.42578125" style="3" customWidth="1"/>
    <col min="3082" max="3082" width="5.140625" style="3" customWidth="1"/>
    <col min="3083" max="3083" width="3.28515625" style="3" customWidth="1"/>
    <col min="3084" max="3084" width="5.28515625" style="3" customWidth="1"/>
    <col min="3085" max="3085" width="7.28515625" style="3" customWidth="1"/>
    <col min="3086" max="3086" width="7.85546875" style="3" customWidth="1"/>
    <col min="3087" max="3087" width="4.5703125" style="3" customWidth="1"/>
    <col min="3088" max="3088" width="4.140625" style="3" customWidth="1"/>
    <col min="3089" max="3089" width="5.28515625" style="3" customWidth="1"/>
    <col min="3090" max="3090" width="7.42578125" style="3" customWidth="1"/>
    <col min="3091" max="3092" width="5.85546875" style="3" customWidth="1"/>
    <col min="3093" max="3093" width="6.85546875" style="3" customWidth="1"/>
    <col min="3094" max="3094" width="4.140625" style="3" customWidth="1"/>
    <col min="3095" max="3095" width="6.85546875" style="3" customWidth="1"/>
    <col min="3096" max="3096" width="4.140625" style="3" customWidth="1"/>
    <col min="3097" max="3097" width="3" style="3" customWidth="1"/>
    <col min="3098" max="3098" width="5.28515625" style="3" customWidth="1"/>
    <col min="3099" max="3099" width="4.7109375" style="3" customWidth="1"/>
    <col min="3100" max="3100" width="4.140625" style="3" customWidth="1"/>
    <col min="3101" max="3101" width="5" style="3" customWidth="1"/>
    <col min="3102" max="3102" width="5.7109375" style="3" customWidth="1"/>
    <col min="3103" max="3103" width="3" style="3" customWidth="1"/>
    <col min="3104" max="3104" width="5.140625" style="3" customWidth="1"/>
    <col min="3105" max="3105" width="6.42578125" style="3" customWidth="1"/>
    <col min="3106" max="3106" width="4" style="3" customWidth="1"/>
    <col min="3107" max="3107" width="6.42578125" style="3" customWidth="1"/>
    <col min="3108" max="3108" width="4.140625" style="3" customWidth="1"/>
    <col min="3109" max="3109" width="3.5703125" style="3" customWidth="1"/>
    <col min="3110" max="3110" width="5.140625" style="3" customWidth="1"/>
    <col min="3111" max="3111" width="3.5703125" style="3" customWidth="1"/>
    <col min="3112" max="3112" width="3.42578125" style="3" customWidth="1"/>
    <col min="3113" max="3113" width="5.28515625" style="3" customWidth="1"/>
    <col min="3114" max="3114" width="4.7109375" style="3" customWidth="1"/>
    <col min="3115" max="3115" width="5.140625" style="3" customWidth="1"/>
    <col min="3116" max="3116" width="0.7109375" style="3" customWidth="1"/>
    <col min="3117" max="3117" width="4.7109375" style="3" customWidth="1"/>
    <col min="3118" max="3118" width="3" style="3" customWidth="1"/>
    <col min="3119" max="3119" width="4.7109375" style="3" customWidth="1"/>
    <col min="3120" max="3121" width="3" style="3" customWidth="1"/>
    <col min="3122" max="3122" width="5.28515625" style="3" customWidth="1"/>
    <col min="3123" max="3123" width="3" style="3" customWidth="1"/>
    <col min="3124" max="3124" width="2.42578125" style="3" customWidth="1"/>
    <col min="3125" max="3125" width="3" style="3" customWidth="1"/>
    <col min="3126" max="3126" width="3.5703125" style="3" customWidth="1"/>
    <col min="3127" max="3127" width="4" style="3" customWidth="1"/>
    <col min="3128" max="3128" width="4.140625" style="3" customWidth="1"/>
    <col min="3129" max="3129" width="5.28515625" style="3" customWidth="1"/>
    <col min="3130" max="3131" width="3" style="3" customWidth="1"/>
    <col min="3132" max="3132" width="2.85546875" style="3" customWidth="1"/>
    <col min="3133" max="3133" width="5.28515625" style="3" customWidth="1"/>
    <col min="3134" max="3135" width="3" style="3" customWidth="1"/>
    <col min="3136" max="3136" width="6.42578125" style="3" customWidth="1"/>
    <col min="3137" max="3145" width="3" style="3" customWidth="1"/>
    <col min="3146" max="3327" width="12.140625" style="3"/>
    <col min="3328" max="3328" width="2.42578125" style="3" customWidth="1"/>
    <col min="3329" max="3329" width="3.5703125" style="3" customWidth="1"/>
    <col min="3330" max="3331" width="4.140625" style="3" customWidth="1"/>
    <col min="3332" max="3332" width="3.28515625" style="3" customWidth="1"/>
    <col min="3333" max="3333" width="5.28515625" style="3" customWidth="1"/>
    <col min="3334" max="3334" width="4" style="3" customWidth="1"/>
    <col min="3335" max="3335" width="7.42578125" style="3" customWidth="1"/>
    <col min="3336" max="3336" width="5.7109375" style="3" customWidth="1"/>
    <col min="3337" max="3337" width="6.42578125" style="3" customWidth="1"/>
    <col min="3338" max="3338" width="5.140625" style="3" customWidth="1"/>
    <col min="3339" max="3339" width="3.28515625" style="3" customWidth="1"/>
    <col min="3340" max="3340" width="5.28515625" style="3" customWidth="1"/>
    <col min="3341" max="3341" width="7.28515625" style="3" customWidth="1"/>
    <col min="3342" max="3342" width="7.85546875" style="3" customWidth="1"/>
    <col min="3343" max="3343" width="4.5703125" style="3" customWidth="1"/>
    <col min="3344" max="3344" width="4.140625" style="3" customWidth="1"/>
    <col min="3345" max="3345" width="5.28515625" style="3" customWidth="1"/>
    <col min="3346" max="3346" width="7.42578125" style="3" customWidth="1"/>
    <col min="3347" max="3348" width="5.85546875" style="3" customWidth="1"/>
    <col min="3349" max="3349" width="6.85546875" style="3" customWidth="1"/>
    <col min="3350" max="3350" width="4.140625" style="3" customWidth="1"/>
    <col min="3351" max="3351" width="6.85546875" style="3" customWidth="1"/>
    <col min="3352" max="3352" width="4.140625" style="3" customWidth="1"/>
    <col min="3353" max="3353" width="3" style="3" customWidth="1"/>
    <col min="3354" max="3354" width="5.28515625" style="3" customWidth="1"/>
    <col min="3355" max="3355" width="4.7109375" style="3" customWidth="1"/>
    <col min="3356" max="3356" width="4.140625" style="3" customWidth="1"/>
    <col min="3357" max="3357" width="5" style="3" customWidth="1"/>
    <col min="3358" max="3358" width="5.7109375" style="3" customWidth="1"/>
    <col min="3359" max="3359" width="3" style="3" customWidth="1"/>
    <col min="3360" max="3360" width="5.140625" style="3" customWidth="1"/>
    <col min="3361" max="3361" width="6.42578125" style="3" customWidth="1"/>
    <col min="3362" max="3362" width="4" style="3" customWidth="1"/>
    <col min="3363" max="3363" width="6.42578125" style="3" customWidth="1"/>
    <col min="3364" max="3364" width="4.140625" style="3" customWidth="1"/>
    <col min="3365" max="3365" width="3.5703125" style="3" customWidth="1"/>
    <col min="3366" max="3366" width="5.140625" style="3" customWidth="1"/>
    <col min="3367" max="3367" width="3.5703125" style="3" customWidth="1"/>
    <col min="3368" max="3368" width="3.42578125" style="3" customWidth="1"/>
    <col min="3369" max="3369" width="5.28515625" style="3" customWidth="1"/>
    <col min="3370" max="3370" width="4.7109375" style="3" customWidth="1"/>
    <col min="3371" max="3371" width="5.140625" style="3" customWidth="1"/>
    <col min="3372" max="3372" width="0.7109375" style="3" customWidth="1"/>
    <col min="3373" max="3373" width="4.7109375" style="3" customWidth="1"/>
    <col min="3374" max="3374" width="3" style="3" customWidth="1"/>
    <col min="3375" max="3375" width="4.7109375" style="3" customWidth="1"/>
    <col min="3376" max="3377" width="3" style="3" customWidth="1"/>
    <col min="3378" max="3378" width="5.28515625" style="3" customWidth="1"/>
    <col min="3379" max="3379" width="3" style="3" customWidth="1"/>
    <col min="3380" max="3380" width="2.42578125" style="3" customWidth="1"/>
    <col min="3381" max="3381" width="3" style="3" customWidth="1"/>
    <col min="3382" max="3382" width="3.5703125" style="3" customWidth="1"/>
    <col min="3383" max="3383" width="4" style="3" customWidth="1"/>
    <col min="3384" max="3384" width="4.140625" style="3" customWidth="1"/>
    <col min="3385" max="3385" width="5.28515625" style="3" customWidth="1"/>
    <col min="3386" max="3387" width="3" style="3" customWidth="1"/>
    <col min="3388" max="3388" width="2.85546875" style="3" customWidth="1"/>
    <col min="3389" max="3389" width="5.28515625" style="3" customWidth="1"/>
    <col min="3390" max="3391" width="3" style="3" customWidth="1"/>
    <col min="3392" max="3392" width="6.42578125" style="3" customWidth="1"/>
    <col min="3393" max="3401" width="3" style="3" customWidth="1"/>
    <col min="3402" max="3583" width="12.140625" style="3"/>
    <col min="3584" max="3584" width="2.42578125" style="3" customWidth="1"/>
    <col min="3585" max="3585" width="3.5703125" style="3" customWidth="1"/>
    <col min="3586" max="3587" width="4.140625" style="3" customWidth="1"/>
    <col min="3588" max="3588" width="3.28515625" style="3" customWidth="1"/>
    <col min="3589" max="3589" width="5.28515625" style="3" customWidth="1"/>
    <col min="3590" max="3590" width="4" style="3" customWidth="1"/>
    <col min="3591" max="3591" width="7.42578125" style="3" customWidth="1"/>
    <col min="3592" max="3592" width="5.7109375" style="3" customWidth="1"/>
    <col min="3593" max="3593" width="6.42578125" style="3" customWidth="1"/>
    <col min="3594" max="3594" width="5.140625" style="3" customWidth="1"/>
    <col min="3595" max="3595" width="3.28515625" style="3" customWidth="1"/>
    <col min="3596" max="3596" width="5.28515625" style="3" customWidth="1"/>
    <col min="3597" max="3597" width="7.28515625" style="3" customWidth="1"/>
    <col min="3598" max="3598" width="7.85546875" style="3" customWidth="1"/>
    <col min="3599" max="3599" width="4.5703125" style="3" customWidth="1"/>
    <col min="3600" max="3600" width="4.140625" style="3" customWidth="1"/>
    <col min="3601" max="3601" width="5.28515625" style="3" customWidth="1"/>
    <col min="3602" max="3602" width="7.42578125" style="3" customWidth="1"/>
    <col min="3603" max="3604" width="5.85546875" style="3" customWidth="1"/>
    <col min="3605" max="3605" width="6.85546875" style="3" customWidth="1"/>
    <col min="3606" max="3606" width="4.140625" style="3" customWidth="1"/>
    <col min="3607" max="3607" width="6.85546875" style="3" customWidth="1"/>
    <col min="3608" max="3608" width="4.140625" style="3" customWidth="1"/>
    <col min="3609" max="3609" width="3" style="3" customWidth="1"/>
    <col min="3610" max="3610" width="5.28515625" style="3" customWidth="1"/>
    <col min="3611" max="3611" width="4.7109375" style="3" customWidth="1"/>
    <col min="3612" max="3612" width="4.140625" style="3" customWidth="1"/>
    <col min="3613" max="3613" width="5" style="3" customWidth="1"/>
    <col min="3614" max="3614" width="5.7109375" style="3" customWidth="1"/>
    <col min="3615" max="3615" width="3" style="3" customWidth="1"/>
    <col min="3616" max="3616" width="5.140625" style="3" customWidth="1"/>
    <col min="3617" max="3617" width="6.42578125" style="3" customWidth="1"/>
    <col min="3618" max="3618" width="4" style="3" customWidth="1"/>
    <col min="3619" max="3619" width="6.42578125" style="3" customWidth="1"/>
    <col min="3620" max="3620" width="4.140625" style="3" customWidth="1"/>
    <col min="3621" max="3621" width="3.5703125" style="3" customWidth="1"/>
    <col min="3622" max="3622" width="5.140625" style="3" customWidth="1"/>
    <col min="3623" max="3623" width="3.5703125" style="3" customWidth="1"/>
    <col min="3624" max="3624" width="3.42578125" style="3" customWidth="1"/>
    <col min="3625" max="3625" width="5.28515625" style="3" customWidth="1"/>
    <col min="3626" max="3626" width="4.7109375" style="3" customWidth="1"/>
    <col min="3627" max="3627" width="5.140625" style="3" customWidth="1"/>
    <col min="3628" max="3628" width="0.7109375" style="3" customWidth="1"/>
    <col min="3629" max="3629" width="4.7109375" style="3" customWidth="1"/>
    <col min="3630" max="3630" width="3" style="3" customWidth="1"/>
    <col min="3631" max="3631" width="4.7109375" style="3" customWidth="1"/>
    <col min="3632" max="3633" width="3" style="3" customWidth="1"/>
    <col min="3634" max="3634" width="5.28515625" style="3" customWidth="1"/>
    <col min="3635" max="3635" width="3" style="3" customWidth="1"/>
    <col min="3636" max="3636" width="2.42578125" style="3" customWidth="1"/>
    <col min="3637" max="3637" width="3" style="3" customWidth="1"/>
    <col min="3638" max="3638" width="3.5703125" style="3" customWidth="1"/>
    <col min="3639" max="3639" width="4" style="3" customWidth="1"/>
    <col min="3640" max="3640" width="4.140625" style="3" customWidth="1"/>
    <col min="3641" max="3641" width="5.28515625" style="3" customWidth="1"/>
    <col min="3642" max="3643" width="3" style="3" customWidth="1"/>
    <col min="3644" max="3644" width="2.85546875" style="3" customWidth="1"/>
    <col min="3645" max="3645" width="5.28515625" style="3" customWidth="1"/>
    <col min="3646" max="3647" width="3" style="3" customWidth="1"/>
    <col min="3648" max="3648" width="6.42578125" style="3" customWidth="1"/>
    <col min="3649" max="3657" width="3" style="3" customWidth="1"/>
    <col min="3658" max="3839" width="12.140625" style="3"/>
    <col min="3840" max="3840" width="2.42578125" style="3" customWidth="1"/>
    <col min="3841" max="3841" width="3.5703125" style="3" customWidth="1"/>
    <col min="3842" max="3843" width="4.140625" style="3" customWidth="1"/>
    <col min="3844" max="3844" width="3.28515625" style="3" customWidth="1"/>
    <col min="3845" max="3845" width="5.28515625" style="3" customWidth="1"/>
    <col min="3846" max="3846" width="4" style="3" customWidth="1"/>
    <col min="3847" max="3847" width="7.42578125" style="3" customWidth="1"/>
    <col min="3848" max="3848" width="5.7109375" style="3" customWidth="1"/>
    <col min="3849" max="3849" width="6.42578125" style="3" customWidth="1"/>
    <col min="3850" max="3850" width="5.140625" style="3" customWidth="1"/>
    <col min="3851" max="3851" width="3.28515625" style="3" customWidth="1"/>
    <col min="3852" max="3852" width="5.28515625" style="3" customWidth="1"/>
    <col min="3853" max="3853" width="7.28515625" style="3" customWidth="1"/>
    <col min="3854" max="3854" width="7.85546875" style="3" customWidth="1"/>
    <col min="3855" max="3855" width="4.5703125" style="3" customWidth="1"/>
    <col min="3856" max="3856" width="4.140625" style="3" customWidth="1"/>
    <col min="3857" max="3857" width="5.28515625" style="3" customWidth="1"/>
    <col min="3858" max="3858" width="7.42578125" style="3" customWidth="1"/>
    <col min="3859" max="3860" width="5.85546875" style="3" customWidth="1"/>
    <col min="3861" max="3861" width="6.85546875" style="3" customWidth="1"/>
    <col min="3862" max="3862" width="4.140625" style="3" customWidth="1"/>
    <col min="3863" max="3863" width="6.85546875" style="3" customWidth="1"/>
    <col min="3864" max="3864" width="4.140625" style="3" customWidth="1"/>
    <col min="3865" max="3865" width="3" style="3" customWidth="1"/>
    <col min="3866" max="3866" width="5.28515625" style="3" customWidth="1"/>
    <col min="3867" max="3867" width="4.7109375" style="3" customWidth="1"/>
    <col min="3868" max="3868" width="4.140625" style="3" customWidth="1"/>
    <col min="3869" max="3869" width="5" style="3" customWidth="1"/>
    <col min="3870" max="3870" width="5.7109375" style="3" customWidth="1"/>
    <col min="3871" max="3871" width="3" style="3" customWidth="1"/>
    <col min="3872" max="3872" width="5.140625" style="3" customWidth="1"/>
    <col min="3873" max="3873" width="6.42578125" style="3" customWidth="1"/>
    <col min="3874" max="3874" width="4" style="3" customWidth="1"/>
    <col min="3875" max="3875" width="6.42578125" style="3" customWidth="1"/>
    <col min="3876" max="3876" width="4.140625" style="3" customWidth="1"/>
    <col min="3877" max="3877" width="3.5703125" style="3" customWidth="1"/>
    <col min="3878" max="3878" width="5.140625" style="3" customWidth="1"/>
    <col min="3879" max="3879" width="3.5703125" style="3" customWidth="1"/>
    <col min="3880" max="3880" width="3.42578125" style="3" customWidth="1"/>
    <col min="3881" max="3881" width="5.28515625" style="3" customWidth="1"/>
    <col min="3882" max="3882" width="4.7109375" style="3" customWidth="1"/>
    <col min="3883" max="3883" width="5.140625" style="3" customWidth="1"/>
    <col min="3884" max="3884" width="0.7109375" style="3" customWidth="1"/>
    <col min="3885" max="3885" width="4.7109375" style="3" customWidth="1"/>
    <col min="3886" max="3886" width="3" style="3" customWidth="1"/>
    <col min="3887" max="3887" width="4.7109375" style="3" customWidth="1"/>
    <col min="3888" max="3889" width="3" style="3" customWidth="1"/>
    <col min="3890" max="3890" width="5.28515625" style="3" customWidth="1"/>
    <col min="3891" max="3891" width="3" style="3" customWidth="1"/>
    <col min="3892" max="3892" width="2.42578125" style="3" customWidth="1"/>
    <col min="3893" max="3893" width="3" style="3" customWidth="1"/>
    <col min="3894" max="3894" width="3.5703125" style="3" customWidth="1"/>
    <col min="3895" max="3895" width="4" style="3" customWidth="1"/>
    <col min="3896" max="3896" width="4.140625" style="3" customWidth="1"/>
    <col min="3897" max="3897" width="5.28515625" style="3" customWidth="1"/>
    <col min="3898" max="3899" width="3" style="3" customWidth="1"/>
    <col min="3900" max="3900" width="2.85546875" style="3" customWidth="1"/>
    <col min="3901" max="3901" width="5.28515625" style="3" customWidth="1"/>
    <col min="3902" max="3903" width="3" style="3" customWidth="1"/>
    <col min="3904" max="3904" width="6.42578125" style="3" customWidth="1"/>
    <col min="3905" max="3913" width="3" style="3" customWidth="1"/>
    <col min="3914" max="4095" width="12.140625" style="3"/>
    <col min="4096" max="4096" width="2.42578125" style="3" customWidth="1"/>
    <col min="4097" max="4097" width="3.5703125" style="3" customWidth="1"/>
    <col min="4098" max="4099" width="4.140625" style="3" customWidth="1"/>
    <col min="4100" max="4100" width="3.28515625" style="3" customWidth="1"/>
    <col min="4101" max="4101" width="5.28515625" style="3" customWidth="1"/>
    <col min="4102" max="4102" width="4" style="3" customWidth="1"/>
    <col min="4103" max="4103" width="7.42578125" style="3" customWidth="1"/>
    <col min="4104" max="4104" width="5.7109375" style="3" customWidth="1"/>
    <col min="4105" max="4105" width="6.42578125" style="3" customWidth="1"/>
    <col min="4106" max="4106" width="5.140625" style="3" customWidth="1"/>
    <col min="4107" max="4107" width="3.28515625" style="3" customWidth="1"/>
    <col min="4108" max="4108" width="5.28515625" style="3" customWidth="1"/>
    <col min="4109" max="4109" width="7.28515625" style="3" customWidth="1"/>
    <col min="4110" max="4110" width="7.85546875" style="3" customWidth="1"/>
    <col min="4111" max="4111" width="4.5703125" style="3" customWidth="1"/>
    <col min="4112" max="4112" width="4.140625" style="3" customWidth="1"/>
    <col min="4113" max="4113" width="5.28515625" style="3" customWidth="1"/>
    <col min="4114" max="4114" width="7.42578125" style="3" customWidth="1"/>
    <col min="4115" max="4116" width="5.85546875" style="3" customWidth="1"/>
    <col min="4117" max="4117" width="6.85546875" style="3" customWidth="1"/>
    <col min="4118" max="4118" width="4.140625" style="3" customWidth="1"/>
    <col min="4119" max="4119" width="6.85546875" style="3" customWidth="1"/>
    <col min="4120" max="4120" width="4.140625" style="3" customWidth="1"/>
    <col min="4121" max="4121" width="3" style="3" customWidth="1"/>
    <col min="4122" max="4122" width="5.28515625" style="3" customWidth="1"/>
    <col min="4123" max="4123" width="4.7109375" style="3" customWidth="1"/>
    <col min="4124" max="4124" width="4.140625" style="3" customWidth="1"/>
    <col min="4125" max="4125" width="5" style="3" customWidth="1"/>
    <col min="4126" max="4126" width="5.7109375" style="3" customWidth="1"/>
    <col min="4127" max="4127" width="3" style="3" customWidth="1"/>
    <col min="4128" max="4128" width="5.140625" style="3" customWidth="1"/>
    <col min="4129" max="4129" width="6.42578125" style="3" customWidth="1"/>
    <col min="4130" max="4130" width="4" style="3" customWidth="1"/>
    <col min="4131" max="4131" width="6.42578125" style="3" customWidth="1"/>
    <col min="4132" max="4132" width="4.140625" style="3" customWidth="1"/>
    <col min="4133" max="4133" width="3.5703125" style="3" customWidth="1"/>
    <col min="4134" max="4134" width="5.140625" style="3" customWidth="1"/>
    <col min="4135" max="4135" width="3.5703125" style="3" customWidth="1"/>
    <col min="4136" max="4136" width="3.42578125" style="3" customWidth="1"/>
    <col min="4137" max="4137" width="5.28515625" style="3" customWidth="1"/>
    <col min="4138" max="4138" width="4.7109375" style="3" customWidth="1"/>
    <col min="4139" max="4139" width="5.140625" style="3" customWidth="1"/>
    <col min="4140" max="4140" width="0.7109375" style="3" customWidth="1"/>
    <col min="4141" max="4141" width="4.7109375" style="3" customWidth="1"/>
    <col min="4142" max="4142" width="3" style="3" customWidth="1"/>
    <col min="4143" max="4143" width="4.7109375" style="3" customWidth="1"/>
    <col min="4144" max="4145" width="3" style="3" customWidth="1"/>
    <col min="4146" max="4146" width="5.28515625" style="3" customWidth="1"/>
    <col min="4147" max="4147" width="3" style="3" customWidth="1"/>
    <col min="4148" max="4148" width="2.42578125" style="3" customWidth="1"/>
    <col min="4149" max="4149" width="3" style="3" customWidth="1"/>
    <col min="4150" max="4150" width="3.5703125" style="3" customWidth="1"/>
    <col min="4151" max="4151" width="4" style="3" customWidth="1"/>
    <col min="4152" max="4152" width="4.140625" style="3" customWidth="1"/>
    <col min="4153" max="4153" width="5.28515625" style="3" customWidth="1"/>
    <col min="4154" max="4155" width="3" style="3" customWidth="1"/>
    <col min="4156" max="4156" width="2.85546875" style="3" customWidth="1"/>
    <col min="4157" max="4157" width="5.28515625" style="3" customWidth="1"/>
    <col min="4158" max="4159" width="3" style="3" customWidth="1"/>
    <col min="4160" max="4160" width="6.42578125" style="3" customWidth="1"/>
    <col min="4161" max="4169" width="3" style="3" customWidth="1"/>
    <col min="4170" max="4351" width="12.140625" style="3"/>
    <col min="4352" max="4352" width="2.42578125" style="3" customWidth="1"/>
    <col min="4353" max="4353" width="3.5703125" style="3" customWidth="1"/>
    <col min="4354" max="4355" width="4.140625" style="3" customWidth="1"/>
    <col min="4356" max="4356" width="3.28515625" style="3" customWidth="1"/>
    <col min="4357" max="4357" width="5.28515625" style="3" customWidth="1"/>
    <col min="4358" max="4358" width="4" style="3" customWidth="1"/>
    <col min="4359" max="4359" width="7.42578125" style="3" customWidth="1"/>
    <col min="4360" max="4360" width="5.7109375" style="3" customWidth="1"/>
    <col min="4361" max="4361" width="6.42578125" style="3" customWidth="1"/>
    <col min="4362" max="4362" width="5.140625" style="3" customWidth="1"/>
    <col min="4363" max="4363" width="3.28515625" style="3" customWidth="1"/>
    <col min="4364" max="4364" width="5.28515625" style="3" customWidth="1"/>
    <col min="4365" max="4365" width="7.28515625" style="3" customWidth="1"/>
    <col min="4366" max="4366" width="7.85546875" style="3" customWidth="1"/>
    <col min="4367" max="4367" width="4.5703125" style="3" customWidth="1"/>
    <col min="4368" max="4368" width="4.140625" style="3" customWidth="1"/>
    <col min="4369" max="4369" width="5.28515625" style="3" customWidth="1"/>
    <col min="4370" max="4370" width="7.42578125" style="3" customWidth="1"/>
    <col min="4371" max="4372" width="5.85546875" style="3" customWidth="1"/>
    <col min="4373" max="4373" width="6.85546875" style="3" customWidth="1"/>
    <col min="4374" max="4374" width="4.140625" style="3" customWidth="1"/>
    <col min="4375" max="4375" width="6.85546875" style="3" customWidth="1"/>
    <col min="4376" max="4376" width="4.140625" style="3" customWidth="1"/>
    <col min="4377" max="4377" width="3" style="3" customWidth="1"/>
    <col min="4378" max="4378" width="5.28515625" style="3" customWidth="1"/>
    <col min="4379" max="4379" width="4.7109375" style="3" customWidth="1"/>
    <col min="4380" max="4380" width="4.140625" style="3" customWidth="1"/>
    <col min="4381" max="4381" width="5" style="3" customWidth="1"/>
    <col min="4382" max="4382" width="5.7109375" style="3" customWidth="1"/>
    <col min="4383" max="4383" width="3" style="3" customWidth="1"/>
    <col min="4384" max="4384" width="5.140625" style="3" customWidth="1"/>
    <col min="4385" max="4385" width="6.42578125" style="3" customWidth="1"/>
    <col min="4386" max="4386" width="4" style="3" customWidth="1"/>
    <col min="4387" max="4387" width="6.42578125" style="3" customWidth="1"/>
    <col min="4388" max="4388" width="4.140625" style="3" customWidth="1"/>
    <col min="4389" max="4389" width="3.5703125" style="3" customWidth="1"/>
    <col min="4390" max="4390" width="5.140625" style="3" customWidth="1"/>
    <col min="4391" max="4391" width="3.5703125" style="3" customWidth="1"/>
    <col min="4392" max="4392" width="3.42578125" style="3" customWidth="1"/>
    <col min="4393" max="4393" width="5.28515625" style="3" customWidth="1"/>
    <col min="4394" max="4394" width="4.7109375" style="3" customWidth="1"/>
    <col min="4395" max="4395" width="5.140625" style="3" customWidth="1"/>
    <col min="4396" max="4396" width="0.7109375" style="3" customWidth="1"/>
    <col min="4397" max="4397" width="4.7109375" style="3" customWidth="1"/>
    <col min="4398" max="4398" width="3" style="3" customWidth="1"/>
    <col min="4399" max="4399" width="4.7109375" style="3" customWidth="1"/>
    <col min="4400" max="4401" width="3" style="3" customWidth="1"/>
    <col min="4402" max="4402" width="5.28515625" style="3" customWidth="1"/>
    <col min="4403" max="4403" width="3" style="3" customWidth="1"/>
    <col min="4404" max="4404" width="2.42578125" style="3" customWidth="1"/>
    <col min="4405" max="4405" width="3" style="3" customWidth="1"/>
    <col min="4406" max="4406" width="3.5703125" style="3" customWidth="1"/>
    <col min="4407" max="4407" width="4" style="3" customWidth="1"/>
    <col min="4408" max="4408" width="4.140625" style="3" customWidth="1"/>
    <col min="4409" max="4409" width="5.28515625" style="3" customWidth="1"/>
    <col min="4410" max="4411" width="3" style="3" customWidth="1"/>
    <col min="4412" max="4412" width="2.85546875" style="3" customWidth="1"/>
    <col min="4413" max="4413" width="5.28515625" style="3" customWidth="1"/>
    <col min="4414" max="4415" width="3" style="3" customWidth="1"/>
    <col min="4416" max="4416" width="6.42578125" style="3" customWidth="1"/>
    <col min="4417" max="4425" width="3" style="3" customWidth="1"/>
    <col min="4426" max="4607" width="12.140625" style="3"/>
    <col min="4608" max="4608" width="2.42578125" style="3" customWidth="1"/>
    <col min="4609" max="4609" width="3.5703125" style="3" customWidth="1"/>
    <col min="4610" max="4611" width="4.140625" style="3" customWidth="1"/>
    <col min="4612" max="4612" width="3.28515625" style="3" customWidth="1"/>
    <col min="4613" max="4613" width="5.28515625" style="3" customWidth="1"/>
    <col min="4614" max="4614" width="4" style="3" customWidth="1"/>
    <col min="4615" max="4615" width="7.42578125" style="3" customWidth="1"/>
    <col min="4616" max="4616" width="5.7109375" style="3" customWidth="1"/>
    <col min="4617" max="4617" width="6.42578125" style="3" customWidth="1"/>
    <col min="4618" max="4618" width="5.140625" style="3" customWidth="1"/>
    <col min="4619" max="4619" width="3.28515625" style="3" customWidth="1"/>
    <col min="4620" max="4620" width="5.28515625" style="3" customWidth="1"/>
    <col min="4621" max="4621" width="7.28515625" style="3" customWidth="1"/>
    <col min="4622" max="4622" width="7.85546875" style="3" customWidth="1"/>
    <col min="4623" max="4623" width="4.5703125" style="3" customWidth="1"/>
    <col min="4624" max="4624" width="4.140625" style="3" customWidth="1"/>
    <col min="4625" max="4625" width="5.28515625" style="3" customWidth="1"/>
    <col min="4626" max="4626" width="7.42578125" style="3" customWidth="1"/>
    <col min="4627" max="4628" width="5.85546875" style="3" customWidth="1"/>
    <col min="4629" max="4629" width="6.85546875" style="3" customWidth="1"/>
    <col min="4630" max="4630" width="4.140625" style="3" customWidth="1"/>
    <col min="4631" max="4631" width="6.85546875" style="3" customWidth="1"/>
    <col min="4632" max="4632" width="4.140625" style="3" customWidth="1"/>
    <col min="4633" max="4633" width="3" style="3" customWidth="1"/>
    <col min="4634" max="4634" width="5.28515625" style="3" customWidth="1"/>
    <col min="4635" max="4635" width="4.7109375" style="3" customWidth="1"/>
    <col min="4636" max="4636" width="4.140625" style="3" customWidth="1"/>
    <col min="4637" max="4637" width="5" style="3" customWidth="1"/>
    <col min="4638" max="4638" width="5.7109375" style="3" customWidth="1"/>
    <col min="4639" max="4639" width="3" style="3" customWidth="1"/>
    <col min="4640" max="4640" width="5.140625" style="3" customWidth="1"/>
    <col min="4641" max="4641" width="6.42578125" style="3" customWidth="1"/>
    <col min="4642" max="4642" width="4" style="3" customWidth="1"/>
    <col min="4643" max="4643" width="6.42578125" style="3" customWidth="1"/>
    <col min="4644" max="4644" width="4.140625" style="3" customWidth="1"/>
    <col min="4645" max="4645" width="3.5703125" style="3" customWidth="1"/>
    <col min="4646" max="4646" width="5.140625" style="3" customWidth="1"/>
    <col min="4647" max="4647" width="3.5703125" style="3" customWidth="1"/>
    <col min="4648" max="4648" width="3.42578125" style="3" customWidth="1"/>
    <col min="4649" max="4649" width="5.28515625" style="3" customWidth="1"/>
    <col min="4650" max="4650" width="4.7109375" style="3" customWidth="1"/>
    <col min="4651" max="4651" width="5.140625" style="3" customWidth="1"/>
    <col min="4652" max="4652" width="0.7109375" style="3" customWidth="1"/>
    <col min="4653" max="4653" width="4.7109375" style="3" customWidth="1"/>
    <col min="4654" max="4654" width="3" style="3" customWidth="1"/>
    <col min="4655" max="4655" width="4.7109375" style="3" customWidth="1"/>
    <col min="4656" max="4657" width="3" style="3" customWidth="1"/>
    <col min="4658" max="4658" width="5.28515625" style="3" customWidth="1"/>
    <col min="4659" max="4659" width="3" style="3" customWidth="1"/>
    <col min="4660" max="4660" width="2.42578125" style="3" customWidth="1"/>
    <col min="4661" max="4661" width="3" style="3" customWidth="1"/>
    <col min="4662" max="4662" width="3.5703125" style="3" customWidth="1"/>
    <col min="4663" max="4663" width="4" style="3" customWidth="1"/>
    <col min="4664" max="4664" width="4.140625" style="3" customWidth="1"/>
    <col min="4665" max="4665" width="5.28515625" style="3" customWidth="1"/>
    <col min="4666" max="4667" width="3" style="3" customWidth="1"/>
    <col min="4668" max="4668" width="2.85546875" style="3" customWidth="1"/>
    <col min="4669" max="4669" width="5.28515625" style="3" customWidth="1"/>
    <col min="4670" max="4671" width="3" style="3" customWidth="1"/>
    <col min="4672" max="4672" width="6.42578125" style="3" customWidth="1"/>
    <col min="4673" max="4681" width="3" style="3" customWidth="1"/>
    <col min="4682" max="4863" width="12.140625" style="3"/>
    <col min="4864" max="4864" width="2.42578125" style="3" customWidth="1"/>
    <col min="4865" max="4865" width="3.5703125" style="3" customWidth="1"/>
    <col min="4866" max="4867" width="4.140625" style="3" customWidth="1"/>
    <col min="4868" max="4868" width="3.28515625" style="3" customWidth="1"/>
    <col min="4869" max="4869" width="5.28515625" style="3" customWidth="1"/>
    <col min="4870" max="4870" width="4" style="3" customWidth="1"/>
    <col min="4871" max="4871" width="7.42578125" style="3" customWidth="1"/>
    <col min="4872" max="4872" width="5.7109375" style="3" customWidth="1"/>
    <col min="4873" max="4873" width="6.42578125" style="3" customWidth="1"/>
    <col min="4874" max="4874" width="5.140625" style="3" customWidth="1"/>
    <col min="4875" max="4875" width="3.28515625" style="3" customWidth="1"/>
    <col min="4876" max="4876" width="5.28515625" style="3" customWidth="1"/>
    <col min="4877" max="4877" width="7.28515625" style="3" customWidth="1"/>
    <col min="4878" max="4878" width="7.85546875" style="3" customWidth="1"/>
    <col min="4879" max="4879" width="4.5703125" style="3" customWidth="1"/>
    <col min="4880" max="4880" width="4.140625" style="3" customWidth="1"/>
    <col min="4881" max="4881" width="5.28515625" style="3" customWidth="1"/>
    <col min="4882" max="4882" width="7.42578125" style="3" customWidth="1"/>
    <col min="4883" max="4884" width="5.85546875" style="3" customWidth="1"/>
    <col min="4885" max="4885" width="6.85546875" style="3" customWidth="1"/>
    <col min="4886" max="4886" width="4.140625" style="3" customWidth="1"/>
    <col min="4887" max="4887" width="6.85546875" style="3" customWidth="1"/>
    <col min="4888" max="4888" width="4.140625" style="3" customWidth="1"/>
    <col min="4889" max="4889" width="3" style="3" customWidth="1"/>
    <col min="4890" max="4890" width="5.28515625" style="3" customWidth="1"/>
    <col min="4891" max="4891" width="4.7109375" style="3" customWidth="1"/>
    <col min="4892" max="4892" width="4.140625" style="3" customWidth="1"/>
    <col min="4893" max="4893" width="5" style="3" customWidth="1"/>
    <col min="4894" max="4894" width="5.7109375" style="3" customWidth="1"/>
    <col min="4895" max="4895" width="3" style="3" customWidth="1"/>
    <col min="4896" max="4896" width="5.140625" style="3" customWidth="1"/>
    <col min="4897" max="4897" width="6.42578125" style="3" customWidth="1"/>
    <col min="4898" max="4898" width="4" style="3" customWidth="1"/>
    <col min="4899" max="4899" width="6.42578125" style="3" customWidth="1"/>
    <col min="4900" max="4900" width="4.140625" style="3" customWidth="1"/>
    <col min="4901" max="4901" width="3.5703125" style="3" customWidth="1"/>
    <col min="4902" max="4902" width="5.140625" style="3" customWidth="1"/>
    <col min="4903" max="4903" width="3.5703125" style="3" customWidth="1"/>
    <col min="4904" max="4904" width="3.42578125" style="3" customWidth="1"/>
    <col min="4905" max="4905" width="5.28515625" style="3" customWidth="1"/>
    <col min="4906" max="4906" width="4.7109375" style="3" customWidth="1"/>
    <col min="4907" max="4907" width="5.140625" style="3" customWidth="1"/>
    <col min="4908" max="4908" width="0.7109375" style="3" customWidth="1"/>
    <col min="4909" max="4909" width="4.7109375" style="3" customWidth="1"/>
    <col min="4910" max="4910" width="3" style="3" customWidth="1"/>
    <col min="4911" max="4911" width="4.7109375" style="3" customWidth="1"/>
    <col min="4912" max="4913" width="3" style="3" customWidth="1"/>
    <col min="4914" max="4914" width="5.28515625" style="3" customWidth="1"/>
    <col min="4915" max="4915" width="3" style="3" customWidth="1"/>
    <col min="4916" max="4916" width="2.42578125" style="3" customWidth="1"/>
    <col min="4917" max="4917" width="3" style="3" customWidth="1"/>
    <col min="4918" max="4918" width="3.5703125" style="3" customWidth="1"/>
    <col min="4919" max="4919" width="4" style="3" customWidth="1"/>
    <col min="4920" max="4920" width="4.140625" style="3" customWidth="1"/>
    <col min="4921" max="4921" width="5.28515625" style="3" customWidth="1"/>
    <col min="4922" max="4923" width="3" style="3" customWidth="1"/>
    <col min="4924" max="4924" width="2.85546875" style="3" customWidth="1"/>
    <col min="4925" max="4925" width="5.28515625" style="3" customWidth="1"/>
    <col min="4926" max="4927" width="3" style="3" customWidth="1"/>
    <col min="4928" max="4928" width="6.42578125" style="3" customWidth="1"/>
    <col min="4929" max="4937" width="3" style="3" customWidth="1"/>
    <col min="4938" max="5119" width="12.140625" style="3"/>
    <col min="5120" max="5120" width="2.42578125" style="3" customWidth="1"/>
    <col min="5121" max="5121" width="3.5703125" style="3" customWidth="1"/>
    <col min="5122" max="5123" width="4.140625" style="3" customWidth="1"/>
    <col min="5124" max="5124" width="3.28515625" style="3" customWidth="1"/>
    <col min="5125" max="5125" width="5.28515625" style="3" customWidth="1"/>
    <col min="5126" max="5126" width="4" style="3" customWidth="1"/>
    <col min="5127" max="5127" width="7.42578125" style="3" customWidth="1"/>
    <col min="5128" max="5128" width="5.7109375" style="3" customWidth="1"/>
    <col min="5129" max="5129" width="6.42578125" style="3" customWidth="1"/>
    <col min="5130" max="5130" width="5.140625" style="3" customWidth="1"/>
    <col min="5131" max="5131" width="3.28515625" style="3" customWidth="1"/>
    <col min="5132" max="5132" width="5.28515625" style="3" customWidth="1"/>
    <col min="5133" max="5133" width="7.28515625" style="3" customWidth="1"/>
    <col min="5134" max="5134" width="7.85546875" style="3" customWidth="1"/>
    <col min="5135" max="5135" width="4.5703125" style="3" customWidth="1"/>
    <col min="5136" max="5136" width="4.140625" style="3" customWidth="1"/>
    <col min="5137" max="5137" width="5.28515625" style="3" customWidth="1"/>
    <col min="5138" max="5138" width="7.42578125" style="3" customWidth="1"/>
    <col min="5139" max="5140" width="5.85546875" style="3" customWidth="1"/>
    <col min="5141" max="5141" width="6.85546875" style="3" customWidth="1"/>
    <col min="5142" max="5142" width="4.140625" style="3" customWidth="1"/>
    <col min="5143" max="5143" width="6.85546875" style="3" customWidth="1"/>
    <col min="5144" max="5144" width="4.140625" style="3" customWidth="1"/>
    <col min="5145" max="5145" width="3" style="3" customWidth="1"/>
    <col min="5146" max="5146" width="5.28515625" style="3" customWidth="1"/>
    <col min="5147" max="5147" width="4.7109375" style="3" customWidth="1"/>
    <col min="5148" max="5148" width="4.140625" style="3" customWidth="1"/>
    <col min="5149" max="5149" width="5" style="3" customWidth="1"/>
    <col min="5150" max="5150" width="5.7109375" style="3" customWidth="1"/>
    <col min="5151" max="5151" width="3" style="3" customWidth="1"/>
    <col min="5152" max="5152" width="5.140625" style="3" customWidth="1"/>
    <col min="5153" max="5153" width="6.42578125" style="3" customWidth="1"/>
    <col min="5154" max="5154" width="4" style="3" customWidth="1"/>
    <col min="5155" max="5155" width="6.42578125" style="3" customWidth="1"/>
    <col min="5156" max="5156" width="4.140625" style="3" customWidth="1"/>
    <col min="5157" max="5157" width="3.5703125" style="3" customWidth="1"/>
    <col min="5158" max="5158" width="5.140625" style="3" customWidth="1"/>
    <col min="5159" max="5159" width="3.5703125" style="3" customWidth="1"/>
    <col min="5160" max="5160" width="3.42578125" style="3" customWidth="1"/>
    <col min="5161" max="5161" width="5.28515625" style="3" customWidth="1"/>
    <col min="5162" max="5162" width="4.7109375" style="3" customWidth="1"/>
    <col min="5163" max="5163" width="5.140625" style="3" customWidth="1"/>
    <col min="5164" max="5164" width="0.7109375" style="3" customWidth="1"/>
    <col min="5165" max="5165" width="4.7109375" style="3" customWidth="1"/>
    <col min="5166" max="5166" width="3" style="3" customWidth="1"/>
    <col min="5167" max="5167" width="4.7109375" style="3" customWidth="1"/>
    <col min="5168" max="5169" width="3" style="3" customWidth="1"/>
    <col min="5170" max="5170" width="5.28515625" style="3" customWidth="1"/>
    <col min="5171" max="5171" width="3" style="3" customWidth="1"/>
    <col min="5172" max="5172" width="2.42578125" style="3" customWidth="1"/>
    <col min="5173" max="5173" width="3" style="3" customWidth="1"/>
    <col min="5174" max="5174" width="3.5703125" style="3" customWidth="1"/>
    <col min="5175" max="5175" width="4" style="3" customWidth="1"/>
    <col min="5176" max="5176" width="4.140625" style="3" customWidth="1"/>
    <col min="5177" max="5177" width="5.28515625" style="3" customWidth="1"/>
    <col min="5178" max="5179" width="3" style="3" customWidth="1"/>
    <col min="5180" max="5180" width="2.85546875" style="3" customWidth="1"/>
    <col min="5181" max="5181" width="5.28515625" style="3" customWidth="1"/>
    <col min="5182" max="5183" width="3" style="3" customWidth="1"/>
    <col min="5184" max="5184" width="6.42578125" style="3" customWidth="1"/>
    <col min="5185" max="5193" width="3" style="3" customWidth="1"/>
    <col min="5194" max="5375" width="12.140625" style="3"/>
    <col min="5376" max="5376" width="2.42578125" style="3" customWidth="1"/>
    <col min="5377" max="5377" width="3.5703125" style="3" customWidth="1"/>
    <col min="5378" max="5379" width="4.140625" style="3" customWidth="1"/>
    <col min="5380" max="5380" width="3.28515625" style="3" customWidth="1"/>
    <col min="5381" max="5381" width="5.28515625" style="3" customWidth="1"/>
    <col min="5382" max="5382" width="4" style="3" customWidth="1"/>
    <col min="5383" max="5383" width="7.42578125" style="3" customWidth="1"/>
    <col min="5384" max="5384" width="5.7109375" style="3" customWidth="1"/>
    <col min="5385" max="5385" width="6.42578125" style="3" customWidth="1"/>
    <col min="5386" max="5386" width="5.140625" style="3" customWidth="1"/>
    <col min="5387" max="5387" width="3.28515625" style="3" customWidth="1"/>
    <col min="5388" max="5388" width="5.28515625" style="3" customWidth="1"/>
    <col min="5389" max="5389" width="7.28515625" style="3" customWidth="1"/>
    <col min="5390" max="5390" width="7.85546875" style="3" customWidth="1"/>
    <col min="5391" max="5391" width="4.5703125" style="3" customWidth="1"/>
    <col min="5392" max="5392" width="4.140625" style="3" customWidth="1"/>
    <col min="5393" max="5393" width="5.28515625" style="3" customWidth="1"/>
    <col min="5394" max="5394" width="7.42578125" style="3" customWidth="1"/>
    <col min="5395" max="5396" width="5.85546875" style="3" customWidth="1"/>
    <col min="5397" max="5397" width="6.85546875" style="3" customWidth="1"/>
    <col min="5398" max="5398" width="4.140625" style="3" customWidth="1"/>
    <col min="5399" max="5399" width="6.85546875" style="3" customWidth="1"/>
    <col min="5400" max="5400" width="4.140625" style="3" customWidth="1"/>
    <col min="5401" max="5401" width="3" style="3" customWidth="1"/>
    <col min="5402" max="5402" width="5.28515625" style="3" customWidth="1"/>
    <col min="5403" max="5403" width="4.7109375" style="3" customWidth="1"/>
    <col min="5404" max="5404" width="4.140625" style="3" customWidth="1"/>
    <col min="5405" max="5405" width="5" style="3" customWidth="1"/>
    <col min="5406" max="5406" width="5.7109375" style="3" customWidth="1"/>
    <col min="5407" max="5407" width="3" style="3" customWidth="1"/>
    <col min="5408" max="5408" width="5.140625" style="3" customWidth="1"/>
    <col min="5409" max="5409" width="6.42578125" style="3" customWidth="1"/>
    <col min="5410" max="5410" width="4" style="3" customWidth="1"/>
    <col min="5411" max="5411" width="6.42578125" style="3" customWidth="1"/>
    <col min="5412" max="5412" width="4.140625" style="3" customWidth="1"/>
    <col min="5413" max="5413" width="3.5703125" style="3" customWidth="1"/>
    <col min="5414" max="5414" width="5.140625" style="3" customWidth="1"/>
    <col min="5415" max="5415" width="3.5703125" style="3" customWidth="1"/>
    <col min="5416" max="5416" width="3.42578125" style="3" customWidth="1"/>
    <col min="5417" max="5417" width="5.28515625" style="3" customWidth="1"/>
    <col min="5418" max="5418" width="4.7109375" style="3" customWidth="1"/>
    <col min="5419" max="5419" width="5.140625" style="3" customWidth="1"/>
    <col min="5420" max="5420" width="0.7109375" style="3" customWidth="1"/>
    <col min="5421" max="5421" width="4.7109375" style="3" customWidth="1"/>
    <col min="5422" max="5422" width="3" style="3" customWidth="1"/>
    <col min="5423" max="5423" width="4.7109375" style="3" customWidth="1"/>
    <col min="5424" max="5425" width="3" style="3" customWidth="1"/>
    <col min="5426" max="5426" width="5.28515625" style="3" customWidth="1"/>
    <col min="5427" max="5427" width="3" style="3" customWidth="1"/>
    <col min="5428" max="5428" width="2.42578125" style="3" customWidth="1"/>
    <col min="5429" max="5429" width="3" style="3" customWidth="1"/>
    <col min="5430" max="5430" width="3.5703125" style="3" customWidth="1"/>
    <col min="5431" max="5431" width="4" style="3" customWidth="1"/>
    <col min="5432" max="5432" width="4.140625" style="3" customWidth="1"/>
    <col min="5433" max="5433" width="5.28515625" style="3" customWidth="1"/>
    <col min="5434" max="5435" width="3" style="3" customWidth="1"/>
    <col min="5436" max="5436" width="2.85546875" style="3" customWidth="1"/>
    <col min="5437" max="5437" width="5.28515625" style="3" customWidth="1"/>
    <col min="5438" max="5439" width="3" style="3" customWidth="1"/>
    <col min="5440" max="5440" width="6.42578125" style="3" customWidth="1"/>
    <col min="5441" max="5449" width="3" style="3" customWidth="1"/>
    <col min="5450" max="5631" width="12.140625" style="3"/>
    <col min="5632" max="5632" width="2.42578125" style="3" customWidth="1"/>
    <col min="5633" max="5633" width="3.5703125" style="3" customWidth="1"/>
    <col min="5634" max="5635" width="4.140625" style="3" customWidth="1"/>
    <col min="5636" max="5636" width="3.28515625" style="3" customWidth="1"/>
    <col min="5637" max="5637" width="5.28515625" style="3" customWidth="1"/>
    <col min="5638" max="5638" width="4" style="3" customWidth="1"/>
    <col min="5639" max="5639" width="7.42578125" style="3" customWidth="1"/>
    <col min="5640" max="5640" width="5.7109375" style="3" customWidth="1"/>
    <col min="5641" max="5641" width="6.42578125" style="3" customWidth="1"/>
    <col min="5642" max="5642" width="5.140625" style="3" customWidth="1"/>
    <col min="5643" max="5643" width="3.28515625" style="3" customWidth="1"/>
    <col min="5644" max="5644" width="5.28515625" style="3" customWidth="1"/>
    <col min="5645" max="5645" width="7.28515625" style="3" customWidth="1"/>
    <col min="5646" max="5646" width="7.85546875" style="3" customWidth="1"/>
    <col min="5647" max="5647" width="4.5703125" style="3" customWidth="1"/>
    <col min="5648" max="5648" width="4.140625" style="3" customWidth="1"/>
    <col min="5649" max="5649" width="5.28515625" style="3" customWidth="1"/>
    <col min="5650" max="5650" width="7.42578125" style="3" customWidth="1"/>
    <col min="5651" max="5652" width="5.85546875" style="3" customWidth="1"/>
    <col min="5653" max="5653" width="6.85546875" style="3" customWidth="1"/>
    <col min="5654" max="5654" width="4.140625" style="3" customWidth="1"/>
    <col min="5655" max="5655" width="6.85546875" style="3" customWidth="1"/>
    <col min="5656" max="5656" width="4.140625" style="3" customWidth="1"/>
    <col min="5657" max="5657" width="3" style="3" customWidth="1"/>
    <col min="5658" max="5658" width="5.28515625" style="3" customWidth="1"/>
    <col min="5659" max="5659" width="4.7109375" style="3" customWidth="1"/>
    <col min="5660" max="5660" width="4.140625" style="3" customWidth="1"/>
    <col min="5661" max="5661" width="5" style="3" customWidth="1"/>
    <col min="5662" max="5662" width="5.7109375" style="3" customWidth="1"/>
    <col min="5663" max="5663" width="3" style="3" customWidth="1"/>
    <col min="5664" max="5664" width="5.140625" style="3" customWidth="1"/>
    <col min="5665" max="5665" width="6.42578125" style="3" customWidth="1"/>
    <col min="5666" max="5666" width="4" style="3" customWidth="1"/>
    <col min="5667" max="5667" width="6.42578125" style="3" customWidth="1"/>
    <col min="5668" max="5668" width="4.140625" style="3" customWidth="1"/>
    <col min="5669" max="5669" width="3.5703125" style="3" customWidth="1"/>
    <col min="5670" max="5670" width="5.140625" style="3" customWidth="1"/>
    <col min="5671" max="5671" width="3.5703125" style="3" customWidth="1"/>
    <col min="5672" max="5672" width="3.42578125" style="3" customWidth="1"/>
    <col min="5673" max="5673" width="5.28515625" style="3" customWidth="1"/>
    <col min="5674" max="5674" width="4.7109375" style="3" customWidth="1"/>
    <col min="5675" max="5675" width="5.140625" style="3" customWidth="1"/>
    <col min="5676" max="5676" width="0.7109375" style="3" customWidth="1"/>
    <col min="5677" max="5677" width="4.7109375" style="3" customWidth="1"/>
    <col min="5678" max="5678" width="3" style="3" customWidth="1"/>
    <col min="5679" max="5679" width="4.7109375" style="3" customWidth="1"/>
    <col min="5680" max="5681" width="3" style="3" customWidth="1"/>
    <col min="5682" max="5682" width="5.28515625" style="3" customWidth="1"/>
    <col min="5683" max="5683" width="3" style="3" customWidth="1"/>
    <col min="5684" max="5684" width="2.42578125" style="3" customWidth="1"/>
    <col min="5685" max="5685" width="3" style="3" customWidth="1"/>
    <col min="5686" max="5686" width="3.5703125" style="3" customWidth="1"/>
    <col min="5687" max="5687" width="4" style="3" customWidth="1"/>
    <col min="5688" max="5688" width="4.140625" style="3" customWidth="1"/>
    <col min="5689" max="5689" width="5.28515625" style="3" customWidth="1"/>
    <col min="5690" max="5691" width="3" style="3" customWidth="1"/>
    <col min="5692" max="5692" width="2.85546875" style="3" customWidth="1"/>
    <col min="5693" max="5693" width="5.28515625" style="3" customWidth="1"/>
    <col min="5694" max="5695" width="3" style="3" customWidth="1"/>
    <col min="5696" max="5696" width="6.42578125" style="3" customWidth="1"/>
    <col min="5697" max="5705" width="3" style="3" customWidth="1"/>
    <col min="5706" max="5887" width="12.140625" style="3"/>
    <col min="5888" max="5888" width="2.42578125" style="3" customWidth="1"/>
    <col min="5889" max="5889" width="3.5703125" style="3" customWidth="1"/>
    <col min="5890" max="5891" width="4.140625" style="3" customWidth="1"/>
    <col min="5892" max="5892" width="3.28515625" style="3" customWidth="1"/>
    <col min="5893" max="5893" width="5.28515625" style="3" customWidth="1"/>
    <col min="5894" max="5894" width="4" style="3" customWidth="1"/>
    <col min="5895" max="5895" width="7.42578125" style="3" customWidth="1"/>
    <col min="5896" max="5896" width="5.7109375" style="3" customWidth="1"/>
    <col min="5897" max="5897" width="6.42578125" style="3" customWidth="1"/>
    <col min="5898" max="5898" width="5.140625" style="3" customWidth="1"/>
    <col min="5899" max="5899" width="3.28515625" style="3" customWidth="1"/>
    <col min="5900" max="5900" width="5.28515625" style="3" customWidth="1"/>
    <col min="5901" max="5901" width="7.28515625" style="3" customWidth="1"/>
    <col min="5902" max="5902" width="7.85546875" style="3" customWidth="1"/>
    <col min="5903" max="5903" width="4.5703125" style="3" customWidth="1"/>
    <col min="5904" max="5904" width="4.140625" style="3" customWidth="1"/>
    <col min="5905" max="5905" width="5.28515625" style="3" customWidth="1"/>
    <col min="5906" max="5906" width="7.42578125" style="3" customWidth="1"/>
    <col min="5907" max="5908" width="5.85546875" style="3" customWidth="1"/>
    <col min="5909" max="5909" width="6.85546875" style="3" customWidth="1"/>
    <col min="5910" max="5910" width="4.140625" style="3" customWidth="1"/>
    <col min="5911" max="5911" width="6.85546875" style="3" customWidth="1"/>
    <col min="5912" max="5912" width="4.140625" style="3" customWidth="1"/>
    <col min="5913" max="5913" width="3" style="3" customWidth="1"/>
    <col min="5914" max="5914" width="5.28515625" style="3" customWidth="1"/>
    <col min="5915" max="5915" width="4.7109375" style="3" customWidth="1"/>
    <col min="5916" max="5916" width="4.140625" style="3" customWidth="1"/>
    <col min="5917" max="5917" width="5" style="3" customWidth="1"/>
    <col min="5918" max="5918" width="5.7109375" style="3" customWidth="1"/>
    <col min="5919" max="5919" width="3" style="3" customWidth="1"/>
    <col min="5920" max="5920" width="5.140625" style="3" customWidth="1"/>
    <col min="5921" max="5921" width="6.42578125" style="3" customWidth="1"/>
    <col min="5922" max="5922" width="4" style="3" customWidth="1"/>
    <col min="5923" max="5923" width="6.42578125" style="3" customWidth="1"/>
    <col min="5924" max="5924" width="4.140625" style="3" customWidth="1"/>
    <col min="5925" max="5925" width="3.5703125" style="3" customWidth="1"/>
    <col min="5926" max="5926" width="5.140625" style="3" customWidth="1"/>
    <col min="5927" max="5927" width="3.5703125" style="3" customWidth="1"/>
    <col min="5928" max="5928" width="3.42578125" style="3" customWidth="1"/>
    <col min="5929" max="5929" width="5.28515625" style="3" customWidth="1"/>
    <col min="5930" max="5930" width="4.7109375" style="3" customWidth="1"/>
    <col min="5931" max="5931" width="5.140625" style="3" customWidth="1"/>
    <col min="5932" max="5932" width="0.7109375" style="3" customWidth="1"/>
    <col min="5933" max="5933" width="4.7109375" style="3" customWidth="1"/>
    <col min="5934" max="5934" width="3" style="3" customWidth="1"/>
    <col min="5935" max="5935" width="4.7109375" style="3" customWidth="1"/>
    <col min="5936" max="5937" width="3" style="3" customWidth="1"/>
    <col min="5938" max="5938" width="5.28515625" style="3" customWidth="1"/>
    <col min="5939" max="5939" width="3" style="3" customWidth="1"/>
    <col min="5940" max="5940" width="2.42578125" style="3" customWidth="1"/>
    <col min="5941" max="5941" width="3" style="3" customWidth="1"/>
    <col min="5942" max="5942" width="3.5703125" style="3" customWidth="1"/>
    <col min="5943" max="5943" width="4" style="3" customWidth="1"/>
    <col min="5944" max="5944" width="4.140625" style="3" customWidth="1"/>
    <col min="5945" max="5945" width="5.28515625" style="3" customWidth="1"/>
    <col min="5946" max="5947" width="3" style="3" customWidth="1"/>
    <col min="5948" max="5948" width="2.85546875" style="3" customWidth="1"/>
    <col min="5949" max="5949" width="5.28515625" style="3" customWidth="1"/>
    <col min="5950" max="5951" width="3" style="3" customWidth="1"/>
    <col min="5952" max="5952" width="6.42578125" style="3" customWidth="1"/>
    <col min="5953" max="5961" width="3" style="3" customWidth="1"/>
    <col min="5962" max="6143" width="12.140625" style="3"/>
    <col min="6144" max="6144" width="2.42578125" style="3" customWidth="1"/>
    <col min="6145" max="6145" width="3.5703125" style="3" customWidth="1"/>
    <col min="6146" max="6147" width="4.140625" style="3" customWidth="1"/>
    <col min="6148" max="6148" width="3.28515625" style="3" customWidth="1"/>
    <col min="6149" max="6149" width="5.28515625" style="3" customWidth="1"/>
    <col min="6150" max="6150" width="4" style="3" customWidth="1"/>
    <col min="6151" max="6151" width="7.42578125" style="3" customWidth="1"/>
    <col min="6152" max="6152" width="5.7109375" style="3" customWidth="1"/>
    <col min="6153" max="6153" width="6.42578125" style="3" customWidth="1"/>
    <col min="6154" max="6154" width="5.140625" style="3" customWidth="1"/>
    <col min="6155" max="6155" width="3.28515625" style="3" customWidth="1"/>
    <col min="6156" max="6156" width="5.28515625" style="3" customWidth="1"/>
    <col min="6157" max="6157" width="7.28515625" style="3" customWidth="1"/>
    <col min="6158" max="6158" width="7.85546875" style="3" customWidth="1"/>
    <col min="6159" max="6159" width="4.5703125" style="3" customWidth="1"/>
    <col min="6160" max="6160" width="4.140625" style="3" customWidth="1"/>
    <col min="6161" max="6161" width="5.28515625" style="3" customWidth="1"/>
    <col min="6162" max="6162" width="7.42578125" style="3" customWidth="1"/>
    <col min="6163" max="6164" width="5.85546875" style="3" customWidth="1"/>
    <col min="6165" max="6165" width="6.85546875" style="3" customWidth="1"/>
    <col min="6166" max="6166" width="4.140625" style="3" customWidth="1"/>
    <col min="6167" max="6167" width="6.85546875" style="3" customWidth="1"/>
    <col min="6168" max="6168" width="4.140625" style="3" customWidth="1"/>
    <col min="6169" max="6169" width="3" style="3" customWidth="1"/>
    <col min="6170" max="6170" width="5.28515625" style="3" customWidth="1"/>
    <col min="6171" max="6171" width="4.7109375" style="3" customWidth="1"/>
    <col min="6172" max="6172" width="4.140625" style="3" customWidth="1"/>
    <col min="6173" max="6173" width="5" style="3" customWidth="1"/>
    <col min="6174" max="6174" width="5.7109375" style="3" customWidth="1"/>
    <col min="6175" max="6175" width="3" style="3" customWidth="1"/>
    <col min="6176" max="6176" width="5.140625" style="3" customWidth="1"/>
    <col min="6177" max="6177" width="6.42578125" style="3" customWidth="1"/>
    <col min="6178" max="6178" width="4" style="3" customWidth="1"/>
    <col min="6179" max="6179" width="6.42578125" style="3" customWidth="1"/>
    <col min="6180" max="6180" width="4.140625" style="3" customWidth="1"/>
    <col min="6181" max="6181" width="3.5703125" style="3" customWidth="1"/>
    <col min="6182" max="6182" width="5.140625" style="3" customWidth="1"/>
    <col min="6183" max="6183" width="3.5703125" style="3" customWidth="1"/>
    <col min="6184" max="6184" width="3.42578125" style="3" customWidth="1"/>
    <col min="6185" max="6185" width="5.28515625" style="3" customWidth="1"/>
    <col min="6186" max="6186" width="4.7109375" style="3" customWidth="1"/>
    <col min="6187" max="6187" width="5.140625" style="3" customWidth="1"/>
    <col min="6188" max="6188" width="0.7109375" style="3" customWidth="1"/>
    <col min="6189" max="6189" width="4.7109375" style="3" customWidth="1"/>
    <col min="6190" max="6190" width="3" style="3" customWidth="1"/>
    <col min="6191" max="6191" width="4.7109375" style="3" customWidth="1"/>
    <col min="6192" max="6193" width="3" style="3" customWidth="1"/>
    <col min="6194" max="6194" width="5.28515625" style="3" customWidth="1"/>
    <col min="6195" max="6195" width="3" style="3" customWidth="1"/>
    <col min="6196" max="6196" width="2.42578125" style="3" customWidth="1"/>
    <col min="6197" max="6197" width="3" style="3" customWidth="1"/>
    <col min="6198" max="6198" width="3.5703125" style="3" customWidth="1"/>
    <col min="6199" max="6199" width="4" style="3" customWidth="1"/>
    <col min="6200" max="6200" width="4.140625" style="3" customWidth="1"/>
    <col min="6201" max="6201" width="5.28515625" style="3" customWidth="1"/>
    <col min="6202" max="6203" width="3" style="3" customWidth="1"/>
    <col min="6204" max="6204" width="2.85546875" style="3" customWidth="1"/>
    <col min="6205" max="6205" width="5.28515625" style="3" customWidth="1"/>
    <col min="6206" max="6207" width="3" style="3" customWidth="1"/>
    <col min="6208" max="6208" width="6.42578125" style="3" customWidth="1"/>
    <col min="6209" max="6217" width="3" style="3" customWidth="1"/>
    <col min="6218" max="6399" width="12.140625" style="3"/>
    <col min="6400" max="6400" width="2.42578125" style="3" customWidth="1"/>
    <col min="6401" max="6401" width="3.5703125" style="3" customWidth="1"/>
    <col min="6402" max="6403" width="4.140625" style="3" customWidth="1"/>
    <col min="6404" max="6404" width="3.28515625" style="3" customWidth="1"/>
    <col min="6405" max="6405" width="5.28515625" style="3" customWidth="1"/>
    <col min="6406" max="6406" width="4" style="3" customWidth="1"/>
    <col min="6407" max="6407" width="7.42578125" style="3" customWidth="1"/>
    <col min="6408" max="6408" width="5.7109375" style="3" customWidth="1"/>
    <col min="6409" max="6409" width="6.42578125" style="3" customWidth="1"/>
    <col min="6410" max="6410" width="5.140625" style="3" customWidth="1"/>
    <col min="6411" max="6411" width="3.28515625" style="3" customWidth="1"/>
    <col min="6412" max="6412" width="5.28515625" style="3" customWidth="1"/>
    <col min="6413" max="6413" width="7.28515625" style="3" customWidth="1"/>
    <col min="6414" max="6414" width="7.85546875" style="3" customWidth="1"/>
    <col min="6415" max="6415" width="4.5703125" style="3" customWidth="1"/>
    <col min="6416" max="6416" width="4.140625" style="3" customWidth="1"/>
    <col min="6417" max="6417" width="5.28515625" style="3" customWidth="1"/>
    <col min="6418" max="6418" width="7.42578125" style="3" customWidth="1"/>
    <col min="6419" max="6420" width="5.85546875" style="3" customWidth="1"/>
    <col min="6421" max="6421" width="6.85546875" style="3" customWidth="1"/>
    <col min="6422" max="6422" width="4.140625" style="3" customWidth="1"/>
    <col min="6423" max="6423" width="6.85546875" style="3" customWidth="1"/>
    <col min="6424" max="6424" width="4.140625" style="3" customWidth="1"/>
    <col min="6425" max="6425" width="3" style="3" customWidth="1"/>
    <col min="6426" max="6426" width="5.28515625" style="3" customWidth="1"/>
    <col min="6427" max="6427" width="4.7109375" style="3" customWidth="1"/>
    <col min="6428" max="6428" width="4.140625" style="3" customWidth="1"/>
    <col min="6429" max="6429" width="5" style="3" customWidth="1"/>
    <col min="6430" max="6430" width="5.7109375" style="3" customWidth="1"/>
    <col min="6431" max="6431" width="3" style="3" customWidth="1"/>
    <col min="6432" max="6432" width="5.140625" style="3" customWidth="1"/>
    <col min="6433" max="6433" width="6.42578125" style="3" customWidth="1"/>
    <col min="6434" max="6434" width="4" style="3" customWidth="1"/>
    <col min="6435" max="6435" width="6.42578125" style="3" customWidth="1"/>
    <col min="6436" max="6436" width="4.140625" style="3" customWidth="1"/>
    <col min="6437" max="6437" width="3.5703125" style="3" customWidth="1"/>
    <col min="6438" max="6438" width="5.140625" style="3" customWidth="1"/>
    <col min="6439" max="6439" width="3.5703125" style="3" customWidth="1"/>
    <col min="6440" max="6440" width="3.42578125" style="3" customWidth="1"/>
    <col min="6441" max="6441" width="5.28515625" style="3" customWidth="1"/>
    <col min="6442" max="6442" width="4.7109375" style="3" customWidth="1"/>
    <col min="6443" max="6443" width="5.140625" style="3" customWidth="1"/>
    <col min="6444" max="6444" width="0.7109375" style="3" customWidth="1"/>
    <col min="6445" max="6445" width="4.7109375" style="3" customWidth="1"/>
    <col min="6446" max="6446" width="3" style="3" customWidth="1"/>
    <col min="6447" max="6447" width="4.7109375" style="3" customWidth="1"/>
    <col min="6448" max="6449" width="3" style="3" customWidth="1"/>
    <col min="6450" max="6450" width="5.28515625" style="3" customWidth="1"/>
    <col min="6451" max="6451" width="3" style="3" customWidth="1"/>
    <col min="6452" max="6452" width="2.42578125" style="3" customWidth="1"/>
    <col min="6453" max="6453" width="3" style="3" customWidth="1"/>
    <col min="6454" max="6454" width="3.5703125" style="3" customWidth="1"/>
    <col min="6455" max="6455" width="4" style="3" customWidth="1"/>
    <col min="6456" max="6456" width="4.140625" style="3" customWidth="1"/>
    <col min="6457" max="6457" width="5.28515625" style="3" customWidth="1"/>
    <col min="6458" max="6459" width="3" style="3" customWidth="1"/>
    <col min="6460" max="6460" width="2.85546875" style="3" customWidth="1"/>
    <col min="6461" max="6461" width="5.28515625" style="3" customWidth="1"/>
    <col min="6462" max="6463" width="3" style="3" customWidth="1"/>
    <col min="6464" max="6464" width="6.42578125" style="3" customWidth="1"/>
    <col min="6465" max="6473" width="3" style="3" customWidth="1"/>
    <col min="6474" max="6655" width="12.140625" style="3"/>
    <col min="6656" max="6656" width="2.42578125" style="3" customWidth="1"/>
    <col min="6657" max="6657" width="3.5703125" style="3" customWidth="1"/>
    <col min="6658" max="6659" width="4.140625" style="3" customWidth="1"/>
    <col min="6660" max="6660" width="3.28515625" style="3" customWidth="1"/>
    <col min="6661" max="6661" width="5.28515625" style="3" customWidth="1"/>
    <col min="6662" max="6662" width="4" style="3" customWidth="1"/>
    <col min="6663" max="6663" width="7.42578125" style="3" customWidth="1"/>
    <col min="6664" max="6664" width="5.7109375" style="3" customWidth="1"/>
    <col min="6665" max="6665" width="6.42578125" style="3" customWidth="1"/>
    <col min="6666" max="6666" width="5.140625" style="3" customWidth="1"/>
    <col min="6667" max="6667" width="3.28515625" style="3" customWidth="1"/>
    <col min="6668" max="6668" width="5.28515625" style="3" customWidth="1"/>
    <col min="6669" max="6669" width="7.28515625" style="3" customWidth="1"/>
    <col min="6670" max="6670" width="7.85546875" style="3" customWidth="1"/>
    <col min="6671" max="6671" width="4.5703125" style="3" customWidth="1"/>
    <col min="6672" max="6672" width="4.140625" style="3" customWidth="1"/>
    <col min="6673" max="6673" width="5.28515625" style="3" customWidth="1"/>
    <col min="6674" max="6674" width="7.42578125" style="3" customWidth="1"/>
    <col min="6675" max="6676" width="5.85546875" style="3" customWidth="1"/>
    <col min="6677" max="6677" width="6.85546875" style="3" customWidth="1"/>
    <col min="6678" max="6678" width="4.140625" style="3" customWidth="1"/>
    <col min="6679" max="6679" width="6.85546875" style="3" customWidth="1"/>
    <col min="6680" max="6680" width="4.140625" style="3" customWidth="1"/>
    <col min="6681" max="6681" width="3" style="3" customWidth="1"/>
    <col min="6682" max="6682" width="5.28515625" style="3" customWidth="1"/>
    <col min="6683" max="6683" width="4.7109375" style="3" customWidth="1"/>
    <col min="6684" max="6684" width="4.140625" style="3" customWidth="1"/>
    <col min="6685" max="6685" width="5" style="3" customWidth="1"/>
    <col min="6686" max="6686" width="5.7109375" style="3" customWidth="1"/>
    <col min="6687" max="6687" width="3" style="3" customWidth="1"/>
    <col min="6688" max="6688" width="5.140625" style="3" customWidth="1"/>
    <col min="6689" max="6689" width="6.42578125" style="3" customWidth="1"/>
    <col min="6690" max="6690" width="4" style="3" customWidth="1"/>
    <col min="6691" max="6691" width="6.42578125" style="3" customWidth="1"/>
    <col min="6692" max="6692" width="4.140625" style="3" customWidth="1"/>
    <col min="6693" max="6693" width="3.5703125" style="3" customWidth="1"/>
    <col min="6694" max="6694" width="5.140625" style="3" customWidth="1"/>
    <col min="6695" max="6695" width="3.5703125" style="3" customWidth="1"/>
    <col min="6696" max="6696" width="3.42578125" style="3" customWidth="1"/>
    <col min="6697" max="6697" width="5.28515625" style="3" customWidth="1"/>
    <col min="6698" max="6698" width="4.7109375" style="3" customWidth="1"/>
    <col min="6699" max="6699" width="5.140625" style="3" customWidth="1"/>
    <col min="6700" max="6700" width="0.7109375" style="3" customWidth="1"/>
    <col min="6701" max="6701" width="4.7109375" style="3" customWidth="1"/>
    <col min="6702" max="6702" width="3" style="3" customWidth="1"/>
    <col min="6703" max="6703" width="4.7109375" style="3" customWidth="1"/>
    <col min="6704" max="6705" width="3" style="3" customWidth="1"/>
    <col min="6706" max="6706" width="5.28515625" style="3" customWidth="1"/>
    <col min="6707" max="6707" width="3" style="3" customWidth="1"/>
    <col min="6708" max="6708" width="2.42578125" style="3" customWidth="1"/>
    <col min="6709" max="6709" width="3" style="3" customWidth="1"/>
    <col min="6710" max="6710" width="3.5703125" style="3" customWidth="1"/>
    <col min="6711" max="6711" width="4" style="3" customWidth="1"/>
    <col min="6712" max="6712" width="4.140625" style="3" customWidth="1"/>
    <col min="6713" max="6713" width="5.28515625" style="3" customWidth="1"/>
    <col min="6714" max="6715" width="3" style="3" customWidth="1"/>
    <col min="6716" max="6716" width="2.85546875" style="3" customWidth="1"/>
    <col min="6717" max="6717" width="5.28515625" style="3" customWidth="1"/>
    <col min="6718" max="6719" width="3" style="3" customWidth="1"/>
    <col min="6720" max="6720" width="6.42578125" style="3" customWidth="1"/>
    <col min="6721" max="6729" width="3" style="3" customWidth="1"/>
    <col min="6730" max="6911" width="12.140625" style="3"/>
    <col min="6912" max="6912" width="2.42578125" style="3" customWidth="1"/>
    <col min="6913" max="6913" width="3.5703125" style="3" customWidth="1"/>
    <col min="6914" max="6915" width="4.140625" style="3" customWidth="1"/>
    <col min="6916" max="6916" width="3.28515625" style="3" customWidth="1"/>
    <col min="6917" max="6917" width="5.28515625" style="3" customWidth="1"/>
    <col min="6918" max="6918" width="4" style="3" customWidth="1"/>
    <col min="6919" max="6919" width="7.42578125" style="3" customWidth="1"/>
    <col min="6920" max="6920" width="5.7109375" style="3" customWidth="1"/>
    <col min="6921" max="6921" width="6.42578125" style="3" customWidth="1"/>
    <col min="6922" max="6922" width="5.140625" style="3" customWidth="1"/>
    <col min="6923" max="6923" width="3.28515625" style="3" customWidth="1"/>
    <col min="6924" max="6924" width="5.28515625" style="3" customWidth="1"/>
    <col min="6925" max="6925" width="7.28515625" style="3" customWidth="1"/>
    <col min="6926" max="6926" width="7.85546875" style="3" customWidth="1"/>
    <col min="6927" max="6927" width="4.5703125" style="3" customWidth="1"/>
    <col min="6928" max="6928" width="4.140625" style="3" customWidth="1"/>
    <col min="6929" max="6929" width="5.28515625" style="3" customWidth="1"/>
    <col min="6930" max="6930" width="7.42578125" style="3" customWidth="1"/>
    <col min="6931" max="6932" width="5.85546875" style="3" customWidth="1"/>
    <col min="6933" max="6933" width="6.85546875" style="3" customWidth="1"/>
    <col min="6934" max="6934" width="4.140625" style="3" customWidth="1"/>
    <col min="6935" max="6935" width="6.85546875" style="3" customWidth="1"/>
    <col min="6936" max="6936" width="4.140625" style="3" customWidth="1"/>
    <col min="6937" max="6937" width="3" style="3" customWidth="1"/>
    <col min="6938" max="6938" width="5.28515625" style="3" customWidth="1"/>
    <col min="6939" max="6939" width="4.7109375" style="3" customWidth="1"/>
    <col min="6940" max="6940" width="4.140625" style="3" customWidth="1"/>
    <col min="6941" max="6941" width="5" style="3" customWidth="1"/>
    <col min="6942" max="6942" width="5.7109375" style="3" customWidth="1"/>
    <col min="6943" max="6943" width="3" style="3" customWidth="1"/>
    <col min="6944" max="6944" width="5.140625" style="3" customWidth="1"/>
    <col min="6945" max="6945" width="6.42578125" style="3" customWidth="1"/>
    <col min="6946" max="6946" width="4" style="3" customWidth="1"/>
    <col min="6947" max="6947" width="6.42578125" style="3" customWidth="1"/>
    <col min="6948" max="6948" width="4.140625" style="3" customWidth="1"/>
    <col min="6949" max="6949" width="3.5703125" style="3" customWidth="1"/>
    <col min="6950" max="6950" width="5.140625" style="3" customWidth="1"/>
    <col min="6951" max="6951" width="3.5703125" style="3" customWidth="1"/>
    <col min="6952" max="6952" width="3.42578125" style="3" customWidth="1"/>
    <col min="6953" max="6953" width="5.28515625" style="3" customWidth="1"/>
    <col min="6954" max="6954" width="4.7109375" style="3" customWidth="1"/>
    <col min="6955" max="6955" width="5.140625" style="3" customWidth="1"/>
    <col min="6956" max="6956" width="0.7109375" style="3" customWidth="1"/>
    <col min="6957" max="6957" width="4.7109375" style="3" customWidth="1"/>
    <col min="6958" max="6958" width="3" style="3" customWidth="1"/>
    <col min="6959" max="6959" width="4.7109375" style="3" customWidth="1"/>
    <col min="6960" max="6961" width="3" style="3" customWidth="1"/>
    <col min="6962" max="6962" width="5.28515625" style="3" customWidth="1"/>
    <col min="6963" max="6963" width="3" style="3" customWidth="1"/>
    <col min="6964" max="6964" width="2.42578125" style="3" customWidth="1"/>
    <col min="6965" max="6965" width="3" style="3" customWidth="1"/>
    <col min="6966" max="6966" width="3.5703125" style="3" customWidth="1"/>
    <col min="6967" max="6967" width="4" style="3" customWidth="1"/>
    <col min="6968" max="6968" width="4.140625" style="3" customWidth="1"/>
    <col min="6969" max="6969" width="5.28515625" style="3" customWidth="1"/>
    <col min="6970" max="6971" width="3" style="3" customWidth="1"/>
    <col min="6972" max="6972" width="2.85546875" style="3" customWidth="1"/>
    <col min="6973" max="6973" width="5.28515625" style="3" customWidth="1"/>
    <col min="6974" max="6975" width="3" style="3" customWidth="1"/>
    <col min="6976" max="6976" width="6.42578125" style="3" customWidth="1"/>
    <col min="6977" max="6985" width="3" style="3" customWidth="1"/>
    <col min="6986" max="7167" width="12.140625" style="3"/>
    <col min="7168" max="7168" width="2.42578125" style="3" customWidth="1"/>
    <col min="7169" max="7169" width="3.5703125" style="3" customWidth="1"/>
    <col min="7170" max="7171" width="4.140625" style="3" customWidth="1"/>
    <col min="7172" max="7172" width="3.28515625" style="3" customWidth="1"/>
    <col min="7173" max="7173" width="5.28515625" style="3" customWidth="1"/>
    <col min="7174" max="7174" width="4" style="3" customWidth="1"/>
    <col min="7175" max="7175" width="7.42578125" style="3" customWidth="1"/>
    <col min="7176" max="7176" width="5.7109375" style="3" customWidth="1"/>
    <col min="7177" max="7177" width="6.42578125" style="3" customWidth="1"/>
    <col min="7178" max="7178" width="5.140625" style="3" customWidth="1"/>
    <col min="7179" max="7179" width="3.28515625" style="3" customWidth="1"/>
    <col min="7180" max="7180" width="5.28515625" style="3" customWidth="1"/>
    <col min="7181" max="7181" width="7.28515625" style="3" customWidth="1"/>
    <col min="7182" max="7182" width="7.85546875" style="3" customWidth="1"/>
    <col min="7183" max="7183" width="4.5703125" style="3" customWidth="1"/>
    <col min="7184" max="7184" width="4.140625" style="3" customWidth="1"/>
    <col min="7185" max="7185" width="5.28515625" style="3" customWidth="1"/>
    <col min="7186" max="7186" width="7.42578125" style="3" customWidth="1"/>
    <col min="7187" max="7188" width="5.85546875" style="3" customWidth="1"/>
    <col min="7189" max="7189" width="6.85546875" style="3" customWidth="1"/>
    <col min="7190" max="7190" width="4.140625" style="3" customWidth="1"/>
    <col min="7191" max="7191" width="6.85546875" style="3" customWidth="1"/>
    <col min="7192" max="7192" width="4.140625" style="3" customWidth="1"/>
    <col min="7193" max="7193" width="3" style="3" customWidth="1"/>
    <col min="7194" max="7194" width="5.28515625" style="3" customWidth="1"/>
    <col min="7195" max="7195" width="4.7109375" style="3" customWidth="1"/>
    <col min="7196" max="7196" width="4.140625" style="3" customWidth="1"/>
    <col min="7197" max="7197" width="5" style="3" customWidth="1"/>
    <col min="7198" max="7198" width="5.7109375" style="3" customWidth="1"/>
    <col min="7199" max="7199" width="3" style="3" customWidth="1"/>
    <col min="7200" max="7200" width="5.140625" style="3" customWidth="1"/>
    <col min="7201" max="7201" width="6.42578125" style="3" customWidth="1"/>
    <col min="7202" max="7202" width="4" style="3" customWidth="1"/>
    <col min="7203" max="7203" width="6.42578125" style="3" customWidth="1"/>
    <col min="7204" max="7204" width="4.140625" style="3" customWidth="1"/>
    <col min="7205" max="7205" width="3.5703125" style="3" customWidth="1"/>
    <col min="7206" max="7206" width="5.140625" style="3" customWidth="1"/>
    <col min="7207" max="7207" width="3.5703125" style="3" customWidth="1"/>
    <col min="7208" max="7208" width="3.42578125" style="3" customWidth="1"/>
    <col min="7209" max="7209" width="5.28515625" style="3" customWidth="1"/>
    <col min="7210" max="7210" width="4.7109375" style="3" customWidth="1"/>
    <col min="7211" max="7211" width="5.140625" style="3" customWidth="1"/>
    <col min="7212" max="7212" width="0.7109375" style="3" customWidth="1"/>
    <col min="7213" max="7213" width="4.7109375" style="3" customWidth="1"/>
    <col min="7214" max="7214" width="3" style="3" customWidth="1"/>
    <col min="7215" max="7215" width="4.7109375" style="3" customWidth="1"/>
    <col min="7216" max="7217" width="3" style="3" customWidth="1"/>
    <col min="7218" max="7218" width="5.28515625" style="3" customWidth="1"/>
    <col min="7219" max="7219" width="3" style="3" customWidth="1"/>
    <col min="7220" max="7220" width="2.42578125" style="3" customWidth="1"/>
    <col min="7221" max="7221" width="3" style="3" customWidth="1"/>
    <col min="7222" max="7222" width="3.5703125" style="3" customWidth="1"/>
    <col min="7223" max="7223" width="4" style="3" customWidth="1"/>
    <col min="7224" max="7224" width="4.140625" style="3" customWidth="1"/>
    <col min="7225" max="7225" width="5.28515625" style="3" customWidth="1"/>
    <col min="7226" max="7227" width="3" style="3" customWidth="1"/>
    <col min="7228" max="7228" width="2.85546875" style="3" customWidth="1"/>
    <col min="7229" max="7229" width="5.28515625" style="3" customWidth="1"/>
    <col min="7230" max="7231" width="3" style="3" customWidth="1"/>
    <col min="7232" max="7232" width="6.42578125" style="3" customWidth="1"/>
    <col min="7233" max="7241" width="3" style="3" customWidth="1"/>
    <col min="7242" max="7423" width="12.140625" style="3"/>
    <col min="7424" max="7424" width="2.42578125" style="3" customWidth="1"/>
    <col min="7425" max="7425" width="3.5703125" style="3" customWidth="1"/>
    <col min="7426" max="7427" width="4.140625" style="3" customWidth="1"/>
    <col min="7428" max="7428" width="3.28515625" style="3" customWidth="1"/>
    <col min="7429" max="7429" width="5.28515625" style="3" customWidth="1"/>
    <col min="7430" max="7430" width="4" style="3" customWidth="1"/>
    <col min="7431" max="7431" width="7.42578125" style="3" customWidth="1"/>
    <col min="7432" max="7432" width="5.7109375" style="3" customWidth="1"/>
    <col min="7433" max="7433" width="6.42578125" style="3" customWidth="1"/>
    <col min="7434" max="7434" width="5.140625" style="3" customWidth="1"/>
    <col min="7435" max="7435" width="3.28515625" style="3" customWidth="1"/>
    <col min="7436" max="7436" width="5.28515625" style="3" customWidth="1"/>
    <col min="7437" max="7437" width="7.28515625" style="3" customWidth="1"/>
    <col min="7438" max="7438" width="7.85546875" style="3" customWidth="1"/>
    <col min="7439" max="7439" width="4.5703125" style="3" customWidth="1"/>
    <col min="7440" max="7440" width="4.140625" style="3" customWidth="1"/>
    <col min="7441" max="7441" width="5.28515625" style="3" customWidth="1"/>
    <col min="7442" max="7442" width="7.42578125" style="3" customWidth="1"/>
    <col min="7443" max="7444" width="5.85546875" style="3" customWidth="1"/>
    <col min="7445" max="7445" width="6.85546875" style="3" customWidth="1"/>
    <col min="7446" max="7446" width="4.140625" style="3" customWidth="1"/>
    <col min="7447" max="7447" width="6.85546875" style="3" customWidth="1"/>
    <col min="7448" max="7448" width="4.140625" style="3" customWidth="1"/>
    <col min="7449" max="7449" width="3" style="3" customWidth="1"/>
    <col min="7450" max="7450" width="5.28515625" style="3" customWidth="1"/>
    <col min="7451" max="7451" width="4.7109375" style="3" customWidth="1"/>
    <col min="7452" max="7452" width="4.140625" style="3" customWidth="1"/>
    <col min="7453" max="7453" width="5" style="3" customWidth="1"/>
    <col min="7454" max="7454" width="5.7109375" style="3" customWidth="1"/>
    <col min="7455" max="7455" width="3" style="3" customWidth="1"/>
    <col min="7456" max="7456" width="5.140625" style="3" customWidth="1"/>
    <col min="7457" max="7457" width="6.42578125" style="3" customWidth="1"/>
    <col min="7458" max="7458" width="4" style="3" customWidth="1"/>
    <col min="7459" max="7459" width="6.42578125" style="3" customWidth="1"/>
    <col min="7460" max="7460" width="4.140625" style="3" customWidth="1"/>
    <col min="7461" max="7461" width="3.5703125" style="3" customWidth="1"/>
    <col min="7462" max="7462" width="5.140625" style="3" customWidth="1"/>
    <col min="7463" max="7463" width="3.5703125" style="3" customWidth="1"/>
    <col min="7464" max="7464" width="3.42578125" style="3" customWidth="1"/>
    <col min="7465" max="7465" width="5.28515625" style="3" customWidth="1"/>
    <col min="7466" max="7466" width="4.7109375" style="3" customWidth="1"/>
    <col min="7467" max="7467" width="5.140625" style="3" customWidth="1"/>
    <col min="7468" max="7468" width="0.7109375" style="3" customWidth="1"/>
    <col min="7469" max="7469" width="4.7109375" style="3" customWidth="1"/>
    <col min="7470" max="7470" width="3" style="3" customWidth="1"/>
    <col min="7471" max="7471" width="4.7109375" style="3" customWidth="1"/>
    <col min="7472" max="7473" width="3" style="3" customWidth="1"/>
    <col min="7474" max="7474" width="5.28515625" style="3" customWidth="1"/>
    <col min="7475" max="7475" width="3" style="3" customWidth="1"/>
    <col min="7476" max="7476" width="2.42578125" style="3" customWidth="1"/>
    <col min="7477" max="7477" width="3" style="3" customWidth="1"/>
    <col min="7478" max="7478" width="3.5703125" style="3" customWidth="1"/>
    <col min="7479" max="7479" width="4" style="3" customWidth="1"/>
    <col min="7480" max="7480" width="4.140625" style="3" customWidth="1"/>
    <col min="7481" max="7481" width="5.28515625" style="3" customWidth="1"/>
    <col min="7482" max="7483" width="3" style="3" customWidth="1"/>
    <col min="7484" max="7484" width="2.85546875" style="3" customWidth="1"/>
    <col min="7485" max="7485" width="5.28515625" style="3" customWidth="1"/>
    <col min="7486" max="7487" width="3" style="3" customWidth="1"/>
    <col min="7488" max="7488" width="6.42578125" style="3" customWidth="1"/>
    <col min="7489" max="7497" width="3" style="3" customWidth="1"/>
    <col min="7498" max="7679" width="12.140625" style="3"/>
    <col min="7680" max="7680" width="2.42578125" style="3" customWidth="1"/>
    <col min="7681" max="7681" width="3.5703125" style="3" customWidth="1"/>
    <col min="7682" max="7683" width="4.140625" style="3" customWidth="1"/>
    <col min="7684" max="7684" width="3.28515625" style="3" customWidth="1"/>
    <col min="7685" max="7685" width="5.28515625" style="3" customWidth="1"/>
    <col min="7686" max="7686" width="4" style="3" customWidth="1"/>
    <col min="7687" max="7687" width="7.42578125" style="3" customWidth="1"/>
    <col min="7688" max="7688" width="5.7109375" style="3" customWidth="1"/>
    <col min="7689" max="7689" width="6.42578125" style="3" customWidth="1"/>
    <col min="7690" max="7690" width="5.140625" style="3" customWidth="1"/>
    <col min="7691" max="7691" width="3.28515625" style="3" customWidth="1"/>
    <col min="7692" max="7692" width="5.28515625" style="3" customWidth="1"/>
    <col min="7693" max="7693" width="7.28515625" style="3" customWidth="1"/>
    <col min="7694" max="7694" width="7.85546875" style="3" customWidth="1"/>
    <col min="7695" max="7695" width="4.5703125" style="3" customWidth="1"/>
    <col min="7696" max="7696" width="4.140625" style="3" customWidth="1"/>
    <col min="7697" max="7697" width="5.28515625" style="3" customWidth="1"/>
    <col min="7698" max="7698" width="7.42578125" style="3" customWidth="1"/>
    <col min="7699" max="7700" width="5.85546875" style="3" customWidth="1"/>
    <col min="7701" max="7701" width="6.85546875" style="3" customWidth="1"/>
    <col min="7702" max="7702" width="4.140625" style="3" customWidth="1"/>
    <col min="7703" max="7703" width="6.85546875" style="3" customWidth="1"/>
    <col min="7704" max="7704" width="4.140625" style="3" customWidth="1"/>
    <col min="7705" max="7705" width="3" style="3" customWidth="1"/>
    <col min="7706" max="7706" width="5.28515625" style="3" customWidth="1"/>
    <col min="7707" max="7707" width="4.7109375" style="3" customWidth="1"/>
    <col min="7708" max="7708" width="4.140625" style="3" customWidth="1"/>
    <col min="7709" max="7709" width="5" style="3" customWidth="1"/>
    <col min="7710" max="7710" width="5.7109375" style="3" customWidth="1"/>
    <col min="7711" max="7711" width="3" style="3" customWidth="1"/>
    <col min="7712" max="7712" width="5.140625" style="3" customWidth="1"/>
    <col min="7713" max="7713" width="6.42578125" style="3" customWidth="1"/>
    <col min="7714" max="7714" width="4" style="3" customWidth="1"/>
    <col min="7715" max="7715" width="6.42578125" style="3" customWidth="1"/>
    <col min="7716" max="7716" width="4.140625" style="3" customWidth="1"/>
    <col min="7717" max="7717" width="3.5703125" style="3" customWidth="1"/>
    <col min="7718" max="7718" width="5.140625" style="3" customWidth="1"/>
    <col min="7719" max="7719" width="3.5703125" style="3" customWidth="1"/>
    <col min="7720" max="7720" width="3.42578125" style="3" customWidth="1"/>
    <col min="7721" max="7721" width="5.28515625" style="3" customWidth="1"/>
    <col min="7722" max="7722" width="4.7109375" style="3" customWidth="1"/>
    <col min="7723" max="7723" width="5.140625" style="3" customWidth="1"/>
    <col min="7724" max="7724" width="0.7109375" style="3" customWidth="1"/>
    <col min="7725" max="7725" width="4.7109375" style="3" customWidth="1"/>
    <col min="7726" max="7726" width="3" style="3" customWidth="1"/>
    <col min="7727" max="7727" width="4.7109375" style="3" customWidth="1"/>
    <col min="7728" max="7729" width="3" style="3" customWidth="1"/>
    <col min="7730" max="7730" width="5.28515625" style="3" customWidth="1"/>
    <col min="7731" max="7731" width="3" style="3" customWidth="1"/>
    <col min="7732" max="7732" width="2.42578125" style="3" customWidth="1"/>
    <col min="7733" max="7733" width="3" style="3" customWidth="1"/>
    <col min="7734" max="7734" width="3.5703125" style="3" customWidth="1"/>
    <col min="7735" max="7735" width="4" style="3" customWidth="1"/>
    <col min="7736" max="7736" width="4.140625" style="3" customWidth="1"/>
    <col min="7737" max="7737" width="5.28515625" style="3" customWidth="1"/>
    <col min="7738" max="7739" width="3" style="3" customWidth="1"/>
    <col min="7740" max="7740" width="2.85546875" style="3" customWidth="1"/>
    <col min="7741" max="7741" width="5.28515625" style="3" customWidth="1"/>
    <col min="7742" max="7743" width="3" style="3" customWidth="1"/>
    <col min="7744" max="7744" width="6.42578125" style="3" customWidth="1"/>
    <col min="7745" max="7753" width="3" style="3" customWidth="1"/>
    <col min="7754" max="7935" width="12.140625" style="3"/>
    <col min="7936" max="7936" width="2.42578125" style="3" customWidth="1"/>
    <col min="7937" max="7937" width="3.5703125" style="3" customWidth="1"/>
    <col min="7938" max="7939" width="4.140625" style="3" customWidth="1"/>
    <col min="7940" max="7940" width="3.28515625" style="3" customWidth="1"/>
    <col min="7941" max="7941" width="5.28515625" style="3" customWidth="1"/>
    <col min="7942" max="7942" width="4" style="3" customWidth="1"/>
    <col min="7943" max="7943" width="7.42578125" style="3" customWidth="1"/>
    <col min="7944" max="7944" width="5.7109375" style="3" customWidth="1"/>
    <col min="7945" max="7945" width="6.42578125" style="3" customWidth="1"/>
    <col min="7946" max="7946" width="5.140625" style="3" customWidth="1"/>
    <col min="7947" max="7947" width="3.28515625" style="3" customWidth="1"/>
    <col min="7948" max="7948" width="5.28515625" style="3" customWidth="1"/>
    <col min="7949" max="7949" width="7.28515625" style="3" customWidth="1"/>
    <col min="7950" max="7950" width="7.85546875" style="3" customWidth="1"/>
    <col min="7951" max="7951" width="4.5703125" style="3" customWidth="1"/>
    <col min="7952" max="7952" width="4.140625" style="3" customWidth="1"/>
    <col min="7953" max="7953" width="5.28515625" style="3" customWidth="1"/>
    <col min="7954" max="7954" width="7.42578125" style="3" customWidth="1"/>
    <col min="7955" max="7956" width="5.85546875" style="3" customWidth="1"/>
    <col min="7957" max="7957" width="6.85546875" style="3" customWidth="1"/>
    <col min="7958" max="7958" width="4.140625" style="3" customWidth="1"/>
    <col min="7959" max="7959" width="6.85546875" style="3" customWidth="1"/>
    <col min="7960" max="7960" width="4.140625" style="3" customWidth="1"/>
    <col min="7961" max="7961" width="3" style="3" customWidth="1"/>
    <col min="7962" max="7962" width="5.28515625" style="3" customWidth="1"/>
    <col min="7963" max="7963" width="4.7109375" style="3" customWidth="1"/>
    <col min="7964" max="7964" width="4.140625" style="3" customWidth="1"/>
    <col min="7965" max="7965" width="5" style="3" customWidth="1"/>
    <col min="7966" max="7966" width="5.7109375" style="3" customWidth="1"/>
    <col min="7967" max="7967" width="3" style="3" customWidth="1"/>
    <col min="7968" max="7968" width="5.140625" style="3" customWidth="1"/>
    <col min="7969" max="7969" width="6.42578125" style="3" customWidth="1"/>
    <col min="7970" max="7970" width="4" style="3" customWidth="1"/>
    <col min="7971" max="7971" width="6.42578125" style="3" customWidth="1"/>
    <col min="7972" max="7972" width="4.140625" style="3" customWidth="1"/>
    <col min="7973" max="7973" width="3.5703125" style="3" customWidth="1"/>
    <col min="7974" max="7974" width="5.140625" style="3" customWidth="1"/>
    <col min="7975" max="7975" width="3.5703125" style="3" customWidth="1"/>
    <col min="7976" max="7976" width="3.42578125" style="3" customWidth="1"/>
    <col min="7977" max="7977" width="5.28515625" style="3" customWidth="1"/>
    <col min="7978" max="7978" width="4.7109375" style="3" customWidth="1"/>
    <col min="7979" max="7979" width="5.140625" style="3" customWidth="1"/>
    <col min="7980" max="7980" width="0.7109375" style="3" customWidth="1"/>
    <col min="7981" max="7981" width="4.7109375" style="3" customWidth="1"/>
    <col min="7982" max="7982" width="3" style="3" customWidth="1"/>
    <col min="7983" max="7983" width="4.7109375" style="3" customWidth="1"/>
    <col min="7984" max="7985" width="3" style="3" customWidth="1"/>
    <col min="7986" max="7986" width="5.28515625" style="3" customWidth="1"/>
    <col min="7987" max="7987" width="3" style="3" customWidth="1"/>
    <col min="7988" max="7988" width="2.42578125" style="3" customWidth="1"/>
    <col min="7989" max="7989" width="3" style="3" customWidth="1"/>
    <col min="7990" max="7990" width="3.5703125" style="3" customWidth="1"/>
    <col min="7991" max="7991" width="4" style="3" customWidth="1"/>
    <col min="7992" max="7992" width="4.140625" style="3" customWidth="1"/>
    <col min="7993" max="7993" width="5.28515625" style="3" customWidth="1"/>
    <col min="7994" max="7995" width="3" style="3" customWidth="1"/>
    <col min="7996" max="7996" width="2.85546875" style="3" customWidth="1"/>
    <col min="7997" max="7997" width="5.28515625" style="3" customWidth="1"/>
    <col min="7998" max="7999" width="3" style="3" customWidth="1"/>
    <col min="8000" max="8000" width="6.42578125" style="3" customWidth="1"/>
    <col min="8001" max="8009" width="3" style="3" customWidth="1"/>
    <col min="8010" max="8191" width="12.140625" style="3"/>
    <col min="8192" max="8192" width="2.42578125" style="3" customWidth="1"/>
    <col min="8193" max="8193" width="3.5703125" style="3" customWidth="1"/>
    <col min="8194" max="8195" width="4.140625" style="3" customWidth="1"/>
    <col min="8196" max="8196" width="3.28515625" style="3" customWidth="1"/>
    <col min="8197" max="8197" width="5.28515625" style="3" customWidth="1"/>
    <col min="8198" max="8198" width="4" style="3" customWidth="1"/>
    <col min="8199" max="8199" width="7.42578125" style="3" customWidth="1"/>
    <col min="8200" max="8200" width="5.7109375" style="3" customWidth="1"/>
    <col min="8201" max="8201" width="6.42578125" style="3" customWidth="1"/>
    <col min="8202" max="8202" width="5.140625" style="3" customWidth="1"/>
    <col min="8203" max="8203" width="3.28515625" style="3" customWidth="1"/>
    <col min="8204" max="8204" width="5.28515625" style="3" customWidth="1"/>
    <col min="8205" max="8205" width="7.28515625" style="3" customWidth="1"/>
    <col min="8206" max="8206" width="7.85546875" style="3" customWidth="1"/>
    <col min="8207" max="8207" width="4.5703125" style="3" customWidth="1"/>
    <col min="8208" max="8208" width="4.140625" style="3" customWidth="1"/>
    <col min="8209" max="8209" width="5.28515625" style="3" customWidth="1"/>
    <col min="8210" max="8210" width="7.42578125" style="3" customWidth="1"/>
    <col min="8211" max="8212" width="5.85546875" style="3" customWidth="1"/>
    <col min="8213" max="8213" width="6.85546875" style="3" customWidth="1"/>
    <col min="8214" max="8214" width="4.140625" style="3" customWidth="1"/>
    <col min="8215" max="8215" width="6.85546875" style="3" customWidth="1"/>
    <col min="8216" max="8216" width="4.140625" style="3" customWidth="1"/>
    <col min="8217" max="8217" width="3" style="3" customWidth="1"/>
    <col min="8218" max="8218" width="5.28515625" style="3" customWidth="1"/>
    <col min="8219" max="8219" width="4.7109375" style="3" customWidth="1"/>
    <col min="8220" max="8220" width="4.140625" style="3" customWidth="1"/>
    <col min="8221" max="8221" width="5" style="3" customWidth="1"/>
    <col min="8222" max="8222" width="5.7109375" style="3" customWidth="1"/>
    <col min="8223" max="8223" width="3" style="3" customWidth="1"/>
    <col min="8224" max="8224" width="5.140625" style="3" customWidth="1"/>
    <col min="8225" max="8225" width="6.42578125" style="3" customWidth="1"/>
    <col min="8226" max="8226" width="4" style="3" customWidth="1"/>
    <col min="8227" max="8227" width="6.42578125" style="3" customWidth="1"/>
    <col min="8228" max="8228" width="4.140625" style="3" customWidth="1"/>
    <col min="8229" max="8229" width="3.5703125" style="3" customWidth="1"/>
    <col min="8230" max="8230" width="5.140625" style="3" customWidth="1"/>
    <col min="8231" max="8231" width="3.5703125" style="3" customWidth="1"/>
    <col min="8232" max="8232" width="3.42578125" style="3" customWidth="1"/>
    <col min="8233" max="8233" width="5.28515625" style="3" customWidth="1"/>
    <col min="8234" max="8234" width="4.7109375" style="3" customWidth="1"/>
    <col min="8235" max="8235" width="5.140625" style="3" customWidth="1"/>
    <col min="8236" max="8236" width="0.7109375" style="3" customWidth="1"/>
    <col min="8237" max="8237" width="4.7109375" style="3" customWidth="1"/>
    <col min="8238" max="8238" width="3" style="3" customWidth="1"/>
    <col min="8239" max="8239" width="4.7109375" style="3" customWidth="1"/>
    <col min="8240" max="8241" width="3" style="3" customWidth="1"/>
    <col min="8242" max="8242" width="5.28515625" style="3" customWidth="1"/>
    <col min="8243" max="8243" width="3" style="3" customWidth="1"/>
    <col min="8244" max="8244" width="2.42578125" style="3" customWidth="1"/>
    <col min="8245" max="8245" width="3" style="3" customWidth="1"/>
    <col min="8246" max="8246" width="3.5703125" style="3" customWidth="1"/>
    <col min="8247" max="8247" width="4" style="3" customWidth="1"/>
    <col min="8248" max="8248" width="4.140625" style="3" customWidth="1"/>
    <col min="8249" max="8249" width="5.28515625" style="3" customWidth="1"/>
    <col min="8250" max="8251" width="3" style="3" customWidth="1"/>
    <col min="8252" max="8252" width="2.85546875" style="3" customWidth="1"/>
    <col min="8253" max="8253" width="5.28515625" style="3" customWidth="1"/>
    <col min="8254" max="8255" width="3" style="3" customWidth="1"/>
    <col min="8256" max="8256" width="6.42578125" style="3" customWidth="1"/>
    <col min="8257" max="8265" width="3" style="3" customWidth="1"/>
    <col min="8266" max="8447" width="12.140625" style="3"/>
    <col min="8448" max="8448" width="2.42578125" style="3" customWidth="1"/>
    <col min="8449" max="8449" width="3.5703125" style="3" customWidth="1"/>
    <col min="8450" max="8451" width="4.140625" style="3" customWidth="1"/>
    <col min="8452" max="8452" width="3.28515625" style="3" customWidth="1"/>
    <col min="8453" max="8453" width="5.28515625" style="3" customWidth="1"/>
    <col min="8454" max="8454" width="4" style="3" customWidth="1"/>
    <col min="8455" max="8455" width="7.42578125" style="3" customWidth="1"/>
    <col min="8456" max="8456" width="5.7109375" style="3" customWidth="1"/>
    <col min="8457" max="8457" width="6.42578125" style="3" customWidth="1"/>
    <col min="8458" max="8458" width="5.140625" style="3" customWidth="1"/>
    <col min="8459" max="8459" width="3.28515625" style="3" customWidth="1"/>
    <col min="8460" max="8460" width="5.28515625" style="3" customWidth="1"/>
    <col min="8461" max="8461" width="7.28515625" style="3" customWidth="1"/>
    <col min="8462" max="8462" width="7.85546875" style="3" customWidth="1"/>
    <col min="8463" max="8463" width="4.5703125" style="3" customWidth="1"/>
    <col min="8464" max="8464" width="4.140625" style="3" customWidth="1"/>
    <col min="8465" max="8465" width="5.28515625" style="3" customWidth="1"/>
    <col min="8466" max="8466" width="7.42578125" style="3" customWidth="1"/>
    <col min="8467" max="8468" width="5.85546875" style="3" customWidth="1"/>
    <col min="8469" max="8469" width="6.85546875" style="3" customWidth="1"/>
    <col min="8470" max="8470" width="4.140625" style="3" customWidth="1"/>
    <col min="8471" max="8471" width="6.85546875" style="3" customWidth="1"/>
    <col min="8472" max="8472" width="4.140625" style="3" customWidth="1"/>
    <col min="8473" max="8473" width="3" style="3" customWidth="1"/>
    <col min="8474" max="8474" width="5.28515625" style="3" customWidth="1"/>
    <col min="8475" max="8475" width="4.7109375" style="3" customWidth="1"/>
    <col min="8476" max="8476" width="4.140625" style="3" customWidth="1"/>
    <col min="8477" max="8477" width="5" style="3" customWidth="1"/>
    <col min="8478" max="8478" width="5.7109375" style="3" customWidth="1"/>
    <col min="8479" max="8479" width="3" style="3" customWidth="1"/>
    <col min="8480" max="8480" width="5.140625" style="3" customWidth="1"/>
    <col min="8481" max="8481" width="6.42578125" style="3" customWidth="1"/>
    <col min="8482" max="8482" width="4" style="3" customWidth="1"/>
    <col min="8483" max="8483" width="6.42578125" style="3" customWidth="1"/>
    <col min="8484" max="8484" width="4.140625" style="3" customWidth="1"/>
    <col min="8485" max="8485" width="3.5703125" style="3" customWidth="1"/>
    <col min="8486" max="8486" width="5.140625" style="3" customWidth="1"/>
    <col min="8487" max="8487" width="3.5703125" style="3" customWidth="1"/>
    <col min="8488" max="8488" width="3.42578125" style="3" customWidth="1"/>
    <col min="8489" max="8489" width="5.28515625" style="3" customWidth="1"/>
    <col min="8490" max="8490" width="4.7109375" style="3" customWidth="1"/>
    <col min="8491" max="8491" width="5.140625" style="3" customWidth="1"/>
    <col min="8492" max="8492" width="0.7109375" style="3" customWidth="1"/>
    <col min="8493" max="8493" width="4.7109375" style="3" customWidth="1"/>
    <col min="8494" max="8494" width="3" style="3" customWidth="1"/>
    <col min="8495" max="8495" width="4.7109375" style="3" customWidth="1"/>
    <col min="8496" max="8497" width="3" style="3" customWidth="1"/>
    <col min="8498" max="8498" width="5.28515625" style="3" customWidth="1"/>
    <col min="8499" max="8499" width="3" style="3" customWidth="1"/>
    <col min="8500" max="8500" width="2.42578125" style="3" customWidth="1"/>
    <col min="8501" max="8501" width="3" style="3" customWidth="1"/>
    <col min="8502" max="8502" width="3.5703125" style="3" customWidth="1"/>
    <col min="8503" max="8503" width="4" style="3" customWidth="1"/>
    <col min="8504" max="8504" width="4.140625" style="3" customWidth="1"/>
    <col min="8505" max="8505" width="5.28515625" style="3" customWidth="1"/>
    <col min="8506" max="8507" width="3" style="3" customWidth="1"/>
    <col min="8508" max="8508" width="2.85546875" style="3" customWidth="1"/>
    <col min="8509" max="8509" width="5.28515625" style="3" customWidth="1"/>
    <col min="8510" max="8511" width="3" style="3" customWidth="1"/>
    <col min="8512" max="8512" width="6.42578125" style="3" customWidth="1"/>
    <col min="8513" max="8521" width="3" style="3" customWidth="1"/>
    <col min="8522" max="8703" width="12.140625" style="3"/>
    <col min="8704" max="8704" width="2.42578125" style="3" customWidth="1"/>
    <col min="8705" max="8705" width="3.5703125" style="3" customWidth="1"/>
    <col min="8706" max="8707" width="4.140625" style="3" customWidth="1"/>
    <col min="8708" max="8708" width="3.28515625" style="3" customWidth="1"/>
    <col min="8709" max="8709" width="5.28515625" style="3" customWidth="1"/>
    <col min="8710" max="8710" width="4" style="3" customWidth="1"/>
    <col min="8711" max="8711" width="7.42578125" style="3" customWidth="1"/>
    <col min="8712" max="8712" width="5.7109375" style="3" customWidth="1"/>
    <col min="8713" max="8713" width="6.42578125" style="3" customWidth="1"/>
    <col min="8714" max="8714" width="5.140625" style="3" customWidth="1"/>
    <col min="8715" max="8715" width="3.28515625" style="3" customWidth="1"/>
    <col min="8716" max="8716" width="5.28515625" style="3" customWidth="1"/>
    <col min="8717" max="8717" width="7.28515625" style="3" customWidth="1"/>
    <col min="8718" max="8718" width="7.85546875" style="3" customWidth="1"/>
    <col min="8719" max="8719" width="4.5703125" style="3" customWidth="1"/>
    <col min="8720" max="8720" width="4.140625" style="3" customWidth="1"/>
    <col min="8721" max="8721" width="5.28515625" style="3" customWidth="1"/>
    <col min="8722" max="8722" width="7.42578125" style="3" customWidth="1"/>
    <col min="8723" max="8724" width="5.85546875" style="3" customWidth="1"/>
    <col min="8725" max="8725" width="6.85546875" style="3" customWidth="1"/>
    <col min="8726" max="8726" width="4.140625" style="3" customWidth="1"/>
    <col min="8727" max="8727" width="6.85546875" style="3" customWidth="1"/>
    <col min="8728" max="8728" width="4.140625" style="3" customWidth="1"/>
    <col min="8729" max="8729" width="3" style="3" customWidth="1"/>
    <col min="8730" max="8730" width="5.28515625" style="3" customWidth="1"/>
    <col min="8731" max="8731" width="4.7109375" style="3" customWidth="1"/>
    <col min="8732" max="8732" width="4.140625" style="3" customWidth="1"/>
    <col min="8733" max="8733" width="5" style="3" customWidth="1"/>
    <col min="8734" max="8734" width="5.7109375" style="3" customWidth="1"/>
    <col min="8735" max="8735" width="3" style="3" customWidth="1"/>
    <col min="8736" max="8736" width="5.140625" style="3" customWidth="1"/>
    <col min="8737" max="8737" width="6.42578125" style="3" customWidth="1"/>
    <col min="8738" max="8738" width="4" style="3" customWidth="1"/>
    <col min="8739" max="8739" width="6.42578125" style="3" customWidth="1"/>
    <col min="8740" max="8740" width="4.140625" style="3" customWidth="1"/>
    <col min="8741" max="8741" width="3.5703125" style="3" customWidth="1"/>
    <col min="8742" max="8742" width="5.140625" style="3" customWidth="1"/>
    <col min="8743" max="8743" width="3.5703125" style="3" customWidth="1"/>
    <col min="8744" max="8744" width="3.42578125" style="3" customWidth="1"/>
    <col min="8745" max="8745" width="5.28515625" style="3" customWidth="1"/>
    <col min="8746" max="8746" width="4.7109375" style="3" customWidth="1"/>
    <col min="8747" max="8747" width="5.140625" style="3" customWidth="1"/>
    <col min="8748" max="8748" width="0.7109375" style="3" customWidth="1"/>
    <col min="8749" max="8749" width="4.7109375" style="3" customWidth="1"/>
    <col min="8750" max="8750" width="3" style="3" customWidth="1"/>
    <col min="8751" max="8751" width="4.7109375" style="3" customWidth="1"/>
    <col min="8752" max="8753" width="3" style="3" customWidth="1"/>
    <col min="8754" max="8754" width="5.28515625" style="3" customWidth="1"/>
    <col min="8755" max="8755" width="3" style="3" customWidth="1"/>
    <col min="8756" max="8756" width="2.42578125" style="3" customWidth="1"/>
    <col min="8757" max="8757" width="3" style="3" customWidth="1"/>
    <col min="8758" max="8758" width="3.5703125" style="3" customWidth="1"/>
    <col min="8759" max="8759" width="4" style="3" customWidth="1"/>
    <col min="8760" max="8760" width="4.140625" style="3" customWidth="1"/>
    <col min="8761" max="8761" width="5.28515625" style="3" customWidth="1"/>
    <col min="8762" max="8763" width="3" style="3" customWidth="1"/>
    <col min="8764" max="8764" width="2.85546875" style="3" customWidth="1"/>
    <col min="8765" max="8765" width="5.28515625" style="3" customWidth="1"/>
    <col min="8766" max="8767" width="3" style="3" customWidth="1"/>
    <col min="8768" max="8768" width="6.42578125" style="3" customWidth="1"/>
    <col min="8769" max="8777" width="3" style="3" customWidth="1"/>
    <col min="8778" max="8959" width="12.140625" style="3"/>
    <col min="8960" max="8960" width="2.42578125" style="3" customWidth="1"/>
    <col min="8961" max="8961" width="3.5703125" style="3" customWidth="1"/>
    <col min="8962" max="8963" width="4.140625" style="3" customWidth="1"/>
    <col min="8964" max="8964" width="3.28515625" style="3" customWidth="1"/>
    <col min="8965" max="8965" width="5.28515625" style="3" customWidth="1"/>
    <col min="8966" max="8966" width="4" style="3" customWidth="1"/>
    <col min="8967" max="8967" width="7.42578125" style="3" customWidth="1"/>
    <col min="8968" max="8968" width="5.7109375" style="3" customWidth="1"/>
    <col min="8969" max="8969" width="6.42578125" style="3" customWidth="1"/>
    <col min="8970" max="8970" width="5.140625" style="3" customWidth="1"/>
    <col min="8971" max="8971" width="3.28515625" style="3" customWidth="1"/>
    <col min="8972" max="8972" width="5.28515625" style="3" customWidth="1"/>
    <col min="8973" max="8973" width="7.28515625" style="3" customWidth="1"/>
    <col min="8974" max="8974" width="7.85546875" style="3" customWidth="1"/>
    <col min="8975" max="8975" width="4.5703125" style="3" customWidth="1"/>
    <col min="8976" max="8976" width="4.140625" style="3" customWidth="1"/>
    <col min="8977" max="8977" width="5.28515625" style="3" customWidth="1"/>
    <col min="8978" max="8978" width="7.42578125" style="3" customWidth="1"/>
    <col min="8979" max="8980" width="5.85546875" style="3" customWidth="1"/>
    <col min="8981" max="8981" width="6.85546875" style="3" customWidth="1"/>
    <col min="8982" max="8982" width="4.140625" style="3" customWidth="1"/>
    <col min="8983" max="8983" width="6.85546875" style="3" customWidth="1"/>
    <col min="8984" max="8984" width="4.140625" style="3" customWidth="1"/>
    <col min="8985" max="8985" width="3" style="3" customWidth="1"/>
    <col min="8986" max="8986" width="5.28515625" style="3" customWidth="1"/>
    <col min="8987" max="8987" width="4.7109375" style="3" customWidth="1"/>
    <col min="8988" max="8988" width="4.140625" style="3" customWidth="1"/>
    <col min="8989" max="8989" width="5" style="3" customWidth="1"/>
    <col min="8990" max="8990" width="5.7109375" style="3" customWidth="1"/>
    <col min="8991" max="8991" width="3" style="3" customWidth="1"/>
    <col min="8992" max="8992" width="5.140625" style="3" customWidth="1"/>
    <col min="8993" max="8993" width="6.42578125" style="3" customWidth="1"/>
    <col min="8994" max="8994" width="4" style="3" customWidth="1"/>
    <col min="8995" max="8995" width="6.42578125" style="3" customWidth="1"/>
    <col min="8996" max="8996" width="4.140625" style="3" customWidth="1"/>
    <col min="8997" max="8997" width="3.5703125" style="3" customWidth="1"/>
    <col min="8998" max="8998" width="5.140625" style="3" customWidth="1"/>
    <col min="8999" max="8999" width="3.5703125" style="3" customWidth="1"/>
    <col min="9000" max="9000" width="3.42578125" style="3" customWidth="1"/>
    <col min="9001" max="9001" width="5.28515625" style="3" customWidth="1"/>
    <col min="9002" max="9002" width="4.7109375" style="3" customWidth="1"/>
    <col min="9003" max="9003" width="5.140625" style="3" customWidth="1"/>
    <col min="9004" max="9004" width="0.7109375" style="3" customWidth="1"/>
    <col min="9005" max="9005" width="4.7109375" style="3" customWidth="1"/>
    <col min="9006" max="9006" width="3" style="3" customWidth="1"/>
    <col min="9007" max="9007" width="4.7109375" style="3" customWidth="1"/>
    <col min="9008" max="9009" width="3" style="3" customWidth="1"/>
    <col min="9010" max="9010" width="5.28515625" style="3" customWidth="1"/>
    <col min="9011" max="9011" width="3" style="3" customWidth="1"/>
    <col min="9012" max="9012" width="2.42578125" style="3" customWidth="1"/>
    <col min="9013" max="9013" width="3" style="3" customWidth="1"/>
    <col min="9014" max="9014" width="3.5703125" style="3" customWidth="1"/>
    <col min="9015" max="9015" width="4" style="3" customWidth="1"/>
    <col min="9016" max="9016" width="4.140625" style="3" customWidth="1"/>
    <col min="9017" max="9017" width="5.28515625" style="3" customWidth="1"/>
    <col min="9018" max="9019" width="3" style="3" customWidth="1"/>
    <col min="9020" max="9020" width="2.85546875" style="3" customWidth="1"/>
    <col min="9021" max="9021" width="5.28515625" style="3" customWidth="1"/>
    <col min="9022" max="9023" width="3" style="3" customWidth="1"/>
    <col min="9024" max="9024" width="6.42578125" style="3" customWidth="1"/>
    <col min="9025" max="9033" width="3" style="3" customWidth="1"/>
    <col min="9034" max="9215" width="12.140625" style="3"/>
    <col min="9216" max="9216" width="2.42578125" style="3" customWidth="1"/>
    <col min="9217" max="9217" width="3.5703125" style="3" customWidth="1"/>
    <col min="9218" max="9219" width="4.140625" style="3" customWidth="1"/>
    <col min="9220" max="9220" width="3.28515625" style="3" customWidth="1"/>
    <col min="9221" max="9221" width="5.28515625" style="3" customWidth="1"/>
    <col min="9222" max="9222" width="4" style="3" customWidth="1"/>
    <col min="9223" max="9223" width="7.42578125" style="3" customWidth="1"/>
    <col min="9224" max="9224" width="5.7109375" style="3" customWidth="1"/>
    <col min="9225" max="9225" width="6.42578125" style="3" customWidth="1"/>
    <col min="9226" max="9226" width="5.140625" style="3" customWidth="1"/>
    <col min="9227" max="9227" width="3.28515625" style="3" customWidth="1"/>
    <col min="9228" max="9228" width="5.28515625" style="3" customWidth="1"/>
    <col min="9229" max="9229" width="7.28515625" style="3" customWidth="1"/>
    <col min="9230" max="9230" width="7.85546875" style="3" customWidth="1"/>
    <col min="9231" max="9231" width="4.5703125" style="3" customWidth="1"/>
    <col min="9232" max="9232" width="4.140625" style="3" customWidth="1"/>
    <col min="9233" max="9233" width="5.28515625" style="3" customWidth="1"/>
    <col min="9234" max="9234" width="7.42578125" style="3" customWidth="1"/>
    <col min="9235" max="9236" width="5.85546875" style="3" customWidth="1"/>
    <col min="9237" max="9237" width="6.85546875" style="3" customWidth="1"/>
    <col min="9238" max="9238" width="4.140625" style="3" customWidth="1"/>
    <col min="9239" max="9239" width="6.85546875" style="3" customWidth="1"/>
    <col min="9240" max="9240" width="4.140625" style="3" customWidth="1"/>
    <col min="9241" max="9241" width="3" style="3" customWidth="1"/>
    <col min="9242" max="9242" width="5.28515625" style="3" customWidth="1"/>
    <col min="9243" max="9243" width="4.7109375" style="3" customWidth="1"/>
    <col min="9244" max="9244" width="4.140625" style="3" customWidth="1"/>
    <col min="9245" max="9245" width="5" style="3" customWidth="1"/>
    <col min="9246" max="9246" width="5.7109375" style="3" customWidth="1"/>
    <col min="9247" max="9247" width="3" style="3" customWidth="1"/>
    <col min="9248" max="9248" width="5.140625" style="3" customWidth="1"/>
    <col min="9249" max="9249" width="6.42578125" style="3" customWidth="1"/>
    <col min="9250" max="9250" width="4" style="3" customWidth="1"/>
    <col min="9251" max="9251" width="6.42578125" style="3" customWidth="1"/>
    <col min="9252" max="9252" width="4.140625" style="3" customWidth="1"/>
    <col min="9253" max="9253" width="3.5703125" style="3" customWidth="1"/>
    <col min="9254" max="9254" width="5.140625" style="3" customWidth="1"/>
    <col min="9255" max="9255" width="3.5703125" style="3" customWidth="1"/>
    <col min="9256" max="9256" width="3.42578125" style="3" customWidth="1"/>
    <col min="9257" max="9257" width="5.28515625" style="3" customWidth="1"/>
    <col min="9258" max="9258" width="4.7109375" style="3" customWidth="1"/>
    <col min="9259" max="9259" width="5.140625" style="3" customWidth="1"/>
    <col min="9260" max="9260" width="0.7109375" style="3" customWidth="1"/>
    <col min="9261" max="9261" width="4.7109375" style="3" customWidth="1"/>
    <col min="9262" max="9262" width="3" style="3" customWidth="1"/>
    <col min="9263" max="9263" width="4.7109375" style="3" customWidth="1"/>
    <col min="9264" max="9265" width="3" style="3" customWidth="1"/>
    <col min="9266" max="9266" width="5.28515625" style="3" customWidth="1"/>
    <col min="9267" max="9267" width="3" style="3" customWidth="1"/>
    <col min="9268" max="9268" width="2.42578125" style="3" customWidth="1"/>
    <col min="9269" max="9269" width="3" style="3" customWidth="1"/>
    <col min="9270" max="9270" width="3.5703125" style="3" customWidth="1"/>
    <col min="9271" max="9271" width="4" style="3" customWidth="1"/>
    <col min="9272" max="9272" width="4.140625" style="3" customWidth="1"/>
    <col min="9273" max="9273" width="5.28515625" style="3" customWidth="1"/>
    <col min="9274" max="9275" width="3" style="3" customWidth="1"/>
    <col min="9276" max="9276" width="2.85546875" style="3" customWidth="1"/>
    <col min="9277" max="9277" width="5.28515625" style="3" customWidth="1"/>
    <col min="9278" max="9279" width="3" style="3" customWidth="1"/>
    <col min="9280" max="9280" width="6.42578125" style="3" customWidth="1"/>
    <col min="9281" max="9289" width="3" style="3" customWidth="1"/>
    <col min="9290" max="9471" width="12.140625" style="3"/>
    <col min="9472" max="9472" width="2.42578125" style="3" customWidth="1"/>
    <col min="9473" max="9473" width="3.5703125" style="3" customWidth="1"/>
    <col min="9474" max="9475" width="4.140625" style="3" customWidth="1"/>
    <col min="9476" max="9476" width="3.28515625" style="3" customWidth="1"/>
    <col min="9477" max="9477" width="5.28515625" style="3" customWidth="1"/>
    <col min="9478" max="9478" width="4" style="3" customWidth="1"/>
    <col min="9479" max="9479" width="7.42578125" style="3" customWidth="1"/>
    <col min="9480" max="9480" width="5.7109375" style="3" customWidth="1"/>
    <col min="9481" max="9481" width="6.42578125" style="3" customWidth="1"/>
    <col min="9482" max="9482" width="5.140625" style="3" customWidth="1"/>
    <col min="9483" max="9483" width="3.28515625" style="3" customWidth="1"/>
    <col min="9484" max="9484" width="5.28515625" style="3" customWidth="1"/>
    <col min="9485" max="9485" width="7.28515625" style="3" customWidth="1"/>
    <col min="9486" max="9486" width="7.85546875" style="3" customWidth="1"/>
    <col min="9487" max="9487" width="4.5703125" style="3" customWidth="1"/>
    <col min="9488" max="9488" width="4.140625" style="3" customWidth="1"/>
    <col min="9489" max="9489" width="5.28515625" style="3" customWidth="1"/>
    <col min="9490" max="9490" width="7.42578125" style="3" customWidth="1"/>
    <col min="9491" max="9492" width="5.85546875" style="3" customWidth="1"/>
    <col min="9493" max="9493" width="6.85546875" style="3" customWidth="1"/>
    <col min="9494" max="9494" width="4.140625" style="3" customWidth="1"/>
    <col min="9495" max="9495" width="6.85546875" style="3" customWidth="1"/>
    <col min="9496" max="9496" width="4.140625" style="3" customWidth="1"/>
    <col min="9497" max="9497" width="3" style="3" customWidth="1"/>
    <col min="9498" max="9498" width="5.28515625" style="3" customWidth="1"/>
    <col min="9499" max="9499" width="4.7109375" style="3" customWidth="1"/>
    <col min="9500" max="9500" width="4.140625" style="3" customWidth="1"/>
    <col min="9501" max="9501" width="5" style="3" customWidth="1"/>
    <col min="9502" max="9502" width="5.7109375" style="3" customWidth="1"/>
    <col min="9503" max="9503" width="3" style="3" customWidth="1"/>
    <col min="9504" max="9504" width="5.140625" style="3" customWidth="1"/>
    <col min="9505" max="9505" width="6.42578125" style="3" customWidth="1"/>
    <col min="9506" max="9506" width="4" style="3" customWidth="1"/>
    <col min="9507" max="9507" width="6.42578125" style="3" customWidth="1"/>
    <col min="9508" max="9508" width="4.140625" style="3" customWidth="1"/>
    <col min="9509" max="9509" width="3.5703125" style="3" customWidth="1"/>
    <col min="9510" max="9510" width="5.140625" style="3" customWidth="1"/>
    <col min="9511" max="9511" width="3.5703125" style="3" customWidth="1"/>
    <col min="9512" max="9512" width="3.42578125" style="3" customWidth="1"/>
    <col min="9513" max="9513" width="5.28515625" style="3" customWidth="1"/>
    <col min="9514" max="9514" width="4.7109375" style="3" customWidth="1"/>
    <col min="9515" max="9515" width="5.140625" style="3" customWidth="1"/>
    <col min="9516" max="9516" width="0.7109375" style="3" customWidth="1"/>
    <col min="9517" max="9517" width="4.7109375" style="3" customWidth="1"/>
    <col min="9518" max="9518" width="3" style="3" customWidth="1"/>
    <col min="9519" max="9519" width="4.7109375" style="3" customWidth="1"/>
    <col min="9520" max="9521" width="3" style="3" customWidth="1"/>
    <col min="9522" max="9522" width="5.28515625" style="3" customWidth="1"/>
    <col min="9523" max="9523" width="3" style="3" customWidth="1"/>
    <col min="9524" max="9524" width="2.42578125" style="3" customWidth="1"/>
    <col min="9525" max="9525" width="3" style="3" customWidth="1"/>
    <col min="9526" max="9526" width="3.5703125" style="3" customWidth="1"/>
    <col min="9527" max="9527" width="4" style="3" customWidth="1"/>
    <col min="9528" max="9528" width="4.140625" style="3" customWidth="1"/>
    <col min="9529" max="9529" width="5.28515625" style="3" customWidth="1"/>
    <col min="9530" max="9531" width="3" style="3" customWidth="1"/>
    <col min="9532" max="9532" width="2.85546875" style="3" customWidth="1"/>
    <col min="9533" max="9533" width="5.28515625" style="3" customWidth="1"/>
    <col min="9534" max="9535" width="3" style="3" customWidth="1"/>
    <col min="9536" max="9536" width="6.42578125" style="3" customWidth="1"/>
    <col min="9537" max="9545" width="3" style="3" customWidth="1"/>
    <col min="9546" max="9727" width="12.140625" style="3"/>
    <col min="9728" max="9728" width="2.42578125" style="3" customWidth="1"/>
    <col min="9729" max="9729" width="3.5703125" style="3" customWidth="1"/>
    <col min="9730" max="9731" width="4.140625" style="3" customWidth="1"/>
    <col min="9732" max="9732" width="3.28515625" style="3" customWidth="1"/>
    <col min="9733" max="9733" width="5.28515625" style="3" customWidth="1"/>
    <col min="9734" max="9734" width="4" style="3" customWidth="1"/>
    <col min="9735" max="9735" width="7.42578125" style="3" customWidth="1"/>
    <col min="9736" max="9736" width="5.7109375" style="3" customWidth="1"/>
    <col min="9737" max="9737" width="6.42578125" style="3" customWidth="1"/>
    <col min="9738" max="9738" width="5.140625" style="3" customWidth="1"/>
    <col min="9739" max="9739" width="3.28515625" style="3" customWidth="1"/>
    <col min="9740" max="9740" width="5.28515625" style="3" customWidth="1"/>
    <col min="9741" max="9741" width="7.28515625" style="3" customWidth="1"/>
    <col min="9742" max="9742" width="7.85546875" style="3" customWidth="1"/>
    <col min="9743" max="9743" width="4.5703125" style="3" customWidth="1"/>
    <col min="9744" max="9744" width="4.140625" style="3" customWidth="1"/>
    <col min="9745" max="9745" width="5.28515625" style="3" customWidth="1"/>
    <col min="9746" max="9746" width="7.42578125" style="3" customWidth="1"/>
    <col min="9747" max="9748" width="5.85546875" style="3" customWidth="1"/>
    <col min="9749" max="9749" width="6.85546875" style="3" customWidth="1"/>
    <col min="9750" max="9750" width="4.140625" style="3" customWidth="1"/>
    <col min="9751" max="9751" width="6.85546875" style="3" customWidth="1"/>
    <col min="9752" max="9752" width="4.140625" style="3" customWidth="1"/>
    <col min="9753" max="9753" width="3" style="3" customWidth="1"/>
    <col min="9754" max="9754" width="5.28515625" style="3" customWidth="1"/>
    <col min="9755" max="9755" width="4.7109375" style="3" customWidth="1"/>
    <col min="9756" max="9756" width="4.140625" style="3" customWidth="1"/>
    <col min="9757" max="9757" width="5" style="3" customWidth="1"/>
    <col min="9758" max="9758" width="5.7109375" style="3" customWidth="1"/>
    <col min="9759" max="9759" width="3" style="3" customWidth="1"/>
    <col min="9760" max="9760" width="5.140625" style="3" customWidth="1"/>
    <col min="9761" max="9761" width="6.42578125" style="3" customWidth="1"/>
    <col min="9762" max="9762" width="4" style="3" customWidth="1"/>
    <col min="9763" max="9763" width="6.42578125" style="3" customWidth="1"/>
    <col min="9764" max="9764" width="4.140625" style="3" customWidth="1"/>
    <col min="9765" max="9765" width="3.5703125" style="3" customWidth="1"/>
    <col min="9766" max="9766" width="5.140625" style="3" customWidth="1"/>
    <col min="9767" max="9767" width="3.5703125" style="3" customWidth="1"/>
    <col min="9768" max="9768" width="3.42578125" style="3" customWidth="1"/>
    <col min="9769" max="9769" width="5.28515625" style="3" customWidth="1"/>
    <col min="9770" max="9770" width="4.7109375" style="3" customWidth="1"/>
    <col min="9771" max="9771" width="5.140625" style="3" customWidth="1"/>
    <col min="9772" max="9772" width="0.7109375" style="3" customWidth="1"/>
    <col min="9773" max="9773" width="4.7109375" style="3" customWidth="1"/>
    <col min="9774" max="9774" width="3" style="3" customWidth="1"/>
    <col min="9775" max="9775" width="4.7109375" style="3" customWidth="1"/>
    <col min="9776" max="9777" width="3" style="3" customWidth="1"/>
    <col min="9778" max="9778" width="5.28515625" style="3" customWidth="1"/>
    <col min="9779" max="9779" width="3" style="3" customWidth="1"/>
    <col min="9780" max="9780" width="2.42578125" style="3" customWidth="1"/>
    <col min="9781" max="9781" width="3" style="3" customWidth="1"/>
    <col min="9782" max="9782" width="3.5703125" style="3" customWidth="1"/>
    <col min="9783" max="9783" width="4" style="3" customWidth="1"/>
    <col min="9784" max="9784" width="4.140625" style="3" customWidth="1"/>
    <col min="9785" max="9785" width="5.28515625" style="3" customWidth="1"/>
    <col min="9786" max="9787" width="3" style="3" customWidth="1"/>
    <col min="9788" max="9788" width="2.85546875" style="3" customWidth="1"/>
    <col min="9789" max="9789" width="5.28515625" style="3" customWidth="1"/>
    <col min="9790" max="9791" width="3" style="3" customWidth="1"/>
    <col min="9792" max="9792" width="6.42578125" style="3" customWidth="1"/>
    <col min="9793" max="9801" width="3" style="3" customWidth="1"/>
    <col min="9802" max="9983" width="12.140625" style="3"/>
    <col min="9984" max="9984" width="2.42578125" style="3" customWidth="1"/>
    <col min="9985" max="9985" width="3.5703125" style="3" customWidth="1"/>
    <col min="9986" max="9987" width="4.140625" style="3" customWidth="1"/>
    <col min="9988" max="9988" width="3.28515625" style="3" customWidth="1"/>
    <col min="9989" max="9989" width="5.28515625" style="3" customWidth="1"/>
    <col min="9990" max="9990" width="4" style="3" customWidth="1"/>
    <col min="9991" max="9991" width="7.42578125" style="3" customWidth="1"/>
    <col min="9992" max="9992" width="5.7109375" style="3" customWidth="1"/>
    <col min="9993" max="9993" width="6.42578125" style="3" customWidth="1"/>
    <col min="9994" max="9994" width="5.140625" style="3" customWidth="1"/>
    <col min="9995" max="9995" width="3.28515625" style="3" customWidth="1"/>
    <col min="9996" max="9996" width="5.28515625" style="3" customWidth="1"/>
    <col min="9997" max="9997" width="7.28515625" style="3" customWidth="1"/>
    <col min="9998" max="9998" width="7.85546875" style="3" customWidth="1"/>
    <col min="9999" max="9999" width="4.5703125" style="3" customWidth="1"/>
    <col min="10000" max="10000" width="4.140625" style="3" customWidth="1"/>
    <col min="10001" max="10001" width="5.28515625" style="3" customWidth="1"/>
    <col min="10002" max="10002" width="7.42578125" style="3" customWidth="1"/>
    <col min="10003" max="10004" width="5.85546875" style="3" customWidth="1"/>
    <col min="10005" max="10005" width="6.85546875" style="3" customWidth="1"/>
    <col min="10006" max="10006" width="4.140625" style="3" customWidth="1"/>
    <col min="10007" max="10007" width="6.85546875" style="3" customWidth="1"/>
    <col min="10008" max="10008" width="4.140625" style="3" customWidth="1"/>
    <col min="10009" max="10009" width="3" style="3" customWidth="1"/>
    <col min="10010" max="10010" width="5.28515625" style="3" customWidth="1"/>
    <col min="10011" max="10011" width="4.7109375" style="3" customWidth="1"/>
    <col min="10012" max="10012" width="4.140625" style="3" customWidth="1"/>
    <col min="10013" max="10013" width="5" style="3" customWidth="1"/>
    <col min="10014" max="10014" width="5.7109375" style="3" customWidth="1"/>
    <col min="10015" max="10015" width="3" style="3" customWidth="1"/>
    <col min="10016" max="10016" width="5.140625" style="3" customWidth="1"/>
    <col min="10017" max="10017" width="6.42578125" style="3" customWidth="1"/>
    <col min="10018" max="10018" width="4" style="3" customWidth="1"/>
    <col min="10019" max="10019" width="6.42578125" style="3" customWidth="1"/>
    <col min="10020" max="10020" width="4.140625" style="3" customWidth="1"/>
    <col min="10021" max="10021" width="3.5703125" style="3" customWidth="1"/>
    <col min="10022" max="10022" width="5.140625" style="3" customWidth="1"/>
    <col min="10023" max="10023" width="3.5703125" style="3" customWidth="1"/>
    <col min="10024" max="10024" width="3.42578125" style="3" customWidth="1"/>
    <col min="10025" max="10025" width="5.28515625" style="3" customWidth="1"/>
    <col min="10026" max="10026" width="4.7109375" style="3" customWidth="1"/>
    <col min="10027" max="10027" width="5.140625" style="3" customWidth="1"/>
    <col min="10028" max="10028" width="0.7109375" style="3" customWidth="1"/>
    <col min="10029" max="10029" width="4.7109375" style="3" customWidth="1"/>
    <col min="10030" max="10030" width="3" style="3" customWidth="1"/>
    <col min="10031" max="10031" width="4.7109375" style="3" customWidth="1"/>
    <col min="10032" max="10033" width="3" style="3" customWidth="1"/>
    <col min="10034" max="10034" width="5.28515625" style="3" customWidth="1"/>
    <col min="10035" max="10035" width="3" style="3" customWidth="1"/>
    <col min="10036" max="10036" width="2.42578125" style="3" customWidth="1"/>
    <col min="10037" max="10037" width="3" style="3" customWidth="1"/>
    <col min="10038" max="10038" width="3.5703125" style="3" customWidth="1"/>
    <col min="10039" max="10039" width="4" style="3" customWidth="1"/>
    <col min="10040" max="10040" width="4.140625" style="3" customWidth="1"/>
    <col min="10041" max="10041" width="5.28515625" style="3" customWidth="1"/>
    <col min="10042" max="10043" width="3" style="3" customWidth="1"/>
    <col min="10044" max="10044" width="2.85546875" style="3" customWidth="1"/>
    <col min="10045" max="10045" width="5.28515625" style="3" customWidth="1"/>
    <col min="10046" max="10047" width="3" style="3" customWidth="1"/>
    <col min="10048" max="10048" width="6.42578125" style="3" customWidth="1"/>
    <col min="10049" max="10057" width="3" style="3" customWidth="1"/>
    <col min="10058" max="10239" width="12.140625" style="3"/>
    <col min="10240" max="10240" width="2.42578125" style="3" customWidth="1"/>
    <col min="10241" max="10241" width="3.5703125" style="3" customWidth="1"/>
    <col min="10242" max="10243" width="4.140625" style="3" customWidth="1"/>
    <col min="10244" max="10244" width="3.28515625" style="3" customWidth="1"/>
    <col min="10245" max="10245" width="5.28515625" style="3" customWidth="1"/>
    <col min="10246" max="10246" width="4" style="3" customWidth="1"/>
    <col min="10247" max="10247" width="7.42578125" style="3" customWidth="1"/>
    <col min="10248" max="10248" width="5.7109375" style="3" customWidth="1"/>
    <col min="10249" max="10249" width="6.42578125" style="3" customWidth="1"/>
    <col min="10250" max="10250" width="5.140625" style="3" customWidth="1"/>
    <col min="10251" max="10251" width="3.28515625" style="3" customWidth="1"/>
    <col min="10252" max="10252" width="5.28515625" style="3" customWidth="1"/>
    <col min="10253" max="10253" width="7.28515625" style="3" customWidth="1"/>
    <col min="10254" max="10254" width="7.85546875" style="3" customWidth="1"/>
    <col min="10255" max="10255" width="4.5703125" style="3" customWidth="1"/>
    <col min="10256" max="10256" width="4.140625" style="3" customWidth="1"/>
    <col min="10257" max="10257" width="5.28515625" style="3" customWidth="1"/>
    <col min="10258" max="10258" width="7.42578125" style="3" customWidth="1"/>
    <col min="10259" max="10260" width="5.85546875" style="3" customWidth="1"/>
    <col min="10261" max="10261" width="6.85546875" style="3" customWidth="1"/>
    <col min="10262" max="10262" width="4.140625" style="3" customWidth="1"/>
    <col min="10263" max="10263" width="6.85546875" style="3" customWidth="1"/>
    <col min="10264" max="10264" width="4.140625" style="3" customWidth="1"/>
    <col min="10265" max="10265" width="3" style="3" customWidth="1"/>
    <col min="10266" max="10266" width="5.28515625" style="3" customWidth="1"/>
    <col min="10267" max="10267" width="4.7109375" style="3" customWidth="1"/>
    <col min="10268" max="10268" width="4.140625" style="3" customWidth="1"/>
    <col min="10269" max="10269" width="5" style="3" customWidth="1"/>
    <col min="10270" max="10270" width="5.7109375" style="3" customWidth="1"/>
    <col min="10271" max="10271" width="3" style="3" customWidth="1"/>
    <col min="10272" max="10272" width="5.140625" style="3" customWidth="1"/>
    <col min="10273" max="10273" width="6.42578125" style="3" customWidth="1"/>
    <col min="10274" max="10274" width="4" style="3" customWidth="1"/>
    <col min="10275" max="10275" width="6.42578125" style="3" customWidth="1"/>
    <col min="10276" max="10276" width="4.140625" style="3" customWidth="1"/>
    <col min="10277" max="10277" width="3.5703125" style="3" customWidth="1"/>
    <col min="10278" max="10278" width="5.140625" style="3" customWidth="1"/>
    <col min="10279" max="10279" width="3.5703125" style="3" customWidth="1"/>
    <col min="10280" max="10280" width="3.42578125" style="3" customWidth="1"/>
    <col min="10281" max="10281" width="5.28515625" style="3" customWidth="1"/>
    <col min="10282" max="10282" width="4.7109375" style="3" customWidth="1"/>
    <col min="10283" max="10283" width="5.140625" style="3" customWidth="1"/>
    <col min="10284" max="10284" width="0.7109375" style="3" customWidth="1"/>
    <col min="10285" max="10285" width="4.7109375" style="3" customWidth="1"/>
    <col min="10286" max="10286" width="3" style="3" customWidth="1"/>
    <col min="10287" max="10287" width="4.7109375" style="3" customWidth="1"/>
    <col min="10288" max="10289" width="3" style="3" customWidth="1"/>
    <col min="10290" max="10290" width="5.28515625" style="3" customWidth="1"/>
    <col min="10291" max="10291" width="3" style="3" customWidth="1"/>
    <col min="10292" max="10292" width="2.42578125" style="3" customWidth="1"/>
    <col min="10293" max="10293" width="3" style="3" customWidth="1"/>
    <col min="10294" max="10294" width="3.5703125" style="3" customWidth="1"/>
    <col min="10295" max="10295" width="4" style="3" customWidth="1"/>
    <col min="10296" max="10296" width="4.140625" style="3" customWidth="1"/>
    <col min="10297" max="10297" width="5.28515625" style="3" customWidth="1"/>
    <col min="10298" max="10299" width="3" style="3" customWidth="1"/>
    <col min="10300" max="10300" width="2.85546875" style="3" customWidth="1"/>
    <col min="10301" max="10301" width="5.28515625" style="3" customWidth="1"/>
    <col min="10302" max="10303" width="3" style="3" customWidth="1"/>
    <col min="10304" max="10304" width="6.42578125" style="3" customWidth="1"/>
    <col min="10305" max="10313" width="3" style="3" customWidth="1"/>
    <col min="10314" max="10495" width="12.140625" style="3"/>
    <col min="10496" max="10496" width="2.42578125" style="3" customWidth="1"/>
    <col min="10497" max="10497" width="3.5703125" style="3" customWidth="1"/>
    <col min="10498" max="10499" width="4.140625" style="3" customWidth="1"/>
    <col min="10500" max="10500" width="3.28515625" style="3" customWidth="1"/>
    <col min="10501" max="10501" width="5.28515625" style="3" customWidth="1"/>
    <col min="10502" max="10502" width="4" style="3" customWidth="1"/>
    <col min="10503" max="10503" width="7.42578125" style="3" customWidth="1"/>
    <col min="10504" max="10504" width="5.7109375" style="3" customWidth="1"/>
    <col min="10505" max="10505" width="6.42578125" style="3" customWidth="1"/>
    <col min="10506" max="10506" width="5.140625" style="3" customWidth="1"/>
    <col min="10507" max="10507" width="3.28515625" style="3" customWidth="1"/>
    <col min="10508" max="10508" width="5.28515625" style="3" customWidth="1"/>
    <col min="10509" max="10509" width="7.28515625" style="3" customWidth="1"/>
    <col min="10510" max="10510" width="7.85546875" style="3" customWidth="1"/>
    <col min="10511" max="10511" width="4.5703125" style="3" customWidth="1"/>
    <col min="10512" max="10512" width="4.140625" style="3" customWidth="1"/>
    <col min="10513" max="10513" width="5.28515625" style="3" customWidth="1"/>
    <col min="10514" max="10514" width="7.42578125" style="3" customWidth="1"/>
    <col min="10515" max="10516" width="5.85546875" style="3" customWidth="1"/>
    <col min="10517" max="10517" width="6.85546875" style="3" customWidth="1"/>
    <col min="10518" max="10518" width="4.140625" style="3" customWidth="1"/>
    <col min="10519" max="10519" width="6.85546875" style="3" customWidth="1"/>
    <col min="10520" max="10520" width="4.140625" style="3" customWidth="1"/>
    <col min="10521" max="10521" width="3" style="3" customWidth="1"/>
    <col min="10522" max="10522" width="5.28515625" style="3" customWidth="1"/>
    <col min="10523" max="10523" width="4.7109375" style="3" customWidth="1"/>
    <col min="10524" max="10524" width="4.140625" style="3" customWidth="1"/>
    <col min="10525" max="10525" width="5" style="3" customWidth="1"/>
    <col min="10526" max="10526" width="5.7109375" style="3" customWidth="1"/>
    <col min="10527" max="10527" width="3" style="3" customWidth="1"/>
    <col min="10528" max="10528" width="5.140625" style="3" customWidth="1"/>
    <col min="10529" max="10529" width="6.42578125" style="3" customWidth="1"/>
    <col min="10530" max="10530" width="4" style="3" customWidth="1"/>
    <col min="10531" max="10531" width="6.42578125" style="3" customWidth="1"/>
    <col min="10532" max="10532" width="4.140625" style="3" customWidth="1"/>
    <col min="10533" max="10533" width="3.5703125" style="3" customWidth="1"/>
    <col min="10534" max="10534" width="5.140625" style="3" customWidth="1"/>
    <col min="10535" max="10535" width="3.5703125" style="3" customWidth="1"/>
    <col min="10536" max="10536" width="3.42578125" style="3" customWidth="1"/>
    <col min="10537" max="10537" width="5.28515625" style="3" customWidth="1"/>
    <col min="10538" max="10538" width="4.7109375" style="3" customWidth="1"/>
    <col min="10539" max="10539" width="5.140625" style="3" customWidth="1"/>
    <col min="10540" max="10540" width="0.7109375" style="3" customWidth="1"/>
    <col min="10541" max="10541" width="4.7109375" style="3" customWidth="1"/>
    <col min="10542" max="10542" width="3" style="3" customWidth="1"/>
    <col min="10543" max="10543" width="4.7109375" style="3" customWidth="1"/>
    <col min="10544" max="10545" width="3" style="3" customWidth="1"/>
    <col min="10546" max="10546" width="5.28515625" style="3" customWidth="1"/>
    <col min="10547" max="10547" width="3" style="3" customWidth="1"/>
    <col min="10548" max="10548" width="2.42578125" style="3" customWidth="1"/>
    <col min="10549" max="10549" width="3" style="3" customWidth="1"/>
    <col min="10550" max="10550" width="3.5703125" style="3" customWidth="1"/>
    <col min="10551" max="10551" width="4" style="3" customWidth="1"/>
    <col min="10552" max="10552" width="4.140625" style="3" customWidth="1"/>
    <col min="10553" max="10553" width="5.28515625" style="3" customWidth="1"/>
    <col min="10554" max="10555" width="3" style="3" customWidth="1"/>
    <col min="10556" max="10556" width="2.85546875" style="3" customWidth="1"/>
    <col min="10557" max="10557" width="5.28515625" style="3" customWidth="1"/>
    <col min="10558" max="10559" width="3" style="3" customWidth="1"/>
    <col min="10560" max="10560" width="6.42578125" style="3" customWidth="1"/>
    <col min="10561" max="10569" width="3" style="3" customWidth="1"/>
    <col min="10570" max="10751" width="12.140625" style="3"/>
    <col min="10752" max="10752" width="2.42578125" style="3" customWidth="1"/>
    <col min="10753" max="10753" width="3.5703125" style="3" customWidth="1"/>
    <col min="10754" max="10755" width="4.140625" style="3" customWidth="1"/>
    <col min="10756" max="10756" width="3.28515625" style="3" customWidth="1"/>
    <col min="10757" max="10757" width="5.28515625" style="3" customWidth="1"/>
    <col min="10758" max="10758" width="4" style="3" customWidth="1"/>
    <col min="10759" max="10759" width="7.42578125" style="3" customWidth="1"/>
    <col min="10760" max="10760" width="5.7109375" style="3" customWidth="1"/>
    <col min="10761" max="10761" width="6.42578125" style="3" customWidth="1"/>
    <col min="10762" max="10762" width="5.140625" style="3" customWidth="1"/>
    <col min="10763" max="10763" width="3.28515625" style="3" customWidth="1"/>
    <col min="10764" max="10764" width="5.28515625" style="3" customWidth="1"/>
    <col min="10765" max="10765" width="7.28515625" style="3" customWidth="1"/>
    <col min="10766" max="10766" width="7.85546875" style="3" customWidth="1"/>
    <col min="10767" max="10767" width="4.5703125" style="3" customWidth="1"/>
    <col min="10768" max="10768" width="4.140625" style="3" customWidth="1"/>
    <col min="10769" max="10769" width="5.28515625" style="3" customWidth="1"/>
    <col min="10770" max="10770" width="7.42578125" style="3" customWidth="1"/>
    <col min="10771" max="10772" width="5.85546875" style="3" customWidth="1"/>
    <col min="10773" max="10773" width="6.85546875" style="3" customWidth="1"/>
    <col min="10774" max="10774" width="4.140625" style="3" customWidth="1"/>
    <col min="10775" max="10775" width="6.85546875" style="3" customWidth="1"/>
    <col min="10776" max="10776" width="4.140625" style="3" customWidth="1"/>
    <col min="10777" max="10777" width="3" style="3" customWidth="1"/>
    <col min="10778" max="10778" width="5.28515625" style="3" customWidth="1"/>
    <col min="10779" max="10779" width="4.7109375" style="3" customWidth="1"/>
    <col min="10780" max="10780" width="4.140625" style="3" customWidth="1"/>
    <col min="10781" max="10781" width="5" style="3" customWidth="1"/>
    <col min="10782" max="10782" width="5.7109375" style="3" customWidth="1"/>
    <col min="10783" max="10783" width="3" style="3" customWidth="1"/>
    <col min="10784" max="10784" width="5.140625" style="3" customWidth="1"/>
    <col min="10785" max="10785" width="6.42578125" style="3" customWidth="1"/>
    <col min="10786" max="10786" width="4" style="3" customWidth="1"/>
    <col min="10787" max="10787" width="6.42578125" style="3" customWidth="1"/>
    <col min="10788" max="10788" width="4.140625" style="3" customWidth="1"/>
    <col min="10789" max="10789" width="3.5703125" style="3" customWidth="1"/>
    <col min="10790" max="10790" width="5.140625" style="3" customWidth="1"/>
    <col min="10791" max="10791" width="3.5703125" style="3" customWidth="1"/>
    <col min="10792" max="10792" width="3.42578125" style="3" customWidth="1"/>
    <col min="10793" max="10793" width="5.28515625" style="3" customWidth="1"/>
    <col min="10794" max="10794" width="4.7109375" style="3" customWidth="1"/>
    <col min="10795" max="10795" width="5.140625" style="3" customWidth="1"/>
    <col min="10796" max="10796" width="0.7109375" style="3" customWidth="1"/>
    <col min="10797" max="10797" width="4.7109375" style="3" customWidth="1"/>
    <col min="10798" max="10798" width="3" style="3" customWidth="1"/>
    <col min="10799" max="10799" width="4.7109375" style="3" customWidth="1"/>
    <col min="10800" max="10801" width="3" style="3" customWidth="1"/>
    <col min="10802" max="10802" width="5.28515625" style="3" customWidth="1"/>
    <col min="10803" max="10803" width="3" style="3" customWidth="1"/>
    <col min="10804" max="10804" width="2.42578125" style="3" customWidth="1"/>
    <col min="10805" max="10805" width="3" style="3" customWidth="1"/>
    <col min="10806" max="10806" width="3.5703125" style="3" customWidth="1"/>
    <col min="10807" max="10807" width="4" style="3" customWidth="1"/>
    <col min="10808" max="10808" width="4.140625" style="3" customWidth="1"/>
    <col min="10809" max="10809" width="5.28515625" style="3" customWidth="1"/>
    <col min="10810" max="10811" width="3" style="3" customWidth="1"/>
    <col min="10812" max="10812" width="2.85546875" style="3" customWidth="1"/>
    <col min="10813" max="10813" width="5.28515625" style="3" customWidth="1"/>
    <col min="10814" max="10815" width="3" style="3" customWidth="1"/>
    <col min="10816" max="10816" width="6.42578125" style="3" customWidth="1"/>
    <col min="10817" max="10825" width="3" style="3" customWidth="1"/>
    <col min="10826" max="11007" width="12.140625" style="3"/>
    <col min="11008" max="11008" width="2.42578125" style="3" customWidth="1"/>
    <col min="11009" max="11009" width="3.5703125" style="3" customWidth="1"/>
    <col min="11010" max="11011" width="4.140625" style="3" customWidth="1"/>
    <col min="11012" max="11012" width="3.28515625" style="3" customWidth="1"/>
    <col min="11013" max="11013" width="5.28515625" style="3" customWidth="1"/>
    <col min="11014" max="11014" width="4" style="3" customWidth="1"/>
    <col min="11015" max="11015" width="7.42578125" style="3" customWidth="1"/>
    <col min="11016" max="11016" width="5.7109375" style="3" customWidth="1"/>
    <col min="11017" max="11017" width="6.42578125" style="3" customWidth="1"/>
    <col min="11018" max="11018" width="5.140625" style="3" customWidth="1"/>
    <col min="11019" max="11019" width="3.28515625" style="3" customWidth="1"/>
    <col min="11020" max="11020" width="5.28515625" style="3" customWidth="1"/>
    <col min="11021" max="11021" width="7.28515625" style="3" customWidth="1"/>
    <col min="11022" max="11022" width="7.85546875" style="3" customWidth="1"/>
    <col min="11023" max="11023" width="4.5703125" style="3" customWidth="1"/>
    <col min="11024" max="11024" width="4.140625" style="3" customWidth="1"/>
    <col min="11025" max="11025" width="5.28515625" style="3" customWidth="1"/>
    <col min="11026" max="11026" width="7.42578125" style="3" customWidth="1"/>
    <col min="11027" max="11028" width="5.85546875" style="3" customWidth="1"/>
    <col min="11029" max="11029" width="6.85546875" style="3" customWidth="1"/>
    <col min="11030" max="11030" width="4.140625" style="3" customWidth="1"/>
    <col min="11031" max="11031" width="6.85546875" style="3" customWidth="1"/>
    <col min="11032" max="11032" width="4.140625" style="3" customWidth="1"/>
    <col min="11033" max="11033" width="3" style="3" customWidth="1"/>
    <col min="11034" max="11034" width="5.28515625" style="3" customWidth="1"/>
    <col min="11035" max="11035" width="4.7109375" style="3" customWidth="1"/>
    <col min="11036" max="11036" width="4.140625" style="3" customWidth="1"/>
    <col min="11037" max="11037" width="5" style="3" customWidth="1"/>
    <col min="11038" max="11038" width="5.7109375" style="3" customWidth="1"/>
    <col min="11039" max="11039" width="3" style="3" customWidth="1"/>
    <col min="11040" max="11040" width="5.140625" style="3" customWidth="1"/>
    <col min="11041" max="11041" width="6.42578125" style="3" customWidth="1"/>
    <col min="11042" max="11042" width="4" style="3" customWidth="1"/>
    <col min="11043" max="11043" width="6.42578125" style="3" customWidth="1"/>
    <col min="11044" max="11044" width="4.140625" style="3" customWidth="1"/>
    <col min="11045" max="11045" width="3.5703125" style="3" customWidth="1"/>
    <col min="11046" max="11046" width="5.140625" style="3" customWidth="1"/>
    <col min="11047" max="11047" width="3.5703125" style="3" customWidth="1"/>
    <col min="11048" max="11048" width="3.42578125" style="3" customWidth="1"/>
    <col min="11049" max="11049" width="5.28515625" style="3" customWidth="1"/>
    <col min="11050" max="11050" width="4.7109375" style="3" customWidth="1"/>
    <col min="11051" max="11051" width="5.140625" style="3" customWidth="1"/>
    <col min="11052" max="11052" width="0.7109375" style="3" customWidth="1"/>
    <col min="11053" max="11053" width="4.7109375" style="3" customWidth="1"/>
    <col min="11054" max="11054" width="3" style="3" customWidth="1"/>
    <col min="11055" max="11055" width="4.7109375" style="3" customWidth="1"/>
    <col min="11056" max="11057" width="3" style="3" customWidth="1"/>
    <col min="11058" max="11058" width="5.28515625" style="3" customWidth="1"/>
    <col min="11059" max="11059" width="3" style="3" customWidth="1"/>
    <col min="11060" max="11060" width="2.42578125" style="3" customWidth="1"/>
    <col min="11061" max="11061" width="3" style="3" customWidth="1"/>
    <col min="11062" max="11062" width="3.5703125" style="3" customWidth="1"/>
    <col min="11063" max="11063" width="4" style="3" customWidth="1"/>
    <col min="11064" max="11064" width="4.140625" style="3" customWidth="1"/>
    <col min="11065" max="11065" width="5.28515625" style="3" customWidth="1"/>
    <col min="11066" max="11067" width="3" style="3" customWidth="1"/>
    <col min="11068" max="11068" width="2.85546875" style="3" customWidth="1"/>
    <col min="11069" max="11069" width="5.28515625" style="3" customWidth="1"/>
    <col min="11070" max="11071" width="3" style="3" customWidth="1"/>
    <col min="11072" max="11072" width="6.42578125" style="3" customWidth="1"/>
    <col min="11073" max="11081" width="3" style="3" customWidth="1"/>
    <col min="11082" max="11263" width="12.140625" style="3"/>
    <col min="11264" max="11264" width="2.42578125" style="3" customWidth="1"/>
    <col min="11265" max="11265" width="3.5703125" style="3" customWidth="1"/>
    <col min="11266" max="11267" width="4.140625" style="3" customWidth="1"/>
    <col min="11268" max="11268" width="3.28515625" style="3" customWidth="1"/>
    <col min="11269" max="11269" width="5.28515625" style="3" customWidth="1"/>
    <col min="11270" max="11270" width="4" style="3" customWidth="1"/>
    <col min="11271" max="11271" width="7.42578125" style="3" customWidth="1"/>
    <col min="11272" max="11272" width="5.7109375" style="3" customWidth="1"/>
    <col min="11273" max="11273" width="6.42578125" style="3" customWidth="1"/>
    <col min="11274" max="11274" width="5.140625" style="3" customWidth="1"/>
    <col min="11275" max="11275" width="3.28515625" style="3" customWidth="1"/>
    <col min="11276" max="11276" width="5.28515625" style="3" customWidth="1"/>
    <col min="11277" max="11277" width="7.28515625" style="3" customWidth="1"/>
    <col min="11278" max="11278" width="7.85546875" style="3" customWidth="1"/>
    <col min="11279" max="11279" width="4.5703125" style="3" customWidth="1"/>
    <col min="11280" max="11280" width="4.140625" style="3" customWidth="1"/>
    <col min="11281" max="11281" width="5.28515625" style="3" customWidth="1"/>
    <col min="11282" max="11282" width="7.42578125" style="3" customWidth="1"/>
    <col min="11283" max="11284" width="5.85546875" style="3" customWidth="1"/>
    <col min="11285" max="11285" width="6.85546875" style="3" customWidth="1"/>
    <col min="11286" max="11286" width="4.140625" style="3" customWidth="1"/>
    <col min="11287" max="11287" width="6.85546875" style="3" customWidth="1"/>
    <col min="11288" max="11288" width="4.140625" style="3" customWidth="1"/>
    <col min="11289" max="11289" width="3" style="3" customWidth="1"/>
    <col min="11290" max="11290" width="5.28515625" style="3" customWidth="1"/>
    <col min="11291" max="11291" width="4.7109375" style="3" customWidth="1"/>
    <col min="11292" max="11292" width="4.140625" style="3" customWidth="1"/>
    <col min="11293" max="11293" width="5" style="3" customWidth="1"/>
    <col min="11294" max="11294" width="5.7109375" style="3" customWidth="1"/>
    <col min="11295" max="11295" width="3" style="3" customWidth="1"/>
    <col min="11296" max="11296" width="5.140625" style="3" customWidth="1"/>
    <col min="11297" max="11297" width="6.42578125" style="3" customWidth="1"/>
    <col min="11298" max="11298" width="4" style="3" customWidth="1"/>
    <col min="11299" max="11299" width="6.42578125" style="3" customWidth="1"/>
    <col min="11300" max="11300" width="4.140625" style="3" customWidth="1"/>
    <col min="11301" max="11301" width="3.5703125" style="3" customWidth="1"/>
    <col min="11302" max="11302" width="5.140625" style="3" customWidth="1"/>
    <col min="11303" max="11303" width="3.5703125" style="3" customWidth="1"/>
    <col min="11304" max="11304" width="3.42578125" style="3" customWidth="1"/>
    <col min="11305" max="11305" width="5.28515625" style="3" customWidth="1"/>
    <col min="11306" max="11306" width="4.7109375" style="3" customWidth="1"/>
    <col min="11307" max="11307" width="5.140625" style="3" customWidth="1"/>
    <col min="11308" max="11308" width="0.7109375" style="3" customWidth="1"/>
    <col min="11309" max="11309" width="4.7109375" style="3" customWidth="1"/>
    <col min="11310" max="11310" width="3" style="3" customWidth="1"/>
    <col min="11311" max="11311" width="4.7109375" style="3" customWidth="1"/>
    <col min="11312" max="11313" width="3" style="3" customWidth="1"/>
    <col min="11314" max="11314" width="5.28515625" style="3" customWidth="1"/>
    <col min="11315" max="11315" width="3" style="3" customWidth="1"/>
    <col min="11316" max="11316" width="2.42578125" style="3" customWidth="1"/>
    <col min="11317" max="11317" width="3" style="3" customWidth="1"/>
    <col min="11318" max="11318" width="3.5703125" style="3" customWidth="1"/>
    <col min="11319" max="11319" width="4" style="3" customWidth="1"/>
    <col min="11320" max="11320" width="4.140625" style="3" customWidth="1"/>
    <col min="11321" max="11321" width="5.28515625" style="3" customWidth="1"/>
    <col min="11322" max="11323" width="3" style="3" customWidth="1"/>
    <col min="11324" max="11324" width="2.85546875" style="3" customWidth="1"/>
    <col min="11325" max="11325" width="5.28515625" style="3" customWidth="1"/>
    <col min="11326" max="11327" width="3" style="3" customWidth="1"/>
    <col min="11328" max="11328" width="6.42578125" style="3" customWidth="1"/>
    <col min="11329" max="11337" width="3" style="3" customWidth="1"/>
    <col min="11338" max="11519" width="12.140625" style="3"/>
    <col min="11520" max="11520" width="2.42578125" style="3" customWidth="1"/>
    <col min="11521" max="11521" width="3.5703125" style="3" customWidth="1"/>
    <col min="11522" max="11523" width="4.140625" style="3" customWidth="1"/>
    <col min="11524" max="11524" width="3.28515625" style="3" customWidth="1"/>
    <col min="11525" max="11525" width="5.28515625" style="3" customWidth="1"/>
    <col min="11526" max="11526" width="4" style="3" customWidth="1"/>
    <col min="11527" max="11527" width="7.42578125" style="3" customWidth="1"/>
    <col min="11528" max="11528" width="5.7109375" style="3" customWidth="1"/>
    <col min="11529" max="11529" width="6.42578125" style="3" customWidth="1"/>
    <col min="11530" max="11530" width="5.140625" style="3" customWidth="1"/>
    <col min="11531" max="11531" width="3.28515625" style="3" customWidth="1"/>
    <col min="11532" max="11532" width="5.28515625" style="3" customWidth="1"/>
    <col min="11533" max="11533" width="7.28515625" style="3" customWidth="1"/>
    <col min="11534" max="11534" width="7.85546875" style="3" customWidth="1"/>
    <col min="11535" max="11535" width="4.5703125" style="3" customWidth="1"/>
    <col min="11536" max="11536" width="4.140625" style="3" customWidth="1"/>
    <col min="11537" max="11537" width="5.28515625" style="3" customWidth="1"/>
    <col min="11538" max="11538" width="7.42578125" style="3" customWidth="1"/>
    <col min="11539" max="11540" width="5.85546875" style="3" customWidth="1"/>
    <col min="11541" max="11541" width="6.85546875" style="3" customWidth="1"/>
    <col min="11542" max="11542" width="4.140625" style="3" customWidth="1"/>
    <col min="11543" max="11543" width="6.85546875" style="3" customWidth="1"/>
    <col min="11544" max="11544" width="4.140625" style="3" customWidth="1"/>
    <col min="11545" max="11545" width="3" style="3" customWidth="1"/>
    <col min="11546" max="11546" width="5.28515625" style="3" customWidth="1"/>
    <col min="11547" max="11547" width="4.7109375" style="3" customWidth="1"/>
    <col min="11548" max="11548" width="4.140625" style="3" customWidth="1"/>
    <col min="11549" max="11549" width="5" style="3" customWidth="1"/>
    <col min="11550" max="11550" width="5.7109375" style="3" customWidth="1"/>
    <col min="11551" max="11551" width="3" style="3" customWidth="1"/>
    <col min="11552" max="11552" width="5.140625" style="3" customWidth="1"/>
    <col min="11553" max="11553" width="6.42578125" style="3" customWidth="1"/>
    <col min="11554" max="11554" width="4" style="3" customWidth="1"/>
    <col min="11555" max="11555" width="6.42578125" style="3" customWidth="1"/>
    <col min="11556" max="11556" width="4.140625" style="3" customWidth="1"/>
    <col min="11557" max="11557" width="3.5703125" style="3" customWidth="1"/>
    <col min="11558" max="11558" width="5.140625" style="3" customWidth="1"/>
    <col min="11559" max="11559" width="3.5703125" style="3" customWidth="1"/>
    <col min="11560" max="11560" width="3.42578125" style="3" customWidth="1"/>
    <col min="11561" max="11561" width="5.28515625" style="3" customWidth="1"/>
    <col min="11562" max="11562" width="4.7109375" style="3" customWidth="1"/>
    <col min="11563" max="11563" width="5.140625" style="3" customWidth="1"/>
    <col min="11564" max="11564" width="0.7109375" style="3" customWidth="1"/>
    <col min="11565" max="11565" width="4.7109375" style="3" customWidth="1"/>
    <col min="11566" max="11566" width="3" style="3" customWidth="1"/>
    <col min="11567" max="11567" width="4.7109375" style="3" customWidth="1"/>
    <col min="11568" max="11569" width="3" style="3" customWidth="1"/>
    <col min="11570" max="11570" width="5.28515625" style="3" customWidth="1"/>
    <col min="11571" max="11571" width="3" style="3" customWidth="1"/>
    <col min="11572" max="11572" width="2.42578125" style="3" customWidth="1"/>
    <col min="11573" max="11573" width="3" style="3" customWidth="1"/>
    <col min="11574" max="11574" width="3.5703125" style="3" customWidth="1"/>
    <col min="11575" max="11575" width="4" style="3" customWidth="1"/>
    <col min="11576" max="11576" width="4.140625" style="3" customWidth="1"/>
    <col min="11577" max="11577" width="5.28515625" style="3" customWidth="1"/>
    <col min="11578" max="11579" width="3" style="3" customWidth="1"/>
    <col min="11580" max="11580" width="2.85546875" style="3" customWidth="1"/>
    <col min="11581" max="11581" width="5.28515625" style="3" customWidth="1"/>
    <col min="11582" max="11583" width="3" style="3" customWidth="1"/>
    <col min="11584" max="11584" width="6.42578125" style="3" customWidth="1"/>
    <col min="11585" max="11593" width="3" style="3" customWidth="1"/>
    <col min="11594" max="11775" width="12.140625" style="3"/>
    <col min="11776" max="11776" width="2.42578125" style="3" customWidth="1"/>
    <col min="11777" max="11777" width="3.5703125" style="3" customWidth="1"/>
    <col min="11778" max="11779" width="4.140625" style="3" customWidth="1"/>
    <col min="11780" max="11780" width="3.28515625" style="3" customWidth="1"/>
    <col min="11781" max="11781" width="5.28515625" style="3" customWidth="1"/>
    <col min="11782" max="11782" width="4" style="3" customWidth="1"/>
    <col min="11783" max="11783" width="7.42578125" style="3" customWidth="1"/>
    <col min="11784" max="11784" width="5.7109375" style="3" customWidth="1"/>
    <col min="11785" max="11785" width="6.42578125" style="3" customWidth="1"/>
    <col min="11786" max="11786" width="5.140625" style="3" customWidth="1"/>
    <col min="11787" max="11787" width="3.28515625" style="3" customWidth="1"/>
    <col min="11788" max="11788" width="5.28515625" style="3" customWidth="1"/>
    <col min="11789" max="11789" width="7.28515625" style="3" customWidth="1"/>
    <col min="11790" max="11790" width="7.85546875" style="3" customWidth="1"/>
    <col min="11791" max="11791" width="4.5703125" style="3" customWidth="1"/>
    <col min="11792" max="11792" width="4.140625" style="3" customWidth="1"/>
    <col min="11793" max="11793" width="5.28515625" style="3" customWidth="1"/>
    <col min="11794" max="11794" width="7.42578125" style="3" customWidth="1"/>
    <col min="11795" max="11796" width="5.85546875" style="3" customWidth="1"/>
    <col min="11797" max="11797" width="6.85546875" style="3" customWidth="1"/>
    <col min="11798" max="11798" width="4.140625" style="3" customWidth="1"/>
    <col min="11799" max="11799" width="6.85546875" style="3" customWidth="1"/>
    <col min="11800" max="11800" width="4.140625" style="3" customWidth="1"/>
    <col min="11801" max="11801" width="3" style="3" customWidth="1"/>
    <col min="11802" max="11802" width="5.28515625" style="3" customWidth="1"/>
    <col min="11803" max="11803" width="4.7109375" style="3" customWidth="1"/>
    <col min="11804" max="11804" width="4.140625" style="3" customWidth="1"/>
    <col min="11805" max="11805" width="5" style="3" customWidth="1"/>
    <col min="11806" max="11806" width="5.7109375" style="3" customWidth="1"/>
    <col min="11807" max="11807" width="3" style="3" customWidth="1"/>
    <col min="11808" max="11808" width="5.140625" style="3" customWidth="1"/>
    <col min="11809" max="11809" width="6.42578125" style="3" customWidth="1"/>
    <col min="11810" max="11810" width="4" style="3" customWidth="1"/>
    <col min="11811" max="11811" width="6.42578125" style="3" customWidth="1"/>
    <col min="11812" max="11812" width="4.140625" style="3" customWidth="1"/>
    <col min="11813" max="11813" width="3.5703125" style="3" customWidth="1"/>
    <col min="11814" max="11814" width="5.140625" style="3" customWidth="1"/>
    <col min="11815" max="11815" width="3.5703125" style="3" customWidth="1"/>
    <col min="11816" max="11816" width="3.42578125" style="3" customWidth="1"/>
    <col min="11817" max="11817" width="5.28515625" style="3" customWidth="1"/>
    <col min="11818" max="11818" width="4.7109375" style="3" customWidth="1"/>
    <col min="11819" max="11819" width="5.140625" style="3" customWidth="1"/>
    <col min="11820" max="11820" width="0.7109375" style="3" customWidth="1"/>
    <col min="11821" max="11821" width="4.7109375" style="3" customWidth="1"/>
    <col min="11822" max="11822" width="3" style="3" customWidth="1"/>
    <col min="11823" max="11823" width="4.7109375" style="3" customWidth="1"/>
    <col min="11824" max="11825" width="3" style="3" customWidth="1"/>
    <col min="11826" max="11826" width="5.28515625" style="3" customWidth="1"/>
    <col min="11827" max="11827" width="3" style="3" customWidth="1"/>
    <col min="11828" max="11828" width="2.42578125" style="3" customWidth="1"/>
    <col min="11829" max="11829" width="3" style="3" customWidth="1"/>
    <col min="11830" max="11830" width="3.5703125" style="3" customWidth="1"/>
    <col min="11831" max="11831" width="4" style="3" customWidth="1"/>
    <col min="11832" max="11832" width="4.140625" style="3" customWidth="1"/>
    <col min="11833" max="11833" width="5.28515625" style="3" customWidth="1"/>
    <col min="11834" max="11835" width="3" style="3" customWidth="1"/>
    <col min="11836" max="11836" width="2.85546875" style="3" customWidth="1"/>
    <col min="11837" max="11837" width="5.28515625" style="3" customWidth="1"/>
    <col min="11838" max="11839" width="3" style="3" customWidth="1"/>
    <col min="11840" max="11840" width="6.42578125" style="3" customWidth="1"/>
    <col min="11841" max="11849" width="3" style="3" customWidth="1"/>
    <col min="11850" max="12031" width="12.140625" style="3"/>
    <col min="12032" max="12032" width="2.42578125" style="3" customWidth="1"/>
    <col min="12033" max="12033" width="3.5703125" style="3" customWidth="1"/>
    <col min="12034" max="12035" width="4.140625" style="3" customWidth="1"/>
    <col min="12036" max="12036" width="3.28515625" style="3" customWidth="1"/>
    <col min="12037" max="12037" width="5.28515625" style="3" customWidth="1"/>
    <col min="12038" max="12038" width="4" style="3" customWidth="1"/>
    <col min="12039" max="12039" width="7.42578125" style="3" customWidth="1"/>
    <col min="12040" max="12040" width="5.7109375" style="3" customWidth="1"/>
    <col min="12041" max="12041" width="6.42578125" style="3" customWidth="1"/>
    <col min="12042" max="12042" width="5.140625" style="3" customWidth="1"/>
    <col min="12043" max="12043" width="3.28515625" style="3" customWidth="1"/>
    <col min="12044" max="12044" width="5.28515625" style="3" customWidth="1"/>
    <col min="12045" max="12045" width="7.28515625" style="3" customWidth="1"/>
    <col min="12046" max="12046" width="7.85546875" style="3" customWidth="1"/>
    <col min="12047" max="12047" width="4.5703125" style="3" customWidth="1"/>
    <col min="12048" max="12048" width="4.140625" style="3" customWidth="1"/>
    <col min="12049" max="12049" width="5.28515625" style="3" customWidth="1"/>
    <col min="12050" max="12050" width="7.42578125" style="3" customWidth="1"/>
    <col min="12051" max="12052" width="5.85546875" style="3" customWidth="1"/>
    <col min="12053" max="12053" width="6.85546875" style="3" customWidth="1"/>
    <col min="12054" max="12054" width="4.140625" style="3" customWidth="1"/>
    <col min="12055" max="12055" width="6.85546875" style="3" customWidth="1"/>
    <col min="12056" max="12056" width="4.140625" style="3" customWidth="1"/>
    <col min="12057" max="12057" width="3" style="3" customWidth="1"/>
    <col min="12058" max="12058" width="5.28515625" style="3" customWidth="1"/>
    <col min="12059" max="12059" width="4.7109375" style="3" customWidth="1"/>
    <col min="12060" max="12060" width="4.140625" style="3" customWidth="1"/>
    <col min="12061" max="12061" width="5" style="3" customWidth="1"/>
    <col min="12062" max="12062" width="5.7109375" style="3" customWidth="1"/>
    <col min="12063" max="12063" width="3" style="3" customWidth="1"/>
    <col min="12064" max="12064" width="5.140625" style="3" customWidth="1"/>
    <col min="12065" max="12065" width="6.42578125" style="3" customWidth="1"/>
    <col min="12066" max="12066" width="4" style="3" customWidth="1"/>
    <col min="12067" max="12067" width="6.42578125" style="3" customWidth="1"/>
    <col min="12068" max="12068" width="4.140625" style="3" customWidth="1"/>
    <col min="12069" max="12069" width="3.5703125" style="3" customWidth="1"/>
    <col min="12070" max="12070" width="5.140625" style="3" customWidth="1"/>
    <col min="12071" max="12071" width="3.5703125" style="3" customWidth="1"/>
    <col min="12072" max="12072" width="3.42578125" style="3" customWidth="1"/>
    <col min="12073" max="12073" width="5.28515625" style="3" customWidth="1"/>
    <col min="12074" max="12074" width="4.7109375" style="3" customWidth="1"/>
    <col min="12075" max="12075" width="5.140625" style="3" customWidth="1"/>
    <col min="12076" max="12076" width="0.7109375" style="3" customWidth="1"/>
    <col min="12077" max="12077" width="4.7109375" style="3" customWidth="1"/>
    <col min="12078" max="12078" width="3" style="3" customWidth="1"/>
    <col min="12079" max="12079" width="4.7109375" style="3" customWidth="1"/>
    <col min="12080" max="12081" width="3" style="3" customWidth="1"/>
    <col min="12082" max="12082" width="5.28515625" style="3" customWidth="1"/>
    <col min="12083" max="12083" width="3" style="3" customWidth="1"/>
    <col min="12084" max="12084" width="2.42578125" style="3" customWidth="1"/>
    <col min="12085" max="12085" width="3" style="3" customWidth="1"/>
    <col min="12086" max="12086" width="3.5703125" style="3" customWidth="1"/>
    <col min="12087" max="12087" width="4" style="3" customWidth="1"/>
    <col min="12088" max="12088" width="4.140625" style="3" customWidth="1"/>
    <col min="12089" max="12089" width="5.28515625" style="3" customWidth="1"/>
    <col min="12090" max="12091" width="3" style="3" customWidth="1"/>
    <col min="12092" max="12092" width="2.85546875" style="3" customWidth="1"/>
    <col min="12093" max="12093" width="5.28515625" style="3" customWidth="1"/>
    <col min="12094" max="12095" width="3" style="3" customWidth="1"/>
    <col min="12096" max="12096" width="6.42578125" style="3" customWidth="1"/>
    <col min="12097" max="12105" width="3" style="3" customWidth="1"/>
    <col min="12106" max="12287" width="12.140625" style="3"/>
    <col min="12288" max="12288" width="2.42578125" style="3" customWidth="1"/>
    <col min="12289" max="12289" width="3.5703125" style="3" customWidth="1"/>
    <col min="12290" max="12291" width="4.140625" style="3" customWidth="1"/>
    <col min="12292" max="12292" width="3.28515625" style="3" customWidth="1"/>
    <col min="12293" max="12293" width="5.28515625" style="3" customWidth="1"/>
    <col min="12294" max="12294" width="4" style="3" customWidth="1"/>
    <col min="12295" max="12295" width="7.42578125" style="3" customWidth="1"/>
    <col min="12296" max="12296" width="5.7109375" style="3" customWidth="1"/>
    <col min="12297" max="12297" width="6.42578125" style="3" customWidth="1"/>
    <col min="12298" max="12298" width="5.140625" style="3" customWidth="1"/>
    <col min="12299" max="12299" width="3.28515625" style="3" customWidth="1"/>
    <col min="12300" max="12300" width="5.28515625" style="3" customWidth="1"/>
    <col min="12301" max="12301" width="7.28515625" style="3" customWidth="1"/>
    <col min="12302" max="12302" width="7.85546875" style="3" customWidth="1"/>
    <col min="12303" max="12303" width="4.5703125" style="3" customWidth="1"/>
    <col min="12304" max="12304" width="4.140625" style="3" customWidth="1"/>
    <col min="12305" max="12305" width="5.28515625" style="3" customWidth="1"/>
    <col min="12306" max="12306" width="7.42578125" style="3" customWidth="1"/>
    <col min="12307" max="12308" width="5.85546875" style="3" customWidth="1"/>
    <col min="12309" max="12309" width="6.85546875" style="3" customWidth="1"/>
    <col min="12310" max="12310" width="4.140625" style="3" customWidth="1"/>
    <col min="12311" max="12311" width="6.85546875" style="3" customWidth="1"/>
    <col min="12312" max="12312" width="4.140625" style="3" customWidth="1"/>
    <col min="12313" max="12313" width="3" style="3" customWidth="1"/>
    <col min="12314" max="12314" width="5.28515625" style="3" customWidth="1"/>
    <col min="12315" max="12315" width="4.7109375" style="3" customWidth="1"/>
    <col min="12316" max="12316" width="4.140625" style="3" customWidth="1"/>
    <col min="12317" max="12317" width="5" style="3" customWidth="1"/>
    <col min="12318" max="12318" width="5.7109375" style="3" customWidth="1"/>
    <col min="12319" max="12319" width="3" style="3" customWidth="1"/>
    <col min="12320" max="12320" width="5.140625" style="3" customWidth="1"/>
    <col min="12321" max="12321" width="6.42578125" style="3" customWidth="1"/>
    <col min="12322" max="12322" width="4" style="3" customWidth="1"/>
    <col min="12323" max="12323" width="6.42578125" style="3" customWidth="1"/>
    <col min="12324" max="12324" width="4.140625" style="3" customWidth="1"/>
    <col min="12325" max="12325" width="3.5703125" style="3" customWidth="1"/>
    <col min="12326" max="12326" width="5.140625" style="3" customWidth="1"/>
    <col min="12327" max="12327" width="3.5703125" style="3" customWidth="1"/>
    <col min="12328" max="12328" width="3.42578125" style="3" customWidth="1"/>
    <col min="12329" max="12329" width="5.28515625" style="3" customWidth="1"/>
    <col min="12330" max="12330" width="4.7109375" style="3" customWidth="1"/>
    <col min="12331" max="12331" width="5.140625" style="3" customWidth="1"/>
    <col min="12332" max="12332" width="0.7109375" style="3" customWidth="1"/>
    <col min="12333" max="12333" width="4.7109375" style="3" customWidth="1"/>
    <col min="12334" max="12334" width="3" style="3" customWidth="1"/>
    <col min="12335" max="12335" width="4.7109375" style="3" customWidth="1"/>
    <col min="12336" max="12337" width="3" style="3" customWidth="1"/>
    <col min="12338" max="12338" width="5.28515625" style="3" customWidth="1"/>
    <col min="12339" max="12339" width="3" style="3" customWidth="1"/>
    <col min="12340" max="12340" width="2.42578125" style="3" customWidth="1"/>
    <col min="12341" max="12341" width="3" style="3" customWidth="1"/>
    <col min="12342" max="12342" width="3.5703125" style="3" customWidth="1"/>
    <col min="12343" max="12343" width="4" style="3" customWidth="1"/>
    <col min="12344" max="12344" width="4.140625" style="3" customWidth="1"/>
    <col min="12345" max="12345" width="5.28515625" style="3" customWidth="1"/>
    <col min="12346" max="12347" width="3" style="3" customWidth="1"/>
    <col min="12348" max="12348" width="2.85546875" style="3" customWidth="1"/>
    <col min="12349" max="12349" width="5.28515625" style="3" customWidth="1"/>
    <col min="12350" max="12351" width="3" style="3" customWidth="1"/>
    <col min="12352" max="12352" width="6.42578125" style="3" customWidth="1"/>
    <col min="12353" max="12361" width="3" style="3" customWidth="1"/>
    <col min="12362" max="12543" width="12.140625" style="3"/>
    <col min="12544" max="12544" width="2.42578125" style="3" customWidth="1"/>
    <col min="12545" max="12545" width="3.5703125" style="3" customWidth="1"/>
    <col min="12546" max="12547" width="4.140625" style="3" customWidth="1"/>
    <col min="12548" max="12548" width="3.28515625" style="3" customWidth="1"/>
    <col min="12549" max="12549" width="5.28515625" style="3" customWidth="1"/>
    <col min="12550" max="12550" width="4" style="3" customWidth="1"/>
    <col min="12551" max="12551" width="7.42578125" style="3" customWidth="1"/>
    <col min="12552" max="12552" width="5.7109375" style="3" customWidth="1"/>
    <col min="12553" max="12553" width="6.42578125" style="3" customWidth="1"/>
    <col min="12554" max="12554" width="5.140625" style="3" customWidth="1"/>
    <col min="12555" max="12555" width="3.28515625" style="3" customWidth="1"/>
    <col min="12556" max="12556" width="5.28515625" style="3" customWidth="1"/>
    <col min="12557" max="12557" width="7.28515625" style="3" customWidth="1"/>
    <col min="12558" max="12558" width="7.85546875" style="3" customWidth="1"/>
    <col min="12559" max="12559" width="4.5703125" style="3" customWidth="1"/>
    <col min="12560" max="12560" width="4.140625" style="3" customWidth="1"/>
    <col min="12561" max="12561" width="5.28515625" style="3" customWidth="1"/>
    <col min="12562" max="12562" width="7.42578125" style="3" customWidth="1"/>
    <col min="12563" max="12564" width="5.85546875" style="3" customWidth="1"/>
    <col min="12565" max="12565" width="6.85546875" style="3" customWidth="1"/>
    <col min="12566" max="12566" width="4.140625" style="3" customWidth="1"/>
    <col min="12567" max="12567" width="6.85546875" style="3" customWidth="1"/>
    <col min="12568" max="12568" width="4.140625" style="3" customWidth="1"/>
    <col min="12569" max="12569" width="3" style="3" customWidth="1"/>
    <col min="12570" max="12570" width="5.28515625" style="3" customWidth="1"/>
    <col min="12571" max="12571" width="4.7109375" style="3" customWidth="1"/>
    <col min="12572" max="12572" width="4.140625" style="3" customWidth="1"/>
    <col min="12573" max="12573" width="5" style="3" customWidth="1"/>
    <col min="12574" max="12574" width="5.7109375" style="3" customWidth="1"/>
    <col min="12575" max="12575" width="3" style="3" customWidth="1"/>
    <col min="12576" max="12576" width="5.140625" style="3" customWidth="1"/>
    <col min="12577" max="12577" width="6.42578125" style="3" customWidth="1"/>
    <col min="12578" max="12578" width="4" style="3" customWidth="1"/>
    <col min="12579" max="12579" width="6.42578125" style="3" customWidth="1"/>
    <col min="12580" max="12580" width="4.140625" style="3" customWidth="1"/>
    <col min="12581" max="12581" width="3.5703125" style="3" customWidth="1"/>
    <col min="12582" max="12582" width="5.140625" style="3" customWidth="1"/>
    <col min="12583" max="12583" width="3.5703125" style="3" customWidth="1"/>
    <col min="12584" max="12584" width="3.42578125" style="3" customWidth="1"/>
    <col min="12585" max="12585" width="5.28515625" style="3" customWidth="1"/>
    <col min="12586" max="12586" width="4.7109375" style="3" customWidth="1"/>
    <col min="12587" max="12587" width="5.140625" style="3" customWidth="1"/>
    <col min="12588" max="12588" width="0.7109375" style="3" customWidth="1"/>
    <col min="12589" max="12589" width="4.7109375" style="3" customWidth="1"/>
    <col min="12590" max="12590" width="3" style="3" customWidth="1"/>
    <col min="12591" max="12591" width="4.7109375" style="3" customWidth="1"/>
    <col min="12592" max="12593" width="3" style="3" customWidth="1"/>
    <col min="12594" max="12594" width="5.28515625" style="3" customWidth="1"/>
    <col min="12595" max="12595" width="3" style="3" customWidth="1"/>
    <col min="12596" max="12596" width="2.42578125" style="3" customWidth="1"/>
    <col min="12597" max="12597" width="3" style="3" customWidth="1"/>
    <col min="12598" max="12598" width="3.5703125" style="3" customWidth="1"/>
    <col min="12599" max="12599" width="4" style="3" customWidth="1"/>
    <col min="12600" max="12600" width="4.140625" style="3" customWidth="1"/>
    <col min="12601" max="12601" width="5.28515625" style="3" customWidth="1"/>
    <col min="12602" max="12603" width="3" style="3" customWidth="1"/>
    <col min="12604" max="12604" width="2.85546875" style="3" customWidth="1"/>
    <col min="12605" max="12605" width="5.28515625" style="3" customWidth="1"/>
    <col min="12606" max="12607" width="3" style="3" customWidth="1"/>
    <col min="12608" max="12608" width="6.42578125" style="3" customWidth="1"/>
    <col min="12609" max="12617" width="3" style="3" customWidth="1"/>
    <col min="12618" max="12799" width="12.140625" style="3"/>
    <col min="12800" max="12800" width="2.42578125" style="3" customWidth="1"/>
    <col min="12801" max="12801" width="3.5703125" style="3" customWidth="1"/>
    <col min="12802" max="12803" width="4.140625" style="3" customWidth="1"/>
    <col min="12804" max="12804" width="3.28515625" style="3" customWidth="1"/>
    <col min="12805" max="12805" width="5.28515625" style="3" customWidth="1"/>
    <col min="12806" max="12806" width="4" style="3" customWidth="1"/>
    <col min="12807" max="12807" width="7.42578125" style="3" customWidth="1"/>
    <col min="12808" max="12808" width="5.7109375" style="3" customWidth="1"/>
    <col min="12809" max="12809" width="6.42578125" style="3" customWidth="1"/>
    <col min="12810" max="12810" width="5.140625" style="3" customWidth="1"/>
    <col min="12811" max="12811" width="3.28515625" style="3" customWidth="1"/>
    <col min="12812" max="12812" width="5.28515625" style="3" customWidth="1"/>
    <col min="12813" max="12813" width="7.28515625" style="3" customWidth="1"/>
    <col min="12814" max="12814" width="7.85546875" style="3" customWidth="1"/>
    <col min="12815" max="12815" width="4.5703125" style="3" customWidth="1"/>
    <col min="12816" max="12816" width="4.140625" style="3" customWidth="1"/>
    <col min="12817" max="12817" width="5.28515625" style="3" customWidth="1"/>
    <col min="12818" max="12818" width="7.42578125" style="3" customWidth="1"/>
    <col min="12819" max="12820" width="5.85546875" style="3" customWidth="1"/>
    <col min="12821" max="12821" width="6.85546875" style="3" customWidth="1"/>
    <col min="12822" max="12822" width="4.140625" style="3" customWidth="1"/>
    <col min="12823" max="12823" width="6.85546875" style="3" customWidth="1"/>
    <col min="12824" max="12824" width="4.140625" style="3" customWidth="1"/>
    <col min="12825" max="12825" width="3" style="3" customWidth="1"/>
    <col min="12826" max="12826" width="5.28515625" style="3" customWidth="1"/>
    <col min="12827" max="12827" width="4.7109375" style="3" customWidth="1"/>
    <col min="12828" max="12828" width="4.140625" style="3" customWidth="1"/>
    <col min="12829" max="12829" width="5" style="3" customWidth="1"/>
    <col min="12830" max="12830" width="5.7109375" style="3" customWidth="1"/>
    <col min="12831" max="12831" width="3" style="3" customWidth="1"/>
    <col min="12832" max="12832" width="5.140625" style="3" customWidth="1"/>
    <col min="12833" max="12833" width="6.42578125" style="3" customWidth="1"/>
    <col min="12834" max="12834" width="4" style="3" customWidth="1"/>
    <col min="12835" max="12835" width="6.42578125" style="3" customWidth="1"/>
    <col min="12836" max="12836" width="4.140625" style="3" customWidth="1"/>
    <col min="12837" max="12837" width="3.5703125" style="3" customWidth="1"/>
    <col min="12838" max="12838" width="5.140625" style="3" customWidth="1"/>
    <col min="12839" max="12839" width="3.5703125" style="3" customWidth="1"/>
    <col min="12840" max="12840" width="3.42578125" style="3" customWidth="1"/>
    <col min="12841" max="12841" width="5.28515625" style="3" customWidth="1"/>
    <col min="12842" max="12842" width="4.7109375" style="3" customWidth="1"/>
    <col min="12843" max="12843" width="5.140625" style="3" customWidth="1"/>
    <col min="12844" max="12844" width="0.7109375" style="3" customWidth="1"/>
    <col min="12845" max="12845" width="4.7109375" style="3" customWidth="1"/>
    <col min="12846" max="12846" width="3" style="3" customWidth="1"/>
    <col min="12847" max="12847" width="4.7109375" style="3" customWidth="1"/>
    <col min="12848" max="12849" width="3" style="3" customWidth="1"/>
    <col min="12850" max="12850" width="5.28515625" style="3" customWidth="1"/>
    <col min="12851" max="12851" width="3" style="3" customWidth="1"/>
    <col min="12852" max="12852" width="2.42578125" style="3" customWidth="1"/>
    <col min="12853" max="12853" width="3" style="3" customWidth="1"/>
    <col min="12854" max="12854" width="3.5703125" style="3" customWidth="1"/>
    <col min="12855" max="12855" width="4" style="3" customWidth="1"/>
    <col min="12856" max="12856" width="4.140625" style="3" customWidth="1"/>
    <col min="12857" max="12857" width="5.28515625" style="3" customWidth="1"/>
    <col min="12858" max="12859" width="3" style="3" customWidth="1"/>
    <col min="12860" max="12860" width="2.85546875" style="3" customWidth="1"/>
    <col min="12861" max="12861" width="5.28515625" style="3" customWidth="1"/>
    <col min="12862" max="12863" width="3" style="3" customWidth="1"/>
    <col min="12864" max="12864" width="6.42578125" style="3" customWidth="1"/>
    <col min="12865" max="12873" width="3" style="3" customWidth="1"/>
    <col min="12874" max="13055" width="12.140625" style="3"/>
    <col min="13056" max="13056" width="2.42578125" style="3" customWidth="1"/>
    <col min="13057" max="13057" width="3.5703125" style="3" customWidth="1"/>
    <col min="13058" max="13059" width="4.140625" style="3" customWidth="1"/>
    <col min="13060" max="13060" width="3.28515625" style="3" customWidth="1"/>
    <col min="13061" max="13061" width="5.28515625" style="3" customWidth="1"/>
    <col min="13062" max="13062" width="4" style="3" customWidth="1"/>
    <col min="13063" max="13063" width="7.42578125" style="3" customWidth="1"/>
    <col min="13064" max="13064" width="5.7109375" style="3" customWidth="1"/>
    <col min="13065" max="13065" width="6.42578125" style="3" customWidth="1"/>
    <col min="13066" max="13066" width="5.140625" style="3" customWidth="1"/>
    <col min="13067" max="13067" width="3.28515625" style="3" customWidth="1"/>
    <col min="13068" max="13068" width="5.28515625" style="3" customWidth="1"/>
    <col min="13069" max="13069" width="7.28515625" style="3" customWidth="1"/>
    <col min="13070" max="13070" width="7.85546875" style="3" customWidth="1"/>
    <col min="13071" max="13071" width="4.5703125" style="3" customWidth="1"/>
    <col min="13072" max="13072" width="4.140625" style="3" customWidth="1"/>
    <col min="13073" max="13073" width="5.28515625" style="3" customWidth="1"/>
    <col min="13074" max="13074" width="7.42578125" style="3" customWidth="1"/>
    <col min="13075" max="13076" width="5.85546875" style="3" customWidth="1"/>
    <col min="13077" max="13077" width="6.85546875" style="3" customWidth="1"/>
    <col min="13078" max="13078" width="4.140625" style="3" customWidth="1"/>
    <col min="13079" max="13079" width="6.85546875" style="3" customWidth="1"/>
    <col min="13080" max="13080" width="4.140625" style="3" customWidth="1"/>
    <col min="13081" max="13081" width="3" style="3" customWidth="1"/>
    <col min="13082" max="13082" width="5.28515625" style="3" customWidth="1"/>
    <col min="13083" max="13083" width="4.7109375" style="3" customWidth="1"/>
    <col min="13084" max="13084" width="4.140625" style="3" customWidth="1"/>
    <col min="13085" max="13085" width="5" style="3" customWidth="1"/>
    <col min="13086" max="13086" width="5.7109375" style="3" customWidth="1"/>
    <col min="13087" max="13087" width="3" style="3" customWidth="1"/>
    <col min="13088" max="13088" width="5.140625" style="3" customWidth="1"/>
    <col min="13089" max="13089" width="6.42578125" style="3" customWidth="1"/>
    <col min="13090" max="13090" width="4" style="3" customWidth="1"/>
    <col min="13091" max="13091" width="6.42578125" style="3" customWidth="1"/>
    <col min="13092" max="13092" width="4.140625" style="3" customWidth="1"/>
    <col min="13093" max="13093" width="3.5703125" style="3" customWidth="1"/>
    <col min="13094" max="13094" width="5.140625" style="3" customWidth="1"/>
    <col min="13095" max="13095" width="3.5703125" style="3" customWidth="1"/>
    <col min="13096" max="13096" width="3.42578125" style="3" customWidth="1"/>
    <col min="13097" max="13097" width="5.28515625" style="3" customWidth="1"/>
    <col min="13098" max="13098" width="4.7109375" style="3" customWidth="1"/>
    <col min="13099" max="13099" width="5.140625" style="3" customWidth="1"/>
    <col min="13100" max="13100" width="0.7109375" style="3" customWidth="1"/>
    <col min="13101" max="13101" width="4.7109375" style="3" customWidth="1"/>
    <col min="13102" max="13102" width="3" style="3" customWidth="1"/>
    <col min="13103" max="13103" width="4.7109375" style="3" customWidth="1"/>
    <col min="13104" max="13105" width="3" style="3" customWidth="1"/>
    <col min="13106" max="13106" width="5.28515625" style="3" customWidth="1"/>
    <col min="13107" max="13107" width="3" style="3" customWidth="1"/>
    <col min="13108" max="13108" width="2.42578125" style="3" customWidth="1"/>
    <col min="13109" max="13109" width="3" style="3" customWidth="1"/>
    <col min="13110" max="13110" width="3.5703125" style="3" customWidth="1"/>
    <col min="13111" max="13111" width="4" style="3" customWidth="1"/>
    <col min="13112" max="13112" width="4.140625" style="3" customWidth="1"/>
    <col min="13113" max="13113" width="5.28515625" style="3" customWidth="1"/>
    <col min="13114" max="13115" width="3" style="3" customWidth="1"/>
    <col min="13116" max="13116" width="2.85546875" style="3" customWidth="1"/>
    <col min="13117" max="13117" width="5.28515625" style="3" customWidth="1"/>
    <col min="13118" max="13119" width="3" style="3" customWidth="1"/>
    <col min="13120" max="13120" width="6.42578125" style="3" customWidth="1"/>
    <col min="13121" max="13129" width="3" style="3" customWidth="1"/>
    <col min="13130" max="13311" width="12.140625" style="3"/>
    <col min="13312" max="13312" width="2.42578125" style="3" customWidth="1"/>
    <col min="13313" max="13313" width="3.5703125" style="3" customWidth="1"/>
    <col min="13314" max="13315" width="4.140625" style="3" customWidth="1"/>
    <col min="13316" max="13316" width="3.28515625" style="3" customWidth="1"/>
    <col min="13317" max="13317" width="5.28515625" style="3" customWidth="1"/>
    <col min="13318" max="13318" width="4" style="3" customWidth="1"/>
    <col min="13319" max="13319" width="7.42578125" style="3" customWidth="1"/>
    <col min="13320" max="13320" width="5.7109375" style="3" customWidth="1"/>
    <col min="13321" max="13321" width="6.42578125" style="3" customWidth="1"/>
    <col min="13322" max="13322" width="5.140625" style="3" customWidth="1"/>
    <col min="13323" max="13323" width="3.28515625" style="3" customWidth="1"/>
    <col min="13324" max="13324" width="5.28515625" style="3" customWidth="1"/>
    <col min="13325" max="13325" width="7.28515625" style="3" customWidth="1"/>
    <col min="13326" max="13326" width="7.85546875" style="3" customWidth="1"/>
    <col min="13327" max="13327" width="4.5703125" style="3" customWidth="1"/>
    <col min="13328" max="13328" width="4.140625" style="3" customWidth="1"/>
    <col min="13329" max="13329" width="5.28515625" style="3" customWidth="1"/>
    <col min="13330" max="13330" width="7.42578125" style="3" customWidth="1"/>
    <col min="13331" max="13332" width="5.85546875" style="3" customWidth="1"/>
    <col min="13333" max="13333" width="6.85546875" style="3" customWidth="1"/>
    <col min="13334" max="13334" width="4.140625" style="3" customWidth="1"/>
    <col min="13335" max="13335" width="6.85546875" style="3" customWidth="1"/>
    <col min="13336" max="13336" width="4.140625" style="3" customWidth="1"/>
    <col min="13337" max="13337" width="3" style="3" customWidth="1"/>
    <col min="13338" max="13338" width="5.28515625" style="3" customWidth="1"/>
    <col min="13339" max="13339" width="4.7109375" style="3" customWidth="1"/>
    <col min="13340" max="13340" width="4.140625" style="3" customWidth="1"/>
    <col min="13341" max="13341" width="5" style="3" customWidth="1"/>
    <col min="13342" max="13342" width="5.7109375" style="3" customWidth="1"/>
    <col min="13343" max="13343" width="3" style="3" customWidth="1"/>
    <col min="13344" max="13344" width="5.140625" style="3" customWidth="1"/>
    <col min="13345" max="13345" width="6.42578125" style="3" customWidth="1"/>
    <col min="13346" max="13346" width="4" style="3" customWidth="1"/>
    <col min="13347" max="13347" width="6.42578125" style="3" customWidth="1"/>
    <col min="13348" max="13348" width="4.140625" style="3" customWidth="1"/>
    <col min="13349" max="13349" width="3.5703125" style="3" customWidth="1"/>
    <col min="13350" max="13350" width="5.140625" style="3" customWidth="1"/>
    <col min="13351" max="13351" width="3.5703125" style="3" customWidth="1"/>
    <col min="13352" max="13352" width="3.42578125" style="3" customWidth="1"/>
    <col min="13353" max="13353" width="5.28515625" style="3" customWidth="1"/>
    <col min="13354" max="13354" width="4.7109375" style="3" customWidth="1"/>
    <col min="13355" max="13355" width="5.140625" style="3" customWidth="1"/>
    <col min="13356" max="13356" width="0.7109375" style="3" customWidth="1"/>
    <col min="13357" max="13357" width="4.7109375" style="3" customWidth="1"/>
    <col min="13358" max="13358" width="3" style="3" customWidth="1"/>
    <col min="13359" max="13359" width="4.7109375" style="3" customWidth="1"/>
    <col min="13360" max="13361" width="3" style="3" customWidth="1"/>
    <col min="13362" max="13362" width="5.28515625" style="3" customWidth="1"/>
    <col min="13363" max="13363" width="3" style="3" customWidth="1"/>
    <col min="13364" max="13364" width="2.42578125" style="3" customWidth="1"/>
    <col min="13365" max="13365" width="3" style="3" customWidth="1"/>
    <col min="13366" max="13366" width="3.5703125" style="3" customWidth="1"/>
    <col min="13367" max="13367" width="4" style="3" customWidth="1"/>
    <col min="13368" max="13368" width="4.140625" style="3" customWidth="1"/>
    <col min="13369" max="13369" width="5.28515625" style="3" customWidth="1"/>
    <col min="13370" max="13371" width="3" style="3" customWidth="1"/>
    <col min="13372" max="13372" width="2.85546875" style="3" customWidth="1"/>
    <col min="13373" max="13373" width="5.28515625" style="3" customWidth="1"/>
    <col min="13374" max="13375" width="3" style="3" customWidth="1"/>
    <col min="13376" max="13376" width="6.42578125" style="3" customWidth="1"/>
    <col min="13377" max="13385" width="3" style="3" customWidth="1"/>
    <col min="13386" max="13567" width="12.140625" style="3"/>
    <col min="13568" max="13568" width="2.42578125" style="3" customWidth="1"/>
    <col min="13569" max="13569" width="3.5703125" style="3" customWidth="1"/>
    <col min="13570" max="13571" width="4.140625" style="3" customWidth="1"/>
    <col min="13572" max="13572" width="3.28515625" style="3" customWidth="1"/>
    <col min="13573" max="13573" width="5.28515625" style="3" customWidth="1"/>
    <col min="13574" max="13574" width="4" style="3" customWidth="1"/>
    <col min="13575" max="13575" width="7.42578125" style="3" customWidth="1"/>
    <col min="13576" max="13576" width="5.7109375" style="3" customWidth="1"/>
    <col min="13577" max="13577" width="6.42578125" style="3" customWidth="1"/>
    <col min="13578" max="13578" width="5.140625" style="3" customWidth="1"/>
    <col min="13579" max="13579" width="3.28515625" style="3" customWidth="1"/>
    <col min="13580" max="13580" width="5.28515625" style="3" customWidth="1"/>
    <col min="13581" max="13581" width="7.28515625" style="3" customWidth="1"/>
    <col min="13582" max="13582" width="7.85546875" style="3" customWidth="1"/>
    <col min="13583" max="13583" width="4.5703125" style="3" customWidth="1"/>
    <col min="13584" max="13584" width="4.140625" style="3" customWidth="1"/>
    <col min="13585" max="13585" width="5.28515625" style="3" customWidth="1"/>
    <col min="13586" max="13586" width="7.42578125" style="3" customWidth="1"/>
    <col min="13587" max="13588" width="5.85546875" style="3" customWidth="1"/>
    <col min="13589" max="13589" width="6.85546875" style="3" customWidth="1"/>
    <col min="13590" max="13590" width="4.140625" style="3" customWidth="1"/>
    <col min="13591" max="13591" width="6.85546875" style="3" customWidth="1"/>
    <col min="13592" max="13592" width="4.140625" style="3" customWidth="1"/>
    <col min="13593" max="13593" width="3" style="3" customWidth="1"/>
    <col min="13594" max="13594" width="5.28515625" style="3" customWidth="1"/>
    <col min="13595" max="13595" width="4.7109375" style="3" customWidth="1"/>
    <col min="13596" max="13596" width="4.140625" style="3" customWidth="1"/>
    <col min="13597" max="13597" width="5" style="3" customWidth="1"/>
    <col min="13598" max="13598" width="5.7109375" style="3" customWidth="1"/>
    <col min="13599" max="13599" width="3" style="3" customWidth="1"/>
    <col min="13600" max="13600" width="5.140625" style="3" customWidth="1"/>
    <col min="13601" max="13601" width="6.42578125" style="3" customWidth="1"/>
    <col min="13602" max="13602" width="4" style="3" customWidth="1"/>
    <col min="13603" max="13603" width="6.42578125" style="3" customWidth="1"/>
    <col min="13604" max="13604" width="4.140625" style="3" customWidth="1"/>
    <col min="13605" max="13605" width="3.5703125" style="3" customWidth="1"/>
    <col min="13606" max="13606" width="5.140625" style="3" customWidth="1"/>
    <col min="13607" max="13607" width="3.5703125" style="3" customWidth="1"/>
    <col min="13608" max="13608" width="3.42578125" style="3" customWidth="1"/>
    <col min="13609" max="13609" width="5.28515625" style="3" customWidth="1"/>
    <col min="13610" max="13610" width="4.7109375" style="3" customWidth="1"/>
    <col min="13611" max="13611" width="5.140625" style="3" customWidth="1"/>
    <col min="13612" max="13612" width="0.7109375" style="3" customWidth="1"/>
    <col min="13613" max="13613" width="4.7109375" style="3" customWidth="1"/>
    <col min="13614" max="13614" width="3" style="3" customWidth="1"/>
    <col min="13615" max="13615" width="4.7109375" style="3" customWidth="1"/>
    <col min="13616" max="13617" width="3" style="3" customWidth="1"/>
    <col min="13618" max="13618" width="5.28515625" style="3" customWidth="1"/>
    <col min="13619" max="13619" width="3" style="3" customWidth="1"/>
    <col min="13620" max="13620" width="2.42578125" style="3" customWidth="1"/>
    <col min="13621" max="13621" width="3" style="3" customWidth="1"/>
    <col min="13622" max="13622" width="3.5703125" style="3" customWidth="1"/>
    <col min="13623" max="13623" width="4" style="3" customWidth="1"/>
    <col min="13624" max="13624" width="4.140625" style="3" customWidth="1"/>
    <col min="13625" max="13625" width="5.28515625" style="3" customWidth="1"/>
    <col min="13626" max="13627" width="3" style="3" customWidth="1"/>
    <col min="13628" max="13628" width="2.85546875" style="3" customWidth="1"/>
    <col min="13629" max="13629" width="5.28515625" style="3" customWidth="1"/>
    <col min="13630" max="13631" width="3" style="3" customWidth="1"/>
    <col min="13632" max="13632" width="6.42578125" style="3" customWidth="1"/>
    <col min="13633" max="13641" width="3" style="3" customWidth="1"/>
    <col min="13642" max="13823" width="12.140625" style="3"/>
    <col min="13824" max="13824" width="2.42578125" style="3" customWidth="1"/>
    <col min="13825" max="13825" width="3.5703125" style="3" customWidth="1"/>
    <col min="13826" max="13827" width="4.140625" style="3" customWidth="1"/>
    <col min="13828" max="13828" width="3.28515625" style="3" customWidth="1"/>
    <col min="13829" max="13829" width="5.28515625" style="3" customWidth="1"/>
    <col min="13830" max="13830" width="4" style="3" customWidth="1"/>
    <col min="13831" max="13831" width="7.42578125" style="3" customWidth="1"/>
    <col min="13832" max="13832" width="5.7109375" style="3" customWidth="1"/>
    <col min="13833" max="13833" width="6.42578125" style="3" customWidth="1"/>
    <col min="13834" max="13834" width="5.140625" style="3" customWidth="1"/>
    <col min="13835" max="13835" width="3.28515625" style="3" customWidth="1"/>
    <col min="13836" max="13836" width="5.28515625" style="3" customWidth="1"/>
    <col min="13837" max="13837" width="7.28515625" style="3" customWidth="1"/>
    <col min="13838" max="13838" width="7.85546875" style="3" customWidth="1"/>
    <col min="13839" max="13839" width="4.5703125" style="3" customWidth="1"/>
    <col min="13840" max="13840" width="4.140625" style="3" customWidth="1"/>
    <col min="13841" max="13841" width="5.28515625" style="3" customWidth="1"/>
    <col min="13842" max="13842" width="7.42578125" style="3" customWidth="1"/>
    <col min="13843" max="13844" width="5.85546875" style="3" customWidth="1"/>
    <col min="13845" max="13845" width="6.85546875" style="3" customWidth="1"/>
    <col min="13846" max="13846" width="4.140625" style="3" customWidth="1"/>
    <col min="13847" max="13847" width="6.85546875" style="3" customWidth="1"/>
    <col min="13848" max="13848" width="4.140625" style="3" customWidth="1"/>
    <col min="13849" max="13849" width="3" style="3" customWidth="1"/>
    <col min="13850" max="13850" width="5.28515625" style="3" customWidth="1"/>
    <col min="13851" max="13851" width="4.7109375" style="3" customWidth="1"/>
    <col min="13852" max="13852" width="4.140625" style="3" customWidth="1"/>
    <col min="13853" max="13853" width="5" style="3" customWidth="1"/>
    <col min="13854" max="13854" width="5.7109375" style="3" customWidth="1"/>
    <col min="13855" max="13855" width="3" style="3" customWidth="1"/>
    <col min="13856" max="13856" width="5.140625" style="3" customWidth="1"/>
    <col min="13857" max="13857" width="6.42578125" style="3" customWidth="1"/>
    <col min="13858" max="13858" width="4" style="3" customWidth="1"/>
    <col min="13859" max="13859" width="6.42578125" style="3" customWidth="1"/>
    <col min="13860" max="13860" width="4.140625" style="3" customWidth="1"/>
    <col min="13861" max="13861" width="3.5703125" style="3" customWidth="1"/>
    <col min="13862" max="13862" width="5.140625" style="3" customWidth="1"/>
    <col min="13863" max="13863" width="3.5703125" style="3" customWidth="1"/>
    <col min="13864" max="13864" width="3.42578125" style="3" customWidth="1"/>
    <col min="13865" max="13865" width="5.28515625" style="3" customWidth="1"/>
    <col min="13866" max="13866" width="4.7109375" style="3" customWidth="1"/>
    <col min="13867" max="13867" width="5.140625" style="3" customWidth="1"/>
    <col min="13868" max="13868" width="0.7109375" style="3" customWidth="1"/>
    <col min="13869" max="13869" width="4.7109375" style="3" customWidth="1"/>
    <col min="13870" max="13870" width="3" style="3" customWidth="1"/>
    <col min="13871" max="13871" width="4.7109375" style="3" customWidth="1"/>
    <col min="13872" max="13873" width="3" style="3" customWidth="1"/>
    <col min="13874" max="13874" width="5.28515625" style="3" customWidth="1"/>
    <col min="13875" max="13875" width="3" style="3" customWidth="1"/>
    <col min="13876" max="13876" width="2.42578125" style="3" customWidth="1"/>
    <col min="13877" max="13877" width="3" style="3" customWidth="1"/>
    <col min="13878" max="13878" width="3.5703125" style="3" customWidth="1"/>
    <col min="13879" max="13879" width="4" style="3" customWidth="1"/>
    <col min="13880" max="13880" width="4.140625" style="3" customWidth="1"/>
    <col min="13881" max="13881" width="5.28515625" style="3" customWidth="1"/>
    <col min="13882" max="13883" width="3" style="3" customWidth="1"/>
    <col min="13884" max="13884" width="2.85546875" style="3" customWidth="1"/>
    <col min="13885" max="13885" width="5.28515625" style="3" customWidth="1"/>
    <col min="13886" max="13887" width="3" style="3" customWidth="1"/>
    <col min="13888" max="13888" width="6.42578125" style="3" customWidth="1"/>
    <col min="13889" max="13897" width="3" style="3" customWidth="1"/>
    <col min="13898" max="14079" width="12.140625" style="3"/>
    <col min="14080" max="14080" width="2.42578125" style="3" customWidth="1"/>
    <col min="14081" max="14081" width="3.5703125" style="3" customWidth="1"/>
    <col min="14082" max="14083" width="4.140625" style="3" customWidth="1"/>
    <col min="14084" max="14084" width="3.28515625" style="3" customWidth="1"/>
    <col min="14085" max="14085" width="5.28515625" style="3" customWidth="1"/>
    <col min="14086" max="14086" width="4" style="3" customWidth="1"/>
    <col min="14087" max="14087" width="7.42578125" style="3" customWidth="1"/>
    <col min="14088" max="14088" width="5.7109375" style="3" customWidth="1"/>
    <col min="14089" max="14089" width="6.42578125" style="3" customWidth="1"/>
    <col min="14090" max="14090" width="5.140625" style="3" customWidth="1"/>
    <col min="14091" max="14091" width="3.28515625" style="3" customWidth="1"/>
    <col min="14092" max="14092" width="5.28515625" style="3" customWidth="1"/>
    <col min="14093" max="14093" width="7.28515625" style="3" customWidth="1"/>
    <col min="14094" max="14094" width="7.85546875" style="3" customWidth="1"/>
    <col min="14095" max="14095" width="4.5703125" style="3" customWidth="1"/>
    <col min="14096" max="14096" width="4.140625" style="3" customWidth="1"/>
    <col min="14097" max="14097" width="5.28515625" style="3" customWidth="1"/>
    <col min="14098" max="14098" width="7.42578125" style="3" customWidth="1"/>
    <col min="14099" max="14100" width="5.85546875" style="3" customWidth="1"/>
    <col min="14101" max="14101" width="6.85546875" style="3" customWidth="1"/>
    <col min="14102" max="14102" width="4.140625" style="3" customWidth="1"/>
    <col min="14103" max="14103" width="6.85546875" style="3" customWidth="1"/>
    <col min="14104" max="14104" width="4.140625" style="3" customWidth="1"/>
    <col min="14105" max="14105" width="3" style="3" customWidth="1"/>
    <col min="14106" max="14106" width="5.28515625" style="3" customWidth="1"/>
    <col min="14107" max="14107" width="4.7109375" style="3" customWidth="1"/>
    <col min="14108" max="14108" width="4.140625" style="3" customWidth="1"/>
    <col min="14109" max="14109" width="5" style="3" customWidth="1"/>
    <col min="14110" max="14110" width="5.7109375" style="3" customWidth="1"/>
    <col min="14111" max="14111" width="3" style="3" customWidth="1"/>
    <col min="14112" max="14112" width="5.140625" style="3" customWidth="1"/>
    <col min="14113" max="14113" width="6.42578125" style="3" customWidth="1"/>
    <col min="14114" max="14114" width="4" style="3" customWidth="1"/>
    <col min="14115" max="14115" width="6.42578125" style="3" customWidth="1"/>
    <col min="14116" max="14116" width="4.140625" style="3" customWidth="1"/>
    <col min="14117" max="14117" width="3.5703125" style="3" customWidth="1"/>
    <col min="14118" max="14118" width="5.140625" style="3" customWidth="1"/>
    <col min="14119" max="14119" width="3.5703125" style="3" customWidth="1"/>
    <col min="14120" max="14120" width="3.42578125" style="3" customWidth="1"/>
    <col min="14121" max="14121" width="5.28515625" style="3" customWidth="1"/>
    <col min="14122" max="14122" width="4.7109375" style="3" customWidth="1"/>
    <col min="14123" max="14123" width="5.140625" style="3" customWidth="1"/>
    <col min="14124" max="14124" width="0.7109375" style="3" customWidth="1"/>
    <col min="14125" max="14125" width="4.7109375" style="3" customWidth="1"/>
    <col min="14126" max="14126" width="3" style="3" customWidth="1"/>
    <col min="14127" max="14127" width="4.7109375" style="3" customWidth="1"/>
    <col min="14128" max="14129" width="3" style="3" customWidth="1"/>
    <col min="14130" max="14130" width="5.28515625" style="3" customWidth="1"/>
    <col min="14131" max="14131" width="3" style="3" customWidth="1"/>
    <col min="14132" max="14132" width="2.42578125" style="3" customWidth="1"/>
    <col min="14133" max="14133" width="3" style="3" customWidth="1"/>
    <col min="14134" max="14134" width="3.5703125" style="3" customWidth="1"/>
    <col min="14135" max="14135" width="4" style="3" customWidth="1"/>
    <col min="14136" max="14136" width="4.140625" style="3" customWidth="1"/>
    <col min="14137" max="14137" width="5.28515625" style="3" customWidth="1"/>
    <col min="14138" max="14139" width="3" style="3" customWidth="1"/>
    <col min="14140" max="14140" width="2.85546875" style="3" customWidth="1"/>
    <col min="14141" max="14141" width="5.28515625" style="3" customWidth="1"/>
    <col min="14142" max="14143" width="3" style="3" customWidth="1"/>
    <col min="14144" max="14144" width="6.42578125" style="3" customWidth="1"/>
    <col min="14145" max="14153" width="3" style="3" customWidth="1"/>
    <col min="14154" max="14335" width="12.140625" style="3"/>
    <col min="14336" max="14336" width="2.42578125" style="3" customWidth="1"/>
    <col min="14337" max="14337" width="3.5703125" style="3" customWidth="1"/>
    <col min="14338" max="14339" width="4.140625" style="3" customWidth="1"/>
    <col min="14340" max="14340" width="3.28515625" style="3" customWidth="1"/>
    <col min="14341" max="14341" width="5.28515625" style="3" customWidth="1"/>
    <col min="14342" max="14342" width="4" style="3" customWidth="1"/>
    <col min="14343" max="14343" width="7.42578125" style="3" customWidth="1"/>
    <col min="14344" max="14344" width="5.7109375" style="3" customWidth="1"/>
    <col min="14345" max="14345" width="6.42578125" style="3" customWidth="1"/>
    <col min="14346" max="14346" width="5.140625" style="3" customWidth="1"/>
    <col min="14347" max="14347" width="3.28515625" style="3" customWidth="1"/>
    <col min="14348" max="14348" width="5.28515625" style="3" customWidth="1"/>
    <col min="14349" max="14349" width="7.28515625" style="3" customWidth="1"/>
    <col min="14350" max="14350" width="7.85546875" style="3" customWidth="1"/>
    <col min="14351" max="14351" width="4.5703125" style="3" customWidth="1"/>
    <col min="14352" max="14352" width="4.140625" style="3" customWidth="1"/>
    <col min="14353" max="14353" width="5.28515625" style="3" customWidth="1"/>
    <col min="14354" max="14354" width="7.42578125" style="3" customWidth="1"/>
    <col min="14355" max="14356" width="5.85546875" style="3" customWidth="1"/>
    <col min="14357" max="14357" width="6.85546875" style="3" customWidth="1"/>
    <col min="14358" max="14358" width="4.140625" style="3" customWidth="1"/>
    <col min="14359" max="14359" width="6.85546875" style="3" customWidth="1"/>
    <col min="14360" max="14360" width="4.140625" style="3" customWidth="1"/>
    <col min="14361" max="14361" width="3" style="3" customWidth="1"/>
    <col min="14362" max="14362" width="5.28515625" style="3" customWidth="1"/>
    <col min="14363" max="14363" width="4.7109375" style="3" customWidth="1"/>
    <col min="14364" max="14364" width="4.140625" style="3" customWidth="1"/>
    <col min="14365" max="14365" width="5" style="3" customWidth="1"/>
    <col min="14366" max="14366" width="5.7109375" style="3" customWidth="1"/>
    <col min="14367" max="14367" width="3" style="3" customWidth="1"/>
    <col min="14368" max="14368" width="5.140625" style="3" customWidth="1"/>
    <col min="14369" max="14369" width="6.42578125" style="3" customWidth="1"/>
    <col min="14370" max="14370" width="4" style="3" customWidth="1"/>
    <col min="14371" max="14371" width="6.42578125" style="3" customWidth="1"/>
    <col min="14372" max="14372" width="4.140625" style="3" customWidth="1"/>
    <col min="14373" max="14373" width="3.5703125" style="3" customWidth="1"/>
    <col min="14374" max="14374" width="5.140625" style="3" customWidth="1"/>
    <col min="14375" max="14375" width="3.5703125" style="3" customWidth="1"/>
    <col min="14376" max="14376" width="3.42578125" style="3" customWidth="1"/>
    <col min="14377" max="14377" width="5.28515625" style="3" customWidth="1"/>
    <col min="14378" max="14378" width="4.7109375" style="3" customWidth="1"/>
    <col min="14379" max="14379" width="5.140625" style="3" customWidth="1"/>
    <col min="14380" max="14380" width="0.7109375" style="3" customWidth="1"/>
    <col min="14381" max="14381" width="4.7109375" style="3" customWidth="1"/>
    <col min="14382" max="14382" width="3" style="3" customWidth="1"/>
    <col min="14383" max="14383" width="4.7109375" style="3" customWidth="1"/>
    <col min="14384" max="14385" width="3" style="3" customWidth="1"/>
    <col min="14386" max="14386" width="5.28515625" style="3" customWidth="1"/>
    <col min="14387" max="14387" width="3" style="3" customWidth="1"/>
    <col min="14388" max="14388" width="2.42578125" style="3" customWidth="1"/>
    <col min="14389" max="14389" width="3" style="3" customWidth="1"/>
    <col min="14390" max="14390" width="3.5703125" style="3" customWidth="1"/>
    <col min="14391" max="14391" width="4" style="3" customWidth="1"/>
    <col min="14392" max="14392" width="4.140625" style="3" customWidth="1"/>
    <col min="14393" max="14393" width="5.28515625" style="3" customWidth="1"/>
    <col min="14394" max="14395" width="3" style="3" customWidth="1"/>
    <col min="14396" max="14396" width="2.85546875" style="3" customWidth="1"/>
    <col min="14397" max="14397" width="5.28515625" style="3" customWidth="1"/>
    <col min="14398" max="14399" width="3" style="3" customWidth="1"/>
    <col min="14400" max="14400" width="6.42578125" style="3" customWidth="1"/>
    <col min="14401" max="14409" width="3" style="3" customWidth="1"/>
    <col min="14410" max="14591" width="12.140625" style="3"/>
    <col min="14592" max="14592" width="2.42578125" style="3" customWidth="1"/>
    <col min="14593" max="14593" width="3.5703125" style="3" customWidth="1"/>
    <col min="14594" max="14595" width="4.140625" style="3" customWidth="1"/>
    <col min="14596" max="14596" width="3.28515625" style="3" customWidth="1"/>
    <col min="14597" max="14597" width="5.28515625" style="3" customWidth="1"/>
    <col min="14598" max="14598" width="4" style="3" customWidth="1"/>
    <col min="14599" max="14599" width="7.42578125" style="3" customWidth="1"/>
    <col min="14600" max="14600" width="5.7109375" style="3" customWidth="1"/>
    <col min="14601" max="14601" width="6.42578125" style="3" customWidth="1"/>
    <col min="14602" max="14602" width="5.140625" style="3" customWidth="1"/>
    <col min="14603" max="14603" width="3.28515625" style="3" customWidth="1"/>
    <col min="14604" max="14604" width="5.28515625" style="3" customWidth="1"/>
    <col min="14605" max="14605" width="7.28515625" style="3" customWidth="1"/>
    <col min="14606" max="14606" width="7.85546875" style="3" customWidth="1"/>
    <col min="14607" max="14607" width="4.5703125" style="3" customWidth="1"/>
    <col min="14608" max="14608" width="4.140625" style="3" customWidth="1"/>
    <col min="14609" max="14609" width="5.28515625" style="3" customWidth="1"/>
    <col min="14610" max="14610" width="7.42578125" style="3" customWidth="1"/>
    <col min="14611" max="14612" width="5.85546875" style="3" customWidth="1"/>
    <col min="14613" max="14613" width="6.85546875" style="3" customWidth="1"/>
    <col min="14614" max="14614" width="4.140625" style="3" customWidth="1"/>
    <col min="14615" max="14615" width="6.85546875" style="3" customWidth="1"/>
    <col min="14616" max="14616" width="4.140625" style="3" customWidth="1"/>
    <col min="14617" max="14617" width="3" style="3" customWidth="1"/>
    <col min="14618" max="14618" width="5.28515625" style="3" customWidth="1"/>
    <col min="14619" max="14619" width="4.7109375" style="3" customWidth="1"/>
    <col min="14620" max="14620" width="4.140625" style="3" customWidth="1"/>
    <col min="14621" max="14621" width="5" style="3" customWidth="1"/>
    <col min="14622" max="14622" width="5.7109375" style="3" customWidth="1"/>
    <col min="14623" max="14623" width="3" style="3" customWidth="1"/>
    <col min="14624" max="14624" width="5.140625" style="3" customWidth="1"/>
    <col min="14625" max="14625" width="6.42578125" style="3" customWidth="1"/>
    <col min="14626" max="14626" width="4" style="3" customWidth="1"/>
    <col min="14627" max="14627" width="6.42578125" style="3" customWidth="1"/>
    <col min="14628" max="14628" width="4.140625" style="3" customWidth="1"/>
    <col min="14629" max="14629" width="3.5703125" style="3" customWidth="1"/>
    <col min="14630" max="14630" width="5.140625" style="3" customWidth="1"/>
    <col min="14631" max="14631" width="3.5703125" style="3" customWidth="1"/>
    <col min="14632" max="14632" width="3.42578125" style="3" customWidth="1"/>
    <col min="14633" max="14633" width="5.28515625" style="3" customWidth="1"/>
    <col min="14634" max="14634" width="4.7109375" style="3" customWidth="1"/>
    <col min="14635" max="14635" width="5.140625" style="3" customWidth="1"/>
    <col min="14636" max="14636" width="0.7109375" style="3" customWidth="1"/>
    <col min="14637" max="14637" width="4.7109375" style="3" customWidth="1"/>
    <col min="14638" max="14638" width="3" style="3" customWidth="1"/>
    <col min="14639" max="14639" width="4.7109375" style="3" customWidth="1"/>
    <col min="14640" max="14641" width="3" style="3" customWidth="1"/>
    <col min="14642" max="14642" width="5.28515625" style="3" customWidth="1"/>
    <col min="14643" max="14643" width="3" style="3" customWidth="1"/>
    <col min="14644" max="14644" width="2.42578125" style="3" customWidth="1"/>
    <col min="14645" max="14645" width="3" style="3" customWidth="1"/>
    <col min="14646" max="14646" width="3.5703125" style="3" customWidth="1"/>
    <col min="14647" max="14647" width="4" style="3" customWidth="1"/>
    <col min="14648" max="14648" width="4.140625" style="3" customWidth="1"/>
    <col min="14649" max="14649" width="5.28515625" style="3" customWidth="1"/>
    <col min="14650" max="14651" width="3" style="3" customWidth="1"/>
    <col min="14652" max="14652" width="2.85546875" style="3" customWidth="1"/>
    <col min="14653" max="14653" width="5.28515625" style="3" customWidth="1"/>
    <col min="14654" max="14655" width="3" style="3" customWidth="1"/>
    <col min="14656" max="14656" width="6.42578125" style="3" customWidth="1"/>
    <col min="14657" max="14665" width="3" style="3" customWidth="1"/>
    <col min="14666" max="14847" width="12.140625" style="3"/>
    <col min="14848" max="14848" width="2.42578125" style="3" customWidth="1"/>
    <col min="14849" max="14849" width="3.5703125" style="3" customWidth="1"/>
    <col min="14850" max="14851" width="4.140625" style="3" customWidth="1"/>
    <col min="14852" max="14852" width="3.28515625" style="3" customWidth="1"/>
    <col min="14853" max="14853" width="5.28515625" style="3" customWidth="1"/>
    <col min="14854" max="14854" width="4" style="3" customWidth="1"/>
    <col min="14855" max="14855" width="7.42578125" style="3" customWidth="1"/>
    <col min="14856" max="14856" width="5.7109375" style="3" customWidth="1"/>
    <col min="14857" max="14857" width="6.42578125" style="3" customWidth="1"/>
    <col min="14858" max="14858" width="5.140625" style="3" customWidth="1"/>
    <col min="14859" max="14859" width="3.28515625" style="3" customWidth="1"/>
    <col min="14860" max="14860" width="5.28515625" style="3" customWidth="1"/>
    <col min="14861" max="14861" width="7.28515625" style="3" customWidth="1"/>
    <col min="14862" max="14862" width="7.85546875" style="3" customWidth="1"/>
    <col min="14863" max="14863" width="4.5703125" style="3" customWidth="1"/>
    <col min="14864" max="14864" width="4.140625" style="3" customWidth="1"/>
    <col min="14865" max="14865" width="5.28515625" style="3" customWidth="1"/>
    <col min="14866" max="14866" width="7.42578125" style="3" customWidth="1"/>
    <col min="14867" max="14868" width="5.85546875" style="3" customWidth="1"/>
    <col min="14869" max="14869" width="6.85546875" style="3" customWidth="1"/>
    <col min="14870" max="14870" width="4.140625" style="3" customWidth="1"/>
    <col min="14871" max="14871" width="6.85546875" style="3" customWidth="1"/>
    <col min="14872" max="14872" width="4.140625" style="3" customWidth="1"/>
    <col min="14873" max="14873" width="3" style="3" customWidth="1"/>
    <col min="14874" max="14874" width="5.28515625" style="3" customWidth="1"/>
    <col min="14875" max="14875" width="4.7109375" style="3" customWidth="1"/>
    <col min="14876" max="14876" width="4.140625" style="3" customWidth="1"/>
    <col min="14877" max="14877" width="5" style="3" customWidth="1"/>
    <col min="14878" max="14878" width="5.7109375" style="3" customWidth="1"/>
    <col min="14879" max="14879" width="3" style="3" customWidth="1"/>
    <col min="14880" max="14880" width="5.140625" style="3" customWidth="1"/>
    <col min="14881" max="14881" width="6.42578125" style="3" customWidth="1"/>
    <col min="14882" max="14882" width="4" style="3" customWidth="1"/>
    <col min="14883" max="14883" width="6.42578125" style="3" customWidth="1"/>
    <col min="14884" max="14884" width="4.140625" style="3" customWidth="1"/>
    <col min="14885" max="14885" width="3.5703125" style="3" customWidth="1"/>
    <col min="14886" max="14886" width="5.140625" style="3" customWidth="1"/>
    <col min="14887" max="14887" width="3.5703125" style="3" customWidth="1"/>
    <col min="14888" max="14888" width="3.42578125" style="3" customWidth="1"/>
    <col min="14889" max="14889" width="5.28515625" style="3" customWidth="1"/>
    <col min="14890" max="14890" width="4.7109375" style="3" customWidth="1"/>
    <col min="14891" max="14891" width="5.140625" style="3" customWidth="1"/>
    <col min="14892" max="14892" width="0.7109375" style="3" customWidth="1"/>
    <col min="14893" max="14893" width="4.7109375" style="3" customWidth="1"/>
    <col min="14894" max="14894" width="3" style="3" customWidth="1"/>
    <col min="14895" max="14895" width="4.7109375" style="3" customWidth="1"/>
    <col min="14896" max="14897" width="3" style="3" customWidth="1"/>
    <col min="14898" max="14898" width="5.28515625" style="3" customWidth="1"/>
    <col min="14899" max="14899" width="3" style="3" customWidth="1"/>
    <col min="14900" max="14900" width="2.42578125" style="3" customWidth="1"/>
    <col min="14901" max="14901" width="3" style="3" customWidth="1"/>
    <col min="14902" max="14902" width="3.5703125" style="3" customWidth="1"/>
    <col min="14903" max="14903" width="4" style="3" customWidth="1"/>
    <col min="14904" max="14904" width="4.140625" style="3" customWidth="1"/>
    <col min="14905" max="14905" width="5.28515625" style="3" customWidth="1"/>
    <col min="14906" max="14907" width="3" style="3" customWidth="1"/>
    <col min="14908" max="14908" width="2.85546875" style="3" customWidth="1"/>
    <col min="14909" max="14909" width="5.28515625" style="3" customWidth="1"/>
    <col min="14910" max="14911" width="3" style="3" customWidth="1"/>
    <col min="14912" max="14912" width="6.42578125" style="3" customWidth="1"/>
    <col min="14913" max="14921" width="3" style="3" customWidth="1"/>
    <col min="14922" max="15103" width="12.140625" style="3"/>
    <col min="15104" max="15104" width="2.42578125" style="3" customWidth="1"/>
    <col min="15105" max="15105" width="3.5703125" style="3" customWidth="1"/>
    <col min="15106" max="15107" width="4.140625" style="3" customWidth="1"/>
    <col min="15108" max="15108" width="3.28515625" style="3" customWidth="1"/>
    <col min="15109" max="15109" width="5.28515625" style="3" customWidth="1"/>
    <col min="15110" max="15110" width="4" style="3" customWidth="1"/>
    <col min="15111" max="15111" width="7.42578125" style="3" customWidth="1"/>
    <col min="15112" max="15112" width="5.7109375" style="3" customWidth="1"/>
    <col min="15113" max="15113" width="6.42578125" style="3" customWidth="1"/>
    <col min="15114" max="15114" width="5.140625" style="3" customWidth="1"/>
    <col min="15115" max="15115" width="3.28515625" style="3" customWidth="1"/>
    <col min="15116" max="15116" width="5.28515625" style="3" customWidth="1"/>
    <col min="15117" max="15117" width="7.28515625" style="3" customWidth="1"/>
    <col min="15118" max="15118" width="7.85546875" style="3" customWidth="1"/>
    <col min="15119" max="15119" width="4.5703125" style="3" customWidth="1"/>
    <col min="15120" max="15120" width="4.140625" style="3" customWidth="1"/>
    <col min="15121" max="15121" width="5.28515625" style="3" customWidth="1"/>
    <col min="15122" max="15122" width="7.42578125" style="3" customWidth="1"/>
    <col min="15123" max="15124" width="5.85546875" style="3" customWidth="1"/>
    <col min="15125" max="15125" width="6.85546875" style="3" customWidth="1"/>
    <col min="15126" max="15126" width="4.140625" style="3" customWidth="1"/>
    <col min="15127" max="15127" width="6.85546875" style="3" customWidth="1"/>
    <col min="15128" max="15128" width="4.140625" style="3" customWidth="1"/>
    <col min="15129" max="15129" width="3" style="3" customWidth="1"/>
    <col min="15130" max="15130" width="5.28515625" style="3" customWidth="1"/>
    <col min="15131" max="15131" width="4.7109375" style="3" customWidth="1"/>
    <col min="15132" max="15132" width="4.140625" style="3" customWidth="1"/>
    <col min="15133" max="15133" width="5" style="3" customWidth="1"/>
    <col min="15134" max="15134" width="5.7109375" style="3" customWidth="1"/>
    <col min="15135" max="15135" width="3" style="3" customWidth="1"/>
    <col min="15136" max="15136" width="5.140625" style="3" customWidth="1"/>
    <col min="15137" max="15137" width="6.42578125" style="3" customWidth="1"/>
    <col min="15138" max="15138" width="4" style="3" customWidth="1"/>
    <col min="15139" max="15139" width="6.42578125" style="3" customWidth="1"/>
    <col min="15140" max="15140" width="4.140625" style="3" customWidth="1"/>
    <col min="15141" max="15141" width="3.5703125" style="3" customWidth="1"/>
    <col min="15142" max="15142" width="5.140625" style="3" customWidth="1"/>
    <col min="15143" max="15143" width="3.5703125" style="3" customWidth="1"/>
    <col min="15144" max="15144" width="3.42578125" style="3" customWidth="1"/>
    <col min="15145" max="15145" width="5.28515625" style="3" customWidth="1"/>
    <col min="15146" max="15146" width="4.7109375" style="3" customWidth="1"/>
    <col min="15147" max="15147" width="5.140625" style="3" customWidth="1"/>
    <col min="15148" max="15148" width="0.7109375" style="3" customWidth="1"/>
    <col min="15149" max="15149" width="4.7109375" style="3" customWidth="1"/>
    <col min="15150" max="15150" width="3" style="3" customWidth="1"/>
    <col min="15151" max="15151" width="4.7109375" style="3" customWidth="1"/>
    <col min="15152" max="15153" width="3" style="3" customWidth="1"/>
    <col min="15154" max="15154" width="5.28515625" style="3" customWidth="1"/>
    <col min="15155" max="15155" width="3" style="3" customWidth="1"/>
    <col min="15156" max="15156" width="2.42578125" style="3" customWidth="1"/>
    <col min="15157" max="15157" width="3" style="3" customWidth="1"/>
    <col min="15158" max="15158" width="3.5703125" style="3" customWidth="1"/>
    <col min="15159" max="15159" width="4" style="3" customWidth="1"/>
    <col min="15160" max="15160" width="4.140625" style="3" customWidth="1"/>
    <col min="15161" max="15161" width="5.28515625" style="3" customWidth="1"/>
    <col min="15162" max="15163" width="3" style="3" customWidth="1"/>
    <col min="15164" max="15164" width="2.85546875" style="3" customWidth="1"/>
    <col min="15165" max="15165" width="5.28515625" style="3" customWidth="1"/>
    <col min="15166" max="15167" width="3" style="3" customWidth="1"/>
    <col min="15168" max="15168" width="6.42578125" style="3" customWidth="1"/>
    <col min="15169" max="15177" width="3" style="3" customWidth="1"/>
    <col min="15178" max="15359" width="12.140625" style="3"/>
    <col min="15360" max="15360" width="2.42578125" style="3" customWidth="1"/>
    <col min="15361" max="15361" width="3.5703125" style="3" customWidth="1"/>
    <col min="15362" max="15363" width="4.140625" style="3" customWidth="1"/>
    <col min="15364" max="15364" width="3.28515625" style="3" customWidth="1"/>
    <col min="15365" max="15365" width="5.28515625" style="3" customWidth="1"/>
    <col min="15366" max="15366" width="4" style="3" customWidth="1"/>
    <col min="15367" max="15367" width="7.42578125" style="3" customWidth="1"/>
    <col min="15368" max="15368" width="5.7109375" style="3" customWidth="1"/>
    <col min="15369" max="15369" width="6.42578125" style="3" customWidth="1"/>
    <col min="15370" max="15370" width="5.140625" style="3" customWidth="1"/>
    <col min="15371" max="15371" width="3.28515625" style="3" customWidth="1"/>
    <col min="15372" max="15372" width="5.28515625" style="3" customWidth="1"/>
    <col min="15373" max="15373" width="7.28515625" style="3" customWidth="1"/>
    <col min="15374" max="15374" width="7.85546875" style="3" customWidth="1"/>
    <col min="15375" max="15375" width="4.5703125" style="3" customWidth="1"/>
    <col min="15376" max="15376" width="4.140625" style="3" customWidth="1"/>
    <col min="15377" max="15377" width="5.28515625" style="3" customWidth="1"/>
    <col min="15378" max="15378" width="7.42578125" style="3" customWidth="1"/>
    <col min="15379" max="15380" width="5.85546875" style="3" customWidth="1"/>
    <col min="15381" max="15381" width="6.85546875" style="3" customWidth="1"/>
    <col min="15382" max="15382" width="4.140625" style="3" customWidth="1"/>
    <col min="15383" max="15383" width="6.85546875" style="3" customWidth="1"/>
    <col min="15384" max="15384" width="4.140625" style="3" customWidth="1"/>
    <col min="15385" max="15385" width="3" style="3" customWidth="1"/>
    <col min="15386" max="15386" width="5.28515625" style="3" customWidth="1"/>
    <col min="15387" max="15387" width="4.7109375" style="3" customWidth="1"/>
    <col min="15388" max="15388" width="4.140625" style="3" customWidth="1"/>
    <col min="15389" max="15389" width="5" style="3" customWidth="1"/>
    <col min="15390" max="15390" width="5.7109375" style="3" customWidth="1"/>
    <col min="15391" max="15391" width="3" style="3" customWidth="1"/>
    <col min="15392" max="15392" width="5.140625" style="3" customWidth="1"/>
    <col min="15393" max="15393" width="6.42578125" style="3" customWidth="1"/>
    <col min="15394" max="15394" width="4" style="3" customWidth="1"/>
    <col min="15395" max="15395" width="6.42578125" style="3" customWidth="1"/>
    <col min="15396" max="15396" width="4.140625" style="3" customWidth="1"/>
    <col min="15397" max="15397" width="3.5703125" style="3" customWidth="1"/>
    <col min="15398" max="15398" width="5.140625" style="3" customWidth="1"/>
    <col min="15399" max="15399" width="3.5703125" style="3" customWidth="1"/>
    <col min="15400" max="15400" width="3.42578125" style="3" customWidth="1"/>
    <col min="15401" max="15401" width="5.28515625" style="3" customWidth="1"/>
    <col min="15402" max="15402" width="4.7109375" style="3" customWidth="1"/>
    <col min="15403" max="15403" width="5.140625" style="3" customWidth="1"/>
    <col min="15404" max="15404" width="0.7109375" style="3" customWidth="1"/>
    <col min="15405" max="15405" width="4.7109375" style="3" customWidth="1"/>
    <col min="15406" max="15406" width="3" style="3" customWidth="1"/>
    <col min="15407" max="15407" width="4.7109375" style="3" customWidth="1"/>
    <col min="15408" max="15409" width="3" style="3" customWidth="1"/>
    <col min="15410" max="15410" width="5.28515625" style="3" customWidth="1"/>
    <col min="15411" max="15411" width="3" style="3" customWidth="1"/>
    <col min="15412" max="15412" width="2.42578125" style="3" customWidth="1"/>
    <col min="15413" max="15413" width="3" style="3" customWidth="1"/>
    <col min="15414" max="15414" width="3.5703125" style="3" customWidth="1"/>
    <col min="15415" max="15415" width="4" style="3" customWidth="1"/>
    <col min="15416" max="15416" width="4.140625" style="3" customWidth="1"/>
    <col min="15417" max="15417" width="5.28515625" style="3" customWidth="1"/>
    <col min="15418" max="15419" width="3" style="3" customWidth="1"/>
    <col min="15420" max="15420" width="2.85546875" style="3" customWidth="1"/>
    <col min="15421" max="15421" width="5.28515625" style="3" customWidth="1"/>
    <col min="15422" max="15423" width="3" style="3" customWidth="1"/>
    <col min="15424" max="15424" width="6.42578125" style="3" customWidth="1"/>
    <col min="15425" max="15433" width="3" style="3" customWidth="1"/>
    <col min="15434" max="15615" width="12.140625" style="3"/>
    <col min="15616" max="15616" width="2.42578125" style="3" customWidth="1"/>
    <col min="15617" max="15617" width="3.5703125" style="3" customWidth="1"/>
    <col min="15618" max="15619" width="4.140625" style="3" customWidth="1"/>
    <col min="15620" max="15620" width="3.28515625" style="3" customWidth="1"/>
    <col min="15621" max="15621" width="5.28515625" style="3" customWidth="1"/>
    <col min="15622" max="15622" width="4" style="3" customWidth="1"/>
    <col min="15623" max="15623" width="7.42578125" style="3" customWidth="1"/>
    <col min="15624" max="15624" width="5.7109375" style="3" customWidth="1"/>
    <col min="15625" max="15625" width="6.42578125" style="3" customWidth="1"/>
    <col min="15626" max="15626" width="5.140625" style="3" customWidth="1"/>
    <col min="15627" max="15627" width="3.28515625" style="3" customWidth="1"/>
    <col min="15628" max="15628" width="5.28515625" style="3" customWidth="1"/>
    <col min="15629" max="15629" width="7.28515625" style="3" customWidth="1"/>
    <col min="15630" max="15630" width="7.85546875" style="3" customWidth="1"/>
    <col min="15631" max="15631" width="4.5703125" style="3" customWidth="1"/>
    <col min="15632" max="15632" width="4.140625" style="3" customWidth="1"/>
    <col min="15633" max="15633" width="5.28515625" style="3" customWidth="1"/>
    <col min="15634" max="15634" width="7.42578125" style="3" customWidth="1"/>
    <col min="15635" max="15636" width="5.85546875" style="3" customWidth="1"/>
    <col min="15637" max="15637" width="6.85546875" style="3" customWidth="1"/>
    <col min="15638" max="15638" width="4.140625" style="3" customWidth="1"/>
    <col min="15639" max="15639" width="6.85546875" style="3" customWidth="1"/>
    <col min="15640" max="15640" width="4.140625" style="3" customWidth="1"/>
    <col min="15641" max="15641" width="3" style="3" customWidth="1"/>
    <col min="15642" max="15642" width="5.28515625" style="3" customWidth="1"/>
    <col min="15643" max="15643" width="4.7109375" style="3" customWidth="1"/>
    <col min="15644" max="15644" width="4.140625" style="3" customWidth="1"/>
    <col min="15645" max="15645" width="5" style="3" customWidth="1"/>
    <col min="15646" max="15646" width="5.7109375" style="3" customWidth="1"/>
    <col min="15647" max="15647" width="3" style="3" customWidth="1"/>
    <col min="15648" max="15648" width="5.140625" style="3" customWidth="1"/>
    <col min="15649" max="15649" width="6.42578125" style="3" customWidth="1"/>
    <col min="15650" max="15650" width="4" style="3" customWidth="1"/>
    <col min="15651" max="15651" width="6.42578125" style="3" customWidth="1"/>
    <col min="15652" max="15652" width="4.140625" style="3" customWidth="1"/>
    <col min="15653" max="15653" width="3.5703125" style="3" customWidth="1"/>
    <col min="15654" max="15654" width="5.140625" style="3" customWidth="1"/>
    <col min="15655" max="15655" width="3.5703125" style="3" customWidth="1"/>
    <col min="15656" max="15656" width="3.42578125" style="3" customWidth="1"/>
    <col min="15657" max="15657" width="5.28515625" style="3" customWidth="1"/>
    <col min="15658" max="15658" width="4.7109375" style="3" customWidth="1"/>
    <col min="15659" max="15659" width="5.140625" style="3" customWidth="1"/>
    <col min="15660" max="15660" width="0.7109375" style="3" customWidth="1"/>
    <col min="15661" max="15661" width="4.7109375" style="3" customWidth="1"/>
    <col min="15662" max="15662" width="3" style="3" customWidth="1"/>
    <col min="15663" max="15663" width="4.7109375" style="3" customWidth="1"/>
    <col min="15664" max="15665" width="3" style="3" customWidth="1"/>
    <col min="15666" max="15666" width="5.28515625" style="3" customWidth="1"/>
    <col min="15667" max="15667" width="3" style="3" customWidth="1"/>
    <col min="15668" max="15668" width="2.42578125" style="3" customWidth="1"/>
    <col min="15669" max="15669" width="3" style="3" customWidth="1"/>
    <col min="15670" max="15670" width="3.5703125" style="3" customWidth="1"/>
    <col min="15671" max="15671" width="4" style="3" customWidth="1"/>
    <col min="15672" max="15672" width="4.140625" style="3" customWidth="1"/>
    <col min="15673" max="15673" width="5.28515625" style="3" customWidth="1"/>
    <col min="15674" max="15675" width="3" style="3" customWidth="1"/>
    <col min="15676" max="15676" width="2.85546875" style="3" customWidth="1"/>
    <col min="15677" max="15677" width="5.28515625" style="3" customWidth="1"/>
    <col min="15678" max="15679" width="3" style="3" customWidth="1"/>
    <col min="15680" max="15680" width="6.42578125" style="3" customWidth="1"/>
    <col min="15681" max="15689" width="3" style="3" customWidth="1"/>
    <col min="15690" max="15871" width="12.140625" style="3"/>
    <col min="15872" max="15872" width="2.42578125" style="3" customWidth="1"/>
    <col min="15873" max="15873" width="3.5703125" style="3" customWidth="1"/>
    <col min="15874" max="15875" width="4.140625" style="3" customWidth="1"/>
    <col min="15876" max="15876" width="3.28515625" style="3" customWidth="1"/>
    <col min="15877" max="15877" width="5.28515625" style="3" customWidth="1"/>
    <col min="15878" max="15878" width="4" style="3" customWidth="1"/>
    <col min="15879" max="15879" width="7.42578125" style="3" customWidth="1"/>
    <col min="15880" max="15880" width="5.7109375" style="3" customWidth="1"/>
    <col min="15881" max="15881" width="6.42578125" style="3" customWidth="1"/>
    <col min="15882" max="15882" width="5.140625" style="3" customWidth="1"/>
    <col min="15883" max="15883" width="3.28515625" style="3" customWidth="1"/>
    <col min="15884" max="15884" width="5.28515625" style="3" customWidth="1"/>
    <col min="15885" max="15885" width="7.28515625" style="3" customWidth="1"/>
    <col min="15886" max="15886" width="7.85546875" style="3" customWidth="1"/>
    <col min="15887" max="15887" width="4.5703125" style="3" customWidth="1"/>
    <col min="15888" max="15888" width="4.140625" style="3" customWidth="1"/>
    <col min="15889" max="15889" width="5.28515625" style="3" customWidth="1"/>
    <col min="15890" max="15890" width="7.42578125" style="3" customWidth="1"/>
    <col min="15891" max="15892" width="5.85546875" style="3" customWidth="1"/>
    <col min="15893" max="15893" width="6.85546875" style="3" customWidth="1"/>
    <col min="15894" max="15894" width="4.140625" style="3" customWidth="1"/>
    <col min="15895" max="15895" width="6.85546875" style="3" customWidth="1"/>
    <col min="15896" max="15896" width="4.140625" style="3" customWidth="1"/>
    <col min="15897" max="15897" width="3" style="3" customWidth="1"/>
    <col min="15898" max="15898" width="5.28515625" style="3" customWidth="1"/>
    <col min="15899" max="15899" width="4.7109375" style="3" customWidth="1"/>
    <col min="15900" max="15900" width="4.140625" style="3" customWidth="1"/>
    <col min="15901" max="15901" width="5" style="3" customWidth="1"/>
    <col min="15902" max="15902" width="5.7109375" style="3" customWidth="1"/>
    <col min="15903" max="15903" width="3" style="3" customWidth="1"/>
    <col min="15904" max="15904" width="5.140625" style="3" customWidth="1"/>
    <col min="15905" max="15905" width="6.42578125" style="3" customWidth="1"/>
    <col min="15906" max="15906" width="4" style="3" customWidth="1"/>
    <col min="15907" max="15907" width="6.42578125" style="3" customWidth="1"/>
    <col min="15908" max="15908" width="4.140625" style="3" customWidth="1"/>
    <col min="15909" max="15909" width="3.5703125" style="3" customWidth="1"/>
    <col min="15910" max="15910" width="5.140625" style="3" customWidth="1"/>
    <col min="15911" max="15911" width="3.5703125" style="3" customWidth="1"/>
    <col min="15912" max="15912" width="3.42578125" style="3" customWidth="1"/>
    <col min="15913" max="15913" width="5.28515625" style="3" customWidth="1"/>
    <col min="15914" max="15914" width="4.7109375" style="3" customWidth="1"/>
    <col min="15915" max="15915" width="5.140625" style="3" customWidth="1"/>
    <col min="15916" max="15916" width="0.7109375" style="3" customWidth="1"/>
    <col min="15917" max="15917" width="4.7109375" style="3" customWidth="1"/>
    <col min="15918" max="15918" width="3" style="3" customWidth="1"/>
    <col min="15919" max="15919" width="4.7109375" style="3" customWidth="1"/>
    <col min="15920" max="15921" width="3" style="3" customWidth="1"/>
    <col min="15922" max="15922" width="5.28515625" style="3" customWidth="1"/>
    <col min="15923" max="15923" width="3" style="3" customWidth="1"/>
    <col min="15924" max="15924" width="2.42578125" style="3" customWidth="1"/>
    <col min="15925" max="15925" width="3" style="3" customWidth="1"/>
    <col min="15926" max="15926" width="3.5703125" style="3" customWidth="1"/>
    <col min="15927" max="15927" width="4" style="3" customWidth="1"/>
    <col min="15928" max="15928" width="4.140625" style="3" customWidth="1"/>
    <col min="15929" max="15929" width="5.28515625" style="3" customWidth="1"/>
    <col min="15930" max="15931" width="3" style="3" customWidth="1"/>
    <col min="15932" max="15932" width="2.85546875" style="3" customWidth="1"/>
    <col min="15933" max="15933" width="5.28515625" style="3" customWidth="1"/>
    <col min="15934" max="15935" width="3" style="3" customWidth="1"/>
    <col min="15936" max="15936" width="6.42578125" style="3" customWidth="1"/>
    <col min="15937" max="15945" width="3" style="3" customWidth="1"/>
    <col min="15946" max="16127" width="12.140625" style="3"/>
    <col min="16128" max="16128" width="2.42578125" style="3" customWidth="1"/>
    <col min="16129" max="16129" width="3.5703125" style="3" customWidth="1"/>
    <col min="16130" max="16131" width="4.140625" style="3" customWidth="1"/>
    <col min="16132" max="16132" width="3.28515625" style="3" customWidth="1"/>
    <col min="16133" max="16133" width="5.28515625" style="3" customWidth="1"/>
    <col min="16134" max="16134" width="4" style="3" customWidth="1"/>
    <col min="16135" max="16135" width="7.42578125" style="3" customWidth="1"/>
    <col min="16136" max="16136" width="5.7109375" style="3" customWidth="1"/>
    <col min="16137" max="16137" width="6.42578125" style="3" customWidth="1"/>
    <col min="16138" max="16138" width="5.140625" style="3" customWidth="1"/>
    <col min="16139" max="16139" width="3.28515625" style="3" customWidth="1"/>
    <col min="16140" max="16140" width="5.28515625" style="3" customWidth="1"/>
    <col min="16141" max="16141" width="7.28515625" style="3" customWidth="1"/>
    <col min="16142" max="16142" width="7.85546875" style="3" customWidth="1"/>
    <col min="16143" max="16143" width="4.5703125" style="3" customWidth="1"/>
    <col min="16144" max="16144" width="4.140625" style="3" customWidth="1"/>
    <col min="16145" max="16145" width="5.28515625" style="3" customWidth="1"/>
    <col min="16146" max="16146" width="7.42578125" style="3" customWidth="1"/>
    <col min="16147" max="16148" width="5.85546875" style="3" customWidth="1"/>
    <col min="16149" max="16149" width="6.85546875" style="3" customWidth="1"/>
    <col min="16150" max="16150" width="4.140625" style="3" customWidth="1"/>
    <col min="16151" max="16151" width="6.85546875" style="3" customWidth="1"/>
    <col min="16152" max="16152" width="4.140625" style="3" customWidth="1"/>
    <col min="16153" max="16153" width="3" style="3" customWidth="1"/>
    <col min="16154" max="16154" width="5.28515625" style="3" customWidth="1"/>
    <col min="16155" max="16155" width="4.7109375" style="3" customWidth="1"/>
    <col min="16156" max="16156" width="4.140625" style="3" customWidth="1"/>
    <col min="16157" max="16157" width="5" style="3" customWidth="1"/>
    <col min="16158" max="16158" width="5.7109375" style="3" customWidth="1"/>
    <col min="16159" max="16159" width="3" style="3" customWidth="1"/>
    <col min="16160" max="16160" width="5.140625" style="3" customWidth="1"/>
    <col min="16161" max="16161" width="6.42578125" style="3" customWidth="1"/>
    <col min="16162" max="16162" width="4" style="3" customWidth="1"/>
    <col min="16163" max="16163" width="6.42578125" style="3" customWidth="1"/>
    <col min="16164" max="16164" width="4.140625" style="3" customWidth="1"/>
    <col min="16165" max="16165" width="3.5703125" style="3" customWidth="1"/>
    <col min="16166" max="16166" width="5.140625" style="3" customWidth="1"/>
    <col min="16167" max="16167" width="3.5703125" style="3" customWidth="1"/>
    <col min="16168" max="16168" width="3.42578125" style="3" customWidth="1"/>
    <col min="16169" max="16169" width="5.28515625" style="3" customWidth="1"/>
    <col min="16170" max="16170" width="4.7109375" style="3" customWidth="1"/>
    <col min="16171" max="16171" width="5.140625" style="3" customWidth="1"/>
    <col min="16172" max="16172" width="0.7109375" style="3" customWidth="1"/>
    <col min="16173" max="16173" width="4.7109375" style="3" customWidth="1"/>
    <col min="16174" max="16174" width="3" style="3" customWidth="1"/>
    <col min="16175" max="16175" width="4.7109375" style="3" customWidth="1"/>
    <col min="16176" max="16177" width="3" style="3" customWidth="1"/>
    <col min="16178" max="16178" width="5.28515625" style="3" customWidth="1"/>
    <col min="16179" max="16179" width="3" style="3" customWidth="1"/>
    <col min="16180" max="16180" width="2.42578125" style="3" customWidth="1"/>
    <col min="16181" max="16181" width="3" style="3" customWidth="1"/>
    <col min="16182" max="16182" width="3.5703125" style="3" customWidth="1"/>
    <col min="16183" max="16183" width="4" style="3" customWidth="1"/>
    <col min="16184" max="16184" width="4.140625" style="3" customWidth="1"/>
    <col min="16185" max="16185" width="5.28515625" style="3" customWidth="1"/>
    <col min="16186" max="16187" width="3" style="3" customWidth="1"/>
    <col min="16188" max="16188" width="2.85546875" style="3" customWidth="1"/>
    <col min="16189" max="16189" width="5.28515625" style="3" customWidth="1"/>
    <col min="16190" max="16191" width="3" style="3" customWidth="1"/>
    <col min="16192" max="16192" width="6.42578125" style="3" customWidth="1"/>
    <col min="16193" max="16201" width="3" style="3" customWidth="1"/>
    <col min="16202" max="16384" width="12.140625" style="3"/>
  </cols>
  <sheetData>
    <row r="1" spans="1:64" ht="26.25">
      <c r="A1" s="237" t="s">
        <v>289</v>
      </c>
      <c r="B1" s="237"/>
      <c r="C1" s="237"/>
      <c r="D1" s="237"/>
      <c r="E1" s="237"/>
      <c r="F1" s="237"/>
      <c r="G1" s="237"/>
      <c r="H1" s="237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</row>
    <row r="2" spans="1:64" ht="81.75" customHeight="1">
      <c r="A2" s="238" t="s">
        <v>69</v>
      </c>
      <c r="B2" s="238"/>
      <c r="D2" s="239" t="s">
        <v>70</v>
      </c>
      <c r="E2" s="239"/>
    </row>
    <row r="3" spans="1:64">
      <c r="A3" s="240" t="s">
        <v>71</v>
      </c>
      <c r="B3" s="240"/>
      <c r="C3" s="1"/>
      <c r="D3" s="241" t="s">
        <v>72</v>
      </c>
      <c r="E3" s="241"/>
      <c r="F3" s="2"/>
      <c r="G3" s="2"/>
    </row>
    <row r="4" spans="1:64">
      <c r="A4" s="4" t="s">
        <v>73</v>
      </c>
      <c r="B4" s="4" t="s">
        <v>74</v>
      </c>
      <c r="C4" s="5"/>
      <c r="D4" s="4" t="s">
        <v>73</v>
      </c>
      <c r="E4" s="4" t="s">
        <v>74</v>
      </c>
      <c r="F4" s="5"/>
      <c r="G4" s="5"/>
    </row>
    <row r="5" spans="1:64">
      <c r="A5" s="6" t="s">
        <v>75</v>
      </c>
      <c r="B5" s="7">
        <v>45699</v>
      </c>
      <c r="C5" s="5"/>
      <c r="D5" s="230" t="s">
        <v>76</v>
      </c>
      <c r="E5" s="232">
        <f>+B6</f>
        <v>45727</v>
      </c>
      <c r="F5" s="5"/>
      <c r="G5" s="5"/>
    </row>
    <row r="6" spans="1:64">
      <c r="A6" s="6" t="s">
        <v>77</v>
      </c>
      <c r="B6" s="7">
        <v>45727</v>
      </c>
      <c r="C6" s="5"/>
      <c r="D6" s="231"/>
      <c r="E6" s="233"/>
      <c r="F6" s="5"/>
      <c r="G6" s="5"/>
    </row>
    <row r="7" spans="1:64">
      <c r="A7" s="6" t="s">
        <v>78</v>
      </c>
      <c r="B7" s="7">
        <v>45756</v>
      </c>
      <c r="C7" s="5"/>
      <c r="D7" s="230" t="s">
        <v>79</v>
      </c>
      <c r="E7" s="232">
        <f>+B8</f>
        <v>45789</v>
      </c>
      <c r="F7" s="5"/>
      <c r="G7" s="5"/>
    </row>
    <row r="8" spans="1:64">
      <c r="A8" s="6" t="s">
        <v>80</v>
      </c>
      <c r="B8" s="7">
        <v>45789</v>
      </c>
      <c r="C8" s="5"/>
      <c r="D8" s="231"/>
      <c r="E8" s="233"/>
      <c r="F8" s="5"/>
      <c r="G8" s="5"/>
    </row>
    <row r="9" spans="1:64">
      <c r="A9" s="6" t="s">
        <v>81</v>
      </c>
      <c r="B9" s="7">
        <v>45819</v>
      </c>
      <c r="C9" s="5"/>
      <c r="D9" s="230" t="s">
        <v>82</v>
      </c>
      <c r="E9" s="232">
        <f>+B10</f>
        <v>45847</v>
      </c>
      <c r="F9" s="5"/>
      <c r="G9" s="5"/>
    </row>
    <row r="10" spans="1:64">
      <c r="A10" s="6" t="s">
        <v>83</v>
      </c>
      <c r="B10" s="7">
        <v>45847</v>
      </c>
      <c r="C10" s="5"/>
      <c r="D10" s="231"/>
      <c r="E10" s="233"/>
      <c r="F10" s="5"/>
      <c r="G10" s="5"/>
    </row>
    <row r="11" spans="1:64">
      <c r="A11" s="6" t="s">
        <v>84</v>
      </c>
      <c r="B11" s="7">
        <v>45881</v>
      </c>
      <c r="C11" s="5"/>
      <c r="D11" s="230" t="s">
        <v>85</v>
      </c>
      <c r="E11" s="232">
        <f>+B12</f>
        <v>45909</v>
      </c>
      <c r="F11" s="5"/>
      <c r="G11" s="5"/>
    </row>
    <row r="12" spans="1:64">
      <c r="A12" s="6" t="s">
        <v>86</v>
      </c>
      <c r="B12" s="7">
        <v>45909</v>
      </c>
      <c r="C12" s="5"/>
      <c r="D12" s="231"/>
      <c r="E12" s="233"/>
      <c r="F12" s="5"/>
      <c r="G12" s="5"/>
    </row>
    <row r="13" spans="1:64">
      <c r="A13" s="6" t="s">
        <v>87</v>
      </c>
      <c r="B13" s="7">
        <v>45939</v>
      </c>
      <c r="C13" s="5"/>
      <c r="D13" s="230" t="s">
        <v>88</v>
      </c>
      <c r="E13" s="232">
        <f>+B14</f>
        <v>45973</v>
      </c>
      <c r="F13" s="5"/>
      <c r="G13" s="5"/>
    </row>
    <row r="14" spans="1:64">
      <c r="A14" s="6" t="s">
        <v>89</v>
      </c>
      <c r="B14" s="7">
        <v>45973</v>
      </c>
      <c r="C14" s="5"/>
      <c r="D14" s="231"/>
      <c r="E14" s="233"/>
      <c r="F14" s="5"/>
      <c r="G14" s="5"/>
    </row>
    <row r="15" spans="1:64">
      <c r="A15" s="6" t="s">
        <v>90</v>
      </c>
      <c r="B15" s="7">
        <v>46001</v>
      </c>
      <c r="C15" s="5"/>
      <c r="D15" s="230" t="s">
        <v>91</v>
      </c>
      <c r="E15" s="232">
        <f>+B16</f>
        <v>45670</v>
      </c>
      <c r="F15" s="5"/>
      <c r="G15" s="5"/>
    </row>
    <row r="16" spans="1:64">
      <c r="A16" s="6" t="s">
        <v>92</v>
      </c>
      <c r="B16" s="7">
        <v>45670</v>
      </c>
      <c r="C16" s="5"/>
      <c r="D16" s="231"/>
      <c r="E16" s="233"/>
      <c r="F16" s="5"/>
      <c r="G16" s="5"/>
    </row>
    <row r="17" spans="1:8">
      <c r="A17" s="8"/>
      <c r="B17" s="5"/>
      <c r="C17" s="5"/>
      <c r="D17" s="5"/>
      <c r="E17" s="5"/>
      <c r="F17" s="5"/>
      <c r="G17" s="5"/>
    </row>
    <row r="18" spans="1:8">
      <c r="A18" s="234" t="s">
        <v>291</v>
      </c>
      <c r="B18" s="234"/>
      <c r="C18" s="1"/>
      <c r="D18" s="235" t="s">
        <v>93</v>
      </c>
      <c r="E18" s="236"/>
      <c r="F18" s="1"/>
      <c r="G18" s="1"/>
      <c r="H18" s="1"/>
    </row>
    <row r="19" spans="1:8" ht="24.75" customHeight="1">
      <c r="A19" s="35" t="s">
        <v>292</v>
      </c>
      <c r="B19" s="27"/>
      <c r="D19" s="223" t="s">
        <v>94</v>
      </c>
      <c r="E19" s="223"/>
      <c r="F19" s="2"/>
      <c r="G19" s="2"/>
      <c r="H19" s="2"/>
    </row>
    <row r="20" spans="1:8" ht="15" customHeight="1">
      <c r="A20" s="229" t="s">
        <v>95</v>
      </c>
      <c r="B20" s="229"/>
      <c r="C20" s="2"/>
      <c r="D20" s="9"/>
      <c r="E20" s="9"/>
      <c r="F20" s="2"/>
      <c r="G20" s="2"/>
      <c r="H20" s="2"/>
    </row>
    <row r="21" spans="1:8" ht="24.75" customHeight="1">
      <c r="A21" s="2"/>
      <c r="B21" s="2"/>
      <c r="C21" s="2"/>
      <c r="D21" s="9"/>
      <c r="E21" s="9"/>
      <c r="F21" s="2"/>
      <c r="G21" s="11"/>
      <c r="H21" s="12"/>
    </row>
    <row r="22" spans="1:8">
      <c r="A22" s="2"/>
      <c r="B22" s="2"/>
      <c r="C22" s="2"/>
      <c r="D22" s="13"/>
      <c r="E22" s="5"/>
      <c r="F22" s="2"/>
      <c r="G22" s="8"/>
      <c r="H22" s="5"/>
    </row>
    <row r="23" spans="1:8">
      <c r="A23" s="4" t="s">
        <v>96</v>
      </c>
      <c r="B23" s="4" t="s">
        <v>74</v>
      </c>
      <c r="C23" s="2"/>
      <c r="D23" s="10" t="s">
        <v>97</v>
      </c>
      <c r="E23" s="4" t="s">
        <v>98</v>
      </c>
      <c r="F23" s="2"/>
      <c r="G23" s="8"/>
      <c r="H23" s="5"/>
    </row>
    <row r="24" spans="1:8">
      <c r="A24" s="36">
        <v>1</v>
      </c>
      <c r="B24" s="37">
        <v>45772</v>
      </c>
      <c r="C24" s="2"/>
      <c r="D24" s="38" t="s">
        <v>99</v>
      </c>
      <c r="E24" s="7">
        <v>45747</v>
      </c>
      <c r="F24" s="2"/>
      <c r="G24" s="8"/>
      <c r="H24" s="5"/>
    </row>
    <row r="25" spans="1:8">
      <c r="A25" s="8"/>
      <c r="B25" s="5"/>
      <c r="C25" s="2"/>
      <c r="D25" s="38" t="s">
        <v>100</v>
      </c>
      <c r="E25" s="7">
        <f>+E24</f>
        <v>45747</v>
      </c>
      <c r="F25" s="2"/>
      <c r="G25" s="8"/>
      <c r="H25" s="5"/>
    </row>
    <row r="26" spans="1:8" ht="78.75">
      <c r="A26" s="8"/>
      <c r="B26" s="5"/>
      <c r="C26" s="2"/>
      <c r="D26" s="15" t="s">
        <v>101</v>
      </c>
      <c r="E26" s="16" t="s">
        <v>102</v>
      </c>
      <c r="F26" s="2"/>
      <c r="G26" s="8"/>
      <c r="H26" s="5"/>
    </row>
    <row r="27" spans="1:8" ht="33.75">
      <c r="A27" s="8"/>
      <c r="B27" s="5"/>
      <c r="C27" s="2"/>
      <c r="D27" s="17" t="s">
        <v>103</v>
      </c>
      <c r="E27" s="16" t="s">
        <v>104</v>
      </c>
      <c r="F27" s="2"/>
      <c r="G27" s="8"/>
      <c r="H27" s="5"/>
    </row>
    <row r="28" spans="1:8" ht="90">
      <c r="A28" s="8"/>
      <c r="B28" s="5"/>
      <c r="C28" s="2"/>
      <c r="D28" s="17" t="s">
        <v>185</v>
      </c>
      <c r="E28" s="39">
        <v>45366</v>
      </c>
      <c r="F28" s="2"/>
      <c r="G28" s="8"/>
      <c r="H28" s="5"/>
    </row>
    <row r="29" spans="1:8" ht="78.75">
      <c r="A29" s="8"/>
      <c r="B29" s="5"/>
      <c r="C29" s="2"/>
      <c r="D29" s="17" t="s">
        <v>186</v>
      </c>
      <c r="E29" s="40" t="s">
        <v>187</v>
      </c>
      <c r="F29" s="2"/>
      <c r="G29" s="8"/>
      <c r="H29" s="5"/>
    </row>
    <row r="30" spans="1:8">
      <c r="A30" s="8"/>
      <c r="B30" s="5"/>
      <c r="C30" s="2"/>
      <c r="D30" s="8"/>
      <c r="E30" s="5"/>
      <c r="F30" s="2"/>
      <c r="G30" s="8"/>
      <c r="H30" s="5"/>
    </row>
    <row r="31" spans="1:8">
      <c r="A31" s="8"/>
      <c r="B31" s="5"/>
      <c r="C31" s="2"/>
      <c r="D31" s="8"/>
      <c r="E31" s="5"/>
      <c r="F31" s="2"/>
      <c r="G31" s="8"/>
      <c r="H31" s="5"/>
    </row>
    <row r="32" spans="1:8">
      <c r="A32" s="8"/>
      <c r="B32" s="5"/>
    </row>
    <row r="33" spans="1:8">
      <c r="A33" s="8"/>
      <c r="B33" s="5"/>
    </row>
    <row r="34" spans="1:8" ht="18.75" customHeight="1">
      <c r="A34" s="224" t="s">
        <v>105</v>
      </c>
      <c r="B34" s="224"/>
      <c r="C34" s="224"/>
      <c r="D34" s="224"/>
      <c r="E34" s="224"/>
      <c r="F34" s="224"/>
      <c r="G34" s="224"/>
      <c r="H34" s="224"/>
    </row>
    <row r="35" spans="1:8">
      <c r="A35" s="2"/>
      <c r="B35" s="2"/>
      <c r="C35" s="2"/>
      <c r="D35" s="2"/>
      <c r="E35" s="2"/>
      <c r="F35" s="2"/>
      <c r="G35" s="2"/>
      <c r="H35" s="2"/>
    </row>
    <row r="36" spans="1:8" ht="12.75">
      <c r="A36" s="225" t="s">
        <v>290</v>
      </c>
      <c r="B36" s="226"/>
      <c r="C36" s="226"/>
      <c r="D36" s="226"/>
      <c r="E36" s="226"/>
      <c r="F36" s="226"/>
      <c r="G36" s="226"/>
      <c r="H36" s="226"/>
    </row>
    <row r="37" spans="1:8">
      <c r="A37" s="2"/>
      <c r="B37" s="2"/>
      <c r="C37" s="2"/>
      <c r="D37" s="2"/>
      <c r="E37" s="2"/>
      <c r="F37" s="2"/>
      <c r="G37" s="2"/>
      <c r="H37" s="2"/>
    </row>
    <row r="38" spans="1:8" ht="30.75" customHeight="1">
      <c r="A38" s="227" t="s">
        <v>106</v>
      </c>
      <c r="B38" s="227"/>
      <c r="C38" s="18"/>
      <c r="D38" s="228" t="s">
        <v>183</v>
      </c>
      <c r="E38" s="228"/>
      <c r="F38" s="18"/>
      <c r="G38" s="228" t="s">
        <v>184</v>
      </c>
      <c r="H38" s="228"/>
    </row>
    <row r="39" spans="1:8">
      <c r="A39" s="2"/>
      <c r="B39" s="2"/>
      <c r="C39" s="2"/>
      <c r="D39" s="2"/>
      <c r="E39" s="2"/>
      <c r="F39" s="2"/>
      <c r="G39" s="2"/>
      <c r="H39" s="2"/>
    </row>
    <row r="40" spans="1:8">
      <c r="A40" s="10" t="s">
        <v>96</v>
      </c>
      <c r="B40" s="4" t="s">
        <v>74</v>
      </c>
      <c r="C40" s="2"/>
      <c r="D40" s="10" t="s">
        <v>96</v>
      </c>
      <c r="E40" s="4" t="s">
        <v>74</v>
      </c>
      <c r="F40" s="2"/>
      <c r="G40" s="10" t="s">
        <v>96</v>
      </c>
      <c r="H40" s="4" t="s">
        <v>74</v>
      </c>
    </row>
    <row r="41" spans="1:8">
      <c r="A41" s="36">
        <v>1</v>
      </c>
      <c r="B41" s="41">
        <v>45699</v>
      </c>
      <c r="C41" s="2"/>
      <c r="D41" s="36">
        <v>1</v>
      </c>
      <c r="E41" s="41">
        <v>45756</v>
      </c>
      <c r="F41" s="2"/>
      <c r="G41" s="14">
        <v>1</v>
      </c>
      <c r="H41" s="7">
        <v>45819</v>
      </c>
    </row>
    <row r="42" spans="1:8">
      <c r="A42" s="14">
        <f>+A41+1</f>
        <v>2</v>
      </c>
      <c r="B42" s="42">
        <f>+B41+1</f>
        <v>45700</v>
      </c>
      <c r="C42" s="2"/>
      <c r="D42" s="14">
        <f>+D41+1</f>
        <v>2</v>
      </c>
      <c r="E42" s="42">
        <f>+E41+1</f>
        <v>45757</v>
      </c>
      <c r="F42" s="2"/>
      <c r="G42" s="14">
        <f>+G41+1</f>
        <v>2</v>
      </c>
      <c r="H42" s="7">
        <f>+H41+1</f>
        <v>45820</v>
      </c>
    </row>
    <row r="43" spans="1:8">
      <c r="A43" s="14">
        <f t="shared" ref="A43:B49" si="0">+A42+1</f>
        <v>3</v>
      </c>
      <c r="B43" s="42">
        <f>+B42+1</f>
        <v>45701</v>
      </c>
      <c r="C43" s="2"/>
      <c r="D43" s="14">
        <f t="shared" ref="D43:E49" si="1">+D42+1</f>
        <v>3</v>
      </c>
      <c r="E43" s="42">
        <f>+E42+1</f>
        <v>45758</v>
      </c>
      <c r="F43" s="2"/>
      <c r="G43" s="14">
        <f t="shared" ref="G43:H49" si="2">+G42+1</f>
        <v>3</v>
      </c>
      <c r="H43" s="7">
        <f>+H42+1</f>
        <v>45821</v>
      </c>
    </row>
    <row r="44" spans="1:8">
      <c r="A44" s="14">
        <f t="shared" si="0"/>
        <v>4</v>
      </c>
      <c r="B44" s="42">
        <f t="shared" si="0"/>
        <v>45702</v>
      </c>
      <c r="C44" s="2"/>
      <c r="D44" s="14">
        <f t="shared" si="1"/>
        <v>4</v>
      </c>
      <c r="E44" s="42">
        <f>+E43+3</f>
        <v>45761</v>
      </c>
      <c r="F44" s="2"/>
      <c r="G44" s="14">
        <f t="shared" si="2"/>
        <v>4</v>
      </c>
      <c r="H44" s="7">
        <f>+H43+3</f>
        <v>45824</v>
      </c>
    </row>
    <row r="45" spans="1:8">
      <c r="A45" s="14">
        <f t="shared" si="0"/>
        <v>5</v>
      </c>
      <c r="B45" s="42">
        <f>+B44+1+2</f>
        <v>45705</v>
      </c>
      <c r="C45" s="2"/>
      <c r="D45" s="14">
        <f t="shared" si="1"/>
        <v>5</v>
      </c>
      <c r="E45" s="42">
        <f>+E44+1</f>
        <v>45762</v>
      </c>
      <c r="F45" s="2"/>
      <c r="G45" s="14">
        <f t="shared" si="2"/>
        <v>5</v>
      </c>
      <c r="H45" s="7">
        <f>+H44+1</f>
        <v>45825</v>
      </c>
    </row>
    <row r="46" spans="1:8">
      <c r="A46" s="14">
        <f t="shared" si="0"/>
        <v>6</v>
      </c>
      <c r="B46" s="42">
        <f t="shared" si="0"/>
        <v>45706</v>
      </c>
      <c r="C46" s="2"/>
      <c r="D46" s="14">
        <f t="shared" si="1"/>
        <v>6</v>
      </c>
      <c r="E46" s="42">
        <f>+E45+1</f>
        <v>45763</v>
      </c>
      <c r="F46" s="2"/>
      <c r="G46" s="14">
        <f t="shared" si="2"/>
        <v>6</v>
      </c>
      <c r="H46" s="7">
        <f t="shared" si="2"/>
        <v>45826</v>
      </c>
    </row>
    <row r="47" spans="1:8">
      <c r="A47" s="14">
        <f t="shared" si="0"/>
        <v>7</v>
      </c>
      <c r="B47" s="42">
        <f>+B46+1</f>
        <v>45707</v>
      </c>
      <c r="C47" s="2"/>
      <c r="D47" s="14">
        <f t="shared" si="1"/>
        <v>7</v>
      </c>
      <c r="E47" s="42">
        <f>+E46+5</f>
        <v>45768</v>
      </c>
      <c r="F47" s="2"/>
      <c r="G47" s="14">
        <f t="shared" si="2"/>
        <v>7</v>
      </c>
      <c r="H47" s="7">
        <f t="shared" si="2"/>
        <v>45827</v>
      </c>
    </row>
    <row r="48" spans="1:8">
      <c r="A48" s="14">
        <f t="shared" si="0"/>
        <v>8</v>
      </c>
      <c r="B48" s="42">
        <f>+B47+1</f>
        <v>45708</v>
      </c>
      <c r="C48" s="2"/>
      <c r="D48" s="14">
        <f t="shared" si="1"/>
        <v>8</v>
      </c>
      <c r="E48" s="42">
        <f t="shared" si="1"/>
        <v>45769</v>
      </c>
      <c r="F48" s="2"/>
      <c r="G48" s="14">
        <f t="shared" si="2"/>
        <v>8</v>
      </c>
      <c r="H48" s="7">
        <f>+H47+1</f>
        <v>45828</v>
      </c>
    </row>
    <row r="49" spans="1:8">
      <c r="A49" s="14">
        <f t="shared" si="0"/>
        <v>9</v>
      </c>
      <c r="B49" s="42">
        <f t="shared" si="0"/>
        <v>45709</v>
      </c>
      <c r="C49" s="2"/>
      <c r="D49" s="14">
        <f t="shared" si="1"/>
        <v>9</v>
      </c>
      <c r="E49" s="42">
        <f t="shared" si="1"/>
        <v>45770</v>
      </c>
      <c r="F49" s="2"/>
      <c r="G49" s="14">
        <f t="shared" si="2"/>
        <v>9</v>
      </c>
      <c r="H49" s="7">
        <f>+H48+4</f>
        <v>45832</v>
      </c>
    </row>
    <row r="50" spans="1:8">
      <c r="A50" s="14">
        <f>+A49-9</f>
        <v>0</v>
      </c>
      <c r="B50" s="42">
        <f>+B49+3</f>
        <v>45712</v>
      </c>
      <c r="C50" s="2"/>
      <c r="D50" s="14">
        <f>+D49-9</f>
        <v>0</v>
      </c>
      <c r="E50" s="42">
        <f>+E49+1</f>
        <v>45771</v>
      </c>
      <c r="F50" s="2"/>
      <c r="G50" s="14">
        <f>+G49-9</f>
        <v>0</v>
      </c>
      <c r="H50" s="7">
        <f>+H49+1</f>
        <v>45833</v>
      </c>
    </row>
    <row r="51" spans="1:8">
      <c r="A51" s="2"/>
      <c r="B51" s="2"/>
      <c r="C51" s="2"/>
      <c r="D51" s="2"/>
      <c r="E51" s="2"/>
      <c r="F51" s="2"/>
      <c r="G51" s="2"/>
      <c r="H51" s="2"/>
    </row>
    <row r="52" spans="1:8">
      <c r="A52" s="19"/>
      <c r="B52" s="19"/>
      <c r="C52" s="19"/>
      <c r="D52" s="19"/>
      <c r="E52" s="19"/>
      <c r="F52" s="19"/>
      <c r="G52" s="19"/>
      <c r="H52" s="19"/>
    </row>
    <row r="53" spans="1:8">
      <c r="A53" s="19"/>
      <c r="B53" s="19"/>
      <c r="C53" s="19"/>
      <c r="D53" s="19"/>
      <c r="E53" s="19"/>
      <c r="F53" s="19"/>
      <c r="G53" s="19"/>
      <c r="H53" s="19"/>
    </row>
    <row r="54" spans="1:8">
      <c r="A54" s="19"/>
      <c r="B54" s="19"/>
      <c r="C54" s="19"/>
      <c r="D54" s="19"/>
      <c r="E54" s="19"/>
      <c r="F54" s="19"/>
      <c r="G54" s="19"/>
      <c r="H54" s="19"/>
    </row>
    <row r="55" spans="1:8">
      <c r="A55" s="19"/>
      <c r="B55" s="19"/>
      <c r="C55" s="19"/>
      <c r="D55" s="19"/>
      <c r="E55" s="19"/>
      <c r="F55" s="19"/>
      <c r="G55" s="19"/>
      <c r="H55" s="19"/>
    </row>
    <row r="56" spans="1:8">
      <c r="A56" s="20"/>
      <c r="B56" s="21"/>
      <c r="C56" s="21"/>
      <c r="D56" s="21"/>
      <c r="E56" s="21"/>
      <c r="F56" s="21"/>
      <c r="G56" s="21"/>
      <c r="H56" s="21"/>
    </row>
    <row r="57" spans="1:8">
      <c r="A57" s="21"/>
      <c r="B57" s="21"/>
      <c r="C57" s="21"/>
      <c r="D57" s="21"/>
      <c r="E57" s="21"/>
      <c r="F57" s="21"/>
      <c r="G57" s="21"/>
      <c r="H57" s="21"/>
    </row>
    <row r="58" spans="1:8">
      <c r="A58" s="21"/>
      <c r="B58" s="21"/>
      <c r="C58" s="21"/>
      <c r="D58" s="21"/>
      <c r="E58" s="21"/>
      <c r="F58" s="21"/>
      <c r="G58" s="21"/>
      <c r="H58" s="21"/>
    </row>
    <row r="63" spans="1:8">
      <c r="A63" s="222" t="s">
        <v>107</v>
      </c>
      <c r="B63" s="222"/>
      <c r="C63" s="222"/>
      <c r="D63" s="222"/>
      <c r="E63" s="222"/>
      <c r="F63" s="222"/>
      <c r="G63" s="222"/>
      <c r="H63" s="222"/>
    </row>
  </sheetData>
  <mergeCells count="27">
    <mergeCell ref="D5:D6"/>
    <mergeCell ref="E5:E6"/>
    <mergeCell ref="A1:H1"/>
    <mergeCell ref="A2:B2"/>
    <mergeCell ref="D2:E2"/>
    <mergeCell ref="A3:B3"/>
    <mergeCell ref="D3:E3"/>
    <mergeCell ref="D7:D8"/>
    <mergeCell ref="E7:E8"/>
    <mergeCell ref="D9:D10"/>
    <mergeCell ref="E9:E10"/>
    <mergeCell ref="D11:D12"/>
    <mergeCell ref="E11:E12"/>
    <mergeCell ref="D13:D14"/>
    <mergeCell ref="E13:E14"/>
    <mergeCell ref="D15:D16"/>
    <mergeCell ref="E15:E16"/>
    <mergeCell ref="A18:B18"/>
    <mergeCell ref="D18:E18"/>
    <mergeCell ref="A63:H63"/>
    <mergeCell ref="D19:E19"/>
    <mergeCell ref="A34:H34"/>
    <mergeCell ref="A36:H36"/>
    <mergeCell ref="A38:B38"/>
    <mergeCell ref="D38:E38"/>
    <mergeCell ref="G38:H38"/>
    <mergeCell ref="A20:B20"/>
  </mergeCell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7D9AF-8469-4EF5-B0D7-6BB89645144B}">
  <sheetPr codeName="Hoja14">
    <tabColor rgb="FF92D050"/>
  </sheetPr>
  <dimension ref="A1:G279"/>
  <sheetViews>
    <sheetView workbookViewId="0">
      <selection activeCell="A51" sqref="A51"/>
    </sheetView>
  </sheetViews>
  <sheetFormatPr baseColWidth="10" defaultRowHeight="15"/>
  <cols>
    <col min="1" max="1" width="65.85546875" style="105" customWidth="1"/>
    <col min="2" max="2" width="26" style="105" bestFit="1" customWidth="1"/>
    <col min="3" max="3" width="3.140625" style="105" bestFit="1" customWidth="1"/>
    <col min="4" max="4" width="28.7109375" style="105" bestFit="1" customWidth="1"/>
    <col min="5" max="5" width="11.42578125" style="105"/>
    <col min="6" max="16384" width="11.42578125" style="32"/>
  </cols>
  <sheetData>
    <row r="1" spans="1:7" ht="16.5" thickBot="1">
      <c r="A1" s="111" t="s">
        <v>227</v>
      </c>
      <c r="B1" s="93" t="s">
        <v>228</v>
      </c>
      <c r="C1" s="94"/>
      <c r="D1" s="95" t="s">
        <v>229</v>
      </c>
      <c r="E1" s="93" t="s">
        <v>230</v>
      </c>
      <c r="G1" s="80"/>
    </row>
    <row r="2" spans="1:7" ht="26.25" thickBot="1">
      <c r="A2" s="92" t="s">
        <v>233</v>
      </c>
      <c r="B2" s="96" t="s">
        <v>382</v>
      </c>
      <c r="C2" s="97" t="s">
        <v>234</v>
      </c>
      <c r="D2" s="98">
        <v>995980000</v>
      </c>
      <c r="E2" s="99">
        <v>0.01</v>
      </c>
      <c r="G2" s="80"/>
    </row>
    <row r="3" spans="1:7" ht="26.25" thickBot="1">
      <c r="A3" s="92" t="s">
        <v>231</v>
      </c>
      <c r="B3" s="97" t="s">
        <v>383</v>
      </c>
      <c r="C3" s="100" t="s">
        <v>232</v>
      </c>
      <c r="D3" s="98">
        <v>995980000</v>
      </c>
      <c r="E3" s="101">
        <v>2.5000000000000001E-2</v>
      </c>
      <c r="G3" s="80"/>
    </row>
    <row r="4" spans="1:7" ht="39" thickBot="1">
      <c r="A4" s="92" t="s">
        <v>384</v>
      </c>
      <c r="B4" s="96" t="s">
        <v>235</v>
      </c>
      <c r="C4" s="97" t="s">
        <v>236</v>
      </c>
      <c r="D4" s="98">
        <v>1345000</v>
      </c>
      <c r="E4" s="101">
        <v>2.5000000000000001E-2</v>
      </c>
      <c r="G4" s="80"/>
    </row>
    <row r="5" spans="1:7" ht="16.5" thickBot="1">
      <c r="A5" s="92" t="s">
        <v>237</v>
      </c>
      <c r="B5" s="96" t="s">
        <v>235</v>
      </c>
      <c r="C5" s="97" t="s">
        <v>236</v>
      </c>
      <c r="D5" s="98">
        <v>1345000</v>
      </c>
      <c r="E5" s="99">
        <v>0.01</v>
      </c>
      <c r="G5" s="81"/>
    </row>
    <row r="6" spans="1:7" ht="15.75" thickBot="1">
      <c r="A6" s="92" t="s">
        <v>238</v>
      </c>
      <c r="B6" s="96">
        <v>27</v>
      </c>
      <c r="C6" s="102"/>
      <c r="D6" s="98">
        <v>1345000</v>
      </c>
      <c r="E6" s="101">
        <v>3.5000000000000003E-2</v>
      </c>
      <c r="G6" s="82"/>
    </row>
    <row r="7" spans="1:7" ht="15.75" thickBot="1">
      <c r="A7" s="92" t="s">
        <v>169</v>
      </c>
      <c r="B7" s="97">
        <v>0</v>
      </c>
      <c r="C7" s="103"/>
      <c r="D7" s="99">
        <v>1</v>
      </c>
      <c r="E7" s="99">
        <v>0.04</v>
      </c>
      <c r="G7" s="82"/>
    </row>
    <row r="8" spans="1:7" ht="15.75" thickBot="1">
      <c r="A8" s="92" t="s">
        <v>385</v>
      </c>
      <c r="B8" s="96">
        <v>5</v>
      </c>
      <c r="C8" s="102"/>
      <c r="D8" s="98">
        <v>249000</v>
      </c>
      <c r="E8" s="99">
        <v>0.03</v>
      </c>
      <c r="G8" s="83"/>
    </row>
    <row r="9" spans="1:7" ht="15.75" thickBot="1">
      <c r="A9" s="92" t="s">
        <v>239</v>
      </c>
      <c r="B9" s="97">
        <v>0</v>
      </c>
      <c r="C9" s="103"/>
      <c r="D9" s="99">
        <v>1</v>
      </c>
      <c r="E9" s="99">
        <v>0.03</v>
      </c>
      <c r="G9" s="84"/>
    </row>
    <row r="10" spans="1:7" ht="16.5" thickBot="1">
      <c r="A10" s="92" t="s">
        <v>240</v>
      </c>
      <c r="B10" s="97">
        <v>0</v>
      </c>
      <c r="C10" s="103"/>
      <c r="D10" s="99">
        <v>1</v>
      </c>
      <c r="E10" s="99">
        <v>0.11</v>
      </c>
      <c r="G10" s="81"/>
    </row>
    <row r="11" spans="1:7" ht="15.75" thickBot="1">
      <c r="A11" s="92" t="s">
        <v>170</v>
      </c>
      <c r="B11" s="97">
        <v>0</v>
      </c>
      <c r="C11" s="103"/>
      <c r="D11" s="99">
        <v>1</v>
      </c>
      <c r="E11" s="101">
        <v>1.4999999999999999E-2</v>
      </c>
      <c r="G11" s="82"/>
    </row>
    <row r="12" spans="1:7" ht="26.25" thickBot="1">
      <c r="A12" s="92" t="s">
        <v>171</v>
      </c>
      <c r="B12" s="97">
        <v>92</v>
      </c>
      <c r="C12" s="103"/>
      <c r="D12" s="98">
        <v>4582000</v>
      </c>
      <c r="E12" s="101">
        <v>1.4999999999999999E-2</v>
      </c>
      <c r="G12" s="82"/>
    </row>
    <row r="13" spans="1:7" ht="15.75" thickBot="1">
      <c r="A13" s="92" t="s">
        <v>172</v>
      </c>
      <c r="B13" s="97">
        <v>160</v>
      </c>
      <c r="C13" s="103"/>
      <c r="D13" s="98">
        <v>7968000</v>
      </c>
      <c r="E13" s="101">
        <v>5.0000000000000001E-3</v>
      </c>
      <c r="G13" s="83"/>
    </row>
    <row r="14" spans="1:7" ht="15.75" thickBot="1">
      <c r="A14" s="92" t="s">
        <v>173</v>
      </c>
      <c r="B14" s="97">
        <v>0</v>
      </c>
      <c r="C14" s="103"/>
      <c r="D14" s="99">
        <v>1</v>
      </c>
      <c r="E14" s="101">
        <v>1E-3</v>
      </c>
      <c r="G14" s="85"/>
    </row>
    <row r="15" spans="1:7" ht="16.5" thickBot="1">
      <c r="A15" s="92" t="s">
        <v>241</v>
      </c>
      <c r="B15" s="97">
        <v>27</v>
      </c>
      <c r="C15" s="103"/>
      <c r="D15" s="98">
        <v>1345000</v>
      </c>
      <c r="E15" s="101">
        <v>2.5000000000000001E-2</v>
      </c>
      <c r="G15" s="81"/>
    </row>
    <row r="16" spans="1:7" ht="15.75" thickBot="1">
      <c r="A16" s="92" t="s">
        <v>242</v>
      </c>
      <c r="B16" s="97">
        <v>27</v>
      </c>
      <c r="C16" s="103"/>
      <c r="D16" s="98">
        <v>1345000</v>
      </c>
      <c r="E16" s="101">
        <v>3.5000000000000003E-2</v>
      </c>
      <c r="G16" s="82"/>
    </row>
    <row r="17" spans="1:7" ht="15.75" thickBot="1">
      <c r="A17" s="92" t="s">
        <v>386</v>
      </c>
      <c r="B17" s="102"/>
      <c r="C17" s="103"/>
      <c r="D17" s="99">
        <v>1</v>
      </c>
      <c r="E17" s="99">
        <v>0.01</v>
      </c>
      <c r="G17" s="82"/>
    </row>
    <row r="18" spans="1:7" ht="15.75" thickBot="1">
      <c r="A18" s="92" t="s">
        <v>174</v>
      </c>
      <c r="B18" s="97">
        <v>27</v>
      </c>
      <c r="C18" s="103"/>
      <c r="D18" s="98">
        <v>1345000</v>
      </c>
      <c r="E18" s="99">
        <v>0.02</v>
      </c>
      <c r="G18" s="83"/>
    </row>
    <row r="19" spans="1:7" ht="15.75" thickBot="1">
      <c r="A19" s="92" t="s">
        <v>243</v>
      </c>
      <c r="B19" s="97">
        <v>0</v>
      </c>
      <c r="C19" s="103"/>
      <c r="D19" s="99">
        <v>1</v>
      </c>
      <c r="E19" s="99">
        <v>0.02</v>
      </c>
      <c r="G19" s="85"/>
    </row>
    <row r="20" spans="1:7" ht="39" thickBot="1">
      <c r="A20" s="92" t="s">
        <v>244</v>
      </c>
      <c r="B20" s="97">
        <v>0</v>
      </c>
      <c r="C20" s="103"/>
      <c r="D20" s="99">
        <v>1</v>
      </c>
      <c r="E20" s="99">
        <v>0.1</v>
      </c>
      <c r="G20" s="81"/>
    </row>
    <row r="21" spans="1:7" ht="39" thickBot="1">
      <c r="A21" s="92" t="s">
        <v>387</v>
      </c>
      <c r="B21" s="97">
        <v>0</v>
      </c>
      <c r="C21" s="103"/>
      <c r="D21" s="99">
        <v>1</v>
      </c>
      <c r="E21" s="99">
        <v>0.06</v>
      </c>
      <c r="G21" s="82"/>
    </row>
    <row r="22" spans="1:7" ht="90" thickBot="1">
      <c r="A22" s="92" t="s">
        <v>388</v>
      </c>
      <c r="B22" s="97">
        <v>0</v>
      </c>
      <c r="C22" s="103"/>
      <c r="D22" s="99">
        <v>1</v>
      </c>
      <c r="E22" s="96" t="s">
        <v>245</v>
      </c>
      <c r="G22" s="82"/>
    </row>
    <row r="23" spans="1:7" ht="64.5" thickBot="1">
      <c r="A23" s="92" t="s">
        <v>389</v>
      </c>
      <c r="B23" s="97">
        <v>0</v>
      </c>
      <c r="C23" s="103"/>
      <c r="D23" s="99">
        <v>1</v>
      </c>
      <c r="E23" s="101">
        <v>3.5000000000000003E-2</v>
      </c>
      <c r="G23" s="83"/>
    </row>
    <row r="24" spans="1:7" ht="26.25" thickBot="1">
      <c r="A24" s="92" t="s">
        <v>404</v>
      </c>
      <c r="B24" s="97">
        <v>0</v>
      </c>
      <c r="C24" s="103"/>
      <c r="D24" s="99">
        <v>1</v>
      </c>
      <c r="E24" s="99">
        <v>0.01</v>
      </c>
      <c r="G24" s="84"/>
    </row>
    <row r="25" spans="1:7" ht="16.5" thickBot="1">
      <c r="A25" s="112" t="s">
        <v>390</v>
      </c>
      <c r="B25" s="97">
        <v>0</v>
      </c>
      <c r="C25" s="103"/>
      <c r="D25" s="99">
        <v>1</v>
      </c>
      <c r="E25" s="99">
        <v>0.04</v>
      </c>
      <c r="G25" s="81"/>
    </row>
    <row r="26" spans="1:7" ht="15.75" thickBot="1">
      <c r="A26" s="92" t="s">
        <v>246</v>
      </c>
      <c r="B26" s="97">
        <v>0</v>
      </c>
      <c r="C26" s="103"/>
      <c r="D26" s="99">
        <v>1</v>
      </c>
      <c r="E26" s="99">
        <v>0.1</v>
      </c>
      <c r="G26" s="82"/>
    </row>
    <row r="27" spans="1:7" ht="39" thickBot="1">
      <c r="A27" s="92" t="s">
        <v>247</v>
      </c>
      <c r="B27" s="97">
        <v>0</v>
      </c>
      <c r="C27" s="103"/>
      <c r="D27" s="99">
        <v>1</v>
      </c>
      <c r="E27" s="99">
        <v>0.11</v>
      </c>
      <c r="G27" s="81"/>
    </row>
    <row r="28" spans="1:7" ht="15.75" thickBot="1">
      <c r="A28" s="92" t="s">
        <v>248</v>
      </c>
      <c r="B28" s="97">
        <v>0</v>
      </c>
      <c r="C28" s="103"/>
      <c r="D28" s="99">
        <v>1</v>
      </c>
      <c r="E28" s="99">
        <v>0.11</v>
      </c>
      <c r="G28" s="83"/>
    </row>
    <row r="29" spans="1:7" ht="39" thickBot="1">
      <c r="A29" s="92" t="s">
        <v>405</v>
      </c>
      <c r="B29" s="97">
        <v>0</v>
      </c>
      <c r="C29" s="103"/>
      <c r="D29" s="99">
        <v>1</v>
      </c>
      <c r="E29" s="99">
        <v>7.0000000000000007E-2</v>
      </c>
      <c r="G29" s="85"/>
    </row>
    <row r="30" spans="1:7" ht="26.25" thickBot="1">
      <c r="A30" s="92" t="s">
        <v>391</v>
      </c>
      <c r="B30" s="97">
        <v>0</v>
      </c>
      <c r="C30" s="103"/>
      <c r="D30" s="99">
        <v>1</v>
      </c>
      <c r="E30" s="99">
        <v>0.2</v>
      </c>
      <c r="G30" s="81"/>
    </row>
    <row r="31" spans="1:7" ht="26.25" thickBot="1">
      <c r="A31" s="92" t="s">
        <v>392</v>
      </c>
      <c r="B31" s="97">
        <v>0</v>
      </c>
      <c r="C31" s="103"/>
      <c r="D31" s="99">
        <v>0</v>
      </c>
      <c r="E31" s="99">
        <v>0</v>
      </c>
      <c r="G31" s="82"/>
    </row>
    <row r="32" spans="1:7" ht="26.25" thickBot="1">
      <c r="A32" s="92" t="s">
        <v>393</v>
      </c>
      <c r="B32" s="97">
        <v>0</v>
      </c>
      <c r="C32" s="100"/>
      <c r="D32" s="99">
        <v>1</v>
      </c>
      <c r="E32" s="99">
        <v>0.2</v>
      </c>
      <c r="G32" s="81"/>
    </row>
    <row r="33" spans="1:7" ht="15.75" thickBot="1">
      <c r="A33" s="92" t="s">
        <v>394</v>
      </c>
      <c r="B33" s="97">
        <v>0</v>
      </c>
      <c r="C33" s="103"/>
      <c r="D33" s="99">
        <v>1</v>
      </c>
      <c r="E33" s="99">
        <v>7.0000000000000007E-2</v>
      </c>
      <c r="G33" s="84"/>
    </row>
    <row r="34" spans="1:7" ht="15.75" thickBot="1">
      <c r="A34" s="112" t="s">
        <v>395</v>
      </c>
      <c r="B34" s="97">
        <v>0</v>
      </c>
      <c r="C34" s="103"/>
      <c r="D34" s="99">
        <v>1</v>
      </c>
      <c r="E34" s="101">
        <v>3.5000000000000003E-2</v>
      </c>
      <c r="G34" s="84"/>
    </row>
    <row r="35" spans="1:7" ht="16.5" thickBot="1">
      <c r="A35" s="92" t="s">
        <v>175</v>
      </c>
      <c r="B35" s="97">
        <v>48</v>
      </c>
      <c r="C35" s="103"/>
      <c r="D35" s="98">
        <v>2390000</v>
      </c>
      <c r="E35" s="99">
        <v>0.2</v>
      </c>
      <c r="G35" s="81"/>
    </row>
    <row r="36" spans="1:7" ht="15.75" thickBot="1">
      <c r="A36" s="92" t="s">
        <v>176</v>
      </c>
      <c r="B36" s="97">
        <v>27</v>
      </c>
      <c r="C36" s="103"/>
      <c r="D36" s="98">
        <v>1345000</v>
      </c>
      <c r="E36" s="101">
        <v>2.5000000000000001E-2</v>
      </c>
      <c r="G36" s="82"/>
    </row>
    <row r="37" spans="1:7" ht="16.5" thickBot="1">
      <c r="A37" s="92" t="s">
        <v>177</v>
      </c>
      <c r="B37" s="97">
        <v>27</v>
      </c>
      <c r="C37" s="103"/>
      <c r="D37" s="98">
        <v>1345000</v>
      </c>
      <c r="E37" s="101">
        <v>3.5000000000000003E-2</v>
      </c>
      <c r="G37" s="81"/>
    </row>
    <row r="38" spans="1:7" ht="15.75" thickBot="1">
      <c r="A38" s="92" t="s">
        <v>178</v>
      </c>
      <c r="B38" s="97">
        <v>27</v>
      </c>
      <c r="C38" s="103"/>
      <c r="D38" s="98">
        <v>1345000</v>
      </c>
      <c r="E38" s="99">
        <v>0.04</v>
      </c>
      <c r="G38" s="83"/>
    </row>
    <row r="39" spans="1:7" ht="15.75" thickBot="1">
      <c r="A39" s="92" t="s">
        <v>179</v>
      </c>
      <c r="B39" s="97">
        <v>27</v>
      </c>
      <c r="C39" s="103"/>
      <c r="D39" s="98">
        <v>1345000</v>
      </c>
      <c r="E39" s="101">
        <v>3.5000000000000003E-2</v>
      </c>
      <c r="G39" s="84"/>
    </row>
    <row r="40" spans="1:7" ht="16.5" thickBot="1">
      <c r="A40" s="92" t="s">
        <v>249</v>
      </c>
      <c r="B40" s="97">
        <v>0</v>
      </c>
      <c r="C40" s="103"/>
      <c r="D40" s="99">
        <v>1</v>
      </c>
      <c r="E40" s="99">
        <v>0.04</v>
      </c>
      <c r="G40" s="81"/>
    </row>
    <row r="41" spans="1:7" ht="15.75" thickBot="1">
      <c r="A41" s="92" t="s">
        <v>250</v>
      </c>
      <c r="B41" s="97">
        <v>95</v>
      </c>
      <c r="C41" s="103"/>
      <c r="D41" s="98">
        <v>4731000</v>
      </c>
      <c r="E41" s="96" t="s">
        <v>251</v>
      </c>
      <c r="G41" s="82"/>
    </row>
    <row r="42" spans="1:7" ht="16.5" thickBot="1">
      <c r="A42" s="92" t="s">
        <v>252</v>
      </c>
      <c r="B42" s="97">
        <v>4</v>
      </c>
      <c r="C42" s="103"/>
      <c r="D42" s="98">
        <v>199000</v>
      </c>
      <c r="E42" s="101">
        <v>3.5000000000000003E-2</v>
      </c>
      <c r="G42" s="81"/>
    </row>
    <row r="43" spans="1:7" ht="15.75" thickBot="1">
      <c r="A43" s="92" t="s">
        <v>180</v>
      </c>
      <c r="B43" s="97">
        <v>0</v>
      </c>
      <c r="C43" s="103"/>
      <c r="D43" s="99">
        <v>1</v>
      </c>
      <c r="E43" s="101">
        <v>3.5000000000000003E-2</v>
      </c>
      <c r="G43" s="84"/>
    </row>
    <row r="44" spans="1:7" ht="33" customHeight="1" thickBot="1">
      <c r="A44" s="92" t="s">
        <v>396</v>
      </c>
      <c r="B44" s="97">
        <v>0</v>
      </c>
      <c r="C44" s="103"/>
      <c r="D44" s="99">
        <v>1</v>
      </c>
      <c r="E44" s="101">
        <v>3.5000000000000003E-2</v>
      </c>
      <c r="G44" s="84"/>
    </row>
    <row r="45" spans="1:7" ht="16.5" thickBot="1">
      <c r="A45" s="92" t="s">
        <v>397</v>
      </c>
      <c r="B45" s="97">
        <v>4</v>
      </c>
      <c r="C45" s="103"/>
      <c r="D45" s="98">
        <v>199000</v>
      </c>
      <c r="E45" s="99">
        <v>0.01</v>
      </c>
      <c r="G45" s="81"/>
    </row>
    <row r="46" spans="1:7" ht="15.75" thickBot="1">
      <c r="A46" s="92" t="s">
        <v>398</v>
      </c>
      <c r="B46" s="97">
        <v>4</v>
      </c>
      <c r="C46" s="103"/>
      <c r="D46" s="98">
        <v>199000</v>
      </c>
      <c r="E46" s="99">
        <v>0.01</v>
      </c>
      <c r="G46" s="82"/>
    </row>
    <row r="47" spans="1:7" ht="16.5" thickBot="1">
      <c r="A47" s="92" t="s">
        <v>253</v>
      </c>
      <c r="B47" s="97">
        <v>27</v>
      </c>
      <c r="C47" s="103"/>
      <c r="D47" s="98">
        <v>1345000</v>
      </c>
      <c r="E47" s="101">
        <v>3.5000000000000003E-2</v>
      </c>
      <c r="G47" s="81"/>
    </row>
    <row r="48" spans="1:7" ht="15.75" thickBot="1">
      <c r="A48" s="92" t="s">
        <v>254</v>
      </c>
      <c r="B48" s="97">
        <v>4</v>
      </c>
      <c r="C48" s="103"/>
      <c r="D48" s="98">
        <v>199000</v>
      </c>
      <c r="E48" s="99">
        <v>0.04</v>
      </c>
      <c r="G48" s="84"/>
    </row>
    <row r="49" spans="1:7" ht="15.75" thickBot="1">
      <c r="A49" s="92" t="s">
        <v>255</v>
      </c>
      <c r="B49" s="97">
        <v>4</v>
      </c>
      <c r="C49" s="103"/>
      <c r="D49" s="98">
        <v>199000</v>
      </c>
      <c r="E49" s="99">
        <v>0.06</v>
      </c>
      <c r="G49" s="84"/>
    </row>
    <row r="50" spans="1:7" ht="51.75" thickBot="1">
      <c r="A50" s="92" t="s">
        <v>399</v>
      </c>
      <c r="B50" s="97">
        <v>4</v>
      </c>
      <c r="C50" s="103"/>
      <c r="D50" s="98">
        <v>199000</v>
      </c>
      <c r="E50" s="99">
        <v>0.04</v>
      </c>
      <c r="G50" s="81"/>
    </row>
    <row r="51" spans="1:7" ht="15.75" thickBot="1">
      <c r="A51" s="92" t="s">
        <v>181</v>
      </c>
      <c r="B51" s="97">
        <v>4</v>
      </c>
      <c r="C51" s="103"/>
      <c r="D51" s="98">
        <v>199000</v>
      </c>
      <c r="E51" s="99">
        <v>0.02</v>
      </c>
      <c r="G51" s="82"/>
    </row>
    <row r="52" spans="1:7" ht="26.25" thickBot="1">
      <c r="A52" s="92" t="s">
        <v>400</v>
      </c>
      <c r="B52" s="97">
        <v>4</v>
      </c>
      <c r="C52" s="103"/>
      <c r="D52" s="98">
        <v>199000</v>
      </c>
      <c r="E52" s="99">
        <v>0.01</v>
      </c>
      <c r="G52" s="81"/>
    </row>
    <row r="53" spans="1:7" ht="26.25" thickBot="1">
      <c r="A53" s="92" t="s">
        <v>401</v>
      </c>
      <c r="B53" s="97">
        <v>4</v>
      </c>
      <c r="C53" s="103"/>
      <c r="D53" s="98">
        <v>199000</v>
      </c>
      <c r="E53" s="99">
        <v>0.02</v>
      </c>
      <c r="G53" s="84"/>
    </row>
    <row r="54" spans="1:7" ht="15.75" thickBot="1">
      <c r="A54" s="92" t="s">
        <v>402</v>
      </c>
      <c r="B54" s="102"/>
      <c r="C54" s="103"/>
      <c r="D54" s="99">
        <v>1</v>
      </c>
      <c r="E54" s="99">
        <v>0.06</v>
      </c>
      <c r="G54" s="85"/>
    </row>
    <row r="55" spans="1:7" ht="16.5" thickBot="1">
      <c r="A55" s="92" t="s">
        <v>256</v>
      </c>
      <c r="B55" s="97">
        <v>27</v>
      </c>
      <c r="C55" s="103"/>
      <c r="D55" s="98">
        <v>1345000</v>
      </c>
      <c r="E55" s="99">
        <v>0.15</v>
      </c>
      <c r="G55" s="81"/>
    </row>
    <row r="56" spans="1:7" ht="15.75" thickBot="1">
      <c r="A56" s="92" t="s">
        <v>257</v>
      </c>
      <c r="B56" s="97">
        <v>4</v>
      </c>
      <c r="C56" s="103"/>
      <c r="D56" s="98">
        <v>199000</v>
      </c>
      <c r="E56" s="99">
        <v>0.15</v>
      </c>
      <c r="G56" s="82"/>
    </row>
    <row r="57" spans="1:7" ht="15.75">
      <c r="A57" s="104"/>
      <c r="G57" s="81"/>
    </row>
    <row r="58" spans="1:7">
      <c r="A58" s="106"/>
      <c r="G58" s="83"/>
    </row>
    <row r="59" spans="1:7">
      <c r="A59" s="107"/>
      <c r="G59" s="85"/>
    </row>
    <row r="60" spans="1:7" ht="15.75">
      <c r="A60" s="104"/>
      <c r="G60" s="81"/>
    </row>
    <row r="61" spans="1:7">
      <c r="A61" s="108"/>
      <c r="G61" s="82"/>
    </row>
    <row r="62" spans="1:7" ht="15.75">
      <c r="A62" s="104"/>
      <c r="G62" s="81"/>
    </row>
    <row r="63" spans="1:7">
      <c r="A63" s="109"/>
      <c r="G63" s="83"/>
    </row>
    <row r="64" spans="1:7">
      <c r="A64" s="107"/>
      <c r="G64" s="85"/>
    </row>
    <row r="65" spans="1:7" ht="15.75">
      <c r="A65" s="104"/>
      <c r="G65" s="81"/>
    </row>
    <row r="66" spans="1:7">
      <c r="A66" s="108"/>
      <c r="G66" s="82"/>
    </row>
    <row r="67" spans="1:7" ht="15.75">
      <c r="A67" s="104"/>
      <c r="G67" s="81"/>
    </row>
    <row r="68" spans="1:7">
      <c r="A68" s="109"/>
      <c r="G68" s="84"/>
    </row>
    <row r="69" spans="1:7">
      <c r="A69" s="107"/>
      <c r="G69" s="85"/>
    </row>
    <row r="70" spans="1:7" ht="15.75">
      <c r="A70" s="104"/>
      <c r="G70" s="81"/>
    </row>
    <row r="71" spans="1:7">
      <c r="A71" s="108"/>
      <c r="G71" s="82"/>
    </row>
    <row r="72" spans="1:7" ht="15.75">
      <c r="A72" s="104"/>
      <c r="G72" s="81"/>
    </row>
    <row r="73" spans="1:7">
      <c r="A73" s="109"/>
      <c r="G73" s="83"/>
    </row>
    <row r="74" spans="1:7">
      <c r="A74" s="106"/>
      <c r="G74" s="85"/>
    </row>
    <row r="75" spans="1:7" ht="15.75">
      <c r="A75" s="104"/>
      <c r="G75" s="81"/>
    </row>
    <row r="76" spans="1:7">
      <c r="A76" s="108"/>
      <c r="G76" s="82"/>
    </row>
    <row r="77" spans="1:7" ht="15.75">
      <c r="A77" s="104"/>
      <c r="G77" s="81"/>
    </row>
    <row r="78" spans="1:7">
      <c r="A78" s="106"/>
      <c r="G78" s="83"/>
    </row>
    <row r="79" spans="1:7">
      <c r="A79" s="106"/>
      <c r="G79" s="85"/>
    </row>
    <row r="80" spans="1:7" ht="15.75">
      <c r="A80" s="104"/>
      <c r="G80" s="81"/>
    </row>
    <row r="81" spans="1:7" ht="15.75">
      <c r="A81" s="108"/>
      <c r="G81" s="81"/>
    </row>
    <row r="82" spans="1:7" ht="15.75">
      <c r="A82" s="104"/>
      <c r="G82" s="81"/>
    </row>
    <row r="83" spans="1:7">
      <c r="A83" s="106"/>
      <c r="G83" s="84"/>
    </row>
    <row r="84" spans="1:7">
      <c r="A84" s="106"/>
      <c r="G84" s="84"/>
    </row>
    <row r="85" spans="1:7" ht="15.75">
      <c r="A85" s="104"/>
      <c r="G85" s="81"/>
    </row>
    <row r="86" spans="1:7">
      <c r="A86" s="108"/>
      <c r="G86" s="82"/>
    </row>
    <row r="87" spans="1:7" ht="15.75">
      <c r="A87" s="104"/>
      <c r="G87" s="81"/>
    </row>
    <row r="88" spans="1:7">
      <c r="A88" s="106"/>
      <c r="G88" s="83"/>
    </row>
    <row r="89" spans="1:7">
      <c r="A89" s="106"/>
      <c r="G89" s="84"/>
    </row>
    <row r="90" spans="1:7" ht="15.75">
      <c r="A90" s="104"/>
      <c r="G90" s="81"/>
    </row>
    <row r="91" spans="1:7">
      <c r="A91" s="108"/>
      <c r="G91" s="82"/>
    </row>
    <row r="92" spans="1:7" ht="15.75">
      <c r="A92" s="108"/>
      <c r="G92" s="81"/>
    </row>
    <row r="93" spans="1:7">
      <c r="A93" s="109"/>
      <c r="G93" s="84"/>
    </row>
    <row r="94" spans="1:7">
      <c r="A94" s="106"/>
      <c r="G94" s="84"/>
    </row>
    <row r="95" spans="1:7" ht="15.75">
      <c r="A95" s="104"/>
      <c r="G95" s="81"/>
    </row>
    <row r="96" spans="1:7">
      <c r="A96" s="108"/>
      <c r="G96" s="82"/>
    </row>
    <row r="97" spans="1:7" ht="15.75">
      <c r="A97" s="104"/>
      <c r="G97" s="81"/>
    </row>
    <row r="98" spans="1:7">
      <c r="A98" s="106"/>
      <c r="G98" s="84"/>
    </row>
    <row r="99" spans="1:7">
      <c r="A99" s="108"/>
      <c r="G99" s="84"/>
    </row>
    <row r="100" spans="1:7" ht="15.75">
      <c r="A100" s="104"/>
      <c r="G100" s="81"/>
    </row>
    <row r="101" spans="1:7">
      <c r="A101" s="108"/>
      <c r="G101" s="82"/>
    </row>
    <row r="102" spans="1:7" ht="15.75">
      <c r="A102" s="104"/>
      <c r="G102" s="81"/>
    </row>
    <row r="103" spans="1:7">
      <c r="A103" s="106"/>
      <c r="G103" s="84"/>
    </row>
    <row r="104" spans="1:7">
      <c r="A104" s="107"/>
      <c r="G104" s="84"/>
    </row>
    <row r="105" spans="1:7">
      <c r="A105" s="104"/>
      <c r="G105" s="86"/>
    </row>
    <row r="106" spans="1:7">
      <c r="A106" s="108"/>
      <c r="G106" s="82"/>
    </row>
    <row r="107" spans="1:7" ht="15.75">
      <c r="A107" s="104"/>
      <c r="G107" s="81"/>
    </row>
    <row r="108" spans="1:7">
      <c r="A108" s="106"/>
      <c r="G108" s="84"/>
    </row>
    <row r="109" spans="1:7">
      <c r="A109" s="106"/>
      <c r="G109" s="82"/>
    </row>
    <row r="110" spans="1:7">
      <c r="A110" s="104"/>
      <c r="G110" s="86"/>
    </row>
    <row r="111" spans="1:7">
      <c r="A111" s="108"/>
      <c r="G111" s="82"/>
    </row>
    <row r="112" spans="1:7" ht="15.75">
      <c r="A112" s="104"/>
      <c r="G112" s="81"/>
    </row>
    <row r="113" spans="1:7">
      <c r="A113" s="106"/>
      <c r="G113" s="84"/>
    </row>
    <row r="114" spans="1:7">
      <c r="A114" s="106"/>
      <c r="G114" s="85"/>
    </row>
    <row r="115" spans="1:7" ht="15.75">
      <c r="A115" s="104"/>
      <c r="G115" s="81"/>
    </row>
    <row r="116" spans="1:7">
      <c r="A116" s="108"/>
      <c r="G116" s="82"/>
    </row>
    <row r="117" spans="1:7" ht="15.75">
      <c r="A117" s="104"/>
      <c r="G117" s="81"/>
    </row>
    <row r="118" spans="1:7">
      <c r="A118" s="106"/>
      <c r="G118" s="84"/>
    </row>
    <row r="119" spans="1:7">
      <c r="A119" s="106"/>
      <c r="G119" s="84"/>
    </row>
    <row r="120" spans="1:7">
      <c r="A120" s="104"/>
      <c r="G120" s="87"/>
    </row>
    <row r="121" spans="1:7">
      <c r="A121" s="108"/>
      <c r="G121" s="82"/>
    </row>
    <row r="122" spans="1:7" ht="15.75">
      <c r="A122" s="104"/>
      <c r="G122" s="81"/>
    </row>
    <row r="123" spans="1:7">
      <c r="A123" s="106"/>
      <c r="G123" s="84"/>
    </row>
    <row r="124" spans="1:7">
      <c r="A124" s="106"/>
      <c r="G124" s="84"/>
    </row>
    <row r="125" spans="1:7" ht="15.75">
      <c r="A125" s="104"/>
      <c r="G125" s="81"/>
    </row>
    <row r="126" spans="1:7">
      <c r="A126" s="108"/>
      <c r="G126" s="82"/>
    </row>
    <row r="127" spans="1:7" ht="15.75">
      <c r="A127" s="104"/>
      <c r="G127" s="81"/>
    </row>
    <row r="128" spans="1:7">
      <c r="A128" s="106"/>
      <c r="G128" s="84"/>
    </row>
    <row r="129" spans="1:7">
      <c r="A129" s="106"/>
      <c r="G129" s="84"/>
    </row>
    <row r="130" spans="1:7" ht="15.75">
      <c r="A130" s="104"/>
      <c r="G130" s="81"/>
    </row>
    <row r="131" spans="1:7">
      <c r="A131" s="108"/>
      <c r="G131" s="82"/>
    </row>
    <row r="132" spans="1:7" ht="15.75">
      <c r="A132" s="104"/>
      <c r="G132" s="81"/>
    </row>
    <row r="133" spans="1:7">
      <c r="A133" s="109"/>
      <c r="G133" s="84"/>
    </row>
    <row r="134" spans="1:7">
      <c r="A134" s="106"/>
      <c r="G134" s="84"/>
    </row>
    <row r="135" spans="1:7" ht="15.75">
      <c r="A135" s="104"/>
      <c r="G135" s="81"/>
    </row>
    <row r="136" spans="1:7">
      <c r="A136" s="108"/>
      <c r="G136" s="82"/>
    </row>
    <row r="137" spans="1:7" ht="15.75">
      <c r="A137" s="104"/>
      <c r="G137" s="81"/>
    </row>
    <row r="138" spans="1:7">
      <c r="A138" s="109"/>
      <c r="G138" s="84"/>
    </row>
    <row r="139" spans="1:7">
      <c r="A139" s="107"/>
      <c r="G139" s="84"/>
    </row>
    <row r="140" spans="1:7" ht="15.75">
      <c r="A140" s="104"/>
      <c r="G140" s="81"/>
    </row>
    <row r="141" spans="1:7">
      <c r="A141" s="108"/>
      <c r="G141" s="82"/>
    </row>
    <row r="142" spans="1:7" ht="15.75">
      <c r="A142" s="104"/>
      <c r="G142" s="81"/>
    </row>
    <row r="143" spans="1:7">
      <c r="A143" s="109"/>
      <c r="G143" s="84"/>
    </row>
    <row r="144" spans="1:7">
      <c r="A144" s="107"/>
      <c r="G144" s="84"/>
    </row>
    <row r="145" spans="1:7" ht="15.75">
      <c r="A145" s="104"/>
      <c r="G145" s="81"/>
    </row>
    <row r="146" spans="1:7">
      <c r="A146" s="108"/>
      <c r="G146" s="82"/>
    </row>
    <row r="147" spans="1:7" ht="15.75">
      <c r="A147" s="104"/>
      <c r="G147" s="81"/>
    </row>
    <row r="148" spans="1:7">
      <c r="A148" s="109"/>
      <c r="G148" s="84"/>
    </row>
    <row r="149" spans="1:7">
      <c r="A149" s="106"/>
      <c r="G149" s="84"/>
    </row>
    <row r="150" spans="1:7" ht="15.75">
      <c r="A150" s="104"/>
      <c r="G150" s="81"/>
    </row>
    <row r="151" spans="1:7">
      <c r="A151" s="108"/>
      <c r="G151" s="82"/>
    </row>
    <row r="152" spans="1:7" ht="15.75">
      <c r="A152" s="104"/>
      <c r="G152" s="81"/>
    </row>
    <row r="153" spans="1:7">
      <c r="A153" s="109"/>
      <c r="G153" s="84"/>
    </row>
    <row r="154" spans="1:7">
      <c r="A154" s="107"/>
      <c r="G154" s="84"/>
    </row>
    <row r="155" spans="1:7" ht="15.75">
      <c r="A155" s="104"/>
      <c r="G155" s="81"/>
    </row>
    <row r="156" spans="1:7">
      <c r="A156" s="108"/>
      <c r="G156" s="82"/>
    </row>
    <row r="157" spans="1:7">
      <c r="A157" s="104"/>
      <c r="G157" s="82"/>
    </row>
    <row r="158" spans="1:7">
      <c r="A158" s="106"/>
      <c r="G158" s="84"/>
    </row>
    <row r="159" spans="1:7">
      <c r="A159" s="106"/>
      <c r="G159" s="84"/>
    </row>
    <row r="160" spans="1:7" ht="15.75">
      <c r="A160" s="104"/>
      <c r="G160" s="81"/>
    </row>
    <row r="161" spans="1:7">
      <c r="A161" s="108"/>
      <c r="G161" s="82"/>
    </row>
    <row r="162" spans="1:7" ht="15.75">
      <c r="A162" s="104"/>
      <c r="G162" s="81"/>
    </row>
    <row r="163" spans="1:7">
      <c r="A163" s="109"/>
      <c r="G163" s="84"/>
    </row>
    <row r="164" spans="1:7">
      <c r="A164" s="108"/>
      <c r="G164" s="84"/>
    </row>
    <row r="165" spans="1:7" ht="15.75">
      <c r="A165" s="104"/>
      <c r="G165" s="88"/>
    </row>
    <row r="166" spans="1:7">
      <c r="A166" s="108"/>
      <c r="G166" s="82"/>
    </row>
    <row r="167" spans="1:7" ht="15.75">
      <c r="A167" s="104"/>
      <c r="G167" s="81"/>
    </row>
    <row r="168" spans="1:7">
      <c r="A168" s="109"/>
      <c r="G168" s="84"/>
    </row>
    <row r="169" spans="1:7">
      <c r="A169" s="107"/>
      <c r="G169" s="85"/>
    </row>
    <row r="170" spans="1:7" ht="15.75">
      <c r="A170" s="104"/>
      <c r="G170" s="81"/>
    </row>
    <row r="171" spans="1:7">
      <c r="A171" s="108"/>
      <c r="G171" s="82"/>
    </row>
    <row r="172" spans="1:7" ht="15.75">
      <c r="A172" s="104"/>
      <c r="G172" s="81"/>
    </row>
    <row r="173" spans="1:7">
      <c r="A173" s="106"/>
      <c r="G173" s="83"/>
    </row>
    <row r="174" spans="1:7">
      <c r="A174" s="107"/>
      <c r="G174" s="84"/>
    </row>
    <row r="175" spans="1:7" ht="15.75">
      <c r="A175" s="104"/>
      <c r="G175" s="81"/>
    </row>
    <row r="176" spans="1:7">
      <c r="A176" s="108"/>
      <c r="G176" s="82"/>
    </row>
    <row r="177" spans="1:7" ht="15.75">
      <c r="A177" s="104"/>
      <c r="G177" s="81"/>
    </row>
    <row r="178" spans="1:7">
      <c r="A178" s="109"/>
      <c r="G178" s="83"/>
    </row>
    <row r="179" spans="1:7">
      <c r="A179" s="106"/>
      <c r="G179" s="85"/>
    </row>
    <row r="180" spans="1:7" ht="15.75">
      <c r="A180" s="104"/>
      <c r="G180" s="81"/>
    </row>
    <row r="181" spans="1:7">
      <c r="A181" s="108"/>
      <c r="G181" s="82"/>
    </row>
    <row r="182" spans="1:7" ht="15.75">
      <c r="A182" s="104"/>
      <c r="G182" s="81"/>
    </row>
    <row r="183" spans="1:7">
      <c r="A183" s="109"/>
      <c r="G183" s="83"/>
    </row>
    <row r="184" spans="1:7">
      <c r="A184" s="106"/>
      <c r="G184" s="85"/>
    </row>
    <row r="185" spans="1:7" ht="15.75">
      <c r="A185" s="104"/>
      <c r="G185" s="81"/>
    </row>
    <row r="186" spans="1:7">
      <c r="A186" s="108"/>
      <c r="G186" s="82"/>
    </row>
    <row r="187" spans="1:7" ht="15.75">
      <c r="A187" s="104"/>
      <c r="G187" s="81"/>
    </row>
    <row r="188" spans="1:7">
      <c r="A188" s="109"/>
      <c r="G188" s="83"/>
    </row>
    <row r="189" spans="1:7">
      <c r="A189" s="107"/>
      <c r="G189" s="84"/>
    </row>
    <row r="190" spans="1:7" ht="15.75">
      <c r="A190" s="104"/>
      <c r="G190" s="81"/>
    </row>
    <row r="191" spans="1:7">
      <c r="A191" s="108"/>
      <c r="G191" s="82"/>
    </row>
    <row r="192" spans="1:7" ht="15.75">
      <c r="A192" s="104"/>
      <c r="G192" s="81"/>
    </row>
    <row r="193" spans="1:7">
      <c r="A193" s="109"/>
      <c r="G193" s="83"/>
    </row>
    <row r="194" spans="1:7">
      <c r="A194" s="106"/>
      <c r="G194" s="85"/>
    </row>
    <row r="195" spans="1:7" ht="15.75">
      <c r="A195" s="104"/>
      <c r="G195" s="81"/>
    </row>
    <row r="196" spans="1:7">
      <c r="A196" s="108"/>
      <c r="G196" s="82"/>
    </row>
    <row r="197" spans="1:7" ht="15.75">
      <c r="A197" s="104"/>
      <c r="G197" s="81"/>
    </row>
    <row r="198" spans="1:7">
      <c r="A198" s="109"/>
      <c r="G198" s="84"/>
    </row>
    <row r="199" spans="1:7">
      <c r="A199" s="106"/>
      <c r="G199" s="84"/>
    </row>
    <row r="200" spans="1:7" ht="15.75">
      <c r="A200" s="104"/>
      <c r="G200" s="81"/>
    </row>
    <row r="201" spans="1:7">
      <c r="A201" s="108"/>
      <c r="G201" s="82"/>
    </row>
    <row r="202" spans="1:7" ht="15.75">
      <c r="A202" s="104"/>
      <c r="G202" s="81"/>
    </row>
    <row r="203" spans="1:7">
      <c r="A203" s="109"/>
      <c r="G203" s="83"/>
    </row>
    <row r="204" spans="1:7">
      <c r="A204" s="106"/>
      <c r="G204" s="89"/>
    </row>
    <row r="205" spans="1:7" ht="15.75">
      <c r="A205" s="104"/>
      <c r="G205" s="81"/>
    </row>
    <row r="206" spans="1:7">
      <c r="A206" s="108"/>
      <c r="G206" s="82"/>
    </row>
    <row r="207" spans="1:7" ht="15.75">
      <c r="A207" s="104"/>
      <c r="G207" s="81"/>
    </row>
    <row r="208" spans="1:7">
      <c r="A208" s="109"/>
      <c r="G208" s="83"/>
    </row>
    <row r="209" spans="1:7">
      <c r="A209" s="106"/>
      <c r="G209" s="85"/>
    </row>
    <row r="210" spans="1:7" ht="15.75">
      <c r="A210" s="104"/>
      <c r="G210" s="81"/>
    </row>
    <row r="211" spans="1:7">
      <c r="A211" s="108"/>
      <c r="G211" s="82"/>
    </row>
    <row r="212" spans="1:7" ht="15.75">
      <c r="A212" s="104"/>
      <c r="G212" s="81"/>
    </row>
    <row r="213" spans="1:7">
      <c r="A213" s="109"/>
      <c r="G213" s="84"/>
    </row>
    <row r="214" spans="1:7">
      <c r="A214" s="106"/>
      <c r="G214" s="85"/>
    </row>
    <row r="215" spans="1:7">
      <c r="A215" s="104"/>
      <c r="G215" s="90"/>
    </row>
    <row r="216" spans="1:7">
      <c r="A216" s="108"/>
      <c r="G216" s="82"/>
    </row>
    <row r="217" spans="1:7" ht="15.75">
      <c r="A217" s="104"/>
      <c r="G217" s="81"/>
    </row>
    <row r="218" spans="1:7">
      <c r="A218" s="109"/>
      <c r="G218" s="84"/>
    </row>
    <row r="219" spans="1:7">
      <c r="A219" s="106"/>
      <c r="G219" s="85"/>
    </row>
    <row r="220" spans="1:7" ht="15.75">
      <c r="A220" s="104"/>
      <c r="G220" s="81"/>
    </row>
    <row r="221" spans="1:7">
      <c r="A221" s="108"/>
      <c r="G221" s="82"/>
    </row>
    <row r="222" spans="1:7" ht="15.75">
      <c r="A222" s="104"/>
      <c r="G222" s="81"/>
    </row>
    <row r="223" spans="1:7">
      <c r="A223" s="109"/>
      <c r="G223" s="83"/>
    </row>
    <row r="224" spans="1:7">
      <c r="A224" s="106"/>
      <c r="G224" s="84"/>
    </row>
    <row r="225" spans="1:7" ht="15.75">
      <c r="A225" s="110"/>
      <c r="G225" s="81"/>
    </row>
    <row r="226" spans="1:7">
      <c r="A226" s="110"/>
      <c r="G226" s="82"/>
    </row>
    <row r="227" spans="1:7" ht="15.75">
      <c r="A227" s="110"/>
      <c r="G227" s="81"/>
    </row>
    <row r="228" spans="1:7">
      <c r="A228" s="110"/>
      <c r="G228" s="83"/>
    </row>
    <row r="229" spans="1:7">
      <c r="A229" s="110"/>
      <c r="G229" s="84"/>
    </row>
    <row r="230" spans="1:7" ht="15.75">
      <c r="G230" s="81"/>
    </row>
    <row r="231" spans="1:7">
      <c r="G231" s="82"/>
    </row>
    <row r="232" spans="1:7" ht="15.75">
      <c r="G232" s="81"/>
    </row>
    <row r="233" spans="1:7">
      <c r="G233" s="83"/>
    </row>
    <row r="234" spans="1:7">
      <c r="G234" s="85"/>
    </row>
    <row r="235" spans="1:7" ht="15.75">
      <c r="G235" s="81"/>
    </row>
    <row r="236" spans="1:7">
      <c r="G236" s="82"/>
    </row>
    <row r="237" spans="1:7" ht="15.75">
      <c r="G237" s="81"/>
    </row>
    <row r="238" spans="1:7">
      <c r="G238" s="83"/>
    </row>
    <row r="239" spans="1:7">
      <c r="G239" s="84"/>
    </row>
    <row r="240" spans="1:7" ht="15.75">
      <c r="G240" s="81"/>
    </row>
    <row r="241" spans="7:7">
      <c r="G241" s="82"/>
    </row>
    <row r="242" spans="7:7" ht="15.75">
      <c r="G242" s="81"/>
    </row>
    <row r="243" spans="7:7">
      <c r="G243" s="83"/>
    </row>
    <row r="244" spans="7:7">
      <c r="G244" s="84"/>
    </row>
    <row r="245" spans="7:7">
      <c r="G245" s="91"/>
    </row>
    <row r="246" spans="7:7">
      <c r="G246" s="82"/>
    </row>
    <row r="247" spans="7:7" ht="15.75">
      <c r="G247" s="81"/>
    </row>
    <row r="248" spans="7:7">
      <c r="G248" s="83"/>
    </row>
    <row r="249" spans="7:7">
      <c r="G249" s="84"/>
    </row>
    <row r="250" spans="7:7" ht="15.75">
      <c r="G250" s="81"/>
    </row>
    <row r="251" spans="7:7">
      <c r="G251" s="82"/>
    </row>
    <row r="252" spans="7:7" ht="15.75">
      <c r="G252" s="81"/>
    </row>
    <row r="253" spans="7:7">
      <c r="G253" s="83"/>
    </row>
    <row r="254" spans="7:7">
      <c r="G254" s="84"/>
    </row>
    <row r="255" spans="7:7" ht="15.75">
      <c r="G255" s="81"/>
    </row>
    <row r="256" spans="7:7">
      <c r="G256" s="82"/>
    </row>
    <row r="257" spans="7:7" ht="15.75">
      <c r="G257" s="81"/>
    </row>
    <row r="258" spans="7:7">
      <c r="G258" s="83"/>
    </row>
    <row r="259" spans="7:7">
      <c r="G259" s="84"/>
    </row>
    <row r="260" spans="7:7" ht="15.75">
      <c r="G260" s="81"/>
    </row>
    <row r="261" spans="7:7">
      <c r="G261" s="82"/>
    </row>
    <row r="262" spans="7:7" ht="15.75">
      <c r="G262" s="81"/>
    </row>
    <row r="263" spans="7:7">
      <c r="G263" s="83"/>
    </row>
    <row r="264" spans="7:7">
      <c r="G264" s="84"/>
    </row>
    <row r="265" spans="7:7" ht="15.75">
      <c r="G265" s="81"/>
    </row>
    <row r="266" spans="7:7" ht="15.75">
      <c r="G266" s="81"/>
    </row>
    <row r="267" spans="7:7" ht="15.75">
      <c r="G267" s="81"/>
    </row>
    <row r="268" spans="7:7">
      <c r="G268" s="84"/>
    </row>
    <row r="269" spans="7:7">
      <c r="G269" s="84"/>
    </row>
    <row r="270" spans="7:7" ht="15.75">
      <c r="G270" s="81"/>
    </row>
    <row r="271" spans="7:7">
      <c r="G271" s="82"/>
    </row>
    <row r="272" spans="7:7" ht="15.75">
      <c r="G272" s="81"/>
    </row>
    <row r="273" spans="7:7">
      <c r="G273" s="83"/>
    </row>
    <row r="274" spans="7:7">
      <c r="G274" s="84"/>
    </row>
    <row r="275" spans="7:7" ht="15.75">
      <c r="G275" s="81"/>
    </row>
    <row r="276" spans="7:7">
      <c r="G276" s="82"/>
    </row>
    <row r="277" spans="7:7" ht="15.75">
      <c r="G277" s="81"/>
    </row>
    <row r="278" spans="7:7">
      <c r="G278" s="83"/>
    </row>
    <row r="279" spans="7:7">
      <c r="G279" s="8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4BF77-79F3-4BEF-AFEA-AA9C5B1028DD}">
  <sheetPr>
    <tabColor rgb="FF92D050"/>
  </sheetPr>
  <dimension ref="A1:H5"/>
  <sheetViews>
    <sheetView workbookViewId="0">
      <selection sqref="A1:E56"/>
    </sheetView>
  </sheetViews>
  <sheetFormatPr baseColWidth="10" defaultRowHeight="15"/>
  <cols>
    <col min="1" max="1" width="29.42578125" style="22" bestFit="1" customWidth="1"/>
    <col min="2" max="2" width="15.7109375" style="22" bestFit="1" customWidth="1"/>
    <col min="3" max="3" width="8.42578125" style="22" bestFit="1" customWidth="1"/>
    <col min="4" max="4" width="10.85546875" style="22" bestFit="1" customWidth="1"/>
    <col min="5" max="5" width="11.5703125" style="60" bestFit="1" customWidth="1"/>
    <col min="6" max="6" width="13.42578125" style="22" bestFit="1" customWidth="1"/>
    <col min="7" max="7" width="9.7109375" style="22" bestFit="1" customWidth="1"/>
    <col min="8" max="8" width="19.85546875" style="22" bestFit="1" customWidth="1"/>
    <col min="9" max="16384" width="11.42578125" style="22"/>
  </cols>
  <sheetData>
    <row r="1" spans="1:8">
      <c r="A1" s="55" t="s">
        <v>332</v>
      </c>
      <c r="B1" s="55" t="s">
        <v>333</v>
      </c>
      <c r="C1" s="55" t="s">
        <v>334</v>
      </c>
      <c r="D1" s="55" t="s">
        <v>335</v>
      </c>
      <c r="E1" s="56" t="s">
        <v>336</v>
      </c>
      <c r="F1" s="55" t="s">
        <v>337</v>
      </c>
      <c r="G1" s="55" t="s">
        <v>338</v>
      </c>
      <c r="H1" s="55" t="s">
        <v>339</v>
      </c>
    </row>
    <row r="2" spans="1:8">
      <c r="A2" s="23" t="s">
        <v>340</v>
      </c>
      <c r="B2" s="57">
        <v>13028059324994</v>
      </c>
      <c r="C2" s="57" t="s">
        <v>341</v>
      </c>
      <c r="D2" s="57">
        <v>1</v>
      </c>
      <c r="E2" s="58">
        <v>500000</v>
      </c>
      <c r="F2" s="59">
        <v>44763</v>
      </c>
      <c r="G2" s="23">
        <v>18</v>
      </c>
      <c r="H2" s="59">
        <v>45312</v>
      </c>
    </row>
    <row r="3" spans="1:8">
      <c r="A3" s="23" t="s">
        <v>342</v>
      </c>
      <c r="B3" s="57">
        <v>18764031059202</v>
      </c>
      <c r="C3" s="23" t="s">
        <v>343</v>
      </c>
      <c r="D3" s="23">
        <v>125811</v>
      </c>
      <c r="E3" s="58">
        <v>10000000</v>
      </c>
      <c r="F3" s="59">
        <v>44753</v>
      </c>
      <c r="G3" s="23">
        <v>18</v>
      </c>
      <c r="H3" s="59">
        <v>45302</v>
      </c>
    </row>
    <row r="4" spans="1:8">
      <c r="A4" s="23" t="s">
        <v>344</v>
      </c>
      <c r="B4" s="57">
        <v>18764032456319</v>
      </c>
      <c r="C4" s="23" t="s">
        <v>345</v>
      </c>
      <c r="D4" s="23">
        <v>1</v>
      </c>
      <c r="E4" s="58">
        <v>50000</v>
      </c>
      <c r="F4" s="59">
        <v>44776</v>
      </c>
      <c r="G4" s="23">
        <v>18</v>
      </c>
      <c r="H4" s="59">
        <v>45325</v>
      </c>
    </row>
    <row r="5" spans="1:8">
      <c r="A5" s="23" t="s">
        <v>342</v>
      </c>
      <c r="B5" s="23" t="s">
        <v>346</v>
      </c>
      <c r="C5" s="23" t="s">
        <v>347</v>
      </c>
      <c r="D5" s="23">
        <v>297566</v>
      </c>
      <c r="E5" s="58" t="s">
        <v>348</v>
      </c>
      <c r="F5" s="59">
        <v>45306</v>
      </c>
      <c r="G5" s="23">
        <v>18</v>
      </c>
      <c r="H5" s="59">
        <v>45823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CALENDARIO_ICA_2025</vt:lpstr>
      <vt:lpstr>CALENDARIO_RETEICA 2025</vt:lpstr>
      <vt:lpstr>CALENDARIO_EXOGENA_ 2025</vt:lpstr>
      <vt:lpstr>IAP 2025</vt:lpstr>
      <vt:lpstr>CONSOLIDADO   (TERRITORIAL)</vt:lpstr>
      <vt:lpstr>CALENDARIO NACIONAL</vt:lpstr>
      <vt:lpstr>BASES RETENCION EN LA FUENTE</vt:lpstr>
      <vt:lpstr>RESOLUCIONES DE FACTURACION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Yury Bermeo Castro</dc:creator>
  <cp:lastModifiedBy>Impuestos Electrohuila</cp:lastModifiedBy>
  <cp:lastPrinted>2024-03-21T22:19:27Z</cp:lastPrinted>
  <dcterms:created xsi:type="dcterms:W3CDTF">2023-07-06T20:26:20Z</dcterms:created>
  <dcterms:modified xsi:type="dcterms:W3CDTF">2025-02-25T14:54:09Z</dcterms:modified>
</cp:coreProperties>
</file>