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tabRatio="449"/>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3" i="11" l="1"/>
  <c r="G32" i="11"/>
  <c r="G31" i="11"/>
  <c r="G30" i="11"/>
  <c r="G29" i="11"/>
  <c r="G28" i="11"/>
  <c r="G7" i="11" l="1"/>
  <c r="D9" i="11" l="1"/>
  <c r="E9" i="11" s="1"/>
  <c r="D19" i="11" l="1"/>
  <c r="E19" i="11" s="1"/>
  <c r="D20" i="11" s="1"/>
  <c r="D21" i="11" s="1"/>
  <c r="D10" i="11"/>
  <c r="H5" i="11"/>
  <c r="G27" i="11"/>
  <c r="G26" i="11"/>
  <c r="G25" i="11"/>
  <c r="G23" i="11"/>
  <c r="G18" i="11"/>
  <c r="G12" i="11"/>
  <c r="G8" i="11"/>
  <c r="E20" i="11" l="1"/>
  <c r="G20" i="11" s="1"/>
  <c r="G19" i="11"/>
  <c r="G9" i="11"/>
  <c r="E21" i="11"/>
  <c r="E10" i="11"/>
  <c r="D11" i="11" s="1"/>
  <c r="H6" i="11"/>
  <c r="G24" i="11" l="1"/>
  <c r="G10" i="11"/>
  <c r="D22" i="11"/>
  <c r="G21" i="11"/>
  <c r="E11" i="11"/>
  <c r="D13" i="11" s="1"/>
  <c r="D14" i="11" s="1"/>
  <c r="E14" i="11" s="1"/>
  <c r="I5" i="11"/>
  <c r="J5" i="11" s="1"/>
  <c r="K5" i="11" s="1"/>
  <c r="L5" i="11" s="1"/>
  <c r="M5" i="11" s="1"/>
  <c r="N5" i="11" s="1"/>
  <c r="O5" i="11" s="1"/>
  <c r="H4" i="11"/>
  <c r="E13" i="11" l="1"/>
  <c r="G13" i="11" s="1"/>
  <c r="E22" i="11"/>
  <c r="G22" i="11" s="1"/>
  <c r="G14" i="11"/>
  <c r="D15" i="11"/>
  <c r="D16" i="11" s="1"/>
  <c r="D17" i="11" s="1"/>
  <c r="G11" i="11"/>
  <c r="O4" i="11"/>
  <c r="P5" i="11"/>
  <c r="Q5" i="11" s="1"/>
  <c r="R5" i="11" s="1"/>
  <c r="S5" i="11" s="1"/>
  <c r="T5" i="11" s="1"/>
  <c r="U5" i="11" s="1"/>
  <c r="V5" i="11" s="1"/>
  <c r="I6" i="11"/>
  <c r="E17" i="11" l="1"/>
  <c r="G17" i="11" s="1"/>
  <c r="E16" i="11"/>
  <c r="G16" i="11" s="1"/>
  <c r="E15" i="11"/>
  <c r="G15" i="11" s="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<sst xmlns="http://schemas.openxmlformats.org/spreadsheetml/2006/main" count="87" uniqueCount="59">
  <si>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</si>
  <si>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</si>
  <si>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</si>
  <si>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</si>
  <si>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</si>
  <si>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</si>
  <si>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</si>
  <si>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</si>
  <si>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</si>
  <si>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</si>
  <si>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</si>
  <si>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</si>
  <si>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</si>
  <si>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</si>
  <si>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</si>
  <si>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</si>
  <si>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</si>
  <si>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</si>
  <si>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</si>
  <si>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</si>
  <si>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</si>
  <si>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</si>
  <si>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</si>
  <si>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date</t>
  </si>
  <si>
    <t>Sistem Informasi Senikersku</t>
  </si>
  <si>
    <t>Bontang Hebat 2021</t>
  </si>
  <si>
    <t>Aji Rindra Fakhrezi Putra Faisal</t>
  </si>
  <si>
    <t>Memilih Project Manager dan Tim Project</t>
  </si>
  <si>
    <t>Project Manager</t>
  </si>
  <si>
    <t>Mendefinisikan tujuan project</t>
  </si>
  <si>
    <t>Pembuatan Project Charter</t>
  </si>
  <si>
    <t>Perencanaan</t>
  </si>
  <si>
    <t>Analisis Resiko</t>
  </si>
  <si>
    <t>Pembuatan rencana jadwal dan tugas</t>
  </si>
  <si>
    <t>Penentuan Anggaran</t>
  </si>
  <si>
    <t>Pembuatan SKPL (Spesifikasi Kebutuhan Perangkat Lunak)</t>
  </si>
  <si>
    <t>Pembuatan DPPL (Deskripsi Perancangan Perangkat Lunak)</t>
  </si>
  <si>
    <t>Eksekusi</t>
  </si>
  <si>
    <t>Pembuatan CDM dan PDM untuk database</t>
  </si>
  <si>
    <t>Pembuatan UI/UX Website</t>
  </si>
  <si>
    <t>Pembuatan Website</t>
  </si>
  <si>
    <t>Debugging Website sebelum tahap uji coba</t>
  </si>
  <si>
    <t>Project Manager, System Analyst</t>
  </si>
  <si>
    <t>Kontrol</t>
  </si>
  <si>
    <t>Uji Coba Website</t>
  </si>
  <si>
    <t>Dokumentasi Uji Coba Website</t>
  </si>
  <si>
    <t>Evaluasi Uji Coba Website serta perbaikan fungsional website</t>
  </si>
  <si>
    <t>Mengontrol Perubahan Ruang Lingkup</t>
  </si>
  <si>
    <t>Penutup</t>
  </si>
  <si>
    <t>Website Deployment</t>
  </si>
  <si>
    <t>User Training</t>
  </si>
  <si>
    <t>Penyerahan Website terhadap client</t>
  </si>
  <si>
    <t>Maintenance Website</t>
  </si>
  <si>
    <t>Evaluasi Akhir Proyek</t>
  </si>
  <si>
    <t>Developer</t>
  </si>
  <si>
    <t xml:space="preserve">Developer </t>
  </si>
  <si>
    <t>Quality Assurance</t>
  </si>
  <si>
    <t>Quality Assurance, Project Manager</t>
  </si>
  <si>
    <t>1. Inisiasi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</si>
</sst>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m/d/yy;@"/>
    <numFmt numFmtId="165" formatCode="ddd\,\ m/d/yyyy"/>
    <numFmt numFmtId="166" formatCode="mmm\ d\,\ yyyy"/>
    <numFmt numFmtId="167" formatCode="d"/>
    <numFmt numFmtId="169" formatCode="mm/d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5">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3" fillId="0" borderId="0" xfId="1" applyFont="1" applyProtection="1">
      <alignment vertical="top"/>
    </xf>
    <xf numFmtId="0" fontId="0" fillId="0" borderId="0" xfId="0" applyAlignment="1">
      <alignment wrapText="1"/>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164" fontId="7" fillId="13" borderId="2" xfId="10" applyFill="1">
      <alignment horizontal="center" vertical="center"/>
    </xf>
    <xf numFmtId="0" fontId="11" fillId="0" borderId="0" xfId="5" applyAlignment="1">
      <alignment horizontal="left" wrapText="1"/>
    </xf>
    <xf numFmtId="0" fontId="8" fillId="0" borderId="0" xfId="6" applyAlignment="1">
      <alignment wrapText="1"/>
    </xf>
    <xf numFmtId="0" fontId="8" fillId="0" borderId="0" xfId="7" applyAlignment="1">
      <alignment vertical="top" wrapText="1"/>
    </xf>
    <xf numFmtId="0" fontId="6" fillId="12" borderId="1" xfId="0" applyFont="1" applyFill="1" applyBorder="1" applyAlignment="1">
      <alignment horizontal="left" vertical="center" wrapText="1"/>
    </xf>
    <xf numFmtId="0" fontId="5" fillId="7" borderId="2" xfId="0" applyFont="1" applyFill="1" applyBorder="1" applyAlignment="1">
      <alignment horizontal="left" vertical="center" wrapText="1"/>
    </xf>
    <xf numFmtId="0" fontId="0" fillId="2" borderId="2" xfId="12" applyFont="1" applyFill="1" applyAlignment="1">
      <alignment horizontal="left" vertical="center" wrapText="1"/>
    </xf>
    <xf numFmtId="0" fontId="5" fillId="8" borderId="2" xfId="0" applyFont="1" applyFill="1" applyBorder="1" applyAlignment="1">
      <alignment horizontal="left" vertical="center" wrapText="1"/>
    </xf>
    <xf numFmtId="0" fontId="0" fillId="3" borderId="2" xfId="12" applyFont="1" applyFill="1" applyAlignment="1">
      <alignment horizontal="left" vertical="center" wrapText="1"/>
    </xf>
    <xf numFmtId="0" fontId="5" fillId="5" borderId="2" xfId="0" applyFont="1" applyFill="1" applyBorder="1" applyAlignment="1">
      <alignment horizontal="left" vertical="center" wrapText="1"/>
    </xf>
    <xf numFmtId="0" fontId="0" fillId="10" borderId="2" xfId="12" applyFont="1" applyFill="1" applyAlignment="1">
      <alignment horizontal="left" vertical="center" wrapText="1"/>
    </xf>
    <xf numFmtId="0" fontId="5" fillId="4" borderId="2" xfId="0" applyFont="1" applyFill="1" applyBorder="1" applyAlignment="1">
      <alignment horizontal="left" vertical="center" wrapText="1"/>
    </xf>
    <xf numFmtId="0" fontId="0" fillId="9" borderId="2" xfId="12" applyFont="1" applyFill="1" applyAlignment="1">
      <alignment horizontal="left" vertical="center" wrapText="1"/>
    </xf>
    <xf numFmtId="0" fontId="5" fillId="13" borderId="2" xfId="0" applyFont="1" applyFill="1" applyBorder="1" applyAlignment="1">
      <alignment horizontal="left" vertical="center" wrapText="1"/>
    </xf>
    <xf numFmtId="0" fontId="0" fillId="13" borderId="2" xfId="12" applyFont="1" applyFill="1" applyAlignment="1">
      <alignment horizontal="left" vertical="center" wrapText="1"/>
    </xf>
    <xf numFmtId="0" fontId="1" fillId="0" borderId="0" xfId="0" applyFont="1" applyAlignment="1">
      <alignment horizontal="left" wrapText="1"/>
    </xf>
    <xf numFmtId="0" fontId="7" fillId="7" borderId="2" xfId="11" applyFill="1" applyAlignment="1">
      <alignment horizontal="center" vertical="center" wrapText="1"/>
    </xf>
    <xf numFmtId="0" fontId="0" fillId="2" borderId="2" xfId="11" applyFont="1" applyFill="1" applyAlignment="1">
      <alignment horizontal="center" vertical="center" wrapText="1"/>
    </xf>
    <xf numFmtId="0" fontId="7" fillId="8" borderId="2" xfId="11" applyFill="1" applyAlignment="1">
      <alignment horizontal="center" vertical="center" wrapText="1"/>
    </xf>
    <xf numFmtId="0" fontId="0" fillId="3" borderId="2" xfId="11" applyFont="1" applyFill="1" applyAlignment="1">
      <alignment horizontal="center" vertical="center" wrapText="1"/>
    </xf>
    <xf numFmtId="0" fontId="7" fillId="5" borderId="2" xfId="11" applyFill="1" applyAlignment="1">
      <alignment horizontal="center" vertical="center" wrapText="1"/>
    </xf>
    <xf numFmtId="0" fontId="0" fillId="10" borderId="2" xfId="11" applyFont="1" applyFill="1" applyAlignment="1">
      <alignment horizontal="center" vertical="center" wrapText="1"/>
    </xf>
    <xf numFmtId="0" fontId="7" fillId="4" borderId="2" xfId="11" applyFill="1" applyAlignment="1">
      <alignment horizontal="center" vertical="center" wrapText="1"/>
    </xf>
    <xf numFmtId="0" fontId="0" fillId="9" borderId="2" xfId="11" applyFont="1" applyFill="1" applyAlignment="1">
      <alignment horizontal="center" vertical="center" wrapText="1"/>
    </xf>
    <xf numFmtId="0" fontId="7" fillId="9" borderId="2" xfId="11" applyFill="1" applyAlignment="1">
      <alignment horizontal="center" vertical="center" wrapText="1"/>
    </xf>
    <xf numFmtId="0" fontId="7" fillId="13" borderId="2" xfId="11" applyFill="1" applyAlignment="1">
      <alignment horizontal="center" vertical="center" wrapText="1"/>
    </xf>
    <xf numFmtId="169" fontId="0" fillId="0" borderId="3" xfId="9" applyNumberFormat="1" applyFont="1">
      <alignment horizontal="center" vertical="center"/>
    </xf>
    <xf numFmtId="169" fontId="7" fillId="0" borderId="3" xfId="9" applyNumberForma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K33"/>
  <sheetViews>
    <sheetView showGridLines="0" tabSelected="1" showRuler="0" topLeftCell="A8" zoomScaleNormal="100" zoomScalePageLayoutView="70" workbookViewId="0">
      <selection activeCell="E6" sqref="E6"/>
    </sheetView>
  </sheetViews>
  <sheetFormatPr defaultRowHeight="30" customHeight="1" x14ac:dyDescent="0.25"/>
  <cols>
    <col min="1" max="1" width="41" style="43" customWidth="1"/>
    <col min="2" max="2" width="30.7109375" style="43" customWidth="1"/>
    <col min="3" max="3" width="10.7109375" customWidth="1"/>
    <col min="4" max="4" width="10.42578125" style="4" customWidth="1"/>
    <col min="5" max="5" width="10.42578125" customWidth="1"/>
    <col min="6" max="6" width="2.7109375" customWidth="1"/>
    <col min="7" max="7" width="6.140625" hidden="1" customWidth="1"/>
    <col min="8" max="63" width="2.5703125" customWidth="1"/>
    <col min="68" max="69" width="10.28515625"/>
  </cols>
  <sheetData>
    <row r="1" spans="1:63" ht="30" customHeight="1" x14ac:dyDescent="0.45">
      <c r="A1" s="58" t="s">
        <v>24</v>
      </c>
      <c r="B1" s="72"/>
      <c r="C1" s="1"/>
      <c r="D1" s="3"/>
      <c r="E1" s="31"/>
      <c r="G1" s="1"/>
      <c r="H1" s="11" t="s">
        <v>11</v>
      </c>
    </row>
    <row r="2" spans="1:63" ht="30" customHeight="1" x14ac:dyDescent="0.3">
      <c r="A2" s="59" t="s">
        <v>25</v>
      </c>
      <c r="H2" s="42" t="s">
        <v>16</v>
      </c>
    </row>
    <row r="3" spans="1:63" ht="30" customHeight="1" x14ac:dyDescent="0.25">
      <c r="A3" s="60" t="s">
        <v>26</v>
      </c>
      <c r="B3" s="48" t="s">
        <v>0</v>
      </c>
      <c r="C3" s="49"/>
      <c r="D3" s="83">
        <v>44466</v>
      </c>
      <c r="E3" s="84"/>
    </row>
    <row r="4" spans="1:63" ht="30" customHeight="1" x14ac:dyDescent="0.25">
      <c r="B4" s="48" t="s">
        <v>7</v>
      </c>
      <c r="C4" s="49"/>
      <c r="D4" s="5">
        <v>1</v>
      </c>
      <c r="H4" s="51">
        <f>H5</f>
        <v>44466</v>
      </c>
      <c r="I4" s="52"/>
      <c r="J4" s="52"/>
      <c r="K4" s="52"/>
      <c r="L4" s="52"/>
      <c r="M4" s="52"/>
      <c r="N4" s="53"/>
      <c r="O4" s="51">
        <f>O5</f>
        <v>44473</v>
      </c>
      <c r="P4" s="52"/>
      <c r="Q4" s="52"/>
      <c r="R4" s="52"/>
      <c r="S4" s="52"/>
      <c r="T4" s="52"/>
      <c r="U4" s="53"/>
      <c r="V4" s="51">
        <f>V5</f>
        <v>44480</v>
      </c>
      <c r="W4" s="52"/>
      <c r="X4" s="52"/>
      <c r="Y4" s="52"/>
      <c r="Z4" s="52"/>
      <c r="AA4" s="52"/>
      <c r="AB4" s="53"/>
      <c r="AC4" s="51">
        <f>AC5</f>
        <v>44487</v>
      </c>
      <c r="AD4" s="52"/>
      <c r="AE4" s="52"/>
      <c r="AF4" s="52"/>
      <c r="AG4" s="52"/>
      <c r="AH4" s="52"/>
      <c r="AI4" s="53"/>
      <c r="AJ4" s="51">
        <f>AJ5</f>
        <v>44494</v>
      </c>
      <c r="AK4" s="52"/>
      <c r="AL4" s="52"/>
      <c r="AM4" s="52"/>
      <c r="AN4" s="52"/>
      <c r="AO4" s="52"/>
      <c r="AP4" s="53"/>
      <c r="AQ4" s="51">
        <f>AQ5</f>
        <v>44501</v>
      </c>
      <c r="AR4" s="52"/>
      <c r="AS4" s="52"/>
      <c r="AT4" s="52"/>
      <c r="AU4" s="52"/>
      <c r="AV4" s="52"/>
      <c r="AW4" s="53"/>
      <c r="AX4" s="51">
        <f>AX5</f>
        <v>44508</v>
      </c>
      <c r="AY4" s="52"/>
      <c r="AZ4" s="52"/>
      <c r="BA4" s="52"/>
      <c r="BB4" s="52"/>
      <c r="BC4" s="52"/>
      <c r="BD4" s="53"/>
      <c r="BE4" s="51">
        <f>BE5</f>
        <v>44515</v>
      </c>
      <c r="BF4" s="52"/>
      <c r="BG4" s="52"/>
      <c r="BH4" s="52"/>
      <c r="BI4" s="52"/>
      <c r="BJ4" s="52"/>
      <c r="BK4" s="53"/>
    </row>
    <row r="5" spans="1:63" ht="15" customHeight="1" x14ac:dyDescent="0.25">
      <c r="A5" s="50"/>
      <c r="B5" s="50"/>
      <c r="C5" s="50"/>
      <c r="D5" s="50"/>
      <c r="E5" s="50"/>
      <c r="F5" s="50"/>
      <c r="H5" s="8">
        <f>Project_Start-WEEKDAY(Project_Start,1)+2+7*(Display_Week-1)</f>
        <v>44466</v>
      </c>
      <c r="I5" s="7">
        <f>H5+1</f>
        <v>44467</v>
      </c>
      <c r="J5" s="7">
        <f t="shared" ref="J5:AW5" si="0">I5+1</f>
        <v>44468</v>
      </c>
      <c r="K5" s="7">
        <f t="shared" si="0"/>
        <v>44469</v>
      </c>
      <c r="L5" s="7">
        <f t="shared" si="0"/>
        <v>44470</v>
      </c>
      <c r="M5" s="7">
        <f t="shared" si="0"/>
        <v>44471</v>
      </c>
      <c r="N5" s="9">
        <f t="shared" si="0"/>
        <v>44472</v>
      </c>
      <c r="O5" s="8">
        <f>N5+1</f>
        <v>44473</v>
      </c>
      <c r="P5" s="7">
        <f>O5+1</f>
        <v>44474</v>
      </c>
      <c r="Q5" s="7">
        <f t="shared" si="0"/>
        <v>44475</v>
      </c>
      <c r="R5" s="7">
        <f t="shared" si="0"/>
        <v>44476</v>
      </c>
      <c r="S5" s="7">
        <f t="shared" si="0"/>
        <v>44477</v>
      </c>
      <c r="T5" s="7">
        <f t="shared" si="0"/>
        <v>44478</v>
      </c>
      <c r="U5" s="9">
        <f t="shared" si="0"/>
        <v>44479</v>
      </c>
      <c r="V5" s="8">
        <f>U5+1</f>
        <v>44480</v>
      </c>
      <c r="W5" s="7">
        <f>V5+1</f>
        <v>44481</v>
      </c>
      <c r="X5" s="7">
        <f t="shared" si="0"/>
        <v>44482</v>
      </c>
      <c r="Y5" s="7">
        <f t="shared" si="0"/>
        <v>44483</v>
      </c>
      <c r="Z5" s="7">
        <f t="shared" si="0"/>
        <v>44484</v>
      </c>
      <c r="AA5" s="7">
        <f t="shared" si="0"/>
        <v>44485</v>
      </c>
      <c r="AB5" s="9">
        <f t="shared" si="0"/>
        <v>44486</v>
      </c>
      <c r="AC5" s="8">
        <f>AB5+1</f>
        <v>44487</v>
      </c>
      <c r="AD5" s="7">
        <f>AC5+1</f>
        <v>44488</v>
      </c>
      <c r="AE5" s="7">
        <f t="shared" si="0"/>
        <v>44489</v>
      </c>
      <c r="AF5" s="7">
        <f t="shared" si="0"/>
        <v>44490</v>
      </c>
      <c r="AG5" s="7">
        <f t="shared" si="0"/>
        <v>44491</v>
      </c>
      <c r="AH5" s="7">
        <f t="shared" si="0"/>
        <v>44492</v>
      </c>
      <c r="AI5" s="9">
        <f t="shared" si="0"/>
        <v>44493</v>
      </c>
      <c r="AJ5" s="8">
        <f>AI5+1</f>
        <v>44494</v>
      </c>
      <c r="AK5" s="7">
        <f>AJ5+1</f>
        <v>44495</v>
      </c>
      <c r="AL5" s="7">
        <f t="shared" si="0"/>
        <v>44496</v>
      </c>
      <c r="AM5" s="7">
        <f t="shared" si="0"/>
        <v>44497</v>
      </c>
      <c r="AN5" s="7">
        <f t="shared" si="0"/>
        <v>44498</v>
      </c>
      <c r="AO5" s="7">
        <f t="shared" si="0"/>
        <v>44499</v>
      </c>
      <c r="AP5" s="9">
        <f t="shared" si="0"/>
        <v>44500</v>
      </c>
      <c r="AQ5" s="8">
        <f>AP5+1</f>
        <v>44501</v>
      </c>
      <c r="AR5" s="7">
        <f>AQ5+1</f>
        <v>44502</v>
      </c>
      <c r="AS5" s="7">
        <f t="shared" si="0"/>
        <v>44503</v>
      </c>
      <c r="AT5" s="7">
        <f t="shared" si="0"/>
        <v>44504</v>
      </c>
      <c r="AU5" s="7">
        <f t="shared" si="0"/>
        <v>44505</v>
      </c>
      <c r="AV5" s="7">
        <f t="shared" si="0"/>
        <v>44506</v>
      </c>
      <c r="AW5" s="9">
        <f t="shared" si="0"/>
        <v>44507</v>
      </c>
      <c r="AX5" s="8">
        <f>AW5+1</f>
        <v>44508</v>
      </c>
      <c r="AY5" s="7">
        <f>AX5+1</f>
        <v>44509</v>
      </c>
      <c r="AZ5" s="7">
        <f t="shared" ref="AZ5:BD5" si="1">AY5+1</f>
        <v>44510</v>
      </c>
      <c r="BA5" s="7">
        <f t="shared" si="1"/>
        <v>44511</v>
      </c>
      <c r="BB5" s="7">
        <f t="shared" si="1"/>
        <v>44512</v>
      </c>
      <c r="BC5" s="7">
        <f t="shared" si="1"/>
        <v>44513</v>
      </c>
      <c r="BD5" s="9">
        <f t="shared" si="1"/>
        <v>44514</v>
      </c>
      <c r="BE5" s="8">
        <f>BD5+1</f>
        <v>44515</v>
      </c>
      <c r="BF5" s="7">
        <f>BE5+1</f>
        <v>44516</v>
      </c>
      <c r="BG5" s="7">
        <f t="shared" ref="BG5:BK5" si="2">BF5+1</f>
        <v>44517</v>
      </c>
      <c r="BH5" s="7">
        <f t="shared" si="2"/>
        <v>44518</v>
      </c>
      <c r="BI5" s="7">
        <f t="shared" si="2"/>
        <v>44519</v>
      </c>
      <c r="BJ5" s="7">
        <f t="shared" si="2"/>
        <v>44520</v>
      </c>
      <c r="BK5" s="9">
        <f t="shared" si="2"/>
        <v>44521</v>
      </c>
    </row>
    <row r="6" spans="1:63" ht="30" customHeight="1" thickBot="1" x14ac:dyDescent="0.3">
      <c r="A6" s="61" t="s">
        <v>8</v>
      </c>
      <c r="B6" s="6" t="s">
        <v>2</v>
      </c>
      <c r="C6" s="6" t="s">
        <v>1</v>
      </c>
      <c r="D6" s="6" t="s">
        <v>4</v>
      </c>
      <c r="E6" s="6" t="s">
        <v>5</v>
      </c>
      <c r="F6" s="6"/>
      <c r="G6" s="6" t="s">
        <v>6</v>
      </c>
      <c r="H6" s="10" t="str">
        <f t="shared" ref="H6" si="3">LEFT(TEXT(H5,"ddd"),1)</f>
        <v>M</v>
      </c>
      <c r="I6" s="10" t="str">
        <f t="shared" ref="I6:AQ6" si="4">LEFT(TEXT(I5,"ddd"),1)</f>
        <v>T</v>
      </c>
      <c r="J6" s="10" t="str">
        <f t="shared" si="4"/>
        <v>W</v>
      </c>
      <c r="K6" s="10" t="str">
        <f t="shared" si="4"/>
        <v>T</v>
      </c>
      <c r="L6" s="10" t="str">
        <f t="shared" si="4"/>
        <v>F</v>
      </c>
      <c r="M6" s="10" t="str">
        <f t="shared" si="4"/>
        <v>S</v>
      </c>
      <c r="N6" s="10" t="str">
        <f t="shared" si="4"/>
        <v>S</v>
      </c>
      <c r="O6" s="10" t="str">
        <f t="shared" si="4"/>
        <v>M</v>
      </c>
      <c r="P6" s="10" t="str">
        <f t="shared" si="4"/>
        <v>T</v>
      </c>
      <c r="Q6" s="10" t="str">
        <f t="shared" si="4"/>
        <v>W</v>
      </c>
      <c r="R6" s="10" t="str">
        <f t="shared" si="4"/>
        <v>T</v>
      </c>
      <c r="S6" s="10" t="str">
        <f t="shared" si="4"/>
        <v>F</v>
      </c>
      <c r="T6" s="10" t="str">
        <f t="shared" si="4"/>
        <v>S</v>
      </c>
      <c r="U6" s="10" t="str">
        <f t="shared" si="4"/>
        <v>S</v>
      </c>
      <c r="V6" s="10" t="str">
        <f t="shared" si="4"/>
        <v>M</v>
      </c>
      <c r="W6" s="10" t="str">
        <f t="shared" si="4"/>
        <v>T</v>
      </c>
      <c r="X6" s="10" t="str">
        <f t="shared" si="4"/>
        <v>W</v>
      </c>
      <c r="Y6" s="10" t="str">
        <f t="shared" si="4"/>
        <v>T</v>
      </c>
      <c r="Z6" s="10" t="str">
        <f t="shared" si="4"/>
        <v>F</v>
      </c>
      <c r="AA6" s="10" t="str">
        <f t="shared" si="4"/>
        <v>S</v>
      </c>
      <c r="AB6" s="10" t="str">
        <f t="shared" si="4"/>
        <v>S</v>
      </c>
      <c r="AC6" s="10" t="str">
        <f t="shared" si="4"/>
        <v>M</v>
      </c>
      <c r="AD6" s="10" t="str">
        <f t="shared" si="4"/>
        <v>T</v>
      </c>
      <c r="AE6" s="10" t="str">
        <f t="shared" si="4"/>
        <v>W</v>
      </c>
      <c r="AF6" s="10" t="str">
        <f t="shared" si="4"/>
        <v>T</v>
      </c>
      <c r="AG6" s="10" t="str">
        <f t="shared" si="4"/>
        <v>F</v>
      </c>
      <c r="AH6" s="10" t="str">
        <f t="shared" si="4"/>
        <v>S</v>
      </c>
      <c r="AI6" s="10" t="str">
        <f t="shared" si="4"/>
        <v>S</v>
      </c>
      <c r="AJ6" s="10" t="str">
        <f t="shared" si="4"/>
        <v>M</v>
      </c>
      <c r="AK6" s="10" t="str">
        <f t="shared" si="4"/>
        <v>T</v>
      </c>
      <c r="AL6" s="10" t="str">
        <f t="shared" si="4"/>
        <v>W</v>
      </c>
      <c r="AM6" s="10" t="str">
        <f t="shared" si="4"/>
        <v>T</v>
      </c>
      <c r="AN6" s="10" t="str">
        <f t="shared" si="4"/>
        <v>F</v>
      </c>
      <c r="AO6" s="10" t="str">
        <f t="shared" si="4"/>
        <v>S</v>
      </c>
      <c r="AP6" s="10" t="str">
        <f t="shared" si="4"/>
        <v>S</v>
      </c>
      <c r="AQ6" s="10" t="str">
        <f t="shared" si="4"/>
        <v>M</v>
      </c>
      <c r="AR6" s="10" t="str">
        <f t="shared" ref="AR6:BK6" si="5">LEFT(TEXT(AR5,"ddd"),1)</f>
        <v>T</v>
      </c>
      <c r="AS6" s="10" t="str">
        <f t="shared" si="5"/>
        <v>W</v>
      </c>
      <c r="AT6" s="10" t="str">
        <f t="shared" si="5"/>
        <v>T</v>
      </c>
      <c r="AU6" s="10" t="str">
        <f t="shared" si="5"/>
        <v>F</v>
      </c>
      <c r="AV6" s="10" t="str">
        <f t="shared" si="5"/>
        <v>S</v>
      </c>
      <c r="AW6" s="10" t="str">
        <f t="shared" si="5"/>
        <v>S</v>
      </c>
      <c r="AX6" s="10" t="str">
        <f t="shared" si="5"/>
        <v>M</v>
      </c>
      <c r="AY6" s="10" t="str">
        <f t="shared" si="5"/>
        <v>T</v>
      </c>
      <c r="AZ6" s="10" t="str">
        <f t="shared" si="5"/>
        <v>W</v>
      </c>
      <c r="BA6" s="10" t="str">
        <f t="shared" si="5"/>
        <v>T</v>
      </c>
      <c r="BB6" s="10" t="str">
        <f t="shared" si="5"/>
        <v>F</v>
      </c>
      <c r="BC6" s="10" t="str">
        <f t="shared" si="5"/>
        <v>S</v>
      </c>
      <c r="BD6" s="10" t="str">
        <f t="shared" si="5"/>
        <v>S</v>
      </c>
      <c r="BE6" s="10" t="str">
        <f t="shared" si="5"/>
        <v>M</v>
      </c>
      <c r="BF6" s="10" t="str">
        <f t="shared" si="5"/>
        <v>T</v>
      </c>
      <c r="BG6" s="10" t="str">
        <f t="shared" si="5"/>
        <v>W</v>
      </c>
      <c r="BH6" s="10" t="str">
        <f t="shared" si="5"/>
        <v>T</v>
      </c>
      <c r="BI6" s="10" t="str">
        <f t="shared" si="5"/>
        <v>F</v>
      </c>
      <c r="BJ6" s="10" t="str">
        <f t="shared" si="5"/>
        <v>S</v>
      </c>
      <c r="BK6" s="10" t="str">
        <f t="shared" si="5"/>
        <v>S</v>
      </c>
    </row>
    <row r="7" spans="1:63" ht="30" hidden="1" customHeight="1" thickBot="1" x14ac:dyDescent="0.3">
      <c r="D7"/>
      <c r="G7" t="str">
        <f>IF(OR(ISBLANK(task_start),ISBLANK(task_end)),"",task_end-task_start+1)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63" s="2" customFormat="1" ht="30" customHeight="1" thickBot="1" x14ac:dyDescent="0.3">
      <c r="A8" s="62" t="s">
        <v>58</v>
      </c>
      <c r="B8" s="73"/>
      <c r="C8" s="13"/>
      <c r="D8" s="14"/>
      <c r="E8" s="15"/>
      <c r="F8" s="12"/>
      <c r="G8" s="12" t="str">
        <f t="shared" ref="G8:G33" si="6">IF(OR(ISBLANK(task_start),ISBLANK(task_end)),"",task_end-task_start+1)</f>
        <v/>
      </c>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row>
    <row r="9" spans="1:63" s="2" customFormat="1" ht="30" customHeight="1" thickBot="1" x14ac:dyDescent="0.3">
      <c r="A9" s="63" t="s">
        <v>27</v>
      </c>
      <c r="B9" s="74" t="s">
        <v>28</v>
      </c>
      <c r="C9" s="16">
        <v>1</v>
      </c>
      <c r="D9" s="44">
        <f>Project_Start</f>
        <v>44466</v>
      </c>
      <c r="E9" s="44">
        <f>D9+2</f>
        <v>44468</v>
      </c>
      <c r="F9" s="12"/>
      <c r="G9" s="12">
        <f t="shared" si="6"/>
        <v>3</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row>
    <row r="10" spans="1:63" s="2" customFormat="1" ht="30" customHeight="1" thickBot="1" x14ac:dyDescent="0.3">
      <c r="A10" s="63" t="s">
        <v>29</v>
      </c>
      <c r="B10" s="74" t="s">
        <v>28</v>
      </c>
      <c r="C10" s="16">
        <v>1</v>
      </c>
      <c r="D10" s="44">
        <f>E9</f>
        <v>44468</v>
      </c>
      <c r="E10" s="44">
        <f>D10+2</f>
        <v>44470</v>
      </c>
      <c r="F10" s="12"/>
      <c r="G10" s="12">
        <f t="shared" si="6"/>
        <v>3</v>
      </c>
      <c r="H10" s="29"/>
      <c r="I10" s="29"/>
      <c r="J10" s="29"/>
      <c r="K10" s="29"/>
      <c r="L10" s="29"/>
      <c r="M10" s="29"/>
      <c r="N10" s="29"/>
      <c r="O10" s="29"/>
      <c r="P10" s="29"/>
      <c r="Q10" s="29"/>
      <c r="R10" s="29"/>
      <c r="S10" s="29"/>
      <c r="T10" s="30"/>
      <c r="U10" s="30"/>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row>
    <row r="11" spans="1:63" s="2" customFormat="1" ht="30" customHeight="1" thickBot="1" x14ac:dyDescent="0.3">
      <c r="A11" s="63" t="s">
        <v>30</v>
      </c>
      <c r="B11" s="74" t="s">
        <v>28</v>
      </c>
      <c r="C11" s="16">
        <v>1</v>
      </c>
      <c r="D11" s="44">
        <f>E10</f>
        <v>44470</v>
      </c>
      <c r="E11" s="44">
        <f>D11+4</f>
        <v>44474</v>
      </c>
      <c r="F11" s="12"/>
      <c r="G11" s="12">
        <f t="shared" si="6"/>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row>
    <row r="12" spans="1:63" s="2" customFormat="1" ht="30" customHeight="1" thickBot="1" x14ac:dyDescent="0.3">
      <c r="A12" s="64" t="s">
        <v>31</v>
      </c>
      <c r="B12" s="75"/>
      <c r="C12" s="17"/>
      <c r="D12" s="18"/>
      <c r="E12" s="19"/>
      <c r="F12" s="12"/>
      <c r="G12" s="12" t="str">
        <f t="shared" si="6"/>
        <v/>
      </c>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row>
    <row r="13" spans="1:63" s="2" customFormat="1" ht="30" customHeight="1" thickBot="1" x14ac:dyDescent="0.3">
      <c r="A13" s="65" t="s">
        <v>32</v>
      </c>
      <c r="B13" s="76" t="s">
        <v>28</v>
      </c>
      <c r="C13" s="20">
        <v>0.5</v>
      </c>
      <c r="D13" s="45">
        <f>E11</f>
        <v>44474</v>
      </c>
      <c r="E13" s="45">
        <f>D13+4</f>
        <v>44478</v>
      </c>
      <c r="F13" s="12"/>
      <c r="G13" s="12">
        <f t="shared" si="6"/>
        <v>5</v>
      </c>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row>
    <row r="14" spans="1:63" s="2" customFormat="1" ht="30" customHeight="1" thickBot="1" x14ac:dyDescent="0.3">
      <c r="A14" s="65" t="s">
        <v>33</v>
      </c>
      <c r="B14" s="76" t="s">
        <v>28</v>
      </c>
      <c r="C14" s="20">
        <v>0.5</v>
      </c>
      <c r="D14" s="45">
        <f>D13+2</f>
        <v>44476</v>
      </c>
      <c r="E14" s="45">
        <f>D14+5</f>
        <v>44481</v>
      </c>
      <c r="F14" s="12"/>
      <c r="G14" s="12">
        <f t="shared" si="6"/>
        <v>6</v>
      </c>
      <c r="H14" s="29"/>
      <c r="I14" s="29"/>
      <c r="J14" s="29"/>
      <c r="K14" s="29"/>
      <c r="L14" s="29"/>
      <c r="M14" s="29"/>
      <c r="N14" s="29"/>
      <c r="O14" s="29"/>
      <c r="P14" s="29"/>
      <c r="Q14" s="29"/>
      <c r="R14" s="29"/>
      <c r="S14" s="29"/>
      <c r="T14" s="30"/>
      <c r="U14" s="30"/>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row>
    <row r="15" spans="1:63" s="2" customFormat="1" ht="30" customHeight="1" thickBot="1" x14ac:dyDescent="0.3">
      <c r="A15" s="65" t="s">
        <v>34</v>
      </c>
      <c r="B15" s="76" t="s">
        <v>28</v>
      </c>
      <c r="C15" s="20"/>
      <c r="D15" s="45">
        <f>E14</f>
        <v>44481</v>
      </c>
      <c r="E15" s="45">
        <f>D15+3</f>
        <v>44484</v>
      </c>
      <c r="F15" s="12"/>
      <c r="G15" s="12">
        <f t="shared" si="6"/>
        <v>4</v>
      </c>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row>
    <row r="16" spans="1:63" s="2" customFormat="1" ht="30" customHeight="1" thickBot="1" x14ac:dyDescent="0.3">
      <c r="A16" s="65" t="s">
        <v>35</v>
      </c>
      <c r="B16" s="76" t="s">
        <v>42</v>
      </c>
      <c r="C16" s="20"/>
      <c r="D16" s="45">
        <f>D15</f>
        <v>44481</v>
      </c>
      <c r="E16" s="45">
        <f>D16+2</f>
        <v>44483</v>
      </c>
      <c r="F16" s="12"/>
      <c r="G16" s="12">
        <f t="shared" si="6"/>
        <v>3</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row>
    <row r="17" spans="1:63" s="2" customFormat="1" ht="30" customHeight="1" thickBot="1" x14ac:dyDescent="0.3">
      <c r="A17" s="65" t="s">
        <v>36</v>
      </c>
      <c r="B17" s="76" t="s">
        <v>42</v>
      </c>
      <c r="C17" s="20"/>
      <c r="D17" s="45">
        <f>D16</f>
        <v>44481</v>
      </c>
      <c r="E17" s="45">
        <f>D17+3</f>
        <v>44484</v>
      </c>
      <c r="F17" s="12"/>
      <c r="G17" s="12">
        <f t="shared" si="6"/>
        <v>4</v>
      </c>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row>
    <row r="18" spans="1:63" s="2" customFormat="1" ht="30" customHeight="1" thickBot="1" x14ac:dyDescent="0.3">
      <c r="A18" s="66" t="s">
        <v>37</v>
      </c>
      <c r="B18" s="77"/>
      <c r="C18" s="21"/>
      <c r="D18" s="22"/>
      <c r="E18" s="23"/>
      <c r="F18" s="12"/>
      <c r="G18" s="12" t="str">
        <f t="shared" si="6"/>
        <v/>
      </c>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row>
    <row r="19" spans="1:63" s="2" customFormat="1" ht="30" customHeight="1" thickBot="1" x14ac:dyDescent="0.3">
      <c r="A19" s="67" t="s">
        <v>38</v>
      </c>
      <c r="B19" s="78" t="s">
        <v>54</v>
      </c>
      <c r="C19" s="24"/>
      <c r="D19" s="46">
        <f>D9+15</f>
        <v>44481</v>
      </c>
      <c r="E19" s="46">
        <f>D19+5</f>
        <v>44486</v>
      </c>
      <c r="F19" s="12"/>
      <c r="G19" s="12">
        <f t="shared" si="6"/>
        <v>6</v>
      </c>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thickBot="1" x14ac:dyDescent="0.3">
      <c r="A20" s="67" t="s">
        <v>39</v>
      </c>
      <c r="B20" s="78" t="s">
        <v>54</v>
      </c>
      <c r="C20" s="24"/>
      <c r="D20" s="46">
        <f>E19+1</f>
        <v>44487</v>
      </c>
      <c r="E20" s="46">
        <f>D20+4</f>
        <v>44491</v>
      </c>
      <c r="F20" s="12"/>
      <c r="G20" s="12">
        <f t="shared" si="6"/>
        <v>5</v>
      </c>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thickBot="1" x14ac:dyDescent="0.3">
      <c r="A21" s="67" t="s">
        <v>40</v>
      </c>
      <c r="B21" s="78" t="s">
        <v>54</v>
      </c>
      <c r="C21" s="24"/>
      <c r="D21" s="46">
        <f>D20+5</f>
        <v>44492</v>
      </c>
      <c r="E21" s="46">
        <f>D21+5</f>
        <v>44497</v>
      </c>
      <c r="F21" s="12"/>
      <c r="G21" s="12">
        <f t="shared" si="6"/>
        <v>6</v>
      </c>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thickBot="1" x14ac:dyDescent="0.3">
      <c r="A22" s="67" t="s">
        <v>41</v>
      </c>
      <c r="B22" s="78" t="s">
        <v>55</v>
      </c>
      <c r="C22" s="24"/>
      <c r="D22" s="46">
        <f>E21+1</f>
        <v>44498</v>
      </c>
      <c r="E22" s="46">
        <f>D22+4</f>
        <v>44502</v>
      </c>
      <c r="F22" s="12"/>
      <c r="G22" s="12">
        <f t="shared" si="6"/>
        <v>5</v>
      </c>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thickBot="1" x14ac:dyDescent="0.3">
      <c r="A23" s="68" t="s">
        <v>43</v>
      </c>
      <c r="B23" s="79"/>
      <c r="C23" s="25"/>
      <c r="D23" s="26"/>
      <c r="E23" s="27"/>
      <c r="F23" s="12"/>
      <c r="G23" s="12" t="str">
        <f t="shared" si="6"/>
        <v/>
      </c>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thickBot="1" x14ac:dyDescent="0.3">
      <c r="A24" s="69" t="s">
        <v>44</v>
      </c>
      <c r="B24" s="80" t="s">
        <v>56</v>
      </c>
      <c r="C24" s="28"/>
      <c r="D24" s="47" t="s">
        <v>23</v>
      </c>
      <c r="E24" s="47" t="s">
        <v>23</v>
      </c>
      <c r="F24" s="12"/>
      <c r="G24" s="12" t="e">
        <f t="shared" si="6"/>
        <v>#VALUE!</v>
      </c>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thickBot="1" x14ac:dyDescent="0.3">
      <c r="A25" s="69" t="s">
        <v>45</v>
      </c>
      <c r="B25" s="80" t="s">
        <v>56</v>
      </c>
      <c r="C25" s="28"/>
      <c r="D25" s="47" t="s">
        <v>23</v>
      </c>
      <c r="E25" s="47" t="s">
        <v>23</v>
      </c>
      <c r="F25" s="12"/>
      <c r="G25" s="12" t="e">
        <f t="shared" si="6"/>
        <v>#VALUE!</v>
      </c>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thickBot="1" x14ac:dyDescent="0.3">
      <c r="A26" s="69" t="s">
        <v>46</v>
      </c>
      <c r="B26" s="80" t="s">
        <v>57</v>
      </c>
      <c r="C26" s="28"/>
      <c r="D26" s="47" t="s">
        <v>23</v>
      </c>
      <c r="E26" s="47" t="s">
        <v>23</v>
      </c>
      <c r="F26" s="12"/>
      <c r="G26" s="12" t="e">
        <f t="shared" si="6"/>
        <v>#VALUE!</v>
      </c>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thickBot="1" x14ac:dyDescent="0.3">
      <c r="A27" s="69" t="s">
        <v>47</v>
      </c>
      <c r="B27" s="81"/>
      <c r="C27" s="28"/>
      <c r="D27" s="47" t="s">
        <v>23</v>
      </c>
      <c r="E27" s="47" t="s">
        <v>23</v>
      </c>
      <c r="F27" s="12"/>
      <c r="G27" s="12" t="e">
        <f t="shared" si="6"/>
        <v>#VALUE!</v>
      </c>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thickBot="1" x14ac:dyDescent="0.3">
      <c r="A28" s="70" t="s">
        <v>48</v>
      </c>
      <c r="B28" s="82"/>
      <c r="C28" s="54"/>
      <c r="D28" s="55"/>
      <c r="E28" s="56"/>
      <c r="F28" s="12"/>
      <c r="G28" s="12" t="str">
        <f t="shared" si="6"/>
        <v/>
      </c>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thickBot="1" x14ac:dyDescent="0.3">
      <c r="A29" s="71" t="s">
        <v>49</v>
      </c>
      <c r="B29" s="82"/>
      <c r="C29" s="54"/>
      <c r="D29" s="57" t="s">
        <v>23</v>
      </c>
      <c r="E29" s="57" t="s">
        <v>23</v>
      </c>
      <c r="F29" s="12"/>
      <c r="G29" s="12" t="e">
        <f t="shared" si="6"/>
        <v>#VALUE!</v>
      </c>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thickBot="1" x14ac:dyDescent="0.3">
      <c r="A30" s="71" t="s">
        <v>50</v>
      </c>
      <c r="B30" s="82"/>
      <c r="C30" s="54"/>
      <c r="D30" s="57" t="s">
        <v>23</v>
      </c>
      <c r="E30" s="57" t="s">
        <v>23</v>
      </c>
      <c r="F30" s="12"/>
      <c r="G30" s="12" t="e">
        <f t="shared" si="6"/>
        <v>#VALUE!</v>
      </c>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thickBot="1" x14ac:dyDescent="0.3">
      <c r="A31" s="71" t="s">
        <v>51</v>
      </c>
      <c r="B31" s="82"/>
      <c r="C31" s="54"/>
      <c r="D31" s="57" t="s">
        <v>23</v>
      </c>
      <c r="E31" s="57" t="s">
        <v>23</v>
      </c>
      <c r="F31" s="12"/>
      <c r="G31" s="12" t="e">
        <f t="shared" si="6"/>
        <v>#VALUE!</v>
      </c>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thickBot="1" x14ac:dyDescent="0.3">
      <c r="A32" s="71" t="s">
        <v>52</v>
      </c>
      <c r="B32" s="82"/>
      <c r="C32" s="54"/>
      <c r="D32" s="57" t="s">
        <v>23</v>
      </c>
      <c r="E32" s="57" t="s">
        <v>23</v>
      </c>
      <c r="F32" s="12"/>
      <c r="G32" s="12" t="e">
        <f t="shared" si="6"/>
        <v>#VALUE!</v>
      </c>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thickBot="1" x14ac:dyDescent="0.3">
      <c r="A33" s="71" t="s">
        <v>53</v>
      </c>
      <c r="B33" s="82"/>
      <c r="C33" s="54"/>
      <c r="D33" s="57" t="s">
        <v>23</v>
      </c>
      <c r="E33" s="57" t="s">
        <v>23</v>
      </c>
      <c r="F33" s="12"/>
      <c r="G33" s="12" t="e">
        <f t="shared" si="6"/>
        <v>#VALUE!</v>
      </c>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sheetData>
  <mergeCells count="12">
    <mergeCell ref="AX4:BD4"/>
    <mergeCell ref="BE4:BK4"/>
    <mergeCell ref="D3:E3"/>
    <mergeCell ref="H4:N4"/>
    <mergeCell ref="O4:U4"/>
    <mergeCell ref="V4:AB4"/>
    <mergeCell ref="AC4:AI4"/>
    <mergeCell ref="B3:C3"/>
    <mergeCell ref="B4:C4"/>
    <mergeCell ref="A5:F5"/>
    <mergeCell ref="AJ4:AP4"/>
    <mergeCell ref="AQ4:AW4"/>
  </mergeCells>
  <conditionalFormatting sqref="C7:C27">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7">
    <cfRule type="expression" dxfId="8" priority="41">
      <formula>AND(TODAY()&gt;=H$5,TODAY()&lt;I$5)</formula>
    </cfRule>
  </conditionalFormatting>
  <conditionalFormatting sqref="H7:BK27">
    <cfRule type="expression" dxfId="7" priority="35">
      <formula>AND(task_start&lt;=H$5,ROUNDDOWN((task_end-task_start+1)*task_progress,0)+task_start-1&gt;=H$5)</formula>
    </cfRule>
    <cfRule type="expression" dxfId="6" priority="36" stopIfTrue="1">
      <formula>AND(task_end&gt;=H$5,task_start&lt;I$5)</formula>
    </cfRule>
  </conditionalFormatting>
  <conditionalFormatting sqref="C28:C32">
    <cfRule type="dataBar" priority="5">
      <dataBar>
        <cfvo type="num" val="0"/>
        <cfvo type="num" val="1"/>
        <color theme="0" tint="-0.249977111117893"/>
      </dataBar>
      <extLst>
        <ext xmlns:x14="http://schemas.microsoft.com/office/spreadsheetml/2009/9/main" uri="{B025F937-C7B1-47D3-B67F-A62EFF666E3E}">
          <x14:id>{38FBDA56-C05F-4485-AB20-0341C920BD3A}</x14:id>
        </ext>
      </extLst>
    </cfRule>
  </conditionalFormatting>
  <conditionalFormatting sqref="H28:BK32">
    <cfRule type="expression" dxfId="5" priority="8">
      <formula>AND(TODAY()&gt;=H$5,TODAY()&lt;I$5)</formula>
    </cfRule>
  </conditionalFormatting>
  <conditionalFormatting sqref="H28:BK32">
    <cfRule type="expression" dxfId="4" priority="6">
      <formula>AND(task_start&lt;=H$5,ROUNDDOWN((task_end-task_start+1)*task_progress,0)+task_start-1&gt;=H$5)</formula>
    </cfRule>
    <cfRule type="expression" dxfId="3" priority="7" stopIfTrue="1">
      <formula>AND(task_end&gt;=H$5,task_start&lt;I$5)</formula>
    </cfRule>
  </conditionalFormatting>
  <conditionalFormatting sqref="C33">
    <cfRule type="dataBar" priority="1">
      <dataBar>
        <cfvo type="num" val="0"/>
        <cfvo type="num" val="1"/>
        <color theme="0" tint="-0.249977111117893"/>
      </dataBar>
      <extLst>
        <ext xmlns:x14="http://schemas.microsoft.com/office/spreadsheetml/2009/9/main" uri="{B025F937-C7B1-47D3-B67F-A62EFF666E3E}">
          <x14:id>{CB4AFF51-1A7D-43CE-9C54-7ABC4EE04EFB}</x14:id>
        </ext>
      </extLst>
    </cfRule>
  </conditionalFormatting>
  <conditionalFormatting sqref="H33:BK33">
    <cfRule type="expression" dxfId="2" priority="4">
      <formula>AND(TODAY()&gt;=H$5,TODAY()&lt;I$5)</formula>
    </cfRule>
  </conditionalFormatting>
  <conditionalFormatting sqref="H33:BK33">
    <cfRule type="expression" dxfId="1" priority="2">
      <formula>AND(task_start&lt;=H$5,ROUNDDOWN((task_end-task_start+1)*task_progress,0)+task_start-1&gt;=H$5)</formula>
    </cfRule>
    <cfRule type="expression" dxfId="0" priority="3"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formula1>1</formula1>
    </dataValidation>
  </dataValidations>
  <hyperlinks>
    <hyperlink ref="H2" r:id="rId1"/>
    <hyperlink ref="H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6 E20:E21 D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C7:C27</xm:sqref>
        </x14:conditionalFormatting>
        <x14:conditionalFormatting xmlns:xm="http://schemas.microsoft.com/office/excel/2006/main">
          <x14:cfRule type="dataBar" id="{38FBDA56-C05F-4485-AB20-0341C920BD3A}">
            <x14:dataBar minLength="0" maxLength="100" gradient="0">
              <x14:cfvo type="num">
                <xm:f>0</xm:f>
              </x14:cfvo>
              <x14:cfvo type="num">
                <xm:f>1</xm:f>
              </x14:cfvo>
              <x14:negativeFillColor rgb="FFFF0000"/>
              <x14:axisColor rgb="FF000000"/>
            </x14:dataBar>
          </x14:cfRule>
          <xm:sqref>C28:C32</xm:sqref>
        </x14:conditionalFormatting>
        <x14:conditionalFormatting xmlns:xm="http://schemas.microsoft.com/office/excel/2006/main">
          <x14:cfRule type="dataBar" id="{CB4AFF51-1A7D-43CE-9C54-7ABC4EE04EFB}">
            <x14:dataBar minLength="0" maxLength="100" gradient="0">
              <x14:cfvo type="num">
                <xm:f>0</xm:f>
              </x14:cfvo>
              <x14:cfvo type="num">
                <xm:f>1</xm:f>
              </x14:cfvo>
              <x14:negativeFillColor rgb="FFFF0000"/>
              <x14:axisColor rgb="FF000000"/>
            </x14:dataBar>
          </x14:cfRule>
          <xm:sqref>C33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6" zoomScaleNormal="100" workbookViewId="0"/>
  </sheetViews>
  <sheetFormatPr defaultRowHeight="12.75" x14ac:dyDescent="0.2"/>
  <cols>
    <col min="1" max="1" width="87.140625" style="32" customWidth="1"/>
    <col min="2" max="16384" width="9.140625" style="1"/>
  </cols>
  <sheetData>
    <row r="1" spans="1:2" ht="46.5" customHeight="1" x14ac:dyDescent="0.2"/>
    <row r="2" spans="1:2" s="34" customFormat="1" ht="15.75" x14ac:dyDescent="0.25">
      <c r="A2" s="33" t="s">
        <v>11</v>
      </c>
      <c r="B2" s="33"/>
    </row>
    <row r="3" spans="1:2" s="38" customFormat="1" ht="27" customHeight="1" x14ac:dyDescent="0.25">
      <c r="A3" s="39" t="s">
        <v>16</v>
      </c>
      <c r="B3" s="39"/>
    </row>
    <row r="4" spans="1:2" s="35" customFormat="1" ht="26.25" x14ac:dyDescent="0.4">
      <c r="A4" s="36" t="s">
        <v>10</v>
      </c>
    </row>
    <row r="5" spans="1:2" ht="74.099999999999994" customHeight="1" x14ac:dyDescent="0.2">
      <c r="A5" s="37" t="s">
        <v>19</v>
      </c>
    </row>
    <row r="6" spans="1:2" ht="26.25" customHeight="1" x14ac:dyDescent="0.2">
      <c r="A6" s="36" t="s">
        <v>22</v>
      </c>
    </row>
    <row r="7" spans="1:2" s="32" customFormat="1" ht="204.95" customHeight="1" x14ac:dyDescent="0.25">
      <c r="A7" s="41" t="s">
        <v>21</v>
      </c>
    </row>
    <row r="8" spans="1:2" s="35" customFormat="1" ht="26.25" x14ac:dyDescent="0.4">
      <c r="A8" s="36" t="s">
        <v>12</v>
      </c>
    </row>
    <row r="9" spans="1:2" ht="60" x14ac:dyDescent="0.2">
      <c r="A9" s="37" t="s">
        <v>20</v>
      </c>
    </row>
    <row r="10" spans="1:2" s="32" customFormat="1" ht="27.95" customHeight="1" x14ac:dyDescent="0.25">
      <c r="A10" s="40" t="s">
        <v>18</v>
      </c>
    </row>
    <row r="11" spans="1:2" s="35" customFormat="1" ht="26.25" x14ac:dyDescent="0.4">
      <c r="A11" s="36" t="s">
        <v>9</v>
      </c>
    </row>
    <row r="12" spans="1:2" ht="30" x14ac:dyDescent="0.2">
      <c r="A12" s="37" t="s">
        <v>17</v>
      </c>
    </row>
    <row r="13" spans="1:2" s="32" customFormat="1" ht="27.95" customHeight="1" x14ac:dyDescent="0.25">
      <c r="A13" s="40" t="s">
        <v>3</v>
      </c>
    </row>
    <row r="14" spans="1:2" s="35" customFormat="1" ht="26.25" x14ac:dyDescent="0.4">
      <c r="A14" s="36" t="s">
        <v>13</v>
      </c>
    </row>
    <row r="15" spans="1:2" ht="75" customHeight="1" x14ac:dyDescent="0.2">
      <c r="A15" s="37" t="s">
        <v>14</v>
      </c>
    </row>
    <row r="16" spans="1:2" ht="75" x14ac:dyDescent="0.2">
      <c r="A16" s="37"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2021-09-27T14:07:58Z</dcterms:modified>
</cp:coreProperties>
</file>