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yechenhuang/Documents/"/>
    </mc:Choice>
  </mc:AlternateContent>
  <bookViews>
    <workbookView xWindow="25600" yWindow="460" windowWidth="256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1" l="1"/>
  <c r="D102" i="1"/>
  <c r="E101" i="1"/>
  <c r="F100" i="1"/>
  <c r="G99" i="1"/>
  <c r="H98" i="1"/>
  <c r="I97" i="1"/>
  <c r="J96" i="1"/>
  <c r="K95" i="1"/>
  <c r="L94" i="1"/>
  <c r="L113" i="1"/>
  <c r="L95" i="1"/>
  <c r="L114" i="1"/>
  <c r="K114" i="1"/>
  <c r="K96" i="1"/>
  <c r="L96" i="1"/>
  <c r="L115" i="1"/>
  <c r="K115" i="1"/>
  <c r="J115" i="1"/>
  <c r="J97" i="1"/>
  <c r="K97" i="1"/>
  <c r="L97" i="1"/>
  <c r="L116" i="1"/>
  <c r="K116" i="1"/>
  <c r="J116" i="1"/>
  <c r="I116" i="1"/>
  <c r="I98" i="1"/>
  <c r="J98" i="1"/>
  <c r="K98" i="1"/>
  <c r="L98" i="1"/>
  <c r="L117" i="1"/>
  <c r="K117" i="1"/>
  <c r="J117" i="1"/>
  <c r="I117" i="1"/>
  <c r="H117" i="1"/>
  <c r="H99" i="1"/>
  <c r="I99" i="1"/>
  <c r="J99" i="1"/>
  <c r="K99" i="1"/>
  <c r="L99" i="1"/>
  <c r="L118" i="1"/>
  <c r="K118" i="1"/>
  <c r="J118" i="1"/>
  <c r="I118" i="1"/>
  <c r="H118" i="1"/>
  <c r="G118" i="1"/>
  <c r="G137" i="1"/>
  <c r="G100" i="1"/>
  <c r="H100" i="1"/>
  <c r="I100" i="1"/>
  <c r="J100" i="1"/>
  <c r="K100" i="1"/>
  <c r="L100" i="1"/>
  <c r="L119" i="1"/>
  <c r="K119" i="1"/>
  <c r="J119" i="1"/>
  <c r="I119" i="1"/>
  <c r="H119" i="1"/>
  <c r="G119" i="1"/>
  <c r="G138" i="1"/>
  <c r="F138" i="1"/>
  <c r="F101" i="1"/>
  <c r="G101" i="1"/>
  <c r="H101" i="1"/>
  <c r="I101" i="1"/>
  <c r="J101" i="1"/>
  <c r="K101" i="1"/>
  <c r="L101" i="1"/>
  <c r="L120" i="1"/>
  <c r="K120" i="1"/>
  <c r="J120" i="1"/>
  <c r="I120" i="1"/>
  <c r="H120" i="1"/>
  <c r="G120" i="1"/>
  <c r="G139" i="1"/>
  <c r="F139" i="1"/>
  <c r="E139" i="1"/>
  <c r="E102" i="1"/>
  <c r="F102" i="1"/>
  <c r="G102" i="1"/>
  <c r="H102" i="1"/>
  <c r="I102" i="1"/>
  <c r="J102" i="1"/>
  <c r="K102" i="1"/>
  <c r="L102" i="1"/>
  <c r="L121" i="1"/>
  <c r="K121" i="1"/>
  <c r="J121" i="1"/>
  <c r="I121" i="1"/>
  <c r="H121" i="1"/>
  <c r="G121" i="1"/>
  <c r="G140" i="1"/>
  <c r="F140" i="1"/>
  <c r="E140" i="1"/>
  <c r="D140" i="1"/>
  <c r="D103" i="1"/>
  <c r="E103" i="1"/>
  <c r="F103" i="1"/>
  <c r="G103" i="1"/>
  <c r="H103" i="1"/>
  <c r="I103" i="1"/>
  <c r="J103" i="1"/>
  <c r="K103" i="1"/>
  <c r="L103" i="1"/>
  <c r="L122" i="1"/>
  <c r="K122" i="1"/>
  <c r="J122" i="1"/>
  <c r="I122" i="1"/>
  <c r="H122" i="1"/>
  <c r="G122" i="1"/>
  <c r="G141" i="1"/>
  <c r="F141" i="1"/>
  <c r="E141" i="1"/>
  <c r="D141" i="1"/>
  <c r="C141" i="1"/>
  <c r="C104" i="1"/>
  <c r="D104" i="1"/>
  <c r="E104" i="1"/>
  <c r="F104" i="1"/>
  <c r="G104" i="1"/>
  <c r="H104" i="1"/>
  <c r="I104" i="1"/>
  <c r="J104" i="1"/>
  <c r="K104" i="1"/>
  <c r="L104" i="1"/>
  <c r="L123" i="1"/>
  <c r="K123" i="1"/>
  <c r="J123" i="1"/>
  <c r="I123" i="1"/>
  <c r="H123" i="1"/>
  <c r="G123" i="1"/>
  <c r="G142" i="1"/>
  <c r="F142" i="1"/>
  <c r="E142" i="1"/>
  <c r="D142" i="1"/>
  <c r="C142" i="1"/>
  <c r="B142" i="1"/>
  <c r="B137" i="1"/>
  <c r="C137" i="1"/>
  <c r="D137" i="1"/>
  <c r="E137" i="1"/>
  <c r="F137" i="1"/>
  <c r="B138" i="1"/>
  <c r="C138" i="1"/>
  <c r="D138" i="1"/>
  <c r="E138" i="1"/>
  <c r="B139" i="1"/>
  <c r="C139" i="1"/>
  <c r="D139" i="1"/>
  <c r="B140" i="1"/>
  <c r="C140" i="1"/>
  <c r="B141" i="1"/>
  <c r="C20" i="1"/>
  <c r="D19" i="1"/>
  <c r="E18" i="1"/>
  <c r="F17" i="1"/>
  <c r="G16" i="1"/>
  <c r="H15" i="1"/>
  <c r="I14" i="1"/>
  <c r="J14" i="1"/>
  <c r="K14" i="1"/>
  <c r="K30" i="1"/>
  <c r="I15" i="1"/>
  <c r="J15" i="1"/>
  <c r="K15" i="1"/>
  <c r="K31" i="1"/>
  <c r="J31" i="1"/>
  <c r="H16" i="1"/>
  <c r="I16" i="1"/>
  <c r="J16" i="1"/>
  <c r="K16" i="1"/>
  <c r="K32" i="1"/>
  <c r="J32" i="1"/>
  <c r="I32" i="1"/>
  <c r="G17" i="1"/>
  <c r="H17" i="1"/>
  <c r="I17" i="1"/>
  <c r="J17" i="1"/>
  <c r="K17" i="1"/>
  <c r="K33" i="1"/>
  <c r="J33" i="1"/>
  <c r="I33" i="1"/>
  <c r="H33" i="1"/>
  <c r="F18" i="1"/>
  <c r="G18" i="1"/>
  <c r="H18" i="1"/>
  <c r="I18" i="1"/>
  <c r="J18" i="1"/>
  <c r="K18" i="1"/>
  <c r="K34" i="1"/>
  <c r="J34" i="1"/>
  <c r="I34" i="1"/>
  <c r="H34" i="1"/>
  <c r="G34" i="1"/>
  <c r="E19" i="1"/>
  <c r="F19" i="1"/>
  <c r="G19" i="1"/>
  <c r="H19" i="1"/>
  <c r="I19" i="1"/>
  <c r="J19" i="1"/>
  <c r="K19" i="1"/>
  <c r="K35" i="1"/>
  <c r="J35" i="1"/>
  <c r="I35" i="1"/>
  <c r="H35" i="1"/>
  <c r="G35" i="1"/>
  <c r="F35" i="1"/>
  <c r="D20" i="1"/>
  <c r="E20" i="1"/>
  <c r="F20" i="1"/>
  <c r="G20" i="1"/>
  <c r="H20" i="1"/>
  <c r="I20" i="1"/>
  <c r="J20" i="1"/>
  <c r="K20" i="1"/>
  <c r="K36" i="1"/>
  <c r="J36" i="1"/>
  <c r="I36" i="1"/>
  <c r="H36" i="1"/>
  <c r="G36" i="1"/>
  <c r="F36" i="1"/>
  <c r="E36" i="1"/>
  <c r="C21" i="1"/>
  <c r="D21" i="1"/>
  <c r="E21" i="1"/>
  <c r="F21" i="1"/>
  <c r="G21" i="1"/>
  <c r="H21" i="1"/>
  <c r="I21" i="1"/>
  <c r="J21" i="1"/>
  <c r="K21" i="1"/>
  <c r="K37" i="1"/>
  <c r="J37" i="1"/>
  <c r="I37" i="1"/>
  <c r="H37" i="1"/>
  <c r="G37" i="1"/>
  <c r="F37" i="1"/>
  <c r="E37" i="1"/>
  <c r="D37" i="1"/>
  <c r="F120" i="1"/>
  <c r="F121" i="1"/>
  <c r="E121" i="1"/>
  <c r="F122" i="1"/>
  <c r="E122" i="1"/>
  <c r="J13" i="1"/>
  <c r="K13" i="1"/>
  <c r="K29" i="1"/>
  <c r="J30" i="1"/>
  <c r="I31" i="1"/>
  <c r="H32" i="1"/>
  <c r="G33" i="1"/>
  <c r="F34" i="1"/>
  <c r="E35" i="1"/>
  <c r="D36" i="1"/>
  <c r="C37" i="1"/>
  <c r="F119" i="1"/>
  <c r="E120" i="1"/>
  <c r="F123" i="1"/>
  <c r="E123" i="1"/>
  <c r="D121" i="1"/>
  <c r="D122" i="1"/>
  <c r="C122" i="1"/>
  <c r="D123" i="1"/>
  <c r="C123" i="1"/>
  <c r="B123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B118" i="1"/>
  <c r="C118" i="1"/>
  <c r="D118" i="1"/>
  <c r="E118" i="1"/>
  <c r="F118" i="1"/>
  <c r="B119" i="1"/>
  <c r="C119" i="1"/>
  <c r="D119" i="1"/>
  <c r="E119" i="1"/>
  <c r="B120" i="1"/>
  <c r="C120" i="1"/>
  <c r="D120" i="1"/>
  <c r="B121" i="1"/>
  <c r="C121" i="1"/>
  <c r="B122" i="1"/>
  <c r="C94" i="1"/>
  <c r="D94" i="1"/>
  <c r="E94" i="1"/>
  <c r="F94" i="1"/>
  <c r="G94" i="1"/>
  <c r="H94" i="1"/>
  <c r="I94" i="1"/>
  <c r="J94" i="1"/>
  <c r="K94" i="1"/>
  <c r="B10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C98" i="1"/>
  <c r="D98" i="1"/>
  <c r="E98" i="1"/>
  <c r="F98" i="1"/>
  <c r="G98" i="1"/>
  <c r="C99" i="1"/>
  <c r="D99" i="1"/>
  <c r="E99" i="1"/>
  <c r="F99" i="1"/>
  <c r="C100" i="1"/>
  <c r="D100" i="1"/>
  <c r="E100" i="1"/>
  <c r="C101" i="1"/>
  <c r="D101" i="1"/>
  <c r="C102" i="1"/>
  <c r="B21" i="1"/>
  <c r="B6" i="1"/>
  <c r="K12" i="1"/>
  <c r="K28" i="1"/>
  <c r="J29" i="1"/>
  <c r="I30" i="1"/>
  <c r="H31" i="1"/>
  <c r="G32" i="1"/>
  <c r="F33" i="1"/>
  <c r="E34" i="1"/>
  <c r="D35" i="1"/>
  <c r="C36" i="1"/>
  <c r="B37" i="1"/>
  <c r="B82" i="1"/>
  <c r="C82" i="1"/>
  <c r="D82" i="1"/>
  <c r="E82" i="1"/>
  <c r="F82" i="1"/>
  <c r="G82" i="1"/>
  <c r="B83" i="1"/>
  <c r="C83" i="1"/>
  <c r="D83" i="1"/>
  <c r="E83" i="1"/>
  <c r="F83" i="1"/>
  <c r="H82" i="1"/>
  <c r="H83" i="1"/>
  <c r="G83" i="1"/>
  <c r="B84" i="1"/>
  <c r="C84" i="1"/>
  <c r="D84" i="1"/>
  <c r="E84" i="1"/>
  <c r="H84" i="1"/>
  <c r="G84" i="1"/>
  <c r="F84" i="1"/>
  <c r="B85" i="1"/>
  <c r="C85" i="1"/>
  <c r="D85" i="1"/>
  <c r="H85" i="1"/>
  <c r="G85" i="1"/>
  <c r="F85" i="1"/>
  <c r="E85" i="1"/>
  <c r="B86" i="1"/>
  <c r="C86" i="1"/>
  <c r="H86" i="1"/>
  <c r="G86" i="1"/>
  <c r="F86" i="1"/>
  <c r="E86" i="1"/>
  <c r="D86" i="1"/>
  <c r="B87" i="1"/>
  <c r="H87" i="1"/>
  <c r="G87" i="1"/>
  <c r="F87" i="1"/>
  <c r="E87" i="1"/>
  <c r="D87" i="1"/>
  <c r="C87" i="1"/>
  <c r="H88" i="1"/>
  <c r="G88" i="1"/>
  <c r="F88" i="1"/>
  <c r="E88" i="1"/>
  <c r="D88" i="1"/>
  <c r="C88" i="1"/>
  <c r="B88" i="1"/>
  <c r="E72" i="1"/>
  <c r="E71" i="1"/>
  <c r="D72" i="1"/>
  <c r="E70" i="1"/>
  <c r="D71" i="1"/>
  <c r="C72" i="1"/>
  <c r="E73" i="1"/>
  <c r="D73" i="1"/>
  <c r="C73" i="1"/>
  <c r="B73" i="1"/>
  <c r="B65" i="1"/>
  <c r="B59" i="1"/>
  <c r="C59" i="1"/>
  <c r="D59" i="1"/>
  <c r="E59" i="1"/>
  <c r="B60" i="1"/>
  <c r="C60" i="1"/>
  <c r="D60" i="1"/>
  <c r="E60" i="1"/>
  <c r="B61" i="1"/>
  <c r="C61" i="1"/>
  <c r="E61" i="1"/>
  <c r="D61" i="1"/>
  <c r="B62" i="1"/>
  <c r="E62" i="1"/>
  <c r="D62" i="1"/>
  <c r="C62" i="1"/>
  <c r="E63" i="1"/>
  <c r="D63" i="1"/>
  <c r="C51" i="1"/>
  <c r="D51" i="1"/>
  <c r="E51" i="1"/>
  <c r="C63" i="1"/>
  <c r="C50" i="1"/>
  <c r="D50" i="1"/>
  <c r="E50" i="1"/>
  <c r="D49" i="1"/>
  <c r="E48" i="1"/>
  <c r="E49" i="1"/>
  <c r="E42" i="1"/>
  <c r="E43" i="1"/>
  <c r="E44" i="1"/>
  <c r="E45" i="1"/>
  <c r="E46" i="1"/>
  <c r="E47" i="1"/>
  <c r="E41" i="1"/>
  <c r="E53" i="1"/>
  <c r="D42" i="1"/>
  <c r="D43" i="1"/>
  <c r="D44" i="1"/>
  <c r="D45" i="1"/>
  <c r="D46" i="1"/>
  <c r="D47" i="1"/>
  <c r="D48" i="1"/>
  <c r="D41" i="1"/>
  <c r="D53" i="1"/>
  <c r="B63" i="1"/>
  <c r="F49" i="1"/>
  <c r="F50" i="1"/>
  <c r="F51" i="1"/>
  <c r="F47" i="1"/>
  <c r="F48" i="1"/>
  <c r="F42" i="1"/>
  <c r="F43" i="1"/>
  <c r="F44" i="1"/>
  <c r="F45" i="1"/>
  <c r="F46" i="1"/>
  <c r="F41" i="1"/>
  <c r="F53" i="1"/>
  <c r="C41" i="1"/>
  <c r="C42" i="1"/>
  <c r="C43" i="1"/>
  <c r="C44" i="1"/>
  <c r="C45" i="1"/>
  <c r="C46" i="1"/>
  <c r="C47" i="1"/>
  <c r="C48" i="1"/>
  <c r="C49" i="1"/>
  <c r="C53" i="1"/>
  <c r="G46" i="1"/>
  <c r="G47" i="1"/>
  <c r="G48" i="1"/>
  <c r="G49" i="1"/>
  <c r="G50" i="1"/>
  <c r="G51" i="1"/>
  <c r="G41" i="1"/>
  <c r="G42" i="1"/>
  <c r="G43" i="1"/>
  <c r="G44" i="1"/>
  <c r="G45" i="1"/>
  <c r="G53" i="1"/>
  <c r="H45" i="1"/>
  <c r="H46" i="1"/>
  <c r="H47" i="1"/>
  <c r="H48" i="1"/>
  <c r="H49" i="1"/>
  <c r="H50" i="1"/>
  <c r="H51" i="1"/>
  <c r="H41" i="1"/>
  <c r="H42" i="1"/>
  <c r="H43" i="1"/>
  <c r="H44" i="1"/>
  <c r="H53" i="1"/>
  <c r="I44" i="1"/>
  <c r="I45" i="1"/>
  <c r="I46" i="1"/>
  <c r="I47" i="1"/>
  <c r="I48" i="1"/>
  <c r="I49" i="1"/>
  <c r="I50" i="1"/>
  <c r="I51" i="1"/>
  <c r="I41" i="1"/>
  <c r="I42" i="1"/>
  <c r="I43" i="1"/>
  <c r="I53" i="1"/>
  <c r="J43" i="1"/>
  <c r="J44" i="1"/>
  <c r="J45" i="1"/>
  <c r="J46" i="1"/>
  <c r="J47" i="1"/>
  <c r="J48" i="1"/>
  <c r="J49" i="1"/>
  <c r="J50" i="1"/>
  <c r="J51" i="1"/>
  <c r="J41" i="1"/>
  <c r="J42" i="1"/>
  <c r="J53" i="1"/>
  <c r="K42" i="1"/>
  <c r="K43" i="1"/>
  <c r="K44" i="1"/>
  <c r="K45" i="1"/>
  <c r="K46" i="1"/>
  <c r="K47" i="1"/>
  <c r="K48" i="1"/>
  <c r="K49" i="1"/>
  <c r="K50" i="1"/>
  <c r="K51" i="1"/>
  <c r="K41" i="1"/>
  <c r="K53" i="1"/>
  <c r="L41" i="1"/>
  <c r="L42" i="1"/>
  <c r="L43" i="1"/>
  <c r="L44" i="1"/>
  <c r="L45" i="1"/>
  <c r="L46" i="1"/>
  <c r="L47" i="1"/>
  <c r="L48" i="1"/>
  <c r="L49" i="1"/>
  <c r="L50" i="1"/>
  <c r="L51" i="1"/>
  <c r="L53" i="1"/>
  <c r="C19" i="1"/>
  <c r="B50" i="1"/>
  <c r="J28" i="1"/>
  <c r="I29" i="1"/>
  <c r="H30" i="1"/>
  <c r="G31" i="1"/>
  <c r="F32" i="1"/>
  <c r="E33" i="1"/>
  <c r="D34" i="1"/>
  <c r="I28" i="1"/>
  <c r="H29" i="1"/>
  <c r="G30" i="1"/>
  <c r="F31" i="1"/>
  <c r="E32" i="1"/>
  <c r="D33" i="1"/>
  <c r="B49" i="1"/>
  <c r="B48" i="1"/>
  <c r="B47" i="1"/>
  <c r="B46" i="1"/>
  <c r="B45" i="1"/>
  <c r="B44" i="1"/>
  <c r="B43" i="1"/>
  <c r="B42" i="1"/>
  <c r="B41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B30" i="1"/>
  <c r="C30" i="1"/>
  <c r="D30" i="1"/>
  <c r="E30" i="1"/>
  <c r="F30" i="1"/>
  <c r="B31" i="1"/>
  <c r="C31" i="1"/>
  <c r="D31" i="1"/>
  <c r="E31" i="1"/>
  <c r="B32" i="1"/>
  <c r="C32" i="1"/>
  <c r="D32" i="1"/>
  <c r="B33" i="1"/>
  <c r="C33" i="1"/>
  <c r="B34" i="1"/>
  <c r="C34" i="1"/>
  <c r="B35" i="1"/>
  <c r="C35" i="1"/>
  <c r="B36" i="1"/>
  <c r="N87" i="1"/>
  <c r="N86" i="1"/>
  <c r="M87" i="1"/>
  <c r="M86" i="1"/>
  <c r="L87" i="1"/>
  <c r="L86" i="1"/>
  <c r="N85" i="1"/>
  <c r="M85" i="1"/>
  <c r="L85" i="1"/>
  <c r="L11" i="1"/>
  <c r="L12" i="1"/>
  <c r="L13" i="1"/>
  <c r="L14" i="1"/>
  <c r="L15" i="1"/>
  <c r="L16" i="1"/>
  <c r="L17" i="1"/>
  <c r="L18" i="1"/>
  <c r="L19" i="1"/>
  <c r="L20" i="1"/>
  <c r="L21" i="1"/>
  <c r="D18" i="1"/>
  <c r="C18" i="1"/>
  <c r="E17" i="1"/>
  <c r="D17" i="1"/>
  <c r="C17" i="1"/>
  <c r="F16" i="1"/>
  <c r="E16" i="1"/>
  <c r="D16" i="1"/>
  <c r="C16" i="1"/>
</calcChain>
</file>

<file path=xl/sharedStrings.xml><?xml version="1.0" encoding="utf-8"?>
<sst xmlns="http://schemas.openxmlformats.org/spreadsheetml/2006/main" count="26" uniqueCount="22">
  <si>
    <t>Term Structure Lattice</t>
  </si>
  <si>
    <t>r(0,0)</t>
  </si>
  <si>
    <t>u</t>
  </si>
  <si>
    <t>d</t>
  </si>
  <si>
    <t>q</t>
  </si>
  <si>
    <t>1-q</t>
  </si>
  <si>
    <t>Short-Rate Lattice</t>
  </si>
  <si>
    <t>American Zero Option Value</t>
  </si>
  <si>
    <t>European Zero Option Value</t>
  </si>
  <si>
    <t>Expiration</t>
  </si>
  <si>
    <t>Strike</t>
  </si>
  <si>
    <t>Option type</t>
  </si>
  <si>
    <t>10-Year Zero-Coupon Bond</t>
  </si>
  <si>
    <t>Forward Contract Matures at T 4</t>
  </si>
  <si>
    <t>10-Year Forward Equation</t>
  </si>
  <si>
    <t>Bond prices</t>
  </si>
  <si>
    <t>Spot rates</t>
  </si>
  <si>
    <t>Future Contract Matures at T 4</t>
  </si>
  <si>
    <t>Fixed Rate</t>
  </si>
  <si>
    <t>Swap With Expiration t = 6</t>
  </si>
  <si>
    <t>Swaption Strike</t>
  </si>
  <si>
    <t>Swaption:  Expiration t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</si>
</sst>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10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11" xfId="0" applyNumberFormat="1" applyBorder="1"/>
    <xf numFmtId="10" fontId="0" fillId="0" borderId="12" xfId="0" applyNumberFormat="1" applyBorder="1"/>
    <xf numFmtId="10" fontId="2" fillId="0" borderId="12" xfId="0" applyNumberFormat="1" applyFont="1" applyBorder="1"/>
    <xf numFmtId="10" fontId="0" fillId="0" borderId="7" xfId="0" applyNumberFormat="1" applyBorder="1"/>
    <xf numFmtId="1" fontId="0" fillId="0" borderId="0" xfId="0" applyNumberFormat="1" applyFill="1" applyBorder="1"/>
    <xf numFmtId="0" fontId="2" fillId="2" borderId="1" xfId="0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2" fontId="0" fillId="0" borderId="0" xfId="0" applyNumberFormat="1" applyBorder="1"/>
    <xf numFmtId="165" fontId="0" fillId="0" borderId="0" xfId="0" applyNumberFormat="1" applyBorder="1"/>
    <xf numFmtId="2" fontId="2" fillId="0" borderId="0" xfId="0" applyNumberFormat="1" applyFont="1" applyBorder="1"/>
    <xf numFmtId="0" fontId="2" fillId="3" borderId="3" xfId="0" applyFont="1" applyFill="1" applyBorder="1"/>
    <xf numFmtId="0" fontId="0" fillId="0" borderId="3" xfId="0" applyBorder="1" applyAlignment="1">
      <alignment horizontal="center"/>
    </xf>
    <xf numFmtId="0" fontId="2" fillId="3" borderId="5" xfId="0" applyFont="1" applyFill="1" applyBorder="1"/>
    <xf numFmtId="2" fontId="0" fillId="0" borderId="5" xfId="0" applyNumberFormat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2" xfId="0" applyBorder="1"/>
    <xf numFmtId="0" fontId="0" fillId="0" borderId="7" xfId="0" applyBorder="1"/>
    <xf numFmtId="0" fontId="0" fillId="0" borderId="0" xfId="0" applyFill="1" applyBorder="1"/>
    <xf numFmtId="165" fontId="0" fillId="0" borderId="0" xfId="0" applyNumberFormat="1"/>
    <xf numFmtId="0" fontId="6" fillId="0" borderId="0" xfId="0" applyFont="1"/>
    <xf numFmtId="0" fontId="6" fillId="0" borderId="10" xfId="0" applyFont="1" applyBorder="1"/>
    <xf numFmtId="2" fontId="6" fillId="0" borderId="0" xfId="0" applyNumberFormat="1" applyFont="1"/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6" fontId="2" fillId="4" borderId="14" xfId="1" quotePrefix="1" applyNumberFormat="1" applyFont="1" applyFill="1" applyBorder="1" applyAlignment="1">
      <alignment horizontal="center"/>
    </xf>
    <xf numFmtId="0" fontId="2" fillId="2" borderId="13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2" fontId="2" fillId="0" borderId="8" xfId="0" applyNumberFormat="1" applyFont="1" applyBorder="1"/>
    <xf numFmtId="2" fontId="0" fillId="0" borderId="8" xfId="0" applyNumberFormat="1" applyBorder="1"/>
    <xf numFmtId="165" fontId="3" fillId="0" borderId="0" xfId="0" applyNumberFormat="1" applyFont="1" applyBorder="1"/>
    <xf numFmtId="9" fontId="0" fillId="0" borderId="3" xfId="1" applyFont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topLeftCell="A97" zoomScale="130" zoomScaleNormal="130" zoomScalePageLayoutView="130" workbookViewId="0">
      <selection activeCell="B143" sqref="B143"/>
    </sheetView>
  </sheetViews>
  <sheetFormatPr baseColWidth="10" defaultRowHeight="16" x14ac:dyDescent="0.2"/>
  <sheetData>
    <row r="1" spans="1:12" ht="17" thickBot="1" x14ac:dyDescent="0.25">
      <c r="A1" s="1" t="s">
        <v>0</v>
      </c>
      <c r="B1" s="2"/>
    </row>
    <row r="2" spans="1:12" x14ac:dyDescent="0.2">
      <c r="A2" s="3" t="s">
        <v>1</v>
      </c>
      <c r="B2" s="4">
        <v>0.05</v>
      </c>
    </row>
    <row r="3" spans="1:12" x14ac:dyDescent="0.2">
      <c r="A3" s="5" t="s">
        <v>2</v>
      </c>
      <c r="B3" s="6">
        <v>1.1000000000000001</v>
      </c>
    </row>
    <row r="4" spans="1:12" x14ac:dyDescent="0.2">
      <c r="A4" s="5" t="s">
        <v>3</v>
      </c>
      <c r="B4" s="7">
        <v>0.9</v>
      </c>
    </row>
    <row r="5" spans="1:12" x14ac:dyDescent="0.2">
      <c r="A5" s="5" t="s">
        <v>4</v>
      </c>
      <c r="B5" s="8">
        <v>0.5</v>
      </c>
    </row>
    <row r="6" spans="1:12" ht="17" thickBot="1" x14ac:dyDescent="0.25">
      <c r="A6" s="9" t="s">
        <v>5</v>
      </c>
      <c r="B6" s="10">
        <f>1-B5</f>
        <v>0.5</v>
      </c>
    </row>
    <row r="8" spans="1:12" ht="17" thickBot="1" x14ac:dyDescent="0.25"/>
    <row r="9" spans="1:12" ht="17" thickBot="1" x14ac:dyDescent="0.25">
      <c r="A9" s="11" t="s">
        <v>6</v>
      </c>
      <c r="B9" s="12"/>
      <c r="C9" s="13"/>
      <c r="D9" s="13"/>
      <c r="E9" s="13"/>
      <c r="F9" s="13"/>
      <c r="G9" s="14"/>
    </row>
    <row r="10" spans="1:12" x14ac:dyDescent="0.2">
      <c r="A10" s="15"/>
      <c r="B10" s="16">
        <v>0</v>
      </c>
      <c r="C10" s="16">
        <v>1</v>
      </c>
      <c r="D10" s="16">
        <v>2</v>
      </c>
      <c r="E10" s="16">
        <v>3</v>
      </c>
      <c r="F10" s="16">
        <v>4</v>
      </c>
      <c r="G10" s="17">
        <v>5</v>
      </c>
      <c r="H10" s="26">
        <v>6</v>
      </c>
      <c r="I10" s="26">
        <v>7</v>
      </c>
      <c r="J10" s="26">
        <v>8</v>
      </c>
      <c r="K10" s="26">
        <v>9</v>
      </c>
      <c r="L10" s="26">
        <v>10</v>
      </c>
    </row>
    <row r="11" spans="1:12" ht="17" thickBot="1" x14ac:dyDescent="0.25">
      <c r="A11" s="16">
        <v>10</v>
      </c>
      <c r="B11" s="16"/>
      <c r="C11" s="16"/>
      <c r="D11" s="16"/>
      <c r="E11" s="16"/>
      <c r="F11" s="16"/>
      <c r="G11" s="16"/>
      <c r="H11" s="26"/>
      <c r="I11" s="26"/>
      <c r="J11" s="26"/>
      <c r="K11" s="26"/>
      <c r="L11" s="25">
        <f t="shared" ref="L11:L20" ca="1" si="0">IF($A11 &lt; L$10, $B$4*OFFSET(L11,0,-1),IF($A11=L$10,$B$3*OFFSET(L11,1,-1),""))</f>
        <v>0.12968712300500007</v>
      </c>
    </row>
    <row r="12" spans="1:12" ht="17" thickBot="1" x14ac:dyDescent="0.25">
      <c r="A12">
        <v>9</v>
      </c>
      <c r="K12" s="25">
        <f t="shared" ref="K12:K20" ca="1" si="1">IF($A12 &lt; K$10, $B$4*OFFSET(K12,0,-1),IF($A12=K$10,$B$3*OFFSET(K12,1,-1),""))</f>
        <v>0.11789738455000007</v>
      </c>
      <c r="L12" s="25">
        <f t="shared" ca="1" si="0"/>
        <v>0.10610764609500006</v>
      </c>
    </row>
    <row r="13" spans="1:12" ht="17" thickBot="1" x14ac:dyDescent="0.25">
      <c r="A13">
        <v>8</v>
      </c>
      <c r="J13" s="25">
        <f t="shared" ref="J13:J20" ca="1" si="2">IF($A13 &lt; J$10, $B$4*OFFSET(J13,0,-1),IF($A13=J$10,$B$3*OFFSET(J13,1,-1),""))</f>
        <v>0.10717944050000006</v>
      </c>
      <c r="K13" s="25">
        <f t="shared" ca="1" si="1"/>
        <v>9.6461496450000059E-2</v>
      </c>
      <c r="L13" s="25">
        <f t="shared" ca="1" si="0"/>
        <v>8.6815346805000054E-2</v>
      </c>
    </row>
    <row r="14" spans="1:12" ht="17" thickBot="1" x14ac:dyDescent="0.25">
      <c r="A14">
        <v>7</v>
      </c>
      <c r="I14" s="25">
        <f t="shared" ref="I14:I20" ca="1" si="3">IF($A14 &lt; I$10, $B$4*OFFSET(I14,0,-1),IF($A14=I$10,$B$3*OFFSET(I14,1,-1),""))</f>
        <v>9.7435855000000043E-2</v>
      </c>
      <c r="J14" s="25">
        <f t="shared" ca="1" si="2"/>
        <v>8.7692269500000045E-2</v>
      </c>
      <c r="K14" s="25">
        <f t="shared" ca="1" si="1"/>
        <v>7.8923042550000044E-2</v>
      </c>
      <c r="L14" s="25">
        <f t="shared" ca="1" si="0"/>
        <v>7.1030738295000048E-2</v>
      </c>
    </row>
    <row r="15" spans="1:12" ht="17" thickBot="1" x14ac:dyDescent="0.25">
      <c r="A15">
        <v>6</v>
      </c>
      <c r="H15" s="25">
        <f t="shared" ref="H15:H20" ca="1" si="4">IF($A15 &lt; H$10, $B$4*OFFSET(H15,0,-1),IF($A15=H$10,$B$3*OFFSET(H15,1,-1),""))</f>
        <v>8.8578050000000033E-2</v>
      </c>
      <c r="I15" s="25">
        <f t="shared" ca="1" si="3"/>
        <v>7.9720245000000037E-2</v>
      </c>
      <c r="J15" s="25">
        <f t="shared" ca="1" si="2"/>
        <v>7.1748220500000029E-2</v>
      </c>
      <c r="K15" s="25">
        <f t="shared" ca="1" si="1"/>
        <v>6.4573398450000027E-2</v>
      </c>
      <c r="L15" s="25">
        <f t="shared" ca="1" si="0"/>
        <v>5.8116058605000027E-2</v>
      </c>
    </row>
    <row r="16" spans="1:12" ht="17" thickBot="1" x14ac:dyDescent="0.25">
      <c r="A16" s="18">
        <v>5</v>
      </c>
      <c r="B16" s="19"/>
      <c r="C16" s="20" t="str">
        <f ca="1">IF($A16 &lt; C$10, $B$4*OFFSET(C16,0,-1),IF($A16=C$10,$B$3*OFFSET(C16,1,-1),""))</f>
        <v/>
      </c>
      <c r="D16" s="20" t="str">
        <f ca="1">IF($A16 &lt; D$10, $B$4*OFFSET(D16,0,-1),IF($A16=D$10,$B$3*OFFSET(D16,1,-1),""))</f>
        <v/>
      </c>
      <c r="E16" s="20" t="str">
        <f ca="1">IF($A16 &lt; E$10, $B$4*OFFSET(E16,0,-1),IF($A16=E$10,$B$3*OFFSET(E16,1,-1),""))</f>
        <v/>
      </c>
      <c r="F16" s="20" t="str">
        <f ca="1">IF($A16 &lt; F$10, $B$4*OFFSET(F16,0,-1),IF($A16=F$10,$B$3*OFFSET(F16,1,-1),""))</f>
        <v/>
      </c>
      <c r="G16" s="21">
        <f ca="1">IF($A16 &lt; G$10, $B$4*OFFSET(G16,0,-1),IF($A16=G$10,$B$3*OFFSET(G16,1,-1),""))</f>
        <v>8.0525500000000028E-2</v>
      </c>
      <c r="H16" s="25">
        <f t="shared" ca="1" si="4"/>
        <v>7.2472950000000022E-2</v>
      </c>
      <c r="I16" s="25">
        <f t="shared" ca="1" si="3"/>
        <v>6.5225655000000021E-2</v>
      </c>
      <c r="J16" s="25">
        <f t="shared" ca="1" si="2"/>
        <v>5.8703089500000021E-2</v>
      </c>
      <c r="K16" s="25">
        <f t="shared" ca="1" si="1"/>
        <v>5.2832780550000021E-2</v>
      </c>
      <c r="L16" s="25">
        <f t="shared" ca="1" si="0"/>
        <v>4.7549502495000021E-2</v>
      </c>
    </row>
    <row r="17" spans="1:16" ht="17" thickBot="1" x14ac:dyDescent="0.25">
      <c r="A17" s="18">
        <v>4</v>
      </c>
      <c r="B17" s="20"/>
      <c r="C17" s="20" t="str">
        <f ca="1">IF($A17 &lt; C$10, $B$4*OFFSET(C17,0,-1),IF($A17=C$10,$B$3*OFFSET(C17,1,-1),""))</f>
        <v/>
      </c>
      <c r="D17" s="20" t="str">
        <f ca="1">IF($A17 &lt; D$10, $B$4*OFFSET(D17,0,-1),IF($A17=D$10,$B$3*OFFSET(D17,1,-1),""))</f>
        <v/>
      </c>
      <c r="E17" s="20" t="str">
        <f ca="1">IF($A17 &lt; E$10, $B$4*OFFSET(E17,0,-1),IF($A17=E$10,$B$3*OFFSET(E17,1,-1),""))</f>
        <v/>
      </c>
      <c r="F17" s="20">
        <f ca="1">IF($A17 &lt; F$10, $B$4*OFFSET(F17,0,-1),IF($A17=F$10,$B$3*OFFSET(F17,1,-1),""))</f>
        <v>7.320500000000002E-2</v>
      </c>
      <c r="G17" s="21">
        <f ca="1">IF($A17 &lt; G$10, $B$4*OFFSET(G17,0,-1),IF($A17=G$10,$B$3*OFFSET(G17,1,-1),""))</f>
        <v>6.5884500000000026E-2</v>
      </c>
      <c r="H17" s="25">
        <f t="shared" ca="1" si="4"/>
        <v>5.9296050000000024E-2</v>
      </c>
      <c r="I17" s="25">
        <f t="shared" ca="1" si="3"/>
        <v>5.3366445000000019E-2</v>
      </c>
      <c r="J17" s="25">
        <f t="shared" ca="1" si="2"/>
        <v>4.8029800500000018E-2</v>
      </c>
      <c r="K17" s="25">
        <f t="shared" ca="1" si="1"/>
        <v>4.3226820450000016E-2</v>
      </c>
      <c r="L17" s="25">
        <f t="shared" ca="1" si="0"/>
        <v>3.8904138405000017E-2</v>
      </c>
    </row>
    <row r="18" spans="1:16" ht="17" thickBot="1" x14ac:dyDescent="0.25">
      <c r="A18" s="18">
        <v>3</v>
      </c>
      <c r="B18" s="20"/>
      <c r="C18" s="20" t="str">
        <f ca="1">IF($A18 &lt; C$10, $B$4*OFFSET(C18,0,-1),IF($A18=C$10,$B$3*OFFSET(C18,1,-1),""))</f>
        <v/>
      </c>
      <c r="D18" s="20" t="str">
        <f ca="1">IF($A18 &lt; D$10, $B$4*OFFSET(D18,0,-1),IF($A18=D$10,$B$3*OFFSET(D18,1,-1),""))</f>
        <v/>
      </c>
      <c r="E18" s="20">
        <f ca="1">IF($A18 &lt; E$10, $B$4*OFFSET(E18,0,-1),IF($A18=E$10,$B$3*OFFSET(E18,1,-1),""))</f>
        <v>6.6550000000000012E-2</v>
      </c>
      <c r="F18" s="20">
        <f ca="1">IF($A18 &lt; F$10, $B$4*OFFSET(F18,0,-1),IF($A18=F$10,$B$3*OFFSET(F18,1,-1),""))</f>
        <v>5.9895000000000011E-2</v>
      </c>
      <c r="G18" s="21">
        <f ca="1">IF($A18 &lt; G$10, $B$4*OFFSET(G18,0,-1),IF($A18=G$10,$B$3*OFFSET(G18,1,-1),""))</f>
        <v>5.3905500000000009E-2</v>
      </c>
      <c r="H18" s="25">
        <f t="shared" ca="1" si="4"/>
        <v>4.8514950000000008E-2</v>
      </c>
      <c r="I18" s="25">
        <f t="shared" ca="1" si="3"/>
        <v>4.3663455000000011E-2</v>
      </c>
      <c r="J18" s="25">
        <f t="shared" ca="1" si="2"/>
        <v>3.929710950000001E-2</v>
      </c>
      <c r="K18" s="25">
        <f t="shared" ca="1" si="1"/>
        <v>3.5367398550000012E-2</v>
      </c>
      <c r="L18" s="25">
        <f t="shared" ca="1" si="0"/>
        <v>3.1830658695000014E-2</v>
      </c>
    </row>
    <row r="19" spans="1:16" ht="17" thickBot="1" x14ac:dyDescent="0.25">
      <c r="A19" s="18">
        <v>2</v>
      </c>
      <c r="B19" s="20"/>
      <c r="C19" s="20" t="str">
        <f ca="1">IF($A19 &lt; C$10, $B$4*OFFSET(C19,0,-1),IF($A19=C$10,$B$3*OFFSET(C19,1,-1),""))</f>
        <v/>
      </c>
      <c r="D19" s="20">
        <f ca="1">IF($A19 &lt; D$10, $B$4*OFFSET(D19,0,-1),IF($A19=D$10,$B$3*OFFSET(D19,1,-1),""))</f>
        <v>6.0500000000000012E-2</v>
      </c>
      <c r="E19" s="20">
        <f ca="1">IF($A19 &lt; E$10, $B$4*OFFSET(E19,0,-1),IF($A19=E$10,$B$3*OFFSET(E19,1,-1),""))</f>
        <v>5.4450000000000012E-2</v>
      </c>
      <c r="F19" s="20">
        <f ca="1">IF($A19 &lt; F$10, $B$4*OFFSET(F19,0,-1),IF($A19=F$10,$B$3*OFFSET(F19,1,-1),""))</f>
        <v>4.9005000000000014E-2</v>
      </c>
      <c r="G19" s="21">
        <f ca="1">IF($A19 &lt; G$10, $B$4*OFFSET(G19,0,-1),IF($A19=G$10,$B$3*OFFSET(G19,1,-1),""))</f>
        <v>4.4104500000000012E-2</v>
      </c>
      <c r="H19" s="25">
        <f t="shared" ca="1" si="4"/>
        <v>3.9694050000000008E-2</v>
      </c>
      <c r="I19" s="25">
        <f t="shared" ca="1" si="3"/>
        <v>3.5724645000000006E-2</v>
      </c>
      <c r="J19" s="25">
        <f t="shared" ca="1" si="2"/>
        <v>3.2152180500000009E-2</v>
      </c>
      <c r="K19" s="25">
        <f t="shared" ca="1" si="1"/>
        <v>2.893696245000001E-2</v>
      </c>
      <c r="L19" s="25">
        <f t="shared" ca="1" si="0"/>
        <v>2.6043266205000009E-2</v>
      </c>
    </row>
    <row r="20" spans="1:16" ht="17" thickBot="1" x14ac:dyDescent="0.25">
      <c r="A20" s="18">
        <v>1</v>
      </c>
      <c r="B20" s="20"/>
      <c r="C20" s="20">
        <f ca="1">IF($A20 &lt; C$10, $B$4*OFFSET(C20,0,-1),IF($A20=C$10,$B$3*OFFSET(C20,1,-1),""))</f>
        <v>5.5000000000000007E-2</v>
      </c>
      <c r="D20" s="20">
        <f ca="1">IF($A20 &lt; D$10, $B$4*OFFSET(D20,0,-1),IF($A20=D$10,$B$3*OFFSET(D20,1,-1),""))</f>
        <v>4.9500000000000009E-2</v>
      </c>
      <c r="E20" s="20">
        <f ca="1">IF($A20 &lt; E$10, $B$4*OFFSET(E20,0,-1),IF($A20=E$10,$B$3*OFFSET(E20,1,-1),""))</f>
        <v>4.4550000000000006E-2</v>
      </c>
      <c r="F20" s="20">
        <f ca="1">IF($A20 &lt; F$10, $B$4*OFFSET(F20,0,-1),IF($A20=F$10,$B$3*OFFSET(F20,1,-1),""))</f>
        <v>4.0095000000000006E-2</v>
      </c>
      <c r="G20" s="21">
        <f ca="1">IF($A20 &lt; G$10, $B$4*OFFSET(G20,0,-1),IF($A20=G$10,$B$3*OFFSET(G20,1,-1),""))</f>
        <v>3.6085500000000006E-2</v>
      </c>
      <c r="H20" s="25">
        <f t="shared" ca="1" si="4"/>
        <v>3.2476950000000004E-2</v>
      </c>
      <c r="I20" s="25">
        <f t="shared" ca="1" si="3"/>
        <v>2.9229255000000006E-2</v>
      </c>
      <c r="J20" s="25">
        <f t="shared" ca="1" si="2"/>
        <v>2.6306329500000006E-2</v>
      </c>
      <c r="K20" s="25">
        <f t="shared" ca="1" si="1"/>
        <v>2.3675696550000007E-2</v>
      </c>
      <c r="L20" s="25">
        <f t="shared" ca="1" si="0"/>
        <v>2.1308126895000008E-2</v>
      </c>
    </row>
    <row r="21" spans="1:16" ht="17" thickBot="1" x14ac:dyDescent="0.25">
      <c r="A21" s="22">
        <v>0</v>
      </c>
      <c r="B21" s="23">
        <f>$B$2</f>
        <v>0.05</v>
      </c>
      <c r="C21" s="24">
        <f ca="1">IF($A21 &lt; C$10, $B$4*OFFSET(C21,0,-1),IF($A21=C$10,$B$3*OFFSET(C21,1,-1),""))</f>
        <v>4.5000000000000005E-2</v>
      </c>
      <c r="D21" s="23">
        <f ca="1">IF($A21 &lt; D$10, $B$4*OFFSET(D21,0,-1),IF($A21=D$10,$B$3*OFFSET(D21,1,-1),""))</f>
        <v>4.0500000000000008E-2</v>
      </c>
      <c r="E21" s="23">
        <f ca="1">IF($A21 &lt; E$10, $B$4*OFFSET(E21,0,-1),IF($A21=E$10,$B$3*OFFSET(E21,1,-1),""))</f>
        <v>3.645000000000001E-2</v>
      </c>
      <c r="F21" s="23">
        <f ca="1">IF($A21 &lt; F$10, $B$4*OFFSET(F21,0,-1),IF($A21=F$10,$B$3*OFFSET(F21,1,-1),""))</f>
        <v>3.2805000000000008E-2</v>
      </c>
      <c r="G21" s="25">
        <f ca="1">IF($A21 &lt; G$10, $B$4*OFFSET(G21,0,-1),IF($A21=G$10,$B$3*OFFSET(G21,1,-1),""))</f>
        <v>2.9524500000000009E-2</v>
      </c>
      <c r="H21" s="25">
        <f t="shared" ref="H21:L21" ca="1" si="5">IF($A21 &lt; H$10, $B$4*OFFSET(H21,0,-1),IF($A21=H$10,$B$3*OFFSET(H21,1,-1),""))</f>
        <v>2.657205000000001E-2</v>
      </c>
      <c r="I21" s="25">
        <f t="shared" ca="1" si="5"/>
        <v>2.3914845000000011E-2</v>
      </c>
      <c r="J21" s="25">
        <f t="shared" ca="1" si="5"/>
        <v>2.1523360500000012E-2</v>
      </c>
      <c r="K21" s="25">
        <f t="shared" ca="1" si="5"/>
        <v>1.937102445000001E-2</v>
      </c>
      <c r="L21" s="25">
        <f t="shared" ca="1" si="5"/>
        <v>1.7433922005000008E-2</v>
      </c>
    </row>
    <row r="24" spans="1:16" ht="17" thickBot="1" x14ac:dyDescent="0.25"/>
    <row r="25" spans="1:16" ht="17" thickBot="1" x14ac:dyDescent="0.25">
      <c r="A25" s="27" t="s">
        <v>12</v>
      </c>
      <c r="B25" s="28"/>
      <c r="C25" s="2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1:16" x14ac:dyDescent="0.2">
      <c r="A26" s="31"/>
      <c r="B26" s="32">
        <v>0</v>
      </c>
      <c r="C26" s="32">
        <v>1</v>
      </c>
      <c r="D26" s="32">
        <v>2</v>
      </c>
      <c r="E26" s="32">
        <v>3</v>
      </c>
      <c r="F26" s="32">
        <v>4</v>
      </c>
      <c r="G26" s="49">
        <v>5</v>
      </c>
      <c r="H26" s="49">
        <v>6</v>
      </c>
      <c r="I26" s="49">
        <v>7</v>
      </c>
      <c r="J26" s="49">
        <v>8</v>
      </c>
      <c r="K26" s="49">
        <v>9</v>
      </c>
      <c r="L26" s="49">
        <v>10</v>
      </c>
      <c r="P26" s="33"/>
    </row>
    <row r="27" spans="1:16" x14ac:dyDescent="0.2">
      <c r="A27" s="31">
        <v>10</v>
      </c>
      <c r="B27" s="34" t="str">
        <f t="shared" ref="B27:K27" si="6">IF($A27 &lt;=B$26,($B$5*C26 + $B$6*C27)/(1+B11), "")</f>
        <v/>
      </c>
      <c r="C27" s="34" t="str">
        <f t="shared" si="6"/>
        <v/>
      </c>
      <c r="D27" s="34" t="str">
        <f t="shared" si="6"/>
        <v/>
      </c>
      <c r="E27" s="34" t="str">
        <f t="shared" si="6"/>
        <v/>
      </c>
      <c r="F27" s="34" t="str">
        <f t="shared" si="6"/>
        <v/>
      </c>
      <c r="G27" s="34" t="str">
        <f t="shared" si="6"/>
        <v/>
      </c>
      <c r="H27" s="34" t="str">
        <f t="shared" si="6"/>
        <v/>
      </c>
      <c r="I27" s="34" t="str">
        <f t="shared" si="6"/>
        <v/>
      </c>
      <c r="J27" s="34" t="str">
        <f t="shared" si="6"/>
        <v/>
      </c>
      <c r="K27" s="34" t="str">
        <f t="shared" si="6"/>
        <v/>
      </c>
      <c r="L27">
        <v>100</v>
      </c>
      <c r="P27" s="33"/>
    </row>
    <row r="28" spans="1:16" x14ac:dyDescent="0.2">
      <c r="A28" s="31">
        <v>9</v>
      </c>
      <c r="B28" s="34" t="str">
        <f t="shared" ref="B28:K28" si="7">IF($A28 &lt;=B$26,($B$5*C27 + $B$6*C28)/(1+B12), "")</f>
        <v/>
      </c>
      <c r="C28" s="34" t="str">
        <f t="shared" si="7"/>
        <v/>
      </c>
      <c r="D28" s="34" t="str">
        <f t="shared" si="7"/>
        <v/>
      </c>
      <c r="E28" s="34" t="str">
        <f t="shared" si="7"/>
        <v/>
      </c>
      <c r="F28" s="34" t="str">
        <f t="shared" si="7"/>
        <v/>
      </c>
      <c r="G28" s="34" t="str">
        <f t="shared" si="7"/>
        <v/>
      </c>
      <c r="H28" s="34" t="str">
        <f t="shared" si="7"/>
        <v/>
      </c>
      <c r="I28" s="34" t="str">
        <f t="shared" si="7"/>
        <v/>
      </c>
      <c r="J28" s="34" t="str">
        <f t="shared" si="7"/>
        <v/>
      </c>
      <c r="K28" s="34">
        <f t="shared" ca="1" si="7"/>
        <v>89.453648771397866</v>
      </c>
      <c r="L28">
        <v>100</v>
      </c>
      <c r="P28" s="33"/>
    </row>
    <row r="29" spans="1:16" x14ac:dyDescent="0.2">
      <c r="A29" s="31">
        <v>8</v>
      </c>
      <c r="B29" s="34" t="str">
        <f t="shared" ref="B29:K29" si="8">IF($A29 &lt;=B$26,($B$5*C28 + $B$6*C29)/(1+B13), "")</f>
        <v/>
      </c>
      <c r="C29" s="34" t="str">
        <f t="shared" si="8"/>
        <v/>
      </c>
      <c r="D29" s="34" t="str">
        <f t="shared" si="8"/>
        <v/>
      </c>
      <c r="E29" s="34" t="str">
        <f t="shared" si="8"/>
        <v/>
      </c>
      <c r="F29" s="34" t="str">
        <f t="shared" si="8"/>
        <v/>
      </c>
      <c r="G29" s="34" t="str">
        <f t="shared" si="8"/>
        <v/>
      </c>
      <c r="H29" s="34" t="str">
        <f t="shared" si="8"/>
        <v/>
      </c>
      <c r="I29" s="34" t="str">
        <f t="shared" si="8"/>
        <v/>
      </c>
      <c r="J29" s="34">
        <f t="shared" ca="1" si="8"/>
        <v>81.583939847428169</v>
      </c>
      <c r="K29" s="34">
        <f t="shared" ca="1" si="8"/>
        <v>91.202472976724465</v>
      </c>
      <c r="L29">
        <v>100</v>
      </c>
      <c r="P29" s="33"/>
    </row>
    <row r="30" spans="1:16" x14ac:dyDescent="0.2">
      <c r="A30" s="31">
        <v>7</v>
      </c>
      <c r="B30" s="34" t="str">
        <f t="shared" ref="B30:K30" si="9">IF($A30 &lt;=B$26,($B$5*C29 + $B$6*C30)/(1+B14), "")</f>
        <v/>
      </c>
      <c r="C30" s="34" t="str">
        <f t="shared" si="9"/>
        <v/>
      </c>
      <c r="D30" s="34" t="str">
        <f t="shared" si="9"/>
        <v/>
      </c>
      <c r="E30" s="34" t="str">
        <f t="shared" si="9"/>
        <v/>
      </c>
      <c r="F30" s="34" t="str">
        <f t="shared" si="9"/>
        <v/>
      </c>
      <c r="G30" s="34" t="str">
        <f t="shared" si="9"/>
        <v/>
      </c>
      <c r="H30" s="34" t="str">
        <f t="shared" si="9"/>
        <v/>
      </c>
      <c r="I30" s="34">
        <f t="shared" ca="1" si="9"/>
        <v>75.683223860718243</v>
      </c>
      <c r="J30" s="34">
        <f t="shared" ca="1" si="9"/>
        <v>84.531027126059286</v>
      </c>
      <c r="K30" s="34">
        <f t="shared" ca="1" si="9"/>
        <v>92.685016499094502</v>
      </c>
      <c r="L30">
        <v>100</v>
      </c>
      <c r="P30" s="33"/>
    </row>
    <row r="31" spans="1:16" x14ac:dyDescent="0.2">
      <c r="A31" s="31">
        <v>6</v>
      </c>
      <c r="B31" s="34" t="str">
        <f t="shared" ref="B31:K31" si="10">IF($A31 &lt;=B$26,($B$5*C30 + $B$6*C31)/(1+B15), "")</f>
        <v/>
      </c>
      <c r="C31" s="34" t="str">
        <f t="shared" si="10"/>
        <v/>
      </c>
      <c r="D31" s="34" t="str">
        <f t="shared" si="10"/>
        <v/>
      </c>
      <c r="E31" s="34" t="str">
        <f t="shared" si="10"/>
        <v/>
      </c>
      <c r="F31" s="34" t="str">
        <f t="shared" si="10"/>
        <v/>
      </c>
      <c r="G31" s="34" t="str">
        <f t="shared" si="10"/>
        <v/>
      </c>
      <c r="H31" s="34">
        <f t="shared" ca="1" si="10"/>
        <v>71.260629251758132</v>
      </c>
      <c r="I31" s="34">
        <f t="shared" ca="1" si="10"/>
        <v>79.462289804585396</v>
      </c>
      <c r="J31" s="34">
        <f t="shared" ca="1" si="10"/>
        <v>87.063058906076606</v>
      </c>
      <c r="K31" s="34">
        <f t="shared" ca="1" si="10"/>
        <v>93.934340408654037</v>
      </c>
      <c r="L31">
        <v>100</v>
      </c>
      <c r="P31" s="33"/>
    </row>
    <row r="32" spans="1:16" x14ac:dyDescent="0.2">
      <c r="A32" s="31">
        <v>5</v>
      </c>
      <c r="B32" s="34" t="str">
        <f t="shared" ref="B32:K32" si="11">IF($A32 &lt;=B$26,($B$5*C31 + $B$6*C32)/(1+B16), "")</f>
        <v/>
      </c>
      <c r="C32" s="34" t="str">
        <f t="shared" si="11"/>
        <v/>
      </c>
      <c r="D32" s="34" t="str">
        <f t="shared" si="11"/>
        <v/>
      </c>
      <c r="E32" s="34" t="str">
        <f t="shared" si="11"/>
        <v/>
      </c>
      <c r="F32" s="34" t="str">
        <f t="shared" si="11"/>
        <v/>
      </c>
      <c r="G32" s="34">
        <f t="shared" ca="1" si="11"/>
        <v>67.968561148156567</v>
      </c>
      <c r="H32" s="34">
        <f t="shared" ca="1" si="11"/>
        <v>75.622897786026769</v>
      </c>
      <c r="I32" s="34">
        <f t="shared" ca="1" si="11"/>
        <v>82.744734747671842</v>
      </c>
      <c r="J32" s="34">
        <f t="shared" ca="1" si="11"/>
        <v>89.220569632703416</v>
      </c>
      <c r="K32" s="34">
        <f t="shared" ca="1" si="11"/>
        <v>94.981845025531968</v>
      </c>
      <c r="L32">
        <v>100</v>
      </c>
      <c r="P32" s="33"/>
    </row>
    <row r="33" spans="1:16" x14ac:dyDescent="0.2">
      <c r="A33" s="31">
        <v>4</v>
      </c>
      <c r="B33" s="34" t="str">
        <f t="shared" ref="B33:K33" si="12">IF($A33 &lt;=B$26,($B$5*C32 + $B$6*C33)/(1+B17), "")</f>
        <v/>
      </c>
      <c r="C33" s="34" t="str">
        <f t="shared" si="12"/>
        <v/>
      </c>
      <c r="D33" s="34" t="str">
        <f t="shared" si="12"/>
        <v/>
      </c>
      <c r="E33" s="34" t="str">
        <f t="shared" si="12"/>
        <v/>
      </c>
      <c r="F33" s="34">
        <f t="shared" ca="1" si="12"/>
        <v>65.55598201203054</v>
      </c>
      <c r="G33" s="34">
        <f t="shared" ca="1" si="12"/>
        <v>72.741454202285908</v>
      </c>
      <c r="H33" s="34">
        <f t="shared" ca="1" si="12"/>
        <v>79.44507929732606</v>
      </c>
      <c r="I33" s="34">
        <f t="shared" ca="1" si="12"/>
        <v>85.566982635516666</v>
      </c>
      <c r="J33" s="34">
        <f t="shared" ca="1" si="12"/>
        <v>91.046206983598438</v>
      </c>
      <c r="K33" s="34">
        <f t="shared" ca="1" si="12"/>
        <v>95.856431257072757</v>
      </c>
      <c r="L33">
        <v>100</v>
      </c>
      <c r="P33" s="33"/>
    </row>
    <row r="34" spans="1:16" x14ac:dyDescent="0.2">
      <c r="A34" s="31">
        <v>3</v>
      </c>
      <c r="B34" s="34" t="str">
        <f t="shared" ref="B34:K34" si="13">IF($A34 &lt;=B$26,($B$5*C33 + $B$6*C34)/(1+B18), "")</f>
        <v/>
      </c>
      <c r="C34" s="34" t="str">
        <f t="shared" si="13"/>
        <v/>
      </c>
      <c r="D34" s="34" t="str">
        <f t="shared" si="13"/>
        <v/>
      </c>
      <c r="E34" s="34">
        <f t="shared" ca="1" si="13"/>
        <v>63.838111174377453</v>
      </c>
      <c r="F34" s="34">
        <f t="shared" ca="1" si="13"/>
        <v>70.617092934034005</v>
      </c>
      <c r="G34" s="34">
        <f t="shared" ca="1" si="13"/>
        <v>76.95195322835005</v>
      </c>
      <c r="H34" s="34">
        <f t="shared" ca="1" si="13"/>
        <v>82.755094188875688</v>
      </c>
      <c r="I34" s="34">
        <f t="shared" ca="1" si="13"/>
        <v>87.972924255871916</v>
      </c>
      <c r="J34" s="34">
        <f t="shared" ca="1" si="13"/>
        <v>92.58204516707471</v>
      </c>
      <c r="K34" s="34">
        <f t="shared" ca="1" si="13"/>
        <v>96.584072610405642</v>
      </c>
      <c r="L34">
        <v>100</v>
      </c>
      <c r="P34" s="33"/>
    </row>
    <row r="35" spans="1:16" x14ac:dyDescent="0.2">
      <c r="A35" s="31">
        <v>2</v>
      </c>
      <c r="B35" s="34" t="str">
        <f t="shared" ref="B35:K35" si="14">IF($A35 &lt;=B$26,($B$5*C34 + $B$6*C35)/(1+B19), "")</f>
        <v/>
      </c>
      <c r="C35" s="34" t="str">
        <f t="shared" si="14"/>
        <v/>
      </c>
      <c r="D35" s="34">
        <f t="shared" ca="1" si="14"/>
        <v>62.67640230365749</v>
      </c>
      <c r="E35" s="34">
        <f t="shared" ca="1" si="14"/>
        <v>69.098538111680071</v>
      </c>
      <c r="F35" s="34">
        <f t="shared" ca="1" si="14"/>
        <v>75.104814089688105</v>
      </c>
      <c r="G35" s="34">
        <f t="shared" ca="1" si="14"/>
        <v>80.618697779956463</v>
      </c>
      <c r="H35" s="34">
        <f t="shared" ca="1" si="14"/>
        <v>85.593596083509425</v>
      </c>
      <c r="I35" s="34">
        <f t="shared" ca="1" si="14"/>
        <v>90.009380876384199</v>
      </c>
      <c r="J35" s="34">
        <f t="shared" ca="1" si="14"/>
        <v>93.867822942650918</v>
      </c>
      <c r="K35" s="34">
        <f t="shared" ca="1" si="14"/>
        <v>97.18768364768448</v>
      </c>
      <c r="L35">
        <v>100</v>
      </c>
      <c r="P35" s="33"/>
    </row>
    <row r="36" spans="1:16" x14ac:dyDescent="0.2">
      <c r="A36" s="31">
        <v>1</v>
      </c>
      <c r="B36" s="34" t="str">
        <f t="shared" ref="B36:K36" si="15">IF($A36 &lt;=B$26,($B$5*C35 + $B$6*C36)/(1+B20), "")</f>
        <v/>
      </c>
      <c r="C36" s="34">
        <f t="shared" ca="1" si="15"/>
        <v>61.965082423810998</v>
      </c>
      <c r="D36" s="34">
        <f t="shared" ca="1" si="15"/>
        <v>68.069921610583719</v>
      </c>
      <c r="E36" s="34">
        <f t="shared" ca="1" si="15"/>
        <v>73.780227348935156</v>
      </c>
      <c r="F36" s="34">
        <f t="shared" ca="1" si="15"/>
        <v>79.029458864972355</v>
      </c>
      <c r="G36" s="34">
        <f t="shared" ca="1" si="15"/>
        <v>83.777592256370355</v>
      </c>
      <c r="H36" s="34">
        <f t="shared" ca="1" si="15"/>
        <v>88.007901039965802</v>
      </c>
      <c r="I36" s="34">
        <f t="shared" ca="1" si="15"/>
        <v>91.722877606907218</v>
      </c>
      <c r="J36" s="34">
        <f t="shared" ca="1" si="15"/>
        <v>94.939915028975662</v>
      </c>
      <c r="K36" s="34">
        <f t="shared" ca="1" si="15"/>
        <v>97.687187785175325</v>
      </c>
      <c r="L36">
        <v>100</v>
      </c>
      <c r="P36" s="33"/>
    </row>
    <row r="37" spans="1:16" x14ac:dyDescent="0.2">
      <c r="A37" s="31">
        <v>0</v>
      </c>
      <c r="B37" s="34">
        <f ca="1">IF($A37 &lt;=B$26,($B$5*C36 + $B$6*C37)/(1+B21), "")</f>
        <v>61.621958117541546</v>
      </c>
      <c r="C37" s="34">
        <f t="shared" ref="C37:K37" ca="1" si="16">IF($A37 &lt;=C$26,($B$5*D36 + $B$6*D37)/(1+C21), "")</f>
        <v>67.441029623026253</v>
      </c>
      <c r="D37" s="34">
        <f t="shared" ca="1" si="16"/>
        <v>72.881830301541115</v>
      </c>
      <c r="E37" s="34">
        <f t="shared" ca="1" si="16"/>
        <v>77.886861508571897</v>
      </c>
      <c r="F37" s="34">
        <f t="shared" ca="1" si="16"/>
        <v>82.422216356146365</v>
      </c>
      <c r="G37" s="34">
        <f t="shared" ca="1" si="16"/>
        <v>86.474562071049121</v>
      </c>
      <c r="H37" s="34">
        <f t="shared" ca="1" si="16"/>
        <v>90.047459517865818</v>
      </c>
      <c r="I37" s="34">
        <f t="shared" ca="1" si="16"/>
        <v>93.15753262218783</v>
      </c>
      <c r="J37" s="34">
        <f t="shared" ca="1" si="16"/>
        <v>95.830846121884122</v>
      </c>
      <c r="K37" s="34">
        <f t="shared" ca="1" si="16"/>
        <v>98.099708154795579</v>
      </c>
      <c r="L37">
        <v>100</v>
      </c>
      <c r="P37" s="33"/>
    </row>
    <row r="38" spans="1:16" ht="17" thickBot="1" x14ac:dyDescent="0.25">
      <c r="A38" s="31"/>
      <c r="B38" s="35"/>
      <c r="C38" s="35"/>
      <c r="D38" s="35"/>
      <c r="E38" s="35"/>
      <c r="F38" s="35"/>
      <c r="G38" s="35"/>
      <c r="H38" s="35"/>
      <c r="I38" s="35"/>
      <c r="J38" s="32"/>
      <c r="K38" s="32"/>
      <c r="P38" s="33"/>
    </row>
    <row r="39" spans="1:16" ht="17" thickBot="1" x14ac:dyDescent="0.25">
      <c r="A39" s="27" t="s">
        <v>14</v>
      </c>
      <c r="B39" s="28"/>
      <c r="C39" s="2"/>
      <c r="D39" s="29"/>
      <c r="E39" s="29"/>
      <c r="F39" s="29"/>
      <c r="G39" s="29"/>
      <c r="H39" s="29"/>
      <c r="I39" s="29"/>
      <c r="J39" s="29"/>
      <c r="K39" s="29"/>
      <c r="L39" s="29"/>
    </row>
    <row r="40" spans="1:16" x14ac:dyDescent="0.2">
      <c r="A40" s="31"/>
      <c r="B40" s="32">
        <v>0</v>
      </c>
      <c r="C40" s="32">
        <v>1</v>
      </c>
      <c r="D40" s="32">
        <v>2</v>
      </c>
      <c r="E40" s="32">
        <v>3</v>
      </c>
      <c r="F40" s="32">
        <v>4</v>
      </c>
      <c r="G40" s="49">
        <v>5</v>
      </c>
      <c r="H40" s="49">
        <v>6</v>
      </c>
      <c r="I40" s="49">
        <v>7</v>
      </c>
      <c r="J40" s="49">
        <v>8</v>
      </c>
      <c r="K40" s="49">
        <v>9</v>
      </c>
      <c r="L40" s="49">
        <v>10</v>
      </c>
    </row>
    <row r="41" spans="1:16" x14ac:dyDescent="0.2">
      <c r="A41" s="31">
        <v>10</v>
      </c>
      <c r="B41" s="35" t="str">
        <f t="shared" ref="B41:K41" si="17">IF($A41 &lt;=B$26,($B$5*C40 + $B$6*C41)/(1+B25), "")</f>
        <v/>
      </c>
      <c r="C41" s="35" t="str">
        <f t="shared" si="17"/>
        <v/>
      </c>
      <c r="D41" s="35" t="str">
        <f t="shared" si="17"/>
        <v/>
      </c>
      <c r="E41" s="35" t="str">
        <f t="shared" si="17"/>
        <v/>
      </c>
      <c r="F41" s="35" t="str">
        <f t="shared" si="17"/>
        <v/>
      </c>
      <c r="G41" s="35" t="str">
        <f t="shared" si="17"/>
        <v/>
      </c>
      <c r="H41" s="35" t="str">
        <f t="shared" si="17"/>
        <v/>
      </c>
      <c r="I41" s="35" t="str">
        <f t="shared" si="17"/>
        <v/>
      </c>
      <c r="J41" s="35" t="str">
        <f t="shared" si="17"/>
        <v/>
      </c>
      <c r="K41" s="35" t="str">
        <f t="shared" si="17"/>
        <v/>
      </c>
      <c r="L41" s="35">
        <f t="shared" ref="L41" ca="1" si="18">IF($A41=0,($B$5*K41)/(1+K11), IF($A41=L$40,($B$5*K42)/(1+K12),$B$5*K41/(1+K11)+$B$6*K42/(1+K12)))</f>
        <v>4.5455874042504979E-2</v>
      </c>
    </row>
    <row r="42" spans="1:16" x14ac:dyDescent="0.2">
      <c r="A42" s="31">
        <v>9</v>
      </c>
      <c r="B42" s="35" t="str">
        <f t="shared" ref="B42:J42" si="19">IF($A42 &lt;=B$26,($B$5*C41 + $B$6*C42)/(1+B26), "")</f>
        <v/>
      </c>
      <c r="C42" s="35" t="str">
        <f t="shared" si="19"/>
        <v/>
      </c>
      <c r="D42" s="35" t="str">
        <f t="shared" si="19"/>
        <v/>
      </c>
      <c r="E42" s="35" t="str">
        <f t="shared" si="19"/>
        <v/>
      </c>
      <c r="F42" s="35" t="str">
        <f t="shared" si="19"/>
        <v/>
      </c>
      <c r="G42" s="35" t="str">
        <f t="shared" si="19"/>
        <v/>
      </c>
      <c r="H42" s="35" t="str">
        <f t="shared" si="19"/>
        <v/>
      </c>
      <c r="I42" s="35" t="str">
        <f t="shared" si="19"/>
        <v/>
      </c>
      <c r="J42" s="35" t="str">
        <f t="shared" si="19"/>
        <v/>
      </c>
      <c r="K42" s="35">
        <f t="shared" ref="K42:L42" ca="1" si="20">IF($A42=0,($B$5*J42)/(1+J12), IF($A42=K$40,($B$5*J43)/(1+J13),$B$5*J42/(1+J12)+$B$6*J43/(1+J13)))</f>
        <v>0.1016300054091011</v>
      </c>
      <c r="L42" s="35">
        <f t="shared" ca="1" si="20"/>
        <v>0.48802614415644086</v>
      </c>
    </row>
    <row r="43" spans="1:16" x14ac:dyDescent="0.2">
      <c r="A43" s="31">
        <v>8</v>
      </c>
      <c r="B43" s="35" t="str">
        <f t="shared" ref="B43:I43" si="21">IF($A43 &lt;=B$26,($B$5*C42 + $B$6*C43)/(1+B27), "")</f>
        <v/>
      </c>
      <c r="C43" s="35" t="str">
        <f t="shared" si="21"/>
        <v/>
      </c>
      <c r="D43" s="35" t="str">
        <f t="shared" si="21"/>
        <v/>
      </c>
      <c r="E43" s="35" t="str">
        <f t="shared" si="21"/>
        <v/>
      </c>
      <c r="F43" s="35" t="str">
        <f t="shared" si="21"/>
        <v/>
      </c>
      <c r="G43" s="35" t="str">
        <f t="shared" si="21"/>
        <v/>
      </c>
      <c r="H43" s="35" t="str">
        <f t="shared" si="21"/>
        <v/>
      </c>
      <c r="I43" s="35" t="str">
        <f t="shared" si="21"/>
        <v/>
      </c>
      <c r="J43" s="35">
        <f t="shared" ref="J43:L43" ca="1" si="22">IF($A43=0,($B$5*I43)/(1+I13), IF($A43=J$40,($B$5*I44)/(1+I14),$B$5*I43/(1+I13)+$B$6*I44/(1+I14)))</f>
        <v>0.22504530505372103</v>
      </c>
      <c r="K43" s="35">
        <f t="shared" ca="1" si="22"/>
        <v>0.97052252130681382</v>
      </c>
      <c r="L43" s="35">
        <f t="shared" ca="1" si="22"/>
        <v>2.3390177636941893</v>
      </c>
    </row>
    <row r="44" spans="1:16" x14ac:dyDescent="0.2">
      <c r="A44" s="31">
        <v>7</v>
      </c>
      <c r="B44" s="35" t="str">
        <f t="shared" ref="B44:H44" si="23">IF($A44 &lt;=B$26,($B$5*C43 + $B$6*C44)/(1+B28), "")</f>
        <v/>
      </c>
      <c r="C44" s="35" t="str">
        <f t="shared" si="23"/>
        <v/>
      </c>
      <c r="D44" s="35" t="str">
        <f t="shared" si="23"/>
        <v/>
      </c>
      <c r="E44" s="35" t="str">
        <f t="shared" si="23"/>
        <v/>
      </c>
      <c r="F44" s="35" t="str">
        <f t="shared" si="23"/>
        <v/>
      </c>
      <c r="G44" s="35" t="str">
        <f t="shared" si="23"/>
        <v/>
      </c>
      <c r="H44" s="35" t="str">
        <f t="shared" si="23"/>
        <v/>
      </c>
      <c r="I44" s="35">
        <f t="shared" ref="I44:L44" ca="1" si="24">IF($A44=0,($B$5*H44)/(1+H14), IF($A44=I$40,($B$5*H45)/(1+H15),$B$5*H44/(1+H14)+$B$6*H45/(1+H15)))</f>
        <v>0.49394557353073237</v>
      </c>
      <c r="J44" s="35">
        <f t="shared" ca="1" si="24"/>
        <v>1.8901753451366961</v>
      </c>
      <c r="K44" s="35">
        <f t="shared" ca="1" si="24"/>
        <v>4.0922417996198579</v>
      </c>
      <c r="L44" s="35">
        <f t="shared" ca="1" si="24"/>
        <v>6.5967307353106701</v>
      </c>
    </row>
    <row r="45" spans="1:16" x14ac:dyDescent="0.2">
      <c r="A45" s="31">
        <v>6</v>
      </c>
      <c r="B45" s="35" t="str">
        <f t="shared" ref="B45:G45" si="25">IF($A45 &lt;=B$26,($B$5*C44 + $B$6*C45)/(1+B29), "")</f>
        <v/>
      </c>
      <c r="C45" s="35" t="str">
        <f t="shared" si="25"/>
        <v/>
      </c>
      <c r="D45" s="35" t="str">
        <f t="shared" si="25"/>
        <v/>
      </c>
      <c r="E45" s="35" t="str">
        <f t="shared" si="25"/>
        <v/>
      </c>
      <c r="F45" s="35" t="str">
        <f t="shared" si="25"/>
        <v/>
      </c>
      <c r="G45" s="35" t="str">
        <f t="shared" si="25"/>
        <v/>
      </c>
      <c r="H45" s="35">
        <f t="shared" ref="H45:L45" ca="1" si="26">IF($A45=0,($B$5*G45)/(1+G15), IF($A45=H$40,($B$5*G46)/(1+G16),$B$5*G45/(1+G15)+$B$6*G46/(1+G16)))</f>
        <v>1.0753966184804324</v>
      </c>
      <c r="I45" s="35">
        <f t="shared" ca="1" si="26"/>
        <v>3.5957492296704991</v>
      </c>
      <c r="J45" s="35">
        <f t="shared" ca="1" si="26"/>
        <v>6.9092377177583169</v>
      </c>
      <c r="K45" s="35">
        <f t="shared" ca="1" si="26"/>
        <v>10.007593008653066</v>
      </c>
      <c r="L45" s="35">
        <f t="shared" ca="1" si="26"/>
        <v>12.134168240459413</v>
      </c>
    </row>
    <row r="46" spans="1:16" x14ac:dyDescent="0.2">
      <c r="A46" s="31">
        <v>5</v>
      </c>
      <c r="B46" s="35" t="str">
        <f t="shared" ref="B46:F46" si="27">IF($A46 &lt;=B$26,($B$5*C45 + $B$6*C46)/(1+B30), "")</f>
        <v/>
      </c>
      <c r="C46" s="35" t="str">
        <f t="shared" si="27"/>
        <v/>
      </c>
      <c r="D46" s="35" t="str">
        <f t="shared" si="27"/>
        <v/>
      </c>
      <c r="E46" s="35" t="str">
        <f t="shared" si="27"/>
        <v/>
      </c>
      <c r="F46" s="35" t="str">
        <f t="shared" si="27"/>
        <v/>
      </c>
      <c r="G46" s="35">
        <f t="shared" ref="G46:L46" ca="1" si="28">IF($A46=0,($B$5*F46)/(1+F16), IF($A46=G$40,($B$5*F47)/(1+F17),$B$5*F46/(1+F16)+$B$6*F47/(1+F17)))</f>
        <v>2.323986937763757</v>
      </c>
      <c r="H46" s="35">
        <f t="shared" ca="1" si="28"/>
        <v>6.6532010348420032</v>
      </c>
      <c r="I46" s="35">
        <f t="shared" ca="1" si="28"/>
        <v>11.172316071684492</v>
      </c>
      <c r="J46" s="35">
        <f t="shared" ca="1" si="28"/>
        <v>14.364999583010707</v>
      </c>
      <c r="K46" s="35">
        <f t="shared" ca="1" si="28"/>
        <v>15.653275627001564</v>
      </c>
      <c r="L46" s="35">
        <f t="shared" ca="1" si="28"/>
        <v>15.222007140612799</v>
      </c>
    </row>
    <row r="47" spans="1:16" x14ac:dyDescent="0.2">
      <c r="A47" s="31">
        <v>4</v>
      </c>
      <c r="B47" s="35" t="str">
        <f t="shared" ref="B47:E47" si="29">IF($A47 &lt;=B$26,($B$5*C46 + $B$6*C47)/(1+B31), "")</f>
        <v/>
      </c>
      <c r="C47" s="35" t="str">
        <f t="shared" si="29"/>
        <v/>
      </c>
      <c r="D47" s="35" t="str">
        <f t="shared" si="29"/>
        <v/>
      </c>
      <c r="E47" s="35" t="str">
        <f t="shared" si="29"/>
        <v/>
      </c>
      <c r="F47" s="35">
        <f t="shared" ref="F47:L47" ca="1" si="30">IF($A47=0,($B$5*E47)/(1+E17), IF($A47=F$40,($B$5*E48)/(1+E18),$B$5*E47/(1+E17)+$B$6*E48/(1+E18)))</f>
        <v>4.9882288030855051</v>
      </c>
      <c r="G47" s="35">
        <f t="shared" ca="1" si="30"/>
        <v>11.890590542862689</v>
      </c>
      <c r="H47" s="35">
        <f t="shared" ca="1" si="30"/>
        <v>17.09812384652497</v>
      </c>
      <c r="I47" s="35">
        <f t="shared" ca="1" si="30"/>
        <v>19.215282963104784</v>
      </c>
      <c r="J47" s="35">
        <f t="shared" ca="1" si="30"/>
        <v>18.590019469910462</v>
      </c>
      <c r="K47" s="35">
        <f t="shared" ca="1" si="30"/>
        <v>16.249555798707366</v>
      </c>
      <c r="L47" s="35">
        <f t="shared" ca="1" si="30"/>
        <v>13.197418918665349</v>
      </c>
    </row>
    <row r="48" spans="1:16" x14ac:dyDescent="0.2">
      <c r="A48" s="31">
        <v>3</v>
      </c>
      <c r="B48" s="35" t="str">
        <f t="shared" ref="B48:D48" si="31">IF($A48 &lt;=B$26,($B$5*C47 + $B$6*C48)/(1+B32), "")</f>
        <v/>
      </c>
      <c r="C48" s="35" t="str">
        <f t="shared" si="31"/>
        <v/>
      </c>
      <c r="D48" s="35" t="str">
        <f t="shared" si="31"/>
        <v/>
      </c>
      <c r="E48" s="35">
        <f t="shared" ref="E48:L48" ca="1" si="32">IF($A48=0,($B$5*D48)/(1+D18), IF($A48=E$40,($B$5*D49)/(1+D19),$B$5*D48/(1+D18)+$B$6*D49/(1+D19)))</f>
        <v>10.640390859861691</v>
      </c>
      <c r="F48" s="35">
        <f t="shared" ca="1" si="32"/>
        <v>20.27919065605267</v>
      </c>
      <c r="G48" s="35">
        <f t="shared" ca="1" si="32"/>
        <v>24.282656018412148</v>
      </c>
      <c r="H48" s="35">
        <f t="shared" ca="1" si="32"/>
        <v>23.37091706687281</v>
      </c>
      <c r="I48" s="35">
        <f t="shared" ca="1" si="32"/>
        <v>19.765164779760358</v>
      </c>
      <c r="J48" s="35">
        <f t="shared" ca="1" si="32"/>
        <v>15.341114304740447</v>
      </c>
      <c r="K48" s="35">
        <f t="shared" ca="1" si="32"/>
        <v>11.201219063522418</v>
      </c>
      <c r="L48" s="35">
        <f t="shared" ca="1" si="32"/>
        <v>7.8128994123108146</v>
      </c>
    </row>
    <row r="49" spans="1:12" x14ac:dyDescent="0.2">
      <c r="A49" s="31">
        <v>2</v>
      </c>
      <c r="B49" s="35" t="str">
        <f t="shared" ref="B49:C49" si="33">IF($A49 &lt;=B$26,($B$5*C48 + $B$6*C49)/(1+B33), "")</f>
        <v/>
      </c>
      <c r="C49" s="35" t="str">
        <f t="shared" si="33"/>
        <v/>
      </c>
      <c r="D49" s="35">
        <f t="shared" ref="D49:L49" ca="1" si="34">IF($A49=0,($B$5*C49)/(1+C19), IF($A49=D$40,($B$5*C50)/(1+C20),$B$5*C49/(1+C19)+$B$6*C50/(1+C20)))</f>
        <v>22.568269013766646</v>
      </c>
      <c r="E49" s="35">
        <f t="shared" ca="1" si="34"/>
        <v>32.247109451722459</v>
      </c>
      <c r="F49" s="35">
        <f t="shared" ca="1" si="34"/>
        <v>30.874425123655261</v>
      </c>
      <c r="G49" s="35">
        <f t="shared" ca="1" si="34"/>
        <v>24.746524640355318</v>
      </c>
      <c r="H49" s="35">
        <f t="shared" ca="1" si="34"/>
        <v>17.925145183745943</v>
      </c>
      <c r="I49" s="35">
        <f t="shared" ca="1" si="34"/>
        <v>12.163522763804933</v>
      </c>
      <c r="J49" s="35">
        <f t="shared" ca="1" si="34"/>
        <v>7.8870776950537618</v>
      </c>
      <c r="K49" s="35">
        <f t="shared" ca="1" si="34"/>
        <v>4.946311189476603</v>
      </c>
      <c r="L49" s="35">
        <f t="shared" ca="1" si="34"/>
        <v>3.0240070132404027</v>
      </c>
    </row>
    <row r="50" spans="1:12" x14ac:dyDescent="0.2">
      <c r="A50" s="31">
        <v>1</v>
      </c>
      <c r="B50" s="35" t="str">
        <f t="shared" ref="B50" si="35">IF($A50 &lt;=B$26,($B$5*C49 + $B$6*C50)/(1+B34), "")</f>
        <v/>
      </c>
      <c r="C50" s="35">
        <f>IF($A50=0,($B$5*B50)/(1+B20), IF($A50=$C$40,($B$5*B51)/(1+B21),$B$5*B50/(1+B20)+$B$6*B51/(1+B21)))</f>
        <v>47.61904761904762</v>
      </c>
      <c r="D50" s="35">
        <f t="shared" ref="D50:L50" ca="1" si="36">IF($A50=0,($B$5*C50)/(1+C20), IF($A50=D$40,($B$5*C51)/(1+C21),$B$5*C50/(1+C20)+$B$6*C51/(1+C21)))</f>
        <v>45.352502324315751</v>
      </c>
      <c r="E50" s="35">
        <f t="shared" ca="1" si="36"/>
        <v>32.555413118794505</v>
      </c>
      <c r="F50" s="35">
        <f t="shared" ca="1" si="36"/>
        <v>20.865288021970713</v>
      </c>
      <c r="G50" s="35">
        <f t="shared" ca="1" si="36"/>
        <v>12.587501265090243</v>
      </c>
      <c r="H50" s="35">
        <f t="shared" ca="1" si="36"/>
        <v>7.3163970795382571</v>
      </c>
      <c r="I50" s="35">
        <f t="shared" ca="1" si="36"/>
        <v>4.1479811245140734</v>
      </c>
      <c r="J50" s="35">
        <f t="shared" ca="1" si="36"/>
        <v>2.3104536971433296</v>
      </c>
      <c r="K50" s="35">
        <f t="shared" ca="1" si="36"/>
        <v>1.2701857669922263</v>
      </c>
      <c r="L50" s="35">
        <f t="shared" ca="1" si="36"/>
        <v>0.69131562638004596</v>
      </c>
    </row>
    <row r="51" spans="1:12" x14ac:dyDescent="0.2">
      <c r="A51" s="31">
        <v>0</v>
      </c>
      <c r="B51" s="35">
        <v>100</v>
      </c>
      <c r="C51" s="35">
        <f>IF($A51=0,($B$5*B51)/(1+B21), IF($A51=C$40,($B$5*B52)/(1+B22),$B$5*B51/(1+B21)+$B$6*B52/(1+B22)))</f>
        <v>47.61904761904762</v>
      </c>
      <c r="D51" s="35">
        <f t="shared" ref="D51:L51" ca="1" si="37">IF($A51=0,($B$5*C51)/(1+C21), IF($A51=D$40,($B$5*C52)/(1+C22),$B$5*C51/(1+C21)+$B$6*C52/(1+C22)))</f>
        <v>22.784233310549102</v>
      </c>
      <c r="E51" s="35">
        <f t="shared" ca="1" si="37"/>
        <v>10.948694526933735</v>
      </c>
      <c r="F51" s="35">
        <f t="shared" ca="1" si="37"/>
        <v>5.281824751282616</v>
      </c>
      <c r="G51" s="35">
        <f t="shared" ca="1" si="37"/>
        <v>2.5570290380481389</v>
      </c>
      <c r="H51" s="35">
        <f t="shared" ca="1" si="37"/>
        <v>1.2418495325017225</v>
      </c>
      <c r="I51" s="35">
        <f t="shared" ca="1" si="37"/>
        <v>0.60485259290944193</v>
      </c>
      <c r="J51" s="35">
        <f t="shared" ca="1" si="37"/>
        <v>0.2953627422549196</v>
      </c>
      <c r="K51" s="35">
        <f t="shared" ca="1" si="37"/>
        <v>0.1445697444013174</v>
      </c>
      <c r="L51" s="35">
        <f t="shared" ca="1" si="37"/>
        <v>7.0911248668913143E-2</v>
      </c>
    </row>
    <row r="53" spans="1:12" x14ac:dyDescent="0.2">
      <c r="A53" t="s">
        <v>15</v>
      </c>
      <c r="C53" s="50">
        <f>SUM(C41:C51)</f>
        <v>95.238095238095241</v>
      </c>
      <c r="D53" s="50">
        <f t="shared" ref="D53:L53" ca="1" si="38">SUM(D41:D51)</f>
        <v>90.705004648631501</v>
      </c>
      <c r="E53" s="50">
        <f t="shared" ca="1" si="38"/>
        <v>86.391607957312388</v>
      </c>
      <c r="F53" s="50">
        <f t="shared" ca="1" si="38"/>
        <v>82.288957356046765</v>
      </c>
      <c r="G53" s="50">
        <f t="shared" ca="1" si="38"/>
        <v>78.3882884425323</v>
      </c>
      <c r="H53" s="50">
        <f t="shared" ca="1" si="38"/>
        <v>74.681030362506135</v>
      </c>
      <c r="I53" s="50">
        <f t="shared" ca="1" si="38"/>
        <v>71.158815098979318</v>
      </c>
      <c r="J53" s="50">
        <f t="shared" ca="1" si="38"/>
        <v>67.813485860062357</v>
      </c>
      <c r="K53" s="50">
        <f t="shared" ca="1" si="38"/>
        <v>64.637104525090336</v>
      </c>
      <c r="L53" s="50">
        <f t="shared" ca="1" si="38"/>
        <v>61.621958117541539</v>
      </c>
    </row>
    <row r="55" spans="1:12" x14ac:dyDescent="0.2">
      <c r="A55" t="s">
        <v>16</v>
      </c>
    </row>
    <row r="57" spans="1:12" x14ac:dyDescent="0.2">
      <c r="A57" t="s">
        <v>13</v>
      </c>
    </row>
    <row r="58" spans="1:12" x14ac:dyDescent="0.2">
      <c r="A58" s="31"/>
      <c r="B58" s="32">
        <v>0</v>
      </c>
      <c r="C58" s="32">
        <v>1</v>
      </c>
      <c r="D58" s="32">
        <v>2</v>
      </c>
      <c r="E58" s="32">
        <v>3</v>
      </c>
      <c r="F58" s="32">
        <v>4</v>
      </c>
    </row>
    <row r="59" spans="1:12" x14ac:dyDescent="0.2">
      <c r="A59" s="31">
        <v>4</v>
      </c>
      <c r="B59" s="34" t="str">
        <f t="shared" ref="B59:E59" si="39">IF($A59 &lt;=B$58,($B$5*C58 + $B$6*C59)/(1+B17), "")</f>
        <v/>
      </c>
      <c r="C59" s="34" t="str">
        <f t="shared" si="39"/>
        <v/>
      </c>
      <c r="D59" s="34" t="str">
        <f t="shared" si="39"/>
        <v/>
      </c>
      <c r="E59" s="34" t="str">
        <f t="shared" si="39"/>
        <v/>
      </c>
      <c r="F59" s="34">
        <v>65.55598201203054</v>
      </c>
    </row>
    <row r="60" spans="1:12" x14ac:dyDescent="0.2">
      <c r="A60" s="31">
        <v>3</v>
      </c>
      <c r="B60" s="34" t="str">
        <f t="shared" ref="B60:E60" si="40">IF($A60 &lt;=B$58,($B$5*C59 + $B$6*C60)/(1+B18), "")</f>
        <v/>
      </c>
      <c r="C60" s="34" t="str">
        <f t="shared" si="40"/>
        <v/>
      </c>
      <c r="D60" s="34" t="str">
        <f t="shared" si="40"/>
        <v/>
      </c>
      <c r="E60" s="34">
        <f t="shared" ca="1" si="40"/>
        <v>63.838111174377453</v>
      </c>
      <c r="F60" s="34">
        <v>70.617092934034005</v>
      </c>
    </row>
    <row r="61" spans="1:12" x14ac:dyDescent="0.2">
      <c r="A61" s="31">
        <v>2</v>
      </c>
      <c r="B61" s="34" t="str">
        <f t="shared" ref="B61:E61" si="41">IF($A61 &lt;=B$58,($B$5*C60 + $B$6*C61)/(1+B19), "")</f>
        <v/>
      </c>
      <c r="C61" s="34" t="str">
        <f t="shared" si="41"/>
        <v/>
      </c>
      <c r="D61" s="34">
        <f t="shared" ca="1" si="41"/>
        <v>62.67640230365749</v>
      </c>
      <c r="E61" s="34">
        <f t="shared" ca="1" si="41"/>
        <v>69.098538111680071</v>
      </c>
      <c r="F61" s="34">
        <v>75.104814089688105</v>
      </c>
    </row>
    <row r="62" spans="1:12" x14ac:dyDescent="0.2">
      <c r="A62" s="31">
        <v>1</v>
      </c>
      <c r="B62" s="34" t="str">
        <f t="shared" ref="B62:E62" si="42">IF($A62 &lt;=B$58,($B$5*C61 + $B$6*C62)/(1+B20), "")</f>
        <v/>
      </c>
      <c r="C62" s="34">
        <f t="shared" ca="1" si="42"/>
        <v>61.965082423810998</v>
      </c>
      <c r="D62" s="34">
        <f t="shared" ca="1" si="42"/>
        <v>68.069921610583719</v>
      </c>
      <c r="E62" s="34">
        <f t="shared" ca="1" si="42"/>
        <v>73.780227348935156</v>
      </c>
      <c r="F62" s="34">
        <v>79.029458864972355</v>
      </c>
    </row>
    <row r="63" spans="1:12" x14ac:dyDescent="0.2">
      <c r="A63" s="31">
        <v>0</v>
      </c>
      <c r="B63" s="34">
        <f ca="1">IF($A63 &lt;=B$58,($B$5*C62 + $B$6*C63)/(1+B21), "")</f>
        <v>61.621958117541546</v>
      </c>
      <c r="C63" s="34">
        <f t="shared" ref="C63:E63" ca="1" si="43">IF($A63 &lt;=C$58,($B$5*D62 + $B$6*D63)/(1+C21), "")</f>
        <v>67.441029623026253</v>
      </c>
      <c r="D63" s="34">
        <f ca="1">IF($A63 &lt;=D$58,($B$5*E62 + $B$6*E63)/(1+D21), "")</f>
        <v>72.881830301541115</v>
      </c>
      <c r="E63" s="34">
        <f t="shared" ca="1" si="43"/>
        <v>77.886861508571897</v>
      </c>
      <c r="F63" s="34">
        <v>82.422216356146365</v>
      </c>
    </row>
    <row r="65" spans="1:16" x14ac:dyDescent="0.2">
      <c r="B65">
        <f>61.62/0.82289</f>
        <v>74.882426569772377</v>
      </c>
    </row>
    <row r="67" spans="1:16" x14ac:dyDescent="0.2">
      <c r="A67" s="51" t="s">
        <v>17</v>
      </c>
      <c r="B67" s="51"/>
      <c r="C67" s="51"/>
      <c r="D67" s="51"/>
      <c r="E67" s="51"/>
      <c r="F67" s="51"/>
    </row>
    <row r="68" spans="1:16" x14ac:dyDescent="0.2">
      <c r="A68" s="52"/>
      <c r="B68" s="51">
        <v>0</v>
      </c>
      <c r="C68" s="51">
        <v>1</v>
      </c>
      <c r="D68" s="51">
        <v>2</v>
      </c>
      <c r="E68" s="51">
        <v>3</v>
      </c>
      <c r="F68" s="51">
        <v>4</v>
      </c>
    </row>
    <row r="69" spans="1:16" x14ac:dyDescent="0.2">
      <c r="A69" s="52">
        <v>4</v>
      </c>
      <c r="B69" s="53"/>
      <c r="C69" s="53"/>
      <c r="D69" s="53"/>
      <c r="E69" s="53"/>
      <c r="F69" s="53">
        <v>65.56</v>
      </c>
    </row>
    <row r="70" spans="1:16" x14ac:dyDescent="0.2">
      <c r="A70" s="52">
        <v>3</v>
      </c>
      <c r="B70" s="53"/>
      <c r="C70" s="53"/>
      <c r="D70" s="53"/>
      <c r="E70" s="53">
        <f t="shared" ref="E70" si="44">(F70+F69)/2</f>
        <v>68.09</v>
      </c>
      <c r="F70" s="53">
        <v>70.62</v>
      </c>
    </row>
    <row r="71" spans="1:16" x14ac:dyDescent="0.2">
      <c r="A71" s="52">
        <v>2</v>
      </c>
      <c r="B71" s="53"/>
      <c r="C71" s="53"/>
      <c r="D71" s="53">
        <f t="shared" ref="D71" si="45">(E71+E70)/2</f>
        <v>70.474999999999994</v>
      </c>
      <c r="E71" s="53">
        <f t="shared" ref="E71" si="46">(F71+F70)/2</f>
        <v>72.86</v>
      </c>
      <c r="F71" s="53">
        <v>75.099999999999994</v>
      </c>
    </row>
    <row r="72" spans="1:16" x14ac:dyDescent="0.2">
      <c r="A72" s="52">
        <v>1</v>
      </c>
      <c r="B72" s="53"/>
      <c r="C72" s="53">
        <f t="shared" ref="C72:E73" si="47">(D72+D71)/2</f>
        <v>72.71875</v>
      </c>
      <c r="D72" s="53">
        <f t="shared" ref="D72" si="48">(E72+E71)/2</f>
        <v>74.962500000000006</v>
      </c>
      <c r="E72" s="53">
        <f t="shared" ref="E72" si="49">(F72+F71)/2</f>
        <v>77.064999999999998</v>
      </c>
      <c r="F72" s="53">
        <v>79.03</v>
      </c>
    </row>
    <row r="73" spans="1:16" x14ac:dyDescent="0.2">
      <c r="A73" s="52">
        <v>0</v>
      </c>
      <c r="B73" s="53">
        <f>(C73+C72)/2</f>
        <v>74.823750000000004</v>
      </c>
      <c r="C73" s="53">
        <f t="shared" si="47"/>
        <v>76.928750000000008</v>
      </c>
      <c r="D73" s="53">
        <f t="shared" si="47"/>
        <v>78.894999999999996</v>
      </c>
      <c r="E73" s="53">
        <f t="shared" si="47"/>
        <v>80.724999999999994</v>
      </c>
      <c r="F73" s="53">
        <v>82.42</v>
      </c>
    </row>
    <row r="75" spans="1:16" ht="17" thickBot="1" x14ac:dyDescent="0.25"/>
    <row r="76" spans="1:16" ht="17" thickBot="1" x14ac:dyDescent="0.25">
      <c r="A76" s="1" t="s">
        <v>7</v>
      </c>
      <c r="B76" s="2"/>
      <c r="C76" s="35"/>
      <c r="D76" s="32"/>
      <c r="E76" s="32"/>
      <c r="F76" s="32"/>
      <c r="G76" s="32"/>
      <c r="H76" s="32"/>
      <c r="I76" s="32"/>
      <c r="J76" s="32"/>
      <c r="K76" s="1" t="s">
        <v>8</v>
      </c>
      <c r="L76" s="2"/>
      <c r="M76" s="32"/>
      <c r="N76" s="32"/>
      <c r="O76" s="32"/>
      <c r="P76" s="33"/>
    </row>
    <row r="77" spans="1:16" x14ac:dyDescent="0.2">
      <c r="A77" s="37" t="s">
        <v>9</v>
      </c>
      <c r="B77" s="38">
        <v>6</v>
      </c>
      <c r="C77" s="32"/>
      <c r="D77" s="32"/>
      <c r="E77" s="32"/>
      <c r="F77" s="32"/>
      <c r="G77" s="32"/>
      <c r="H77" s="32"/>
      <c r="I77" s="32"/>
      <c r="J77" s="32"/>
      <c r="K77" s="37" t="s">
        <v>9</v>
      </c>
      <c r="L77" s="38">
        <v>2</v>
      </c>
      <c r="M77" s="32"/>
      <c r="N77" s="32"/>
      <c r="O77" s="32"/>
      <c r="P77" s="33"/>
    </row>
    <row r="78" spans="1:16" x14ac:dyDescent="0.2">
      <c r="A78" s="39" t="s">
        <v>10</v>
      </c>
      <c r="B78" s="40">
        <v>80</v>
      </c>
      <c r="C78" s="32"/>
      <c r="D78" s="32"/>
      <c r="E78" s="32"/>
      <c r="F78" s="32"/>
      <c r="G78" s="32"/>
      <c r="H78" s="32"/>
      <c r="I78" s="32"/>
      <c r="J78" s="32"/>
      <c r="K78" s="39" t="s">
        <v>10</v>
      </c>
      <c r="L78" s="40">
        <v>84</v>
      </c>
      <c r="M78" s="32"/>
      <c r="N78" s="32"/>
      <c r="O78" s="32"/>
      <c r="P78" s="33"/>
    </row>
    <row r="79" spans="1:16" ht="17" thickBot="1" x14ac:dyDescent="0.25">
      <c r="A79" s="41" t="s">
        <v>11</v>
      </c>
      <c r="B79" s="42">
        <v>1</v>
      </c>
      <c r="C79" s="32"/>
      <c r="D79" s="43"/>
      <c r="E79" s="32"/>
      <c r="F79" s="32"/>
      <c r="G79" s="32"/>
      <c r="H79" s="32"/>
      <c r="I79" s="32"/>
      <c r="J79" s="32"/>
      <c r="K79" s="41" t="s">
        <v>11</v>
      </c>
      <c r="L79" s="42">
        <v>1</v>
      </c>
      <c r="M79" s="32"/>
      <c r="N79" s="32"/>
      <c r="O79" s="32"/>
      <c r="P79" s="33"/>
    </row>
    <row r="80" spans="1:16" x14ac:dyDescent="0.2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3"/>
    </row>
    <row r="81" spans="1:16" x14ac:dyDescent="0.2">
      <c r="A81" s="31"/>
      <c r="B81" s="32">
        <v>0</v>
      </c>
      <c r="C81" s="32">
        <v>1</v>
      </c>
      <c r="D81" s="32">
        <v>2</v>
      </c>
      <c r="E81" s="32">
        <v>3</v>
      </c>
      <c r="F81" s="49">
        <v>4</v>
      </c>
      <c r="G81" s="49">
        <v>5</v>
      </c>
      <c r="H81" s="49">
        <v>6</v>
      </c>
      <c r="I81" s="32"/>
      <c r="J81" s="32"/>
      <c r="K81" s="44"/>
      <c r="L81" s="44">
        <v>0</v>
      </c>
      <c r="M81" s="44">
        <v>1</v>
      </c>
      <c r="N81" s="44">
        <v>2</v>
      </c>
      <c r="O81" s="32"/>
      <c r="P81" s="33"/>
    </row>
    <row r="82" spans="1:16" ht="17" thickBot="1" x14ac:dyDescent="0.25">
      <c r="A82" s="31">
        <v>6</v>
      </c>
      <c r="B82" s="46" t="str">
        <f t="shared" ref="B82:G82" si="50">IF($A82 &lt;=B$81, MAX($B$79*(B31-$B$78), ( $B$5*C81 + $B$6*C82)/(1+B15 )),"")</f>
        <v/>
      </c>
      <c r="C82" s="46" t="str">
        <f t="shared" si="50"/>
        <v/>
      </c>
      <c r="D82" s="46" t="str">
        <f t="shared" si="50"/>
        <v/>
      </c>
      <c r="E82" s="46" t="str">
        <f t="shared" si="50"/>
        <v/>
      </c>
      <c r="F82" s="46" t="str">
        <f t="shared" si="50"/>
        <v/>
      </c>
      <c r="G82" s="46" t="str">
        <f t="shared" si="50"/>
        <v/>
      </c>
      <c r="H82" s="46">
        <f t="shared" ref="H82:H87" ca="1" si="51">MAX(0, $B$79*(H31-$B$78))</f>
        <v>0</v>
      </c>
      <c r="I82" s="32"/>
      <c r="J82" s="32"/>
      <c r="K82" s="44"/>
      <c r="L82" s="44"/>
      <c r="M82" s="44"/>
      <c r="N82" s="44"/>
      <c r="O82" s="32"/>
      <c r="P82" s="33"/>
    </row>
    <row r="83" spans="1:16" ht="17" thickBot="1" x14ac:dyDescent="0.25">
      <c r="A83" s="31">
        <v>5</v>
      </c>
      <c r="B83" s="46" t="str">
        <f t="shared" ref="B83:G83" si="52">IF($A83 &lt;=B$81, MAX($B$79*(B32-$B$78), ( $B$5*C82 + $B$6*C83)/(1+B16 )),"")</f>
        <v/>
      </c>
      <c r="C83" s="46" t="str">
        <f t="shared" si="52"/>
        <v/>
      </c>
      <c r="D83" s="46" t="str">
        <f t="shared" si="52"/>
        <v/>
      </c>
      <c r="E83" s="46" t="str">
        <f t="shared" si="52"/>
        <v/>
      </c>
      <c r="F83" s="46" t="str">
        <f t="shared" si="52"/>
        <v/>
      </c>
      <c r="G83" s="46">
        <f t="shared" ca="1" si="52"/>
        <v>0</v>
      </c>
      <c r="H83" s="46">
        <f t="shared" ca="1" si="51"/>
        <v>0</v>
      </c>
      <c r="I83" s="32"/>
      <c r="J83" s="32"/>
      <c r="K83" s="44"/>
      <c r="L83" s="44"/>
      <c r="M83" s="44"/>
      <c r="N83" s="44"/>
      <c r="O83" s="32"/>
      <c r="P83" s="33"/>
    </row>
    <row r="84" spans="1:16" ht="17" thickBot="1" x14ac:dyDescent="0.25">
      <c r="A84" s="31">
        <v>4</v>
      </c>
      <c r="B84" s="46" t="str">
        <f t="shared" ref="B84:G84" si="53">IF($A84 &lt;=B$81, MAX($B$79*(B33-$B$78), ( $B$5*C83 + $B$6*C84)/(1+B17 )),"")</f>
        <v/>
      </c>
      <c r="C84" s="46" t="str">
        <f t="shared" si="53"/>
        <v/>
      </c>
      <c r="D84" s="46" t="str">
        <f t="shared" si="53"/>
        <v/>
      </c>
      <c r="E84" s="46" t="str">
        <f t="shared" si="53"/>
        <v/>
      </c>
      <c r="F84" s="46">
        <f t="shared" ca="1" si="53"/>
        <v>0</v>
      </c>
      <c r="G84" s="46">
        <f t="shared" ca="1" si="53"/>
        <v>0</v>
      </c>
      <c r="H84" s="46">
        <f t="shared" ca="1" si="51"/>
        <v>0</v>
      </c>
      <c r="I84" s="32"/>
      <c r="J84" s="32"/>
      <c r="K84" s="44"/>
      <c r="L84" s="44"/>
      <c r="M84" s="44"/>
      <c r="N84" s="44"/>
      <c r="O84" s="32"/>
      <c r="P84" s="33"/>
    </row>
    <row r="85" spans="1:16" ht="17" thickBot="1" x14ac:dyDescent="0.25">
      <c r="A85" s="31">
        <v>3</v>
      </c>
      <c r="B85" s="46" t="str">
        <f t="shared" ref="B85:G85" si="54">IF($A85 &lt;=B$81, MAX($B$79*(B34-$B$78), ( $B$5*C84 + $B$6*C85)/(1+B18 )),"")</f>
        <v/>
      </c>
      <c r="C85" s="46" t="str">
        <f t="shared" si="54"/>
        <v/>
      </c>
      <c r="D85" s="46" t="str">
        <f t="shared" si="54"/>
        <v/>
      </c>
      <c r="E85" s="46">
        <f t="shared" ca="1" si="54"/>
        <v>0.28906847369166572</v>
      </c>
      <c r="F85" s="46">
        <f t="shared" ca="1" si="54"/>
        <v>0.61661196123169226</v>
      </c>
      <c r="G85" s="46">
        <f t="shared" ca="1" si="54"/>
        <v>1.3070878692993291</v>
      </c>
      <c r="H85" s="46">
        <f t="shared" ca="1" si="51"/>
        <v>2.7550941888756881</v>
      </c>
      <c r="I85" s="32"/>
      <c r="J85" s="32"/>
      <c r="K85" s="44">
        <v>2</v>
      </c>
      <c r="L85" s="34" t="str">
        <f>IF($A35 &lt;= L$39, ($B$5*M81 + $B$6*M85  )/(1+B20),"")</f>
        <v/>
      </c>
      <c r="M85" s="34" t="str">
        <f>IF($A35 &lt;= M$39, ($B$5*N81 + $B$6*N85  )/(1+C20),"")</f>
        <v/>
      </c>
      <c r="N85" s="34">
        <f ca="1">MAX(0,$L$37*(D35-$L$36))</f>
        <v>0</v>
      </c>
      <c r="O85" s="32"/>
      <c r="P85" s="33"/>
    </row>
    <row r="86" spans="1:16" ht="17" thickBot="1" x14ac:dyDescent="0.25">
      <c r="A86" s="31">
        <v>2</v>
      </c>
      <c r="B86" s="46" t="str">
        <f t="shared" ref="B86:G86" si="55">IF($A86 &lt;=B$81, MAX($B$79*(B35-$B$78), ( $B$5*C85 + $B$6*C86)/(1+B19 )),"")</f>
        <v/>
      </c>
      <c r="C86" s="46" t="str">
        <f t="shared" si="55"/>
        <v/>
      </c>
      <c r="D86" s="46">
        <f t="shared" ca="1" si="55"/>
        <v>0.83945525536807564</v>
      </c>
      <c r="E86" s="46">
        <f t="shared" ca="1" si="55"/>
        <v>1.4914161229440226</v>
      </c>
      <c r="F86" s="46">
        <f t="shared" ca="1" si="55"/>
        <v>2.5286355004449574</v>
      </c>
      <c r="G86" s="46">
        <f t="shared" ca="1" si="55"/>
        <v>3.9980146969891965</v>
      </c>
      <c r="H86" s="46">
        <f t="shared" ca="1" si="51"/>
        <v>5.5935960835094249</v>
      </c>
      <c r="I86" s="32"/>
      <c r="J86" s="32"/>
      <c r="K86" s="44">
        <v>1</v>
      </c>
      <c r="L86" s="34" t="str">
        <f>IF($A36 &lt;= L$39, ($B$5*M85 + $B$6*M86  )/(1+B21),"")</f>
        <v/>
      </c>
      <c r="M86" s="34" t="str">
        <f>IF($A36 &lt;= M$39, ($B$5*N85 + $B$6*N86  )/(1+C21),"")</f>
        <v/>
      </c>
      <c r="N86" s="34">
        <f ca="1">MAX(0,$L$37*(D36-$L$36))</f>
        <v>0</v>
      </c>
      <c r="O86" s="32"/>
      <c r="P86" s="33"/>
    </row>
    <row r="87" spans="1:16" ht="17" thickBot="1" x14ac:dyDescent="0.25">
      <c r="A87" s="31">
        <v>1</v>
      </c>
      <c r="B87" s="46" t="str">
        <f t="shared" ref="B87:G87" si="56">IF($A87 &lt;=B$81, MAX($B$79*(B36-$B$78), ( $B$5*C86 + $B$6*C87)/(1+B20 )),"")</f>
        <v/>
      </c>
      <c r="C87" s="46">
        <f t="shared" ca="1" si="56"/>
        <v>1.5566517549538208</v>
      </c>
      <c r="D87" s="46">
        <f t="shared" ca="1" si="56"/>
        <v>2.4450799475844862</v>
      </c>
      <c r="E87" s="46">
        <f t="shared" ca="1" si="56"/>
        <v>3.6408066870358144</v>
      </c>
      <c r="F87" s="46">
        <f t="shared" ca="1" si="56"/>
        <v>5.0773737494415636</v>
      </c>
      <c r="G87" s="46">
        <f t="shared" ca="1" si="56"/>
        <v>6.5638874028616492</v>
      </c>
      <c r="H87" s="46">
        <f t="shared" ca="1" si="51"/>
        <v>8.0079010399658017</v>
      </c>
      <c r="I87" s="32"/>
      <c r="J87" s="32"/>
      <c r="K87" s="44">
        <v>0</v>
      </c>
      <c r="L87" s="34" t="e">
        <f ca="1">IF($A37 &lt;= L$39, ($B$5*M86 + $B$6*M87  )/(1+B22),"")</f>
        <v>#VALUE!</v>
      </c>
      <c r="M87" s="36">
        <f ca="1">IF($A37 &lt;= M$39, ($B$5*N86 + $B$6*N87  )/(1+C22),"")</f>
        <v>0</v>
      </c>
      <c r="N87" s="34">
        <f ca="1">MAX(0,$L$37*(D37-$L$36))</f>
        <v>0</v>
      </c>
      <c r="O87" s="32"/>
      <c r="P87" s="33"/>
    </row>
    <row r="88" spans="1:16" ht="17" thickBot="1" x14ac:dyDescent="0.25">
      <c r="A88" s="45">
        <v>0</v>
      </c>
      <c r="B88" s="46">
        <f ca="1">IF($A88 &lt;=B$81, MAX($B$79*(B37-$B$78), ( $B$5*C87 + $B$6*C88)/(1+B21 )),"")</f>
        <v>2.3572151638290477</v>
      </c>
      <c r="C88" s="46">
        <f t="shared" ref="C88:G88" ca="1" si="57">IF($A88 &lt;=C$81, MAX($B$79*(C37-$B$78), ( $B$5*D87 + $B$6*D88)/(1+C21 )),"")</f>
        <v>3.3935000890871803</v>
      </c>
      <c r="D88" s="46">
        <f t="shared" ca="1" si="57"/>
        <v>4.6473352386077202</v>
      </c>
      <c r="E88" s="46">
        <f t="shared" ca="1" si="57"/>
        <v>6.0302979445068514</v>
      </c>
      <c r="F88" s="46">
        <f t="shared" ca="1" si="57"/>
        <v>7.4228308597266901</v>
      </c>
      <c r="G88" s="46">
        <f t="shared" ca="1" si="57"/>
        <v>8.7687862492983992</v>
      </c>
      <c r="H88" s="46">
        <f ca="1">MAX(0, $B$79*(H37-$B$78))</f>
        <v>10.047459517865818</v>
      </c>
      <c r="I88" s="47"/>
      <c r="J88" s="47"/>
      <c r="K88" s="47"/>
      <c r="L88" s="47"/>
      <c r="M88" s="47"/>
      <c r="N88" s="47"/>
      <c r="O88" s="47"/>
      <c r="P88" s="48"/>
    </row>
    <row r="91" spans="1:16" ht="17" thickBot="1" x14ac:dyDescent="0.25">
      <c r="A91" s="57"/>
      <c r="B91" s="57"/>
      <c r="C91" s="57"/>
      <c r="D91" s="57"/>
      <c r="E91" s="57"/>
      <c r="F91" s="57"/>
      <c r="G91" s="57"/>
    </row>
    <row r="92" spans="1:16" ht="17" thickBot="1" x14ac:dyDescent="0.25">
      <c r="A92" s="11" t="s">
        <v>6</v>
      </c>
      <c r="B92" s="12"/>
      <c r="C92" s="13"/>
      <c r="D92" s="13"/>
      <c r="E92" s="13"/>
      <c r="F92" s="13"/>
      <c r="G92" s="13"/>
      <c r="H92" s="30"/>
    </row>
    <row r="93" spans="1:16" x14ac:dyDescent="0.2">
      <c r="A93" s="15"/>
      <c r="B93" s="16">
        <v>0</v>
      </c>
      <c r="C93" s="16">
        <v>1</v>
      </c>
      <c r="D93" s="16">
        <v>2</v>
      </c>
      <c r="E93" s="16">
        <v>3</v>
      </c>
      <c r="F93" s="16">
        <v>4</v>
      </c>
      <c r="G93" s="16">
        <v>5</v>
      </c>
      <c r="H93" s="33">
        <v>6</v>
      </c>
      <c r="I93" s="26">
        <v>7</v>
      </c>
      <c r="J93" s="26">
        <v>8</v>
      </c>
      <c r="K93" s="26">
        <v>9</v>
      </c>
      <c r="L93" s="26">
        <v>10</v>
      </c>
    </row>
    <row r="94" spans="1:16" x14ac:dyDescent="0.2">
      <c r="A94" s="18">
        <v>10</v>
      </c>
      <c r="B94" s="16"/>
      <c r="C94" s="19" t="str">
        <f t="shared" ref="C94:L103" ca="1" si="58">IF($A94 &lt; C$10, $B$4*OFFSET(C94,0,-1),IF($A94=C$10,$B$3*OFFSET(C94,1,-1),""))</f>
        <v/>
      </c>
      <c r="D94" s="19" t="str">
        <f t="shared" ca="1" si="58"/>
        <v/>
      </c>
      <c r="E94" s="19" t="str">
        <f t="shared" ca="1" si="58"/>
        <v/>
      </c>
      <c r="F94" s="19" t="str">
        <f t="shared" ca="1" si="58"/>
        <v/>
      </c>
      <c r="G94" s="19" t="str">
        <f t="shared" ca="1" si="58"/>
        <v/>
      </c>
      <c r="H94" s="19" t="str">
        <f t="shared" ca="1" si="58"/>
        <v/>
      </c>
      <c r="I94" s="19" t="str">
        <f t="shared" ca="1" si="58"/>
        <v/>
      </c>
      <c r="J94" s="19" t="str">
        <f t="shared" ca="1" si="58"/>
        <v/>
      </c>
      <c r="K94" s="19" t="str">
        <f t="shared" ca="1" si="58"/>
        <v/>
      </c>
      <c r="L94" s="19">
        <f t="shared" ca="1" si="58"/>
        <v>0.12968712300500007</v>
      </c>
    </row>
    <row r="95" spans="1:16" x14ac:dyDescent="0.2">
      <c r="A95" s="18">
        <v>9</v>
      </c>
      <c r="B95" s="16"/>
      <c r="C95" s="19" t="str">
        <f t="shared" ca="1" si="58"/>
        <v/>
      </c>
      <c r="D95" s="19" t="str">
        <f t="shared" ca="1" si="58"/>
        <v/>
      </c>
      <c r="E95" s="19" t="str">
        <f t="shared" ca="1" si="58"/>
        <v/>
      </c>
      <c r="F95" s="19" t="str">
        <f t="shared" ca="1" si="58"/>
        <v/>
      </c>
      <c r="G95" s="19" t="str">
        <f t="shared" ca="1" si="58"/>
        <v/>
      </c>
      <c r="H95" s="19" t="str">
        <f t="shared" ca="1" si="58"/>
        <v/>
      </c>
      <c r="I95" s="19" t="str">
        <f t="shared" ca="1" si="58"/>
        <v/>
      </c>
      <c r="J95" s="19" t="str">
        <f t="shared" ca="1" si="58"/>
        <v/>
      </c>
      <c r="K95" s="19">
        <f t="shared" ca="1" si="58"/>
        <v>0.11789738455000007</v>
      </c>
      <c r="L95" s="19">
        <f t="shared" ca="1" si="58"/>
        <v>0.10610764609500006</v>
      </c>
    </row>
    <row r="96" spans="1:16" x14ac:dyDescent="0.2">
      <c r="A96" s="18">
        <v>8</v>
      </c>
      <c r="B96" s="16"/>
      <c r="C96" s="19" t="str">
        <f t="shared" ca="1" si="58"/>
        <v/>
      </c>
      <c r="D96" s="19" t="str">
        <f t="shared" ca="1" si="58"/>
        <v/>
      </c>
      <c r="E96" s="19" t="str">
        <f t="shared" ca="1" si="58"/>
        <v/>
      </c>
      <c r="F96" s="19" t="str">
        <f t="shared" ca="1" si="58"/>
        <v/>
      </c>
      <c r="G96" s="19" t="str">
        <f t="shared" ca="1" si="58"/>
        <v/>
      </c>
      <c r="H96" s="19" t="str">
        <f t="shared" ca="1" si="58"/>
        <v/>
      </c>
      <c r="I96" s="19" t="str">
        <f t="shared" ca="1" si="58"/>
        <v/>
      </c>
      <c r="J96" s="19">
        <f t="shared" ca="1" si="58"/>
        <v>0.10717944050000006</v>
      </c>
      <c r="K96" s="19">
        <f t="shared" ca="1" si="58"/>
        <v>9.6461496450000059E-2</v>
      </c>
      <c r="L96" s="19">
        <f t="shared" ca="1" si="58"/>
        <v>8.6815346805000054E-2</v>
      </c>
    </row>
    <row r="97" spans="1:12" x14ac:dyDescent="0.2">
      <c r="A97" s="18">
        <v>7</v>
      </c>
      <c r="B97" s="16"/>
      <c r="C97" s="19" t="str">
        <f t="shared" ca="1" si="58"/>
        <v/>
      </c>
      <c r="D97" s="19" t="str">
        <f t="shared" ca="1" si="58"/>
        <v/>
      </c>
      <c r="E97" s="19" t="str">
        <f t="shared" ca="1" si="58"/>
        <v/>
      </c>
      <c r="F97" s="19" t="str">
        <f t="shared" ca="1" si="58"/>
        <v/>
      </c>
      <c r="G97" s="19" t="str">
        <f t="shared" ca="1" si="58"/>
        <v/>
      </c>
      <c r="H97" s="19" t="str">
        <f t="shared" ca="1" si="58"/>
        <v/>
      </c>
      <c r="I97" s="19">
        <f t="shared" ca="1" si="58"/>
        <v>9.7435855000000043E-2</v>
      </c>
      <c r="J97" s="19">
        <f t="shared" ca="1" si="58"/>
        <v>8.7692269500000045E-2</v>
      </c>
      <c r="K97" s="19">
        <f t="shared" ca="1" si="58"/>
        <v>7.8923042550000044E-2</v>
      </c>
      <c r="L97" s="19">
        <f t="shared" ca="1" si="58"/>
        <v>7.1030738295000048E-2</v>
      </c>
    </row>
    <row r="98" spans="1:12" x14ac:dyDescent="0.2">
      <c r="A98" s="18">
        <v>6</v>
      </c>
      <c r="B98" s="16"/>
      <c r="C98" s="19" t="str">
        <f t="shared" ca="1" si="58"/>
        <v/>
      </c>
      <c r="D98" s="19" t="str">
        <f t="shared" ca="1" si="58"/>
        <v/>
      </c>
      <c r="E98" s="19" t="str">
        <f t="shared" ca="1" si="58"/>
        <v/>
      </c>
      <c r="F98" s="19" t="str">
        <f t="shared" ca="1" si="58"/>
        <v/>
      </c>
      <c r="G98" s="19" t="str">
        <f t="shared" ca="1" si="58"/>
        <v/>
      </c>
      <c r="H98" s="19">
        <f t="shared" ca="1" si="58"/>
        <v>8.8578050000000033E-2</v>
      </c>
      <c r="I98" s="19">
        <f t="shared" ca="1" si="58"/>
        <v>7.9720245000000037E-2</v>
      </c>
      <c r="J98" s="19">
        <f t="shared" ca="1" si="58"/>
        <v>7.1748220500000029E-2</v>
      </c>
      <c r="K98" s="19">
        <f t="shared" ca="1" si="58"/>
        <v>6.4573398450000027E-2</v>
      </c>
      <c r="L98" s="19">
        <f t="shared" ca="1" si="58"/>
        <v>5.8116058605000027E-2</v>
      </c>
    </row>
    <row r="99" spans="1:12" x14ac:dyDescent="0.2">
      <c r="A99" s="18">
        <v>5</v>
      </c>
      <c r="B99" s="19"/>
      <c r="C99" s="19" t="str">
        <f t="shared" ca="1" si="58"/>
        <v/>
      </c>
      <c r="D99" s="19" t="str">
        <f t="shared" ca="1" si="58"/>
        <v/>
      </c>
      <c r="E99" s="19" t="str">
        <f t="shared" ca="1" si="58"/>
        <v/>
      </c>
      <c r="F99" s="19" t="str">
        <f t="shared" ca="1" si="58"/>
        <v/>
      </c>
      <c r="G99" s="19">
        <f t="shared" ca="1" si="58"/>
        <v>8.0525500000000028E-2</v>
      </c>
      <c r="H99" s="19">
        <f t="shared" ca="1" si="58"/>
        <v>7.2472950000000022E-2</v>
      </c>
      <c r="I99" s="19">
        <f t="shared" ca="1" si="58"/>
        <v>6.5225655000000021E-2</v>
      </c>
      <c r="J99" s="19">
        <f t="shared" ca="1" si="58"/>
        <v>5.8703089500000021E-2</v>
      </c>
      <c r="K99" s="19">
        <f t="shared" ca="1" si="58"/>
        <v>5.2832780550000021E-2</v>
      </c>
      <c r="L99" s="19">
        <f t="shared" ca="1" si="58"/>
        <v>4.7549502495000021E-2</v>
      </c>
    </row>
    <row r="100" spans="1:12" x14ac:dyDescent="0.2">
      <c r="A100" s="18">
        <v>4</v>
      </c>
      <c r="B100" s="20"/>
      <c r="C100" s="19" t="str">
        <f t="shared" ca="1" si="58"/>
        <v/>
      </c>
      <c r="D100" s="19" t="str">
        <f t="shared" ca="1" si="58"/>
        <v/>
      </c>
      <c r="E100" s="19" t="str">
        <f t="shared" ca="1" si="58"/>
        <v/>
      </c>
      <c r="F100" s="19">
        <f t="shared" ca="1" si="58"/>
        <v>7.320500000000002E-2</v>
      </c>
      <c r="G100" s="19">
        <f t="shared" ca="1" si="58"/>
        <v>6.5884500000000026E-2</v>
      </c>
      <c r="H100" s="19">
        <f t="shared" ca="1" si="58"/>
        <v>5.9296050000000024E-2</v>
      </c>
      <c r="I100" s="19">
        <f t="shared" ca="1" si="58"/>
        <v>5.3366445000000019E-2</v>
      </c>
      <c r="J100" s="19">
        <f t="shared" ca="1" si="58"/>
        <v>4.8029800500000018E-2</v>
      </c>
      <c r="K100" s="19">
        <f t="shared" ca="1" si="58"/>
        <v>4.3226820450000016E-2</v>
      </c>
      <c r="L100" s="19">
        <f t="shared" ca="1" si="58"/>
        <v>3.8904138405000017E-2</v>
      </c>
    </row>
    <row r="101" spans="1:12" x14ac:dyDescent="0.2">
      <c r="A101" s="18">
        <v>3</v>
      </c>
      <c r="B101" s="20"/>
      <c r="C101" s="19" t="str">
        <f t="shared" ca="1" si="58"/>
        <v/>
      </c>
      <c r="D101" s="19" t="str">
        <f t="shared" ca="1" si="58"/>
        <v/>
      </c>
      <c r="E101" s="19">
        <f t="shared" ca="1" si="58"/>
        <v>6.6550000000000012E-2</v>
      </c>
      <c r="F101" s="19">
        <f t="shared" ca="1" si="58"/>
        <v>5.9895000000000011E-2</v>
      </c>
      <c r="G101" s="19">
        <f t="shared" ca="1" si="58"/>
        <v>5.3905500000000009E-2</v>
      </c>
      <c r="H101" s="19">
        <f t="shared" ca="1" si="58"/>
        <v>4.8514950000000008E-2</v>
      </c>
      <c r="I101" s="19">
        <f t="shared" ca="1" si="58"/>
        <v>4.3663455000000011E-2</v>
      </c>
      <c r="J101" s="19">
        <f t="shared" ca="1" si="58"/>
        <v>3.929710950000001E-2</v>
      </c>
      <c r="K101" s="19">
        <f t="shared" ca="1" si="58"/>
        <v>3.5367398550000012E-2</v>
      </c>
      <c r="L101" s="19">
        <f t="shared" ca="1" si="58"/>
        <v>3.1830658695000014E-2</v>
      </c>
    </row>
    <row r="102" spans="1:12" x14ac:dyDescent="0.2">
      <c r="A102" s="18">
        <v>2</v>
      </c>
      <c r="B102" s="20"/>
      <c r="C102" s="19" t="str">
        <f t="shared" ca="1" si="58"/>
        <v/>
      </c>
      <c r="D102" s="19">
        <f t="shared" ca="1" si="58"/>
        <v>6.0500000000000012E-2</v>
      </c>
      <c r="E102" s="19">
        <f t="shared" ca="1" si="58"/>
        <v>5.4450000000000012E-2</v>
      </c>
      <c r="F102" s="19">
        <f t="shared" ca="1" si="58"/>
        <v>4.9005000000000014E-2</v>
      </c>
      <c r="G102" s="19">
        <f t="shared" ca="1" si="58"/>
        <v>4.4104500000000012E-2</v>
      </c>
      <c r="H102" s="19">
        <f t="shared" ca="1" si="58"/>
        <v>3.9694050000000008E-2</v>
      </c>
      <c r="I102" s="19">
        <f t="shared" ca="1" si="58"/>
        <v>3.5724645000000006E-2</v>
      </c>
      <c r="J102" s="19">
        <f t="shared" ca="1" si="58"/>
        <v>3.2152180500000009E-2</v>
      </c>
      <c r="K102" s="19">
        <f t="shared" ca="1" si="58"/>
        <v>2.893696245000001E-2</v>
      </c>
      <c r="L102" s="19">
        <f t="shared" ca="1" si="58"/>
        <v>2.6043266205000009E-2</v>
      </c>
    </row>
    <row r="103" spans="1:12" x14ac:dyDescent="0.2">
      <c r="A103" s="18">
        <v>1</v>
      </c>
      <c r="B103" s="20"/>
      <c r="C103" s="19">
        <f t="shared" ca="1" si="58"/>
        <v>5.5000000000000007E-2</v>
      </c>
      <c r="D103" s="19">
        <f t="shared" ca="1" si="58"/>
        <v>4.9500000000000009E-2</v>
      </c>
      <c r="E103" s="19">
        <f t="shared" ca="1" si="58"/>
        <v>4.4550000000000006E-2</v>
      </c>
      <c r="F103" s="19">
        <f t="shared" ca="1" si="58"/>
        <v>4.0095000000000006E-2</v>
      </c>
      <c r="G103" s="19">
        <f t="shared" ca="1" si="58"/>
        <v>3.6085500000000006E-2</v>
      </c>
      <c r="H103" s="19">
        <f t="shared" ca="1" si="58"/>
        <v>3.2476950000000004E-2</v>
      </c>
      <c r="I103" s="19">
        <f t="shared" ca="1" si="58"/>
        <v>2.9229255000000006E-2</v>
      </c>
      <c r="J103" s="19">
        <f t="shared" ca="1" si="58"/>
        <v>2.6306329500000006E-2</v>
      </c>
      <c r="K103" s="19">
        <f t="shared" ca="1" si="58"/>
        <v>2.3675696550000007E-2</v>
      </c>
      <c r="L103" s="19">
        <f t="shared" ca="1" si="58"/>
        <v>2.1308126895000008E-2</v>
      </c>
    </row>
    <row r="104" spans="1:12" x14ac:dyDescent="0.2">
      <c r="A104" s="18">
        <v>0</v>
      </c>
      <c r="B104" s="20">
        <f>$B$2</f>
        <v>0.05</v>
      </c>
      <c r="C104" s="19">
        <f t="shared" ref="C104:L104" ca="1" si="59">IF($A104 &lt; C$10, $B$4*OFFSET(C104,0,-1),IF($A104=C$10,$B$3*OFFSET(C104,1,-1),""))</f>
        <v>4.5000000000000005E-2</v>
      </c>
      <c r="D104" s="19">
        <f t="shared" ca="1" si="59"/>
        <v>4.0500000000000008E-2</v>
      </c>
      <c r="E104" s="19">
        <f t="shared" ca="1" si="59"/>
        <v>3.645000000000001E-2</v>
      </c>
      <c r="F104" s="19">
        <f t="shared" ca="1" si="59"/>
        <v>3.2805000000000008E-2</v>
      </c>
      <c r="G104" s="19">
        <f t="shared" ca="1" si="59"/>
        <v>2.9524500000000009E-2</v>
      </c>
      <c r="H104" s="19">
        <f t="shared" ca="1" si="59"/>
        <v>2.657205000000001E-2</v>
      </c>
      <c r="I104" s="19">
        <f t="shared" ca="1" si="59"/>
        <v>2.3914845000000011E-2</v>
      </c>
      <c r="J104" s="19">
        <f t="shared" ca="1" si="59"/>
        <v>2.1523360500000012E-2</v>
      </c>
      <c r="K104" s="19">
        <f t="shared" ca="1" si="59"/>
        <v>1.937102445000001E-2</v>
      </c>
      <c r="L104" s="19">
        <f t="shared" ca="1" si="59"/>
        <v>1.7433922005000008E-2</v>
      </c>
    </row>
    <row r="105" spans="1:12" ht="17" thickBot="1" x14ac:dyDescent="0.25">
      <c r="A105" s="45"/>
      <c r="B105" s="47"/>
      <c r="C105" s="23"/>
      <c r="D105" s="23"/>
      <c r="E105" s="23"/>
      <c r="F105" s="23"/>
      <c r="G105" s="23"/>
      <c r="H105" s="25"/>
      <c r="I105" s="56"/>
    </row>
    <row r="106" spans="1:12" x14ac:dyDescent="0.2">
      <c r="A106" s="55"/>
      <c r="H106" s="56"/>
      <c r="I106" s="56"/>
    </row>
    <row r="107" spans="1:12" ht="17" thickBot="1" x14ac:dyDescent="0.25">
      <c r="B107" s="54"/>
      <c r="C107" s="54"/>
      <c r="D107" s="58"/>
      <c r="E107" s="54"/>
    </row>
    <row r="108" spans="1:12" ht="17" thickBot="1" x14ac:dyDescent="0.25">
      <c r="A108" s="59" t="s">
        <v>18</v>
      </c>
      <c r="B108" s="60"/>
      <c r="C108" s="61">
        <v>4.4999999999999998E-2</v>
      </c>
      <c r="D108" s="58"/>
      <c r="E108" s="54"/>
    </row>
    <row r="109" spans="1:12" ht="17" thickBot="1" x14ac:dyDescent="0.25">
      <c r="A109" s="59" t="s">
        <v>19</v>
      </c>
      <c r="B109" s="62"/>
      <c r="C109" s="63"/>
      <c r="D109" s="64"/>
      <c r="E109" s="65"/>
      <c r="F109" s="29"/>
      <c r="G109" s="29"/>
      <c r="H109" s="30"/>
    </row>
    <row r="110" spans="1:12" x14ac:dyDescent="0.2">
      <c r="A110" s="31"/>
      <c r="B110" s="34"/>
      <c r="C110" s="34"/>
      <c r="D110" s="36"/>
      <c r="E110" s="34"/>
      <c r="F110" s="32"/>
      <c r="G110" s="32"/>
      <c r="H110" s="33"/>
    </row>
    <row r="111" spans="1:12" x14ac:dyDescent="0.2">
      <c r="A111" s="31"/>
      <c r="B111" s="34"/>
      <c r="C111" s="34"/>
      <c r="D111" s="36"/>
      <c r="E111" s="34"/>
      <c r="F111" s="32"/>
      <c r="G111" s="32"/>
      <c r="H111" s="33"/>
    </row>
    <row r="112" spans="1:12" x14ac:dyDescent="0.2">
      <c r="A112" s="31"/>
      <c r="B112" s="32">
        <v>0</v>
      </c>
      <c r="C112" s="32">
        <v>1</v>
      </c>
      <c r="D112" s="32">
        <v>2</v>
      </c>
      <c r="E112" s="32">
        <v>3</v>
      </c>
      <c r="F112" s="32">
        <v>4</v>
      </c>
      <c r="G112" s="32">
        <v>5</v>
      </c>
      <c r="H112" s="33">
        <v>6</v>
      </c>
      <c r="I112" s="49">
        <v>7</v>
      </c>
      <c r="J112" s="49">
        <v>8</v>
      </c>
      <c r="K112" s="49">
        <v>9</v>
      </c>
      <c r="L112" s="49">
        <v>10</v>
      </c>
    </row>
    <row r="113" spans="1:12" x14ac:dyDescent="0.2">
      <c r="A113" s="31">
        <v>10</v>
      </c>
      <c r="B113" s="66" t="str">
        <f t="shared" ref="B113:K113" si="60">IF($A113 &lt;=B$112,  ((B94-$C$108)+$B$5*C112 + $B$6*C113 )/(1+B94 ),"")</f>
        <v/>
      </c>
      <c r="C113" s="66" t="str">
        <f t="shared" si="60"/>
        <v/>
      </c>
      <c r="D113" s="66" t="str">
        <f t="shared" si="60"/>
        <v/>
      </c>
      <c r="E113" s="66" t="str">
        <f t="shared" si="60"/>
        <v/>
      </c>
      <c r="F113" s="66" t="str">
        <f t="shared" si="60"/>
        <v/>
      </c>
      <c r="G113" s="66" t="str">
        <f t="shared" si="60"/>
        <v/>
      </c>
      <c r="H113" s="66" t="str">
        <f t="shared" si="60"/>
        <v/>
      </c>
      <c r="I113" s="66" t="str">
        <f t="shared" si="60"/>
        <v/>
      </c>
      <c r="J113" s="66" t="str">
        <f t="shared" si="60"/>
        <v/>
      </c>
      <c r="K113" s="66" t="str">
        <f t="shared" si="60"/>
        <v/>
      </c>
      <c r="L113" s="66">
        <f t="shared" ref="L113" ca="1" si="61">(L94-$C$108)/(1+L94)</f>
        <v>7.4965113154277535E-2</v>
      </c>
    </row>
    <row r="114" spans="1:12" x14ac:dyDescent="0.2">
      <c r="A114" s="31">
        <v>9</v>
      </c>
      <c r="B114" s="66" t="str">
        <f t="shared" ref="B114:K114" si="62">IF($A114 &lt;=B$112,  ((B95-$C$108)+$B$5*C113 + $B$6*C114 )/(1+B95 ),"")</f>
        <v/>
      </c>
      <c r="C114" s="66" t="str">
        <f t="shared" si="62"/>
        <v/>
      </c>
      <c r="D114" s="66" t="str">
        <f t="shared" si="62"/>
        <v/>
      </c>
      <c r="E114" s="66" t="str">
        <f t="shared" si="62"/>
        <v/>
      </c>
      <c r="F114" s="66" t="str">
        <f t="shared" si="62"/>
        <v/>
      </c>
      <c r="G114" s="66" t="str">
        <f t="shared" si="62"/>
        <v/>
      </c>
      <c r="H114" s="66" t="str">
        <f t="shared" si="62"/>
        <v/>
      </c>
      <c r="I114" s="66" t="str">
        <f t="shared" si="62"/>
        <v/>
      </c>
      <c r="J114" s="66" t="str">
        <f t="shared" si="62"/>
        <v/>
      </c>
      <c r="K114" s="66">
        <f t="shared" ca="1" si="62"/>
        <v>0.12344851383735674</v>
      </c>
      <c r="L114" s="66">
        <f t="shared" ref="L114" ca="1" si="63">(L95-$C$108)/(1+L95)</f>
        <v>5.5245659236453484E-2</v>
      </c>
    </row>
    <row r="115" spans="1:12" x14ac:dyDescent="0.2">
      <c r="A115" s="31">
        <v>8</v>
      </c>
      <c r="B115" s="66" t="str">
        <f t="shared" ref="B115:K115" si="64">IF($A115 &lt;=B$112,  ((B96-$C$108)+$B$5*C114 + $B$6*C115 )/(1+B96 ),"")</f>
        <v/>
      </c>
      <c r="C115" s="66" t="str">
        <f t="shared" si="64"/>
        <v/>
      </c>
      <c r="D115" s="66" t="str">
        <f t="shared" si="64"/>
        <v/>
      </c>
      <c r="E115" s="66" t="str">
        <f t="shared" si="64"/>
        <v/>
      </c>
      <c r="F115" s="66" t="str">
        <f t="shared" si="64"/>
        <v/>
      </c>
      <c r="G115" s="66" t="str">
        <f t="shared" si="64"/>
        <v/>
      </c>
      <c r="H115" s="66" t="str">
        <f t="shared" si="64"/>
        <v/>
      </c>
      <c r="I115" s="66" t="str">
        <f t="shared" si="64"/>
        <v/>
      </c>
      <c r="J115" s="66">
        <f t="shared" ca="1" si="64"/>
        <v>0.1524050087780412</v>
      </c>
      <c r="K115" s="66">
        <f t="shared" ca="1" si="64"/>
        <v>8.9671989859181622E-2</v>
      </c>
      <c r="L115" s="66">
        <f t="shared" ref="L115" ca="1" si="65">(L96-$C$108)/(1+L96)</f>
        <v>3.8475116244841449E-2</v>
      </c>
    </row>
    <row r="116" spans="1:12" x14ac:dyDescent="0.2">
      <c r="A116" s="31">
        <v>7</v>
      </c>
      <c r="B116" s="66" t="str">
        <f t="shared" ref="B116:K116" si="66">IF($A116 &lt;=B$112,  ((B97-$C$108)+$B$5*C115 + $B$6*C116 )/(1+B97 ),"")</f>
        <v/>
      </c>
      <c r="C116" s="66" t="str">
        <f t="shared" si="66"/>
        <v/>
      </c>
      <c r="D116" s="66" t="str">
        <f t="shared" si="66"/>
        <v/>
      </c>
      <c r="E116" s="66" t="str">
        <f t="shared" si="66"/>
        <v/>
      </c>
      <c r="F116" s="66" t="str">
        <f t="shared" si="66"/>
        <v/>
      </c>
      <c r="G116" s="66" t="str">
        <f t="shared" si="66"/>
        <v/>
      </c>
      <c r="H116" s="66" t="str">
        <f t="shared" si="66"/>
        <v/>
      </c>
      <c r="I116" s="66">
        <f t="shared" ca="1" si="66"/>
        <v>0.16655898055703106</v>
      </c>
      <c r="J116" s="66">
        <f t="shared" ca="1" si="66"/>
        <v>0.10829887569302628</v>
      </c>
      <c r="K116" s="66">
        <f t="shared" ca="1" si="66"/>
        <v>6.0535170914510557E-2</v>
      </c>
      <c r="L116" s="66">
        <f t="shared" ref="L116" ca="1" si="67">(L97-$C$108)/(1+L97)</f>
        <v>2.4304380223894431E-2</v>
      </c>
    </row>
    <row r="117" spans="1:12" x14ac:dyDescent="0.2">
      <c r="A117" s="31">
        <v>6</v>
      </c>
      <c r="B117" s="66" t="str">
        <f t="shared" ref="B117:K117" si="68">IF($A117 &lt;=B$112,  ((B98-$C$108)+$B$5*C116 + $B$6*C117 )/(1+B98 ),"")</f>
        <v/>
      </c>
      <c r="C117" s="66" t="str">
        <f t="shared" si="68"/>
        <v/>
      </c>
      <c r="D117" s="66" t="str">
        <f t="shared" si="68"/>
        <v/>
      </c>
      <c r="E117" s="66" t="str">
        <f t="shared" si="68"/>
        <v/>
      </c>
      <c r="F117" s="66" t="str">
        <f t="shared" si="68"/>
        <v/>
      </c>
      <c r="G117" s="66" t="str">
        <f t="shared" si="68"/>
        <v/>
      </c>
      <c r="H117" s="66">
        <f t="shared" ca="1" si="68"/>
        <v>0.16919075674914999</v>
      </c>
      <c r="I117" s="66">
        <f t="shared" ca="1" si="68"/>
        <v>0.11463960756299692</v>
      </c>
      <c r="J117" s="66">
        <f t="shared" ca="1" si="68"/>
        <v>6.9818044636219448E-2</v>
      </c>
      <c r="K117" s="66">
        <f t="shared" ca="1" si="68"/>
        <v>3.5623118280804909E-2</v>
      </c>
      <c r="L117" s="66">
        <f t="shared" ref="L117" ca="1" si="69">(L98-$C$108)/(1+L98)</f>
        <v>1.2395671059271125E-2</v>
      </c>
    </row>
    <row r="118" spans="1:12" x14ac:dyDescent="0.2">
      <c r="A118" s="31">
        <v>5</v>
      </c>
      <c r="B118" s="66" t="str">
        <f t="shared" ref="B118:K118" si="70">IF($A118 &lt;=B$112,  ((B99-$C$108)+$B$5*C117 + $B$6*C118 )/(1+B99 ),"")</f>
        <v/>
      </c>
      <c r="C118" s="66" t="str">
        <f t="shared" si="70"/>
        <v/>
      </c>
      <c r="D118" s="66" t="str">
        <f t="shared" si="70"/>
        <v/>
      </c>
      <c r="E118" s="66" t="str">
        <f t="shared" si="70"/>
        <v/>
      </c>
      <c r="F118" s="66" t="str">
        <f t="shared" si="70"/>
        <v/>
      </c>
      <c r="G118" s="66">
        <f t="shared" ca="1" si="70"/>
        <v>0.16262730779389331</v>
      </c>
      <c r="H118" s="66">
        <f t="shared" ca="1" si="70"/>
        <v>0.11120414938615093</v>
      </c>
      <c r="I118" s="66">
        <f t="shared" ca="1" si="70"/>
        <v>6.8941376725815032E-2</v>
      </c>
      <c r="J118" s="66">
        <f t="shared" ca="1" si="70"/>
        <v>3.6606891722496662E-2</v>
      </c>
      <c r="K118" s="66">
        <f t="shared" ca="1" si="70"/>
        <v>1.448236144639343E-2</v>
      </c>
      <c r="L118" s="66">
        <f t="shared" ref="L118" ca="1" si="71">(L99-$C$108)/(1+L99)</f>
        <v>2.4337775818018595E-3</v>
      </c>
    </row>
    <row r="119" spans="1:12" x14ac:dyDescent="0.2">
      <c r="A119" s="31">
        <v>4</v>
      </c>
      <c r="B119" s="66" t="str">
        <f t="shared" ref="B119:K119" si="72">IF($A119 &lt;=B$112,  ((B100-$C$108)+$B$5*C118 + $B$6*C119 )/(1+B100 ),"")</f>
        <v/>
      </c>
      <c r="C119" s="66" t="str">
        <f t="shared" si="72"/>
        <v/>
      </c>
      <c r="D119" s="66" t="str">
        <f t="shared" si="72"/>
        <v/>
      </c>
      <c r="E119" s="66" t="str">
        <f t="shared" si="72"/>
        <v/>
      </c>
      <c r="F119" s="66">
        <f t="shared" ca="1" si="72"/>
        <v>0.14855503601739203</v>
      </c>
      <c r="G119" s="66">
        <f t="shared" ca="1" si="72"/>
        <v>9.9822707064197033E-2</v>
      </c>
      <c r="H119" s="66">
        <f t="shared" ca="1" si="72"/>
        <v>5.9825803029385283E-2</v>
      </c>
      <c r="I119" s="66">
        <f t="shared" ca="1" si="72"/>
        <v>2.921299694839663E-2</v>
      </c>
      <c r="J119" s="66">
        <f t="shared" ca="1" si="72"/>
        <v>8.2041997641601055E-3</v>
      </c>
      <c r="K119" s="66">
        <f t="shared" ca="1" si="72"/>
        <v>-3.3454707622037434E-3</v>
      </c>
      <c r="L119" s="66">
        <f t="shared" ref="L119" ca="1" si="73">(L100-$C$108)/(1+L100)</f>
        <v>-5.8675881341263923E-3</v>
      </c>
    </row>
    <row r="120" spans="1:12" x14ac:dyDescent="0.2">
      <c r="A120" s="31">
        <v>3</v>
      </c>
      <c r="B120" s="66" t="str">
        <f t="shared" ref="B120:K120" si="74">IF($A120 &lt;=B$112,  ((B101-$C$108)+$B$5*C119 + $B$6*C120 )/(1+B101 ),"")</f>
        <v/>
      </c>
      <c r="C120" s="66" t="str">
        <f t="shared" si="74"/>
        <v/>
      </c>
      <c r="D120" s="66" t="str">
        <f t="shared" si="74"/>
        <v/>
      </c>
      <c r="E120" s="66">
        <f t="shared" ca="1" si="74"/>
        <v>0.12822311985493159</v>
      </c>
      <c r="F120" s="66">
        <f t="shared" ca="1" si="74"/>
        <v>8.1857700945162593E-2</v>
      </c>
      <c r="G120" s="66">
        <f t="shared" ca="1" si="74"/>
        <v>4.3908428822349167E-2</v>
      </c>
      <c r="H120" s="66">
        <f t="shared" ca="1" si="74"/>
        <v>1.4913866235079317E-2</v>
      </c>
      <c r="I120" s="66">
        <f t="shared" ca="1" si="74"/>
        <v>-4.9680735288348942E-3</v>
      </c>
      <c r="J120" s="66">
        <f t="shared" ca="1" si="74"/>
        <v>-1.5901103331755866E-2</v>
      </c>
      <c r="K120" s="66">
        <f t="shared" ca="1" si="74"/>
        <v>-1.8300689698905661E-2</v>
      </c>
      <c r="L120" s="66">
        <f t="shared" ref="L120" ca="1" si="75">(L101-$C$108)/(1+L101)</f>
        <v>-1.2763083936327118E-2</v>
      </c>
    </row>
    <row r="121" spans="1:12" x14ac:dyDescent="0.2">
      <c r="A121" s="31">
        <v>2</v>
      </c>
      <c r="B121" s="66" t="str">
        <f t="shared" ref="B121:K121" si="76">IF($A121 &lt;=B$112,  ((B102-$C$108)+$B$5*C120 + $B$6*C121 )/(1+B102 ),"")</f>
        <v/>
      </c>
      <c r="C121" s="66" t="str">
        <f t="shared" si="76"/>
        <v/>
      </c>
      <c r="D121" s="66">
        <f t="shared" ca="1" si="76"/>
        <v>0.1025781025984535</v>
      </c>
      <c r="E121" s="66">
        <f t="shared" ca="1" si="76"/>
        <v>5.8345035756388233E-2</v>
      </c>
      <c r="F121" s="66">
        <f t="shared" ca="1" si="76"/>
        <v>2.2286144961484539E-2</v>
      </c>
      <c r="G121" s="66">
        <f t="shared" ca="1" si="76"/>
        <v>-5.1618738317050243E-3</v>
      </c>
      <c r="H121" s="66">
        <f t="shared" ca="1" si="76"/>
        <v>-2.3901937627310261E-2</v>
      </c>
      <c r="I121" s="66">
        <f t="shared" ca="1" si="76"/>
        <v>-3.412143114033632E-2</v>
      </c>
      <c r="J121" s="66">
        <f t="shared" ca="1" si="76"/>
        <v>-3.6229000977677707E-2</v>
      </c>
      <c r="K121" s="66">
        <f t="shared" ca="1" si="76"/>
        <v>-3.0791356013987699E-2</v>
      </c>
      <c r="L121" s="66">
        <f t="shared" ref="L121" ca="1" si="77">(L102-$C$108)/(1+L102)</f>
        <v>-1.8475569617170992E-2</v>
      </c>
    </row>
    <row r="122" spans="1:12" x14ac:dyDescent="0.2">
      <c r="A122" s="31">
        <v>1</v>
      </c>
      <c r="B122" s="66" t="str">
        <f t="shared" ref="B122:K122" si="78">IF($A122 &lt;=B$112,  ((B103-$C$108)+$B$5*C121 + $B$6*C122 )/(1+B103 ),"")</f>
        <v/>
      </c>
      <c r="C122" s="66">
        <f t="shared" ca="1" si="78"/>
        <v>7.2354418948619728E-2</v>
      </c>
      <c r="D122" s="66">
        <f t="shared" ca="1" si="78"/>
        <v>3.0089721383134108E-2</v>
      </c>
      <c r="E122" s="66">
        <f t="shared" ca="1" si="78"/>
        <v>-4.1867105731897523E-3</v>
      </c>
      <c r="F122" s="66">
        <f t="shared" ca="1" si="78"/>
        <v>-3.0132602019935267E-2</v>
      </c>
      <c r="G122" s="66">
        <f t="shared" ca="1" si="78"/>
        <v>-4.7709663564144127E-2</v>
      </c>
      <c r="H122" s="66">
        <f t="shared" ca="1" si="78"/>
        <v>-5.7131643630065863E-2</v>
      </c>
      <c r="I122" s="66">
        <f t="shared" ca="1" si="78"/>
        <v>-5.880667918697835E-2</v>
      </c>
      <c r="J122" s="66">
        <f t="shared" ca="1" si="78"/>
        <v>-5.3280618239597774E-2</v>
      </c>
      <c r="K122" s="66">
        <f t="shared" ca="1" si="78"/>
        <v>-4.1185774463957027E-2</v>
      </c>
      <c r="L122" s="66">
        <f t="shared" ref="L122" ca="1" si="79">(L103-$C$108)/(1+L103)</f>
        <v>-2.3197576207513854E-2</v>
      </c>
    </row>
    <row r="123" spans="1:12" x14ac:dyDescent="0.2">
      <c r="A123" s="31">
        <v>0</v>
      </c>
      <c r="B123" s="66">
        <f ca="1">IF($A123 &lt;=B$112,  (B$5*C122 + $B$6*C123 )/(1+B104 ),"")*1000000</f>
        <v>33374.242062163772</v>
      </c>
      <c r="C123" s="66">
        <f t="shared" ref="C123:K123" ca="1" si="80">IF($A123 &lt;=C$112,  ((C104-$C$108)+$B$5*D122 + $B$6*D123 )/(1+C104 ),"")</f>
        <v>-2.2685106180758059E-3</v>
      </c>
      <c r="D123" s="66">
        <f t="shared" ca="1" si="80"/>
        <v>-3.4830908574912556E-2</v>
      </c>
      <c r="E123" s="66">
        <f t="shared" ca="1" si="80"/>
        <v>-5.9296410171203295E-2</v>
      </c>
      <c r="F123" s="66">
        <f t="shared" ca="1" si="80"/>
        <v>-7.5682926623952082E-2</v>
      </c>
      <c r="G123" s="66">
        <f t="shared" ca="1" si="80"/>
        <v>-8.4231746499557572E-2</v>
      </c>
      <c r="H123" s="66">
        <f t="shared" ca="1" si="80"/>
        <v>-8.535464976810167E-2</v>
      </c>
      <c r="I123" s="66">
        <f t="shared" ca="1" si="80"/>
        <v>-7.9582816391965988E-2</v>
      </c>
      <c r="J123" s="66">
        <f t="shared" ca="1" si="80"/>
        <v>-6.7521125981688884E-2</v>
      </c>
      <c r="K123" s="66">
        <f t="shared" ca="1" si="80"/>
        <v>-4.9809761571160377E-2</v>
      </c>
      <c r="L123" s="66">
        <f t="shared" ref="H123:L123" ca="1" si="81">(L104-$C$108)/(1+L104)</f>
        <v>-2.7093728053294179E-2</v>
      </c>
    </row>
    <row r="124" spans="1:12" ht="17" thickBot="1" x14ac:dyDescent="0.25">
      <c r="A124" s="45"/>
      <c r="B124" s="47"/>
      <c r="C124" s="47"/>
      <c r="D124" s="47"/>
      <c r="E124" s="47"/>
      <c r="F124" s="47"/>
      <c r="G124" s="47"/>
      <c r="H124" s="48"/>
    </row>
    <row r="125" spans="1:12" x14ac:dyDescent="0.2">
      <c r="A125" s="31"/>
      <c r="B125" s="32"/>
      <c r="C125" s="32"/>
      <c r="D125" s="32"/>
      <c r="E125" s="32"/>
      <c r="F125" s="32"/>
      <c r="G125" s="32"/>
      <c r="H125" s="32"/>
    </row>
    <row r="127" spans="1:12" ht="17" thickBot="1" x14ac:dyDescent="0.25"/>
    <row r="128" spans="1:12" ht="17" thickBot="1" x14ac:dyDescent="0.25">
      <c r="A128" s="59" t="s">
        <v>20</v>
      </c>
      <c r="B128" s="62"/>
      <c r="C128" s="67">
        <v>0</v>
      </c>
      <c r="D128" s="58"/>
      <c r="E128" s="54"/>
    </row>
    <row r="129" spans="1:12" ht="17" thickBot="1" x14ac:dyDescent="0.25">
      <c r="A129" s="59" t="s">
        <v>21</v>
      </c>
      <c r="B129" s="62"/>
      <c r="C129" s="63"/>
      <c r="D129" s="64"/>
      <c r="E129" s="65"/>
      <c r="F129" s="30"/>
    </row>
    <row r="130" spans="1:12" x14ac:dyDescent="0.2">
      <c r="A130" s="31"/>
      <c r="B130" s="34"/>
      <c r="C130" s="34"/>
      <c r="D130" s="36"/>
      <c r="E130" s="34"/>
      <c r="F130" s="33"/>
    </row>
    <row r="131" spans="1:12" x14ac:dyDescent="0.2">
      <c r="A131" s="31"/>
      <c r="B131" s="32">
        <v>0</v>
      </c>
      <c r="C131" s="32">
        <v>1</v>
      </c>
      <c r="D131" s="32">
        <v>2</v>
      </c>
      <c r="E131" s="32">
        <v>3</v>
      </c>
      <c r="F131" s="33">
        <v>4</v>
      </c>
      <c r="G131" s="49">
        <v>5</v>
      </c>
      <c r="H131" s="49">
        <v>6</v>
      </c>
      <c r="I131" s="49">
        <v>7</v>
      </c>
      <c r="J131" s="49">
        <v>8</v>
      </c>
      <c r="K131" s="49">
        <v>9</v>
      </c>
      <c r="L131" s="49">
        <v>10</v>
      </c>
    </row>
    <row r="132" spans="1:12" x14ac:dyDescent="0.2">
      <c r="A132" s="31">
        <v>10</v>
      </c>
      <c r="B132" s="32"/>
      <c r="C132" s="32"/>
      <c r="D132" s="32"/>
      <c r="E132" s="32"/>
      <c r="F132" s="33"/>
    </row>
    <row r="133" spans="1:12" x14ac:dyDescent="0.2">
      <c r="A133" s="31">
        <v>9</v>
      </c>
      <c r="B133" s="32"/>
      <c r="C133" s="32"/>
      <c r="D133" s="32"/>
      <c r="E133" s="32"/>
      <c r="F133" s="33"/>
    </row>
    <row r="134" spans="1:12" x14ac:dyDescent="0.2">
      <c r="A134" s="31">
        <v>8</v>
      </c>
      <c r="B134" s="32"/>
      <c r="C134" s="32"/>
      <c r="D134" s="32"/>
      <c r="E134" s="32"/>
      <c r="F134" s="33"/>
    </row>
    <row r="135" spans="1:12" x14ac:dyDescent="0.2">
      <c r="A135" s="31">
        <v>7</v>
      </c>
      <c r="B135" s="32"/>
      <c r="C135" s="32"/>
      <c r="D135" s="32"/>
      <c r="E135" s="32"/>
      <c r="F135" s="33"/>
    </row>
    <row r="136" spans="1:12" x14ac:dyDescent="0.2">
      <c r="A136" s="31">
        <v>6</v>
      </c>
      <c r="B136" s="32"/>
      <c r="C136" s="32"/>
      <c r="D136" s="32"/>
      <c r="E136" s="32"/>
      <c r="F136" s="33"/>
    </row>
    <row r="137" spans="1:12" x14ac:dyDescent="0.2">
      <c r="A137" s="31">
        <v>5</v>
      </c>
      <c r="B137" s="66" t="str">
        <f t="shared" ref="B137:F137" si="82">IF($A137 &lt;=B$131,  ($B$5*C136 + $B$6*C137 )/(1+B99 ),"")</f>
        <v/>
      </c>
      <c r="C137" s="66" t="str">
        <f t="shared" si="82"/>
        <v/>
      </c>
      <c r="D137" s="66" t="str">
        <f t="shared" si="82"/>
        <v/>
      </c>
      <c r="E137" s="66" t="str">
        <f t="shared" si="82"/>
        <v/>
      </c>
      <c r="F137" s="66" t="str">
        <f t="shared" si="82"/>
        <v/>
      </c>
      <c r="G137" s="66">
        <f t="shared" ref="G137:G141" ca="1" si="83">MAX(G118,0)</f>
        <v>0.16262730779389331</v>
      </c>
    </row>
    <row r="138" spans="1:12" x14ac:dyDescent="0.2">
      <c r="A138" s="31">
        <v>4</v>
      </c>
      <c r="B138" s="66" t="str">
        <f t="shared" ref="B138:F138" si="84">IF($A138 &lt;=B$131,  ($B$5*C137 + $B$6*C138 )/(1+B100 ),"")</f>
        <v/>
      </c>
      <c r="C138" s="66" t="str">
        <f t="shared" si="84"/>
        <v/>
      </c>
      <c r="D138" s="66" t="str">
        <f t="shared" si="84"/>
        <v/>
      </c>
      <c r="E138" s="66" t="str">
        <f t="shared" si="84"/>
        <v/>
      </c>
      <c r="F138" s="66">
        <f t="shared" ca="1" si="84"/>
        <v>0.12227394340228118</v>
      </c>
      <c r="G138" s="66">
        <f t="shared" ca="1" si="83"/>
        <v>9.9822707064197033E-2</v>
      </c>
    </row>
    <row r="139" spans="1:12" x14ac:dyDescent="0.2">
      <c r="A139" s="31">
        <v>3</v>
      </c>
      <c r="B139" s="66" t="str">
        <f t="shared" ref="B139:F139" si="85">IF($A139 &lt;=B$131,  ($B$5*C138 + $B$6*C139 )/(1+B101 ),"")</f>
        <v/>
      </c>
      <c r="C139" s="66" t="str">
        <f t="shared" si="85"/>
        <v/>
      </c>
      <c r="D139" s="66" t="str">
        <f t="shared" si="85"/>
        <v/>
      </c>
      <c r="E139" s="66">
        <f t="shared" ca="1" si="85"/>
        <v>8.9108980115754022E-2</v>
      </c>
      <c r="F139" s="66">
        <f t="shared" ca="1" si="85"/>
        <v>6.780442208263375E-2</v>
      </c>
      <c r="G139" s="66">
        <f t="shared" ca="1" si="83"/>
        <v>4.3908428822349167E-2</v>
      </c>
    </row>
    <row r="140" spans="1:12" x14ac:dyDescent="0.2">
      <c r="A140" s="31">
        <v>2</v>
      </c>
      <c r="B140" s="66" t="str">
        <f t="shared" ref="B140:F140" si="86">IF($A140 &lt;=B$131,  ($B$5*C139 + $B$6*C140 )/(1+B102 ),"")</f>
        <v/>
      </c>
      <c r="C140" s="66" t="str">
        <f t="shared" si="86"/>
        <v/>
      </c>
      <c r="D140" s="66">
        <f t="shared" ca="1" si="86"/>
        <v>6.1850298897362266E-2</v>
      </c>
      <c r="E140" s="66">
        <f t="shared" ca="1" si="86"/>
        <v>4.2075503845551337E-2</v>
      </c>
      <c r="F140" s="66">
        <f t="shared" ca="1" si="86"/>
        <v>2.0928607977249474E-2</v>
      </c>
      <c r="G140" s="66">
        <f t="shared" ca="1" si="83"/>
        <v>0</v>
      </c>
    </row>
    <row r="141" spans="1:12" x14ac:dyDescent="0.2">
      <c r="A141" s="31">
        <v>1</v>
      </c>
      <c r="B141" s="66" t="str">
        <f t="shared" ref="B141:F141" si="87">IF($A141 &lt;=B$131,  ($B$5*C140 + $B$6*C141 )/(1+B103 ),"")</f>
        <v/>
      </c>
      <c r="C141" s="66">
        <f t="shared" ca="1" si="87"/>
        <v>4.1075141453199279E-2</v>
      </c>
      <c r="D141" s="66">
        <f t="shared" ca="1" si="87"/>
        <v>2.4818249568888204E-2</v>
      </c>
      <c r="E141" s="66">
        <f t="shared" ca="1" si="87"/>
        <v>1.0018001999545006E-2</v>
      </c>
      <c r="F141" s="66">
        <f t="shared" ca="1" si="87"/>
        <v>0</v>
      </c>
      <c r="G141" s="66">
        <f t="shared" ca="1" si="83"/>
        <v>0</v>
      </c>
    </row>
    <row r="142" spans="1:12" x14ac:dyDescent="0.2">
      <c r="A142" s="31">
        <v>0</v>
      </c>
      <c r="B142" s="66">
        <f ca="1">IF($A142 &lt;=B$131,  ($B$5*C141 + $B$6*C142 )/(1+B104 ),"")*1000000</f>
        <v>26311.079490192264</v>
      </c>
      <c r="C142" s="66">
        <f t="shared" ref="C142:F142" ca="1" si="88">IF($A142 &lt;=C$131,  ($B$5*D141 + $B$6*D142 )/(1+C104 ),"")</f>
        <v>1.4178125476204475E-2</v>
      </c>
      <c r="D142" s="66">
        <f t="shared" ca="1" si="88"/>
        <v>4.8140326763791473E-3</v>
      </c>
      <c r="E142" s="66">
        <f t="shared" ca="1" si="88"/>
        <v>0</v>
      </c>
      <c r="F142" s="66">
        <f t="shared" ca="1" si="88"/>
        <v>0</v>
      </c>
      <c r="G142" s="66">
        <f ca="1">MAX(G123,0)</f>
        <v>0</v>
      </c>
    </row>
    <row r="143" spans="1:12" ht="17" thickBot="1" x14ac:dyDescent="0.25">
      <c r="A143" s="45"/>
      <c r="B143" s="47"/>
      <c r="C143" s="47"/>
      <c r="D143" s="47"/>
      <c r="E143" s="47"/>
      <c r="F143" s="48"/>
    </row>
  </sheetData>
  <mergeCells count="11">
    <mergeCell ref="A92:B92"/>
    <mergeCell ref="A108:B108"/>
    <mergeCell ref="A109:C109"/>
    <mergeCell ref="A128:B128"/>
    <mergeCell ref="A129:C129"/>
    <mergeCell ref="A1:B1"/>
    <mergeCell ref="A9:B9"/>
    <mergeCell ref="A25:C25"/>
    <mergeCell ref="A76:B76"/>
    <mergeCell ref="K76:L76"/>
    <mergeCell ref="A39:C3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2017-07-21T12:14:46Z</dcterms:created>
  <dcterms:modified xsi:type="dcterms:W3CDTF">2017-07-21T14:26:37Z</dcterms:modified>
</cp:coreProperties>
</file>