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c3145d7329c9f7/Área de Trabalho/MCE/PL/"/>
    </mc:Choice>
  </mc:AlternateContent>
  <xr:revisionPtr revIDLastSave="94" documentId="8_{7465B376-E6E7-4957-8206-DD5E1C84F47A}" xr6:coauthVersionLast="47" xr6:coauthVersionMax="47" xr10:uidLastSave="{3B45268D-6811-4D39-A932-6790F49A5674}"/>
  <bookViews>
    <workbookView xWindow="-108" yWindow="-108" windowWidth="23256" windowHeight="12456" activeTab="2" xr2:uid="{813458E2-F57C-4E1A-A54F-7E22D3C31F74}"/>
  </bookViews>
  <sheets>
    <sheet name="ParteA" sheetId="1" r:id="rId1"/>
    <sheet name="ParteB" sheetId="2" r:id="rId2"/>
    <sheet name="Part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4" i="1"/>
  <c r="K4" i="1"/>
  <c r="H2" i="3"/>
  <c r="F2" i="3"/>
  <c r="G2" i="3" s="1"/>
  <c r="E2" i="3"/>
  <c r="F3" i="2"/>
  <c r="F4" i="2"/>
  <c r="F5" i="2"/>
  <c r="F6" i="2"/>
  <c r="G2" i="2"/>
  <c r="F2" i="2"/>
  <c r="H4" i="1"/>
  <c r="I5" i="1" s="1"/>
  <c r="C4" i="1"/>
  <c r="D5" i="1" s="1"/>
  <c r="I4" i="1" l="1"/>
  <c r="I6" i="1"/>
  <c r="D6" i="1"/>
  <c r="D4" i="1"/>
  <c r="J4" i="1" l="1"/>
  <c r="E4" i="1"/>
  <c r="M4" i="1" s="1"/>
</calcChain>
</file>

<file path=xl/sharedStrings.xml><?xml version="1.0" encoding="utf-8"?>
<sst xmlns="http://schemas.openxmlformats.org/spreadsheetml/2006/main" count="50" uniqueCount="36">
  <si>
    <t>L</t>
  </si>
  <si>
    <t>mm</t>
  </si>
  <si>
    <t>Incerteza instrumental</t>
  </si>
  <si>
    <t>média</t>
  </si>
  <si>
    <t>Tempo média +/- variação do tempo médio</t>
  </si>
  <si>
    <t>Distancia média +/- variação da distancia média</t>
  </si>
  <si>
    <t>T</t>
  </si>
  <si>
    <t>s</t>
  </si>
  <si>
    <t>incerteza instrumental</t>
  </si>
  <si>
    <t>Velocidade</t>
  </si>
  <si>
    <t>V</t>
  </si>
  <si>
    <t>m/s</t>
  </si>
  <si>
    <t>Precisão</t>
  </si>
  <si>
    <t>%</t>
  </si>
  <si>
    <t>Desvio</t>
  </si>
  <si>
    <t>Incerteza da média</t>
  </si>
  <si>
    <t>Incerteza da velocidade</t>
  </si>
  <si>
    <t>Altura</t>
  </si>
  <si>
    <t>26,0cm</t>
  </si>
  <si>
    <t>Alcance 1 (R) cm</t>
  </si>
  <si>
    <t>Alcance 2 (R) cm</t>
  </si>
  <si>
    <t>Alcance 3 (R) cm</t>
  </si>
  <si>
    <t>Média dos Alcances (cm)</t>
  </si>
  <si>
    <t>Massa do Pêndulo (g)</t>
  </si>
  <si>
    <t>Massa da esfera (g)</t>
  </si>
  <si>
    <t>Comprimento do pendulo (cm)</t>
  </si>
  <si>
    <t>𝜃amax</t>
  </si>
  <si>
    <t>Ângulo de Lançamento (º)</t>
  </si>
  <si>
    <t xml:space="preserve">Media dos angulos </t>
  </si>
  <si>
    <t>Ângulos máximos (α)</t>
  </si>
  <si>
    <t>v0</t>
  </si>
  <si>
    <t>h</t>
  </si>
  <si>
    <t>Incerteza da altura</t>
  </si>
  <si>
    <t>Incerteza do comprimento</t>
  </si>
  <si>
    <t>Incerteza do angulo</t>
  </si>
  <si>
    <t>graus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</si>
</sst>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4" tint="0.39994506668294322"/>
      </left>
      <right style="thick">
        <color theme="4" tint="0.39994506668294322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/>
      <top/>
      <bottom style="thick">
        <color theme="4" tint="0.499984740745262"/>
      </bottom>
      <diagonal/>
    </border>
    <border>
      <left/>
      <right style="thick">
        <color theme="4" tint="0.39994506668294322"/>
      </right>
      <top/>
      <bottom style="thick">
        <color theme="4" tint="0.499984740745262"/>
      </bottom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1454817346722"/>
      </right>
      <top/>
      <bottom style="thick">
        <color theme="4" tint="0.39991454817346722"/>
      </bottom>
      <diagonal/>
    </border>
    <border>
      <left/>
      <right style="thick">
        <color theme="4" tint="0.39991454817346722"/>
      </right>
      <top/>
      <bottom style="thick">
        <color theme="4" tint="0.499984740745262"/>
      </bottom>
      <diagonal/>
    </border>
    <border>
      <left/>
      <right style="thick">
        <color theme="4" tint="0.399914548173467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1454817346722"/>
      </bottom>
      <diagonal/>
    </border>
    <border>
      <left/>
      <right/>
      <top/>
      <bottom style="thick">
        <color theme="4" tint="0.39991454817346722"/>
      </bottom>
      <diagonal/>
    </border>
    <border>
      <left/>
      <right style="thick">
        <color theme="4" tint="0.39991454817346722"/>
      </right>
      <top/>
      <bottom style="thick">
        <color theme="4" tint="0.39991454817346722"/>
      </bottom>
      <diagonal/>
    </border>
    <border>
      <left style="thick">
        <color theme="4" tint="0.39994506668294322"/>
      </left>
      <right style="dashed">
        <color theme="4" tint="0.39994506668294322"/>
      </right>
      <top/>
      <bottom style="thick">
        <color theme="4" tint="0.499984740745262"/>
      </bottom>
      <diagonal/>
    </border>
    <border>
      <left style="dashed">
        <color theme="4" tint="0.39994506668294322"/>
      </left>
      <right style="dashed">
        <color theme="4" tint="0.39994506668294322"/>
      </right>
      <top/>
      <bottom style="thick">
        <color theme="4" tint="0.499984740745262"/>
      </bottom>
      <diagonal/>
    </border>
    <border>
      <left style="dashed">
        <color theme="4" tint="0.39994506668294322"/>
      </left>
      <right style="thick">
        <color theme="4" tint="0.39994506668294322"/>
      </right>
      <top/>
      <bottom style="thick">
        <color theme="4" tint="0.499984740745262"/>
      </bottom>
      <diagonal/>
    </border>
    <border>
      <left style="thick">
        <color theme="4" tint="0.39994506668294322"/>
      </left>
      <right style="dashed">
        <color theme="4" tint="0.39994506668294322"/>
      </right>
      <top/>
      <bottom/>
      <diagonal/>
    </border>
    <border>
      <left style="dashed">
        <color theme="4" tint="0.39994506668294322"/>
      </left>
      <right style="dashed">
        <color theme="4" tint="0.39994506668294322"/>
      </right>
      <top/>
      <bottom/>
      <diagonal/>
    </border>
    <border>
      <left style="dashed">
        <color theme="4" tint="0.39994506668294322"/>
      </left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 style="dashed">
        <color theme="4" tint="0.39994506668294322"/>
      </right>
      <top/>
      <bottom style="thick">
        <color theme="4" tint="0.39994506668294322"/>
      </bottom>
      <diagonal/>
    </border>
    <border>
      <left style="dashed">
        <color theme="4" tint="0.39994506668294322"/>
      </left>
      <right style="dashed">
        <color theme="4" tint="0.39994506668294322"/>
      </right>
      <top/>
      <bottom style="thick">
        <color theme="4" tint="0.39994506668294322"/>
      </bottom>
      <diagonal/>
    </border>
    <border>
      <left style="dashed">
        <color theme="4" tint="0.39994506668294322"/>
      </left>
      <right style="thick">
        <color theme="4" tint="0.39994506668294322"/>
      </right>
      <top/>
      <bottom style="thick">
        <color theme="4" tint="0.39994506668294322"/>
      </bottom>
      <diagonal/>
    </border>
    <border>
      <left style="thick">
        <color theme="4" tint="0.39991454817346722"/>
      </left>
      <right style="thick">
        <color theme="4" tint="0.39988402966399123"/>
      </right>
      <top/>
      <bottom style="thick">
        <color theme="4" tint="0.499984740745262"/>
      </bottom>
      <diagonal/>
    </border>
    <border>
      <left style="thick">
        <color theme="4" tint="0.39988402966399123"/>
      </left>
      <right style="thick">
        <color theme="4" tint="0.39994506668294322"/>
      </right>
      <top/>
      <bottom style="thick">
        <color theme="4" tint="0.499984740745262"/>
      </bottom>
      <diagonal/>
    </border>
    <border>
      <left style="thick">
        <color theme="4" tint="0.39991454817346722"/>
      </left>
      <right style="thick">
        <color theme="4" tint="0.39988402966399123"/>
      </right>
      <top/>
      <bottom/>
      <diagonal/>
    </border>
    <border>
      <left style="thick">
        <color theme="4" tint="0.39988402966399123"/>
      </left>
      <right style="thick">
        <color theme="4" tint="0.39994506668294322"/>
      </right>
      <top/>
      <bottom/>
      <diagonal/>
    </border>
    <border>
      <left style="thick">
        <color theme="4" tint="0.39991454817346722"/>
      </left>
      <right style="thick">
        <color theme="4" tint="0.39988402966399123"/>
      </right>
      <top/>
      <bottom style="thick">
        <color theme="4" tint="0.39991454817346722"/>
      </bottom>
      <diagonal/>
    </border>
    <border>
      <left style="thick">
        <color theme="4" tint="0.39988402966399123"/>
      </left>
      <right style="thick">
        <color theme="4" tint="0.39994506668294322"/>
      </right>
      <top/>
      <bottom style="thick">
        <color theme="4" tint="0.39991454817346722"/>
      </bottom>
      <diagonal/>
    </border>
    <border>
      <left style="thick">
        <color theme="4" tint="0.39994506668294322"/>
      </left>
      <right style="thick">
        <color theme="4" tint="0.39991454817346722"/>
      </right>
      <top/>
      <bottom style="thick">
        <color theme="4" tint="0.499984740745262"/>
      </bottom>
      <diagonal/>
    </border>
    <border>
      <left style="thick">
        <color theme="4" tint="0.39991454817346722"/>
      </left>
      <right style="thick">
        <color theme="4" tint="0.39991454817346722"/>
      </right>
      <top/>
      <bottom style="thick">
        <color theme="4" tint="0.499984740745262"/>
      </bottom>
      <diagonal/>
    </border>
    <border>
      <left style="thick">
        <color theme="4" tint="0.39994506668294322"/>
      </left>
      <right style="thick">
        <color theme="4" tint="0.39991454817346722"/>
      </right>
      <top/>
      <bottom/>
      <diagonal/>
    </border>
    <border>
      <left style="thick">
        <color theme="4" tint="0.39991454817346722"/>
      </left>
      <right style="thick">
        <color theme="4" tint="0.39991454817346722"/>
      </right>
      <top/>
      <bottom/>
      <diagonal/>
    </border>
    <border>
      <left style="thick">
        <color theme="4" tint="0.39991454817346722"/>
      </left>
      <right style="thick">
        <color theme="4" tint="0.39991454817346722"/>
      </right>
      <top/>
      <bottom style="thick">
        <color theme="4" tint="0.39991454817346722"/>
      </bottom>
      <diagonal/>
    </border>
    <border>
      <left style="thick">
        <color theme="4" tint="0.39994506668294322"/>
      </left>
      <right style="thick">
        <color theme="4" tint="0.39994506668294322"/>
      </right>
      <top/>
      <bottom style="thick">
        <color theme="4" tint="0.499984740745262"/>
      </bottom>
      <diagonal/>
    </border>
    <border>
      <left style="thick">
        <color theme="4" tint="0.39994506668294322"/>
      </left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499984740745262"/>
      </top>
      <bottom/>
      <diagonal/>
    </border>
    <border>
      <left style="thick">
        <color theme="4" tint="0.39994506668294322"/>
      </left>
      <right style="thick">
        <color theme="4" tint="0.39991454817346722"/>
      </right>
      <top style="thick">
        <color theme="4" tint="0.499984740745262"/>
      </top>
      <bottom/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499984740745262"/>
      </top>
      <bottom/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499984740745262"/>
      </top>
      <bottom style="thick">
        <color theme="4" tint="0.39988402966399123"/>
      </bottom>
      <diagonal/>
    </border>
    <border>
      <left style="thick">
        <color theme="4" tint="0.39991454817346722"/>
      </left>
      <right style="thick">
        <color theme="4" tint="0.39988402966399123"/>
      </right>
      <top style="thick">
        <color theme="4" tint="0.499984740745262"/>
      </top>
      <bottom/>
      <diagonal/>
    </border>
    <border>
      <left style="thick">
        <color theme="4" tint="0.39991454817346722"/>
      </left>
      <right style="thick">
        <color theme="4" tint="0.39988402966399123"/>
      </right>
      <top/>
      <bottom style="thick">
        <color theme="4" tint="0.39988402966399123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1" xfId="1" applyBorder="1"/>
    <xf numFmtId="0" fontId="1" fillId="0" borderId="32" xfId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6" xfId="1" applyBorder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1" xfId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/>
    <xf numFmtId="0" fontId="0" fillId="0" borderId="41" xfId="0" applyBorder="1"/>
    <xf numFmtId="0" fontId="1" fillId="0" borderId="1" xfId="1" applyFill="1"/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</cellXfs>
  <cellStyles count="2">
    <cellStyle name="Cabeçalho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 u="sng"/>
              <a:t>Variação de distancia</a:t>
            </a:r>
            <a:br>
              <a:rPr lang="pt-PT" b="1" u="sng"/>
            </a:br>
            <a:r>
              <a:rPr lang="pt-PT" b="1" u="sng"/>
              <a:t>em</a:t>
            </a:r>
            <a:r>
              <a:rPr lang="pt-PT" b="1" u="sng" baseline="0"/>
              <a:t> relação ao angulo</a:t>
            </a:r>
            <a:endParaRPr lang="pt-PT" b="1" u="sng"/>
          </a:p>
        </c:rich>
      </c:tx>
      <c:layout>
        <c:manualLayout>
          <c:xMode val="edge"/>
          <c:yMode val="edge"/>
          <c:x val="0.71878455818022735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ParteB!$A$2:$A$6</c:f>
              <c:numCache>
                <c:formatCode>General</c:formatCode>
                <c:ptCount val="5"/>
                <c:pt idx="0">
                  <c:v>43</c:v>
                </c:pt>
                <c:pt idx="1">
                  <c:v>40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</c:numCache>
            </c:numRef>
          </c:xVal>
          <c:yVal>
            <c:numRef>
              <c:f>ParteB!$F$2:$F$6</c:f>
              <c:numCache>
                <c:formatCode>General</c:formatCode>
                <c:ptCount val="5"/>
                <c:pt idx="0">
                  <c:v>73.833333333333329</c:v>
                </c:pt>
                <c:pt idx="1">
                  <c:v>77.300000000000011</c:v>
                </c:pt>
                <c:pt idx="2">
                  <c:v>78.433333333333337</c:v>
                </c:pt>
                <c:pt idx="3">
                  <c:v>79.266666666666666</c:v>
                </c:pt>
                <c:pt idx="4">
                  <c:v>77.766666666666666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1-4233-9D8A-98787ECA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351"/>
        <c:axId val="1948124591"/>
      </c:scatterChart>
      <c:valAx>
        <c:axId val="138968351"/>
        <c:scaling>
          <c:orientation val="minMax"/>
          <c:min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124591"/>
        <c:crosses val="autoZero"/>
        <c:crossBetween val="midCat"/>
      </c:valAx>
      <c:valAx>
        <c:axId val="1948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6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527685</xdr:colOff>
      <xdr:row>6</xdr:row>
      <xdr:rowOff>131445</xdr:rowOff>
    </xdr:from>
    <xdr:to>
      <xdr:col>5</xdr:col>
      <xdr:colOff>781050</xdr:colOff>
      <xdr:row>27</xdr:row>
      <xdr:rowOff>17145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40E394-DD00-C5BD-8E7A-A826955A7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24E0-154F-41E9-97D5-A7DEBB0F35C0}">
  <dimension ref="A1:M7"/>
  <sheetViews>
    <sheetView zoomScale="115" zoomScaleNormal="115" workbookViewId="0">
      <selection activeCell="L4" sqref="L4:L6"/>
    </sheetView>
  </sheetViews>
  <sheetFormatPr defaultRowHeight="14.4" x14ac:dyDescent="0.3"/>
  <cols>
    <col min="1" max="1" width="6.44140625" customWidth="1"/>
    <col min="2" max="2" width="20.88671875" customWidth="1"/>
    <col min="3" max="3" width="6.5546875" customWidth="1"/>
    <col min="4" max="4" width="8.109375" customWidth="1"/>
    <col min="5" max="5" width="18.44140625" customWidth="1"/>
    <col min="6" max="6" width="9.88671875" customWidth="1"/>
    <col min="7" max="7" width="22.109375" customWidth="1"/>
    <col min="8" max="8" width="9.109375" customWidth="1"/>
    <col min="9" max="9" width="8.5546875" customWidth="1"/>
    <col min="10" max="10" width="17.6640625" customWidth="1"/>
    <col min="11" max="11" width="11.109375" customWidth="1"/>
    <col min="12" max="12" width="21.44140625" customWidth="1"/>
    <col min="13" max="13" width="14.33203125" customWidth="1"/>
  </cols>
  <sheetData>
    <row r="1" spans="1:13" ht="18" thickBot="1" x14ac:dyDescent="0.4">
      <c r="A1" s="27" t="s">
        <v>5</v>
      </c>
      <c r="B1" s="27"/>
      <c r="C1" s="27"/>
      <c r="D1" s="27"/>
      <c r="E1" s="28"/>
      <c r="F1" s="29" t="s">
        <v>4</v>
      </c>
      <c r="G1" s="27"/>
      <c r="H1" s="27"/>
      <c r="I1" s="27"/>
      <c r="J1" s="28"/>
      <c r="K1" s="29" t="s">
        <v>9</v>
      </c>
      <c r="L1" s="27"/>
      <c r="M1" s="30"/>
    </row>
    <row r="2" spans="1:13" ht="15" thickTop="1" x14ac:dyDescent="0.3">
      <c r="A2" t="s">
        <v>0</v>
      </c>
      <c r="B2" t="s">
        <v>2</v>
      </c>
      <c r="C2" t="s">
        <v>3</v>
      </c>
      <c r="D2" t="s">
        <v>14</v>
      </c>
      <c r="E2" s="3" t="s">
        <v>15</v>
      </c>
      <c r="F2" s="2" t="s">
        <v>6</v>
      </c>
      <c r="G2" t="s">
        <v>8</v>
      </c>
      <c r="H2" t="s">
        <v>3</v>
      </c>
      <c r="I2" t="s">
        <v>14</v>
      </c>
      <c r="J2" s="3" t="s">
        <v>15</v>
      </c>
      <c r="K2" s="2" t="s">
        <v>10</v>
      </c>
      <c r="L2" t="s">
        <v>16</v>
      </c>
      <c r="M2" s="7" t="s">
        <v>12</v>
      </c>
    </row>
    <row r="3" spans="1:13" x14ac:dyDescent="0.3">
      <c r="A3" t="s">
        <v>1</v>
      </c>
      <c r="B3" t="s">
        <v>1</v>
      </c>
      <c r="C3" t="s">
        <v>1</v>
      </c>
      <c r="D3" t="s">
        <v>1</v>
      </c>
      <c r="E3" s="3" t="s">
        <v>1</v>
      </c>
      <c r="F3" s="2" t="s">
        <v>7</v>
      </c>
      <c r="G3" t="s">
        <v>7</v>
      </c>
      <c r="H3" t="s">
        <v>7</v>
      </c>
      <c r="I3" t="s">
        <v>7</v>
      </c>
      <c r="J3" s="3" t="s">
        <v>7</v>
      </c>
      <c r="K3" s="2" t="s">
        <v>11</v>
      </c>
      <c r="L3" t="s">
        <v>11</v>
      </c>
      <c r="M3" s="7" t="s">
        <v>13</v>
      </c>
    </row>
    <row r="4" spans="1:13" x14ac:dyDescent="0.3">
      <c r="A4" s="1">
        <v>100</v>
      </c>
      <c r="B4" s="1">
        <v>1</v>
      </c>
      <c r="C4" s="33">
        <f>AVERAGE(A4:A6)</f>
        <v>100</v>
      </c>
      <c r="D4" s="1">
        <f>ABS($C$4-A4)</f>
        <v>0</v>
      </c>
      <c r="E4" s="31">
        <f>MAX(B4:B6,D4:D6)</f>
        <v>1</v>
      </c>
      <c r="F4" s="4">
        <v>4.4299999999999999E-2</v>
      </c>
      <c r="G4" s="1">
        <v>1E-4</v>
      </c>
      <c r="H4" s="33">
        <f>AVERAGE(F4:F6)</f>
        <v>4.4399999999999995E-2</v>
      </c>
      <c r="I4" s="1">
        <f>ABS($H$4 - F4)</f>
        <v>9.9999999999995925E-5</v>
      </c>
      <c r="J4" s="31">
        <f>MAX(G4:G6, I4:I6)</f>
        <v>3.0000000000000165E-4</v>
      </c>
      <c r="K4" s="35">
        <f>(ParteA!$C4/ParteA!$H4)/1000</f>
        <v>2.2522522522522528</v>
      </c>
      <c r="L4" s="33">
        <f>ParteA!$K4*(ParteA!$E4/ParteA!$C4 + ParteA!$J4/ParteA!$H4)</f>
        <v>3.7740443145848644E-2</v>
      </c>
      <c r="M4" s="38">
        <f>1 - ParteA!$L4/ParteA!$K4</f>
        <v>0.98324324324324319</v>
      </c>
    </row>
    <row r="5" spans="1:13" x14ac:dyDescent="0.3">
      <c r="A5" s="1">
        <v>100</v>
      </c>
      <c r="B5" s="1">
        <v>1</v>
      </c>
      <c r="C5" s="33"/>
      <c r="D5" s="1">
        <f t="shared" ref="D5:D6" si="0">ABS($C$4-A5)</f>
        <v>0</v>
      </c>
      <c r="E5" s="31"/>
      <c r="F5" s="4">
        <v>4.4200000000000003E-2</v>
      </c>
      <c r="G5" s="1">
        <v>1E-4</v>
      </c>
      <c r="H5" s="33"/>
      <c r="I5" s="1">
        <f t="shared" ref="I5:I6" si="1">ABS($H$4 - F5)</f>
        <v>1.9999999999999185E-4</v>
      </c>
      <c r="J5" s="31"/>
      <c r="K5" s="35"/>
      <c r="L5" s="33"/>
      <c r="M5" s="38"/>
    </row>
    <row r="6" spans="1:13" ht="15" thickBot="1" x14ac:dyDescent="0.35">
      <c r="A6" s="6">
        <v>100</v>
      </c>
      <c r="B6" s="6">
        <v>1</v>
      </c>
      <c r="C6" s="34"/>
      <c r="D6" s="6">
        <f t="shared" si="0"/>
        <v>0</v>
      </c>
      <c r="E6" s="32"/>
      <c r="F6" s="5">
        <v>4.4699999999999997E-2</v>
      </c>
      <c r="G6" s="6">
        <v>1E-4</v>
      </c>
      <c r="H6" s="34"/>
      <c r="I6" s="6">
        <f t="shared" si="1"/>
        <v>3.0000000000000165E-4</v>
      </c>
      <c r="J6" s="32"/>
      <c r="K6" s="36"/>
      <c r="L6" s="37"/>
      <c r="M6" s="39"/>
    </row>
    <row r="7" spans="1:13" ht="15" thickTop="1" x14ac:dyDescent="0.3"/>
  </sheetData>
  <mergeCells count="10">
    <mergeCell ref="A1:E1"/>
    <mergeCell ref="F1:J1"/>
    <mergeCell ref="K1:M1"/>
    <mergeCell ref="E4:E6"/>
    <mergeCell ref="C4:C6"/>
    <mergeCell ref="H4:H6"/>
    <mergeCell ref="J4:J6"/>
    <mergeCell ref="K4:K6"/>
    <mergeCell ref="L4:L6"/>
    <mergeCell ref="M4:M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4AC7-3CA3-4010-9AEF-96A9DEA76887}">
  <dimension ref="A1:G7"/>
  <sheetViews>
    <sheetView workbookViewId="0">
      <selection activeCell="G2" sqref="G2:G6"/>
    </sheetView>
  </sheetViews>
  <sheetFormatPr defaultRowHeight="14.4" x14ac:dyDescent="0.3"/>
  <cols>
    <col min="1" max="1" width="27.5546875" customWidth="1"/>
    <col min="2" max="2" width="10" customWidth="1"/>
    <col min="3" max="5" width="18.109375" customWidth="1"/>
    <col min="6" max="6" width="26.33203125" customWidth="1"/>
    <col min="7" max="7" width="15.33203125" customWidth="1"/>
    <col min="10" max="10" width="12" bestFit="1" customWidth="1"/>
  </cols>
  <sheetData>
    <row r="1" spans="1:7" ht="18" thickBot="1" x14ac:dyDescent="0.4">
      <c r="A1" s="17" t="s">
        <v>27</v>
      </c>
      <c r="B1" s="18" t="s">
        <v>17</v>
      </c>
      <c r="C1" s="8" t="s">
        <v>19</v>
      </c>
      <c r="D1" s="9" t="s">
        <v>20</v>
      </c>
      <c r="E1" s="10" t="s">
        <v>21</v>
      </c>
      <c r="F1" s="21" t="s">
        <v>22</v>
      </c>
      <c r="G1" s="22" t="s">
        <v>26</v>
      </c>
    </row>
    <row r="2" spans="1:7" ht="15" thickTop="1" x14ac:dyDescent="0.3">
      <c r="A2" s="19">
        <v>43</v>
      </c>
      <c r="B2" s="40" t="s">
        <v>18</v>
      </c>
      <c r="C2" s="11">
        <v>73.8</v>
      </c>
      <c r="D2" s="12">
        <v>73.900000000000006</v>
      </c>
      <c r="E2" s="13">
        <v>73.8</v>
      </c>
      <c r="F2" s="23">
        <f>AVERAGE(C2:E2)</f>
        <v>73.833333333333329</v>
      </c>
      <c r="G2" s="42">
        <f>DEGREES(ATAN(1/SQRT(1+(2*9.8*0.26/2.25225225^2))))</f>
        <v>35.233336318128266</v>
      </c>
    </row>
    <row r="3" spans="1:7" x14ac:dyDescent="0.3">
      <c r="A3" s="19">
        <v>40</v>
      </c>
      <c r="B3" s="40"/>
      <c r="C3" s="11">
        <v>77.400000000000006</v>
      </c>
      <c r="D3" s="12">
        <v>77.2</v>
      </c>
      <c r="E3" s="13">
        <v>77.3</v>
      </c>
      <c r="F3" s="23">
        <f t="shared" ref="F3:F6" si="0">AVERAGE(C3:E3)</f>
        <v>77.300000000000011</v>
      </c>
      <c r="G3" s="42"/>
    </row>
    <row r="4" spans="1:7" x14ac:dyDescent="0.3">
      <c r="A4" s="19">
        <v>38</v>
      </c>
      <c r="B4" s="40"/>
      <c r="C4" s="11">
        <v>78.5</v>
      </c>
      <c r="D4" s="12">
        <v>78.400000000000006</v>
      </c>
      <c r="E4" s="13">
        <v>78.400000000000006</v>
      </c>
      <c r="F4" s="23">
        <f t="shared" si="0"/>
        <v>78.433333333333337</v>
      </c>
      <c r="G4" s="42"/>
    </row>
    <row r="5" spans="1:7" x14ac:dyDescent="0.3">
      <c r="A5" s="19">
        <v>34</v>
      </c>
      <c r="B5" s="40"/>
      <c r="C5" s="11">
        <v>79</v>
      </c>
      <c r="D5" s="12">
        <v>78.900000000000006</v>
      </c>
      <c r="E5" s="13">
        <v>79.900000000000006</v>
      </c>
      <c r="F5" s="23">
        <f t="shared" si="0"/>
        <v>79.266666666666666</v>
      </c>
      <c r="G5" s="42"/>
    </row>
    <row r="6" spans="1:7" ht="15" thickBot="1" x14ac:dyDescent="0.35">
      <c r="A6" s="20">
        <v>30</v>
      </c>
      <c r="B6" s="41"/>
      <c r="C6" s="14">
        <v>77.8</v>
      </c>
      <c r="D6" s="15">
        <v>77.8</v>
      </c>
      <c r="E6" s="16">
        <v>77.7</v>
      </c>
      <c r="F6" s="24">
        <f t="shared" si="0"/>
        <v>77.766666666666666</v>
      </c>
      <c r="G6" s="43"/>
    </row>
    <row r="7" spans="1:7" ht="15" thickTop="1" x14ac:dyDescent="0.3"/>
  </sheetData>
  <mergeCells count="2">
    <mergeCell ref="B2:B6"/>
    <mergeCell ref="G2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0F6B-77E3-4E75-BE62-40949650CB63}">
  <dimension ref="A1:K7"/>
  <sheetViews>
    <sheetView tabSelected="1" topLeftCell="D1" workbookViewId="0">
      <selection activeCell="K10" sqref="K10"/>
    </sheetView>
  </sheetViews>
  <sheetFormatPr defaultRowHeight="14.4" x14ac:dyDescent="0.3"/>
  <cols>
    <col min="1" max="1" width="21.109375" customWidth="1"/>
    <col min="2" max="2" width="24.109375" customWidth="1"/>
    <col min="3" max="3" width="33.109375" customWidth="1"/>
    <col min="4" max="4" width="22.33203125" customWidth="1"/>
    <col min="5" max="5" width="20.6640625" customWidth="1"/>
    <col min="6" max="7" width="18.33203125" customWidth="1"/>
    <col min="8" max="8" width="20.33203125" customWidth="1"/>
    <col min="9" max="9" width="29.6640625" customWidth="1"/>
    <col min="10" max="10" width="22.109375" customWidth="1"/>
    <col min="11" max="11" width="26.109375" customWidth="1"/>
  </cols>
  <sheetData>
    <row r="1" spans="1:11" ht="18" thickBot="1" x14ac:dyDescent="0.4">
      <c r="A1" s="25" t="s">
        <v>24</v>
      </c>
      <c r="B1" s="25" t="s">
        <v>23</v>
      </c>
      <c r="C1" s="25" t="s">
        <v>25</v>
      </c>
      <c r="D1" s="25" t="s">
        <v>29</v>
      </c>
      <c r="E1" s="25" t="s">
        <v>28</v>
      </c>
      <c r="F1" s="49" t="s">
        <v>31</v>
      </c>
      <c r="G1" s="49" t="s">
        <v>30</v>
      </c>
      <c r="H1" s="26" t="s">
        <v>32</v>
      </c>
      <c r="I1" s="49" t="s">
        <v>33</v>
      </c>
      <c r="J1" s="49" t="s">
        <v>34</v>
      </c>
      <c r="K1" s="57" t="s">
        <v>16</v>
      </c>
    </row>
    <row r="2" spans="1:11" ht="15.6" thickTop="1" thickBot="1" x14ac:dyDescent="0.35">
      <c r="A2" s="46">
        <v>63</v>
      </c>
      <c r="B2" s="46">
        <v>264.3</v>
      </c>
      <c r="C2" s="46">
        <v>26.5</v>
      </c>
      <c r="D2" s="48">
        <v>17</v>
      </c>
      <c r="E2" s="46">
        <f>MEDIAN(D2:D6)</f>
        <v>17</v>
      </c>
      <c r="F2" s="50">
        <f>((C2/100) - (C2/100)* COS(E2*PI()/180))</f>
        <v>1.1579239669795627E-2</v>
      </c>
      <c r="G2" s="51">
        <f>((A2+B2)/(A2)*SQRT(2*9.8*F2))</f>
        <v>2.47499036796366</v>
      </c>
      <c r="H2" s="51">
        <f>(1-COS(E2*PI()/180))*I3/1000 + SIN(E2*PI()/180)*J3</f>
        <v>0.14622954760540535</v>
      </c>
      <c r="I2" s="55" t="s">
        <v>1</v>
      </c>
      <c r="J2" s="56" t="s">
        <v>35</v>
      </c>
      <c r="K2" s="58">
        <f>G2/(A2/1000) * I3/1000 + G2/B2* + G2/F2*H2</f>
        <v>0.33197358788686865</v>
      </c>
    </row>
    <row r="3" spans="1:11" ht="15" thickTop="1" x14ac:dyDescent="0.3">
      <c r="A3" s="44"/>
      <c r="B3" s="44"/>
      <c r="C3" s="44"/>
      <c r="D3" s="48">
        <v>17</v>
      </c>
      <c r="E3" s="44"/>
      <c r="F3" s="52"/>
      <c r="G3" s="42"/>
      <c r="H3" s="42"/>
      <c r="I3" s="42">
        <v>1</v>
      </c>
      <c r="J3" s="42">
        <v>0.5</v>
      </c>
      <c r="K3" s="59"/>
    </row>
    <row r="4" spans="1:11" x14ac:dyDescent="0.3">
      <c r="A4" s="44"/>
      <c r="B4" s="44"/>
      <c r="C4" s="44"/>
      <c r="D4" s="48">
        <v>17.100000000000001</v>
      </c>
      <c r="E4" s="44"/>
      <c r="F4" s="52"/>
      <c r="G4" s="42"/>
      <c r="H4" s="42"/>
      <c r="I4" s="42"/>
      <c r="J4" s="42"/>
      <c r="K4" s="59"/>
    </row>
    <row r="5" spans="1:11" x14ac:dyDescent="0.3">
      <c r="A5" s="44"/>
      <c r="B5" s="44"/>
      <c r="C5" s="44"/>
      <c r="D5" s="48">
        <v>17.100000000000001</v>
      </c>
      <c r="E5" s="44"/>
      <c r="F5" s="52"/>
      <c r="G5" s="42"/>
      <c r="H5" s="42"/>
      <c r="I5" s="42"/>
      <c r="J5" s="42"/>
      <c r="K5" s="59"/>
    </row>
    <row r="6" spans="1:11" ht="15" thickBot="1" x14ac:dyDescent="0.35">
      <c r="A6" s="45"/>
      <c r="B6" s="45"/>
      <c r="C6" s="45"/>
      <c r="D6" s="47">
        <v>17</v>
      </c>
      <c r="E6" s="45"/>
      <c r="F6" s="53"/>
      <c r="G6" s="54"/>
      <c r="H6" s="54"/>
      <c r="I6" s="54"/>
      <c r="J6" s="54"/>
      <c r="K6" s="60"/>
    </row>
    <row r="7" spans="1:11" ht="15" thickTop="1" x14ac:dyDescent="0.3"/>
  </sheetData>
  <mergeCells count="10">
    <mergeCell ref="J3:J6"/>
    <mergeCell ref="K2:K6"/>
    <mergeCell ref="F2:F6"/>
    <mergeCell ref="G2:G6"/>
    <mergeCell ref="H2:H6"/>
    <mergeCell ref="I3:I6"/>
    <mergeCell ref="A2:A6"/>
    <mergeCell ref="B2:B6"/>
    <mergeCell ref="C2:C6"/>
    <mergeCell ref="E2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ParteA</vt:lpstr>
      <vt:lpstr>ParteB</vt:lpstr>
      <vt:lpstr>ParteC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Almeida</dc:creator>
  <cp:lastModifiedBy>Tiago Almeida</cp:lastModifiedBy>
  <dcterms:created xsi:type="dcterms:W3CDTF">2023-09-15T14:15:30Z</dcterms:created>
  <dcterms:modified xsi:type="dcterms:W3CDTF">2023-10-20T15:25:08Z</dcterms:modified>
</cp:coreProperties>
</file>