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1.625 30-Sep-2026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<sst xmlns="http://schemas.openxmlformats.org/spreadsheetml/2006/main" count="49" uniqueCount="49">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</sst>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1.625 30-Sep-2026</v>
      </c>
      <c r="D1" s="12" t="str">
        <v xml:space="preserve">08-Oct-2019 17:49</v>
      </c>
    </row>
    <row r="3" spans="1:18" ht="23.25" customHeight="1" x14ac:dyDescent="0.35">
      <c r="A3" s="5" t="str">
        <v xml:space="preserve">UST 1.625 30-Sep-2026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CUSIP:912828YG9</v>
      </c>
    </row>
    <row r="5" spans="1:18" x14ac:dyDescent="0.25">
      <c xmlns="http://schemas.openxmlformats.org/spreadsheetml/2006/main" r="A5" t="str">
        <f>="B/A" &amp; ":" &amp;IF(AND(TRIM(TR("912828YG9=","PRIMACT_1")) &lt;&gt; "", TRIM(TR("912828YG9=","PRIMACT_1")) &lt;&gt; "#N/A"), TR("912828YG9=","PRIMACT_1"), IF(AND(TRIM(TR("912828YG9=","CF_BID")) &lt;&gt; "", TRIM(TR("912828YG9=","CF_BID")) &lt;&gt; "#N/A"), TR("912828YG9=","CF_BID"), "--"))&amp;"/"&amp;IF(AND(TRIM(TR("912828YG9=","SEC_ACT_1")) &lt;&gt; "",TRIM(TR("912828YG9=","SEC_ACT_1")) &lt;&gt; "#N/A"), TR("912828YG9=","SEC_ACT_1"), IF(AND(TRIM(TR("912828YG9=","CF_ASK")) &lt;&gt; "", TRIM(TR("912828YG9=","CF_ASK")) &lt;&gt; "#N/A"), TR("912828YG9=","CF_ASK"), "--"))&amp;IF(AND(IF(AND(TRIM(TR("912828YG9=","PRIMACT_1")) &lt;&gt; "", TRIM(TR("912828YG9=","PRIMACT_1")) &lt;&gt; "#N/A"), TR("912828YG9=","PRIMACT_1"), IF(AND(TRIM(TR("912828YG9=","CF_BID")) &lt;&gt; "", TRIM(TR("912828YG9=","CF_BID")) &lt;&gt; "#N/A"), TR("912828YG9=","CF_BID"), "--")) &lt;&gt; "--" , IF(AND(TRIM(TR("912828YG9=","SEC_ACT_1")) &lt;&gt; "",TRIM(TR("912828YG9=","SEC_ACT_1")) &lt;&gt; "#N/A"), TR("912828YG9=","SEC_ACT_1"), IF(AND(TRIM(TR("912828YG9=","CF_ASK")) &lt;&gt; "", TRIM(TR("912828YG9=","CF_ASK")) &lt;&gt; "#N/A"), TR("912828YG9=","CF_ASK"), "--")) &lt;&gt; "--") , IF(AND(TRIM(TR("912828YG9=","NETCHNG_1")) &lt;&gt; "", TRIM(TR("912828YG9=","NETCHNG_1")) &lt;&gt; "#N/A") ,"("&amp;TR("912828YG9=","NETCHNG_1")&amp;")", "") , "")</f>
      </c>
      <c xmlns="http://schemas.openxmlformats.org/spreadsheetml/2006/main" r="B5" t="str">
        <f>="BYld/AYld" &amp; ":" &amp;IF(AND(TRIM(TR("912828YG9=","RT_YIELD_1")) &lt;&gt; "", TRIM(TR("912828YG9=","RT_YIELD_1")) &lt;&gt; "#N/A"), TR("912828YG9=","RT_YIELD_1"), "--")&amp;"/"&amp;IF(AND(TRIM(TR("912828YG9=","SEC_YLD_1")) &lt;&gt; "", TRIM(TR("912828YG9=","SEC_YLD_1")) &lt;&gt; "#N/A"), TR("912828YG9=","SEC_YLD_1"), "--")&amp;IF(AND(IF(AND(TRIM(TR("912828YG9=","SEC_YLD_1")) &lt;&gt; "", TRIM(TR("912828YG9=","SEC_YLD_1")) &lt;&gt; "#N/A"), TR("912828YG9=","SEC_YLD_1"), "--") &lt;&gt; "--" , IF(AND(TRIM(TR("912828YG9=","RT_YIELD_1")) &lt;&gt; "", TRIM(TR("912828YG9=","RT_YIELD_1")) &lt;&gt; "#N/A"), TR("912828YG9=","RT_YIELD_1"), "--") &lt;&gt; "--") , IF(AND(TRIM(TR("912828YG9=","YLD_NETCHG")) &lt;&gt; "", TRIM(TR("912828YG9=","YLD_NETCHG")) &lt;&gt; "#N/A") ,"("&amp;TR("912828YG9=","YLD_NETCHG")&amp;")", "") , "")</f>
      </c>
      <c xmlns="http://schemas.openxmlformats.org/spreadsheetml/2006/main" r="C5" t="str">
        <f>="ASwap Sp:" &amp;IF(AND(TRIM(TR("912828YG9=","AST_SWPSPD")) &lt;&gt; "", TRIM(TR("912828YG9=","AST_SWPSPD")) &lt;&gt; "#N/A"), TR("912828YG9=","AST_SWPSPD") , "--" )</f>
      </c>
      <c xmlns="http://schemas.openxmlformats.org/spreadsheetml/2006/main" r="D5" t="str">
        <f>="Swap Sp:" &amp;IF(AND(TRIM(TR("912828YG9=","SWAP_SPRD")) &lt;&gt; "", TRIM(TR("912828YG9=","SWAP_SPRD")) &lt;&gt; "#N/A"), TR("912828YG9=","SWAP_SPRD") , "--" )</f>
      </c>
      <c xmlns="http://schemas.openxmlformats.org/spreadsheetml/2006/main" r="E5" t="str">
        <f>="G Sp:" &amp;IF(AND(TRIM(TR("912828YG9=","MONTH_LOW")) &lt;&gt; "", TRIM(TR("912828YG9=","MONTH_LOW")) &lt;&gt; "#N/A"), TR("912828YG9=","MONTH_LOW") , "--" )</f>
      </c>
      <c xmlns="http://schemas.openxmlformats.org/spreadsheetml/2006/main" r="F5" t="str" s="14">
        <f>=IF(AND(TRIM(TR("912828YG9=","VALUE_DT1")) &lt;&gt; "", TRIM(TR("912828YG9=","VALUE_DT1")) &lt;&gt; "#N/A"), TR("912828YG9=","VALUE_DT1"), IF(AND(TRIM(TR("912828YG9=","CF_DATE")) &lt;&gt; "", TRIM(TR("912828YG9=","CF_DATE")) &lt;&gt; "#N/A"), TR("912828YG9=","CF_DATE"), "--"))</f>
      </c>
      <c xmlns="http://schemas.openxmlformats.org/spreadsheetml/2006/main" r="G5" t="str" s="15">
        <f>=IF(AND(TRIM(TR("912828YG9=","VALUE_TS1")) &lt;&gt; "", TRIM(TR("912828YG9=","VALUE_TS1")) &lt;&gt; "#N/A"), TR("912828YG9=","VALUE_TS1"), IF(AND(TRIM(TR("912828YG9=","CF_TIME")) &lt;&gt; "", TRIM(TR("912828YG9=","CF_TIME")) &lt;&gt; "#N/A"), TR("912828YG9=","CF_TIME"), ""))</f>
      </c>
      <c xmlns="http://schemas.openxmlformats.org/spreadsheetml/2006/main" r="H5" t="str">
        <f>=IF(AND(TRIM(TR("912828YG9=","CTBTR_1")) &lt;&gt; "", TRIM(TR("912828YG9=","CTBTR_1")) &lt;&gt; "#N/A"), TRIM(TR("912828YG9=","CTBTR_1")), IF(AND(TRIM(TR("912828YG9=","RDN_EXCHD2")) &lt;&gt; "", TRIM(TR("912828YG9=","RDN_EXCHD2")) &lt;&gt; "#N/A"), TRIM(TR("912828YG9=","RDN_EXCHD2")),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30-Sep-2026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30-Sep-2019 / 99*30⅜% / 1.633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19-Sep-2019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1.62500 / 31-Mar-2020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30-Sep-2019 / 31-Mar-2020 / 31-Mar-2026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35,324,243,400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912828YG9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US912828YG91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Q-2026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XBER - BOERSE BERLIN</v>
      </c>
      <c xmlns="http://schemas.openxmlformats.org/spreadsheetml/2006/main" r="I20" t="str" s="1">
        <v xml:space="preserve">BK71B02</v>
      </c>
      <c xmlns="http://schemas.openxmlformats.org/spreadsheetml/2006/main" r="J20" t="str" s="1">
        <v xml:space="preserve">27-Sep-2019/--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BER</v>
      </c>
      <c xmlns="http://schemas.openxmlformats.org/spreadsheetml/2006/main" r="E21" t="str" s="1">
        <v xml:space="preserve">BERLIN STOCK EXCHANGE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BTEC - ICAP ELECTRONIC BROKING (US)</v>
      </c>
      <c xmlns="http://schemas.openxmlformats.org/spreadsheetml/2006/main" r="I21" t="str" s="1">
        <v xml:space="preserve">BJYQBG9</v>
      </c>
      <c xmlns="http://schemas.openxmlformats.org/spreadsheetml/2006/main" r="J21" t="str" s="1">
        <v xml:space="preserve">19-Sep-2019/--</v>
      </c>
      <c xmlns="http://schemas.openxmlformats.org/spreadsheetml/2006/main" r="K21" t="str" s="1">
        <v xml:space="preserve">Yes</v>
      </c>
    </row>
    <row xmlns="http://schemas.openxmlformats.org/spreadsheetml/2006/main" xmlns:x14ac="http://schemas.microsoft.com/office/spreadsheetml/2009/9/ac" r="22" spans="1:28" x14ac:dydescent="0.25">
      <c xmlns="http://schemas.openxmlformats.org/spreadsheetml/2006/main" r="D22" t="str" s="1">
        <v xml:space="preserve">FRA</v>
      </c>
      <c xmlns="http://schemas.openxmlformats.org/spreadsheetml/2006/main" r="E22" t="str" s="1">
        <v xml:space="preserve">FRANKFURT STOCK EXCHANGE</v>
      </c>
      <c xmlns="http://schemas.openxmlformats.org/spreadsheetml/2006/main" r="F22" t="str" s="1">
        <v xml:space="preserve">--/--</v>
      </c>
      <c xmlns="http://schemas.openxmlformats.org/spreadsheetml/2006/main" r="H22" t="str" s="1">
        <v xml:space="preserve">Permid</v>
      </c>
      <c xmlns="http://schemas.openxmlformats.org/spreadsheetml/2006/main" r="I22" t="str" s="1">
        <v xml:space="preserve">192859312048</v>
      </c>
      <c xmlns="http://schemas.openxmlformats.org/spreadsheetml/2006/main" r="J22" t="str" s="1"/>
      <c xmlns="http://schemas.openxmlformats.org/spreadsheetml/2006/main" r="K22" t="str" s="1"/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MBV</v>
      </c>
      <c xmlns="http://schemas.openxmlformats.org/spreadsheetml/2006/main" r="E23" t="str" s="1">
        <v xml:space="preserve">MTS BONDVISION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6" x14ac:dydescent="0.25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Note</v>
      </c>
      <c xmlns="http://schemas.openxmlformats.org/spreadsheetml/2006/main" r="D24" t="str" s="1">
        <v xml:space="preserve">MUN</v>
      </c>
      <c xmlns="http://schemas.openxmlformats.org/spreadsheetml/2006/main" r="E24" t="str" s="1">
        <v xml:space="preserve">MUNICH STOCK EXCHANGE</v>
      </c>
      <c xmlns="http://schemas.openxmlformats.org/spreadsheetml/2006/main" r="F24" t="str" s="1">
        <v xml:space="preserve">--/--</v>
      </c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STU</v>
      </c>
      <c xmlns="http://schemas.openxmlformats.org/spreadsheetml/2006/main" r="E25" t="str" s="1">
        <v xml:space="preserve">STUTTGART STOCK EXCHANGE</v>
      </c>
      <c xmlns="http://schemas.openxmlformats.org/spreadsheetml/2006/main" r="F25" t="str" s="1">
        <v xml:space="preserve">--/--</v>
      </c>
    </row>
    <row xmlns="http://schemas.openxmlformats.org/spreadsheetml/2006/main" xmlns:x14ac="http://schemas.microsoft.com/office/spreadsheetml/2009/9/ac" r="26" spans="1:26" x14ac:dydescent="0.25">
      <c xmlns="http://schemas.openxmlformats.org/spreadsheetml/2006/main" r="D26" t="str" s="1">
        <v xml:space="preserve">TDG</v>
      </c>
      <c xmlns="http://schemas.openxmlformats.org/spreadsheetml/2006/main" r="E26" t="str" s="1">
        <v xml:space="preserve">TRADEGATE EXCHANGE</v>
      </c>
      <c xmlns="http://schemas.openxmlformats.org/spreadsheetml/2006/main" r="F26" t="str" s="1">
        <v xml:space="preserve">--/--</v>
      </c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18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Tax Details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Change of Control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EU Savings Tax Directive</v>
      </c>
      <c xmlns="http://schemas.openxmlformats.org/spreadsheetml/2006/main" r="E29" t="str" s="1">
        <v xml:space="preserve">Yes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18" s="12" customformat="1" ht="12" x14ac:dydescent="0.2">
      <c xmlns="http://schemas.openxmlformats.org/spreadsheetml/2006/main" r="D30" t="str" s="1">
        <v xml:space="preserve">01-Mar-2002 or later tap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5" x14ac:dydescent="0.25">
      <c xmlns="http://schemas.openxmlformats.org/spreadsheetml/2006/main" r="A31" t="str" s="4">
        <v xml:space="preserve">Redemption</v>
      </c>
      <c xmlns="http://schemas.openxmlformats.org/spreadsheetml/2006/main" r="B31" t="str" s="4"/>
      <c xmlns="http://schemas.openxmlformats.org/spreadsheetml/2006/main" r="D31" t="str" s="1">
        <v xml:space="preserve">Issued on or before 01-Mar-2002</v>
      </c>
      <c xmlns="http://schemas.openxmlformats.org/spreadsheetml/2006/main" r="E31" t="str" s="1">
        <v xml:space="preserve">No (30-Sep-2019)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7" x14ac:dydescent="0.25">
      <c xmlns="http://schemas.openxmlformats.org/spreadsheetml/2006/main" r="A32" t="str" s="1">
        <v xml:space="preserve">Payment-in-Kind (PIK)</v>
      </c>
      <c xmlns="http://schemas.openxmlformats.org/spreadsheetml/2006/main" r="B32" t="str" s="1">
        <v xml:space="preserve">No</v>
      </c>
    </row>
    <row xmlns="http://schemas.openxmlformats.org/spreadsheetml/2006/main" xmlns:x14ac="http://schemas.microsoft.com/office/spreadsheetml/2009/9/ac" r="33" spans="1:5" x14ac:dydescent="0.25">
      <c xmlns="http://schemas.openxmlformats.org/spreadsheetml/2006/main" r="A33" t="str" s="1">
        <v xml:space="preserve">Worst</v>
      </c>
      <c xmlns="http://schemas.openxmlformats.org/spreadsheetml/2006/main" r="B33" t="str" s="1">
        <v xml:space="preserve">30-Sep-2026 MAT @ 100%</v>
      </c>
      <c xmlns="http://schemas.openxmlformats.org/spreadsheetml/2006/main" r="D33" t="str" s="4">
        <v xml:space="preserve">Regulations</v>
      </c>
      <c xmlns="http://schemas.openxmlformats.org/spreadsheetml/2006/main" r="E33" t="str" s="4"/>
      <c xmlns="http://schemas.openxmlformats.org/spreadsheetml/2006/main" r="F33" t="str" s="4"/>
    </row>
    <row xmlns="http://schemas.openxmlformats.org/spreadsheetml/2006/main" xmlns:x14ac="http://schemas.microsoft.com/office/spreadsheetml/2009/9/ac" r="34" spans="1:10" x14ac:dydescent="0.25">
      <c xmlns="http://schemas.openxmlformats.org/spreadsheetml/2006/main" r="D34" t="str" s="1">
        <v xml:space="preserve">MiFIR Identifier / MiFID Bond Type</v>
      </c>
      <c xmlns="http://schemas.openxmlformats.org/spreadsheetml/2006/main" r="E34" t="str" s="1">
        <v xml:space="preserve">Bond / Sovereign bond</v>
      </c>
      <c xmlns="http://schemas.openxmlformats.org/spreadsheetml/2006/main" r="F34" t="str" s="1"/>
    </row>
    <row xmlns="http://schemas.openxmlformats.org/spreadsheetml/2006/main" xmlns:x14ac="http://schemas.microsoft.com/office/spreadsheetml/2009/9/ac" r="35" spans="1:5" x14ac:dydescent="0.25">
      <c xmlns="http://schemas.openxmlformats.org/spreadsheetml/2006/main" r="A35" t="str" s="4">
        <v xml:space="preserve">Eligible To Trade On (MiFID)</v>
      </c>
      <c xmlns="http://schemas.openxmlformats.org/spreadsheetml/2006/main" r="D35" t="str" s="1">
        <v xml:space="preserve">MiFID liquidity indicator (ESMA)</v>
      </c>
      <c xmlns="http://schemas.openxmlformats.org/spreadsheetml/2006/main" r="E35" t="str" s="1">
        <v xml:space="preserve">No</v>
      </c>
      <c xmlns="http://schemas.openxmlformats.org/spreadsheetml/2006/main" r="F35" t="str" s="1"/>
    </row>
    <row xmlns="http://schemas.openxmlformats.org/spreadsheetml/2006/main" xmlns:x14ac="http://schemas.microsoft.com/office/spreadsheetml/2009/9/ac" r="36" spans="1:11" x14ac:dydescent="0.25">
      <c xmlns="http://schemas.openxmlformats.org/spreadsheetml/2006/main" r="A36" t="str" s="7">
        <v xml:space="preserve">Segment Venue Name/MIC</v>
      </c>
      <c xmlns="http://schemas.openxmlformats.org/spreadsheetml/2006/main" r="B36" t="str" s="7">
        <v xml:space="preserve">Operating Venue/MIC/Country</v>
      </c>
      <c xmlns="http://schemas.openxmlformats.org/spreadsheetml/2006/main" r="D36" t="str" s="1">
        <v xml:space="preserve">Eligible To Be Traded On EEA Venue</v>
      </c>
      <c xmlns="http://schemas.openxmlformats.org/spreadsheetml/2006/main" r="E36" t="str" s="1">
        <v xml:space="preserve">Yes</v>
      </c>
      <c xmlns="http://schemas.openxmlformats.org/spreadsheetml/2006/main" r="F36" t="str" s="1"/>
    </row>
    <row xmlns="http://schemas.openxmlformats.org/spreadsheetml/2006/main" xmlns:x14ac="http://schemas.microsoft.com/office/spreadsheetml/2009/9/ac" r="37" spans="1:5" x14ac:dydescent="0.25">
      <c xmlns="http://schemas.openxmlformats.org/spreadsheetml/2006/main" r="A37" t="str" s="1">
        <v xml:space="preserve">BGC BROKERS LP - OTF (BGCO)</v>
      </c>
      <c xmlns="http://schemas.openxmlformats.org/spreadsheetml/2006/main" r="B37" t="str" s="1">
        <v xml:space="preserve">BGC BROKERS LP (BGCI/GB)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BLOOMBERG TRADING FACILITY LIMITED (BMTF)</v>
      </c>
      <c xmlns="http://schemas.openxmlformats.org/spreadsheetml/2006/main" r="B38" t="str" s="1">
        <v xml:space="preserve">BMTF/GB</v>
      </c>
    </row>
    <row xmlns="http://schemas.openxmlformats.org/spreadsheetml/2006/main" xmlns:x14ac="http://schemas.microsoft.com/office/spreadsheetml/2009/9/ac" r="39" spans="1:8" x14ac:dydescent="0.25">
      <c xmlns="http://schemas.openxmlformats.org/spreadsheetml/2006/main" r="A39" t="str" s="1">
        <v xml:space="preserve">BOERSE BERLIN - FREIVERKEHR (BERB)</v>
      </c>
      <c xmlns="http://schemas.openxmlformats.org/spreadsheetml/2006/main" r="B39" t="str" s="1">
        <v xml:space="preserve">BOERSE BERLIN (XBER/DE)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Schedules &amp; History</v>
      </c>
    </row>
    <row xmlns="http://schemas.openxmlformats.org/spreadsheetml/2006/main" xmlns:x14ac="http://schemas.microsoft.com/office/spreadsheetml/2009/9/ac" r="42" spans="1:5" x14ac:dydescent="0.25">
      <c xmlns="http://schemas.openxmlformats.org/spreadsheetml/2006/main" r="A42" s="4" t="str">
        <v xml:space="preserve">Asset Status History</v>
      </c>
    </row>
    <row xmlns="http://schemas.openxmlformats.org/spreadsheetml/2006/main" xmlns:x14ac="http://schemas.microsoft.com/office/spreadsheetml/2009/9/ac" r="43" spans="1:7" x14ac:dydescent="0.25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Status</v>
      </c>
    </row>
    <row xmlns="http://schemas.openxmlformats.org/spreadsheetml/2006/main" xmlns:x14ac="http://schemas.microsoft.com/office/spreadsheetml/2009/9/ac" r="44" spans="1:5" x14ac:dydescent="0.25">
      <c xmlns="http://schemas.openxmlformats.org/spreadsheetml/2006/main" r="A44" s="1" t="str">
        <v xml:space="preserve">30-Sep-2019</v>
      </c>
      <c xmlns="http://schemas.openxmlformats.org/spreadsheetml/2006/main" r="B44" s="1" t="str">
        <v xml:space="preserve">Issued</v>
      </c>
    </row>
    <row xmlns="http://schemas.openxmlformats.org/spreadsheetml/2006/main" xmlns:x14ac="http://schemas.microsoft.com/office/spreadsheetml/2009/9/ac" r="45" spans="1:8" x14ac:dydescent="0.25">
      <c xmlns="http://schemas.openxmlformats.org/spreadsheetml/2006/main" r="A45" s="1" t="str">
        <v xml:space="preserve">19-Sep-2019</v>
      </c>
      <c xmlns="http://schemas.openxmlformats.org/spreadsheetml/2006/main" r="B45" s="1" t="str">
        <v xml:space="preserve">When Issued</v>
      </c>
    </row>
    <row xmlns="http://schemas.openxmlformats.org/spreadsheetml/2006/main" xmlns:x14ac="http://schemas.microsoft.com/office/spreadsheetml/2009/9/ac" r="46" spans="1:5" x14ac:dydescent="0.25">
      <c xmlns="http://schemas.openxmlformats.org/spreadsheetml/2006/main" r="A46" s="1" t="str">
        <v xml:space="preserve">18-Sep-2019</v>
      </c>
      <c xmlns="http://schemas.openxmlformats.org/spreadsheetml/2006/main" r="B46" s="1" t="str">
        <v xml:space="preserve">To Be Priced</v>
      </c>
    </row>
    <row xmlns="http://schemas.openxmlformats.org/spreadsheetml/2006/main" xmlns:x14ac="http://schemas.microsoft.com/office/spreadsheetml/2009/9/ac" r="48" spans="1:5" x14ac:dydescent="0.25">
      <c xmlns="http://schemas.openxmlformats.org/spreadsheetml/2006/main" r="A48" s="4" t="str">
        <v xml:space="preserve">Amount Outstanding History</v>
      </c>
    </row>
    <row xmlns="http://schemas.openxmlformats.org/spreadsheetml/2006/main" xmlns:x14ac="http://schemas.microsoft.com/office/spreadsheetml/2009/9/ac" r="49" spans="1:11" x14ac:dydescent="0.25">
      <c xmlns="http://schemas.openxmlformats.org/spreadsheetml/2006/main" r="A49" s="7" t="str">
        <v xml:space="preserve">Date</v>
      </c>
      <c xmlns="http://schemas.openxmlformats.org/spreadsheetml/2006/main" r="B49" s="7" t="str">
        <v xml:space="preserve">Amt Change Code</v>
      </c>
      <c xmlns="http://schemas.openxmlformats.org/spreadsheetml/2006/main" r="C49" s="7" t="str">
        <v xml:space="preserve">Amt Outstanding</v>
      </c>
      <c xmlns="http://schemas.openxmlformats.org/spreadsheetml/2006/main" r="D49" s="7" t="str">
        <v xml:space="preserve">Currency</v>
      </c>
      <c xmlns="http://schemas.openxmlformats.org/spreadsheetml/2006/main" r="E49" s="7" t="str">
        <v xml:space="preserve">Issue / Redemption Price (%)</v>
      </c>
      <c xmlns="http://schemas.openxmlformats.org/spreadsheetml/2006/main" r="F49" s="7" t="str">
        <v xml:space="preserve">Yield</v>
      </c>
    </row>
    <row xmlns="http://schemas.openxmlformats.org/spreadsheetml/2006/main" xmlns:x14ac="http://schemas.microsoft.com/office/spreadsheetml/2009/9/ac" r="50" spans="1:5" x14ac:dydescent="0.25">
      <c xmlns="http://schemas.openxmlformats.org/spreadsheetml/2006/main" r="A50" s="1" t="str">
        <v xml:space="preserve">30-Sep-2019</v>
      </c>
      <c xmlns="http://schemas.openxmlformats.org/spreadsheetml/2006/main" r="B50" s="1" t="str">
        <v xml:space="preserve">Initial Issuance</v>
      </c>
      <c xmlns="http://schemas.openxmlformats.org/spreadsheetml/2006/main" r="C50" s="1" t="str">
        <v xml:space="preserve">35,324,243,400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99.947</v>
      </c>
      <c xmlns="http://schemas.openxmlformats.org/spreadsheetml/2006/main" r="F50" s="1" t="str">
        <v xml:space="preserve">1.633</v>
      </c>
    </row>
    <row xmlns="http://schemas.openxmlformats.org/spreadsheetml/2006/main" xmlns:x14ac="http://schemas.microsoft.com/office/spreadsheetml/2009/9/ac" r="52" spans="1:5" x14ac:dydescent="0.25">
      <c xmlns="http://schemas.openxmlformats.org/spreadsheetml/2006/main" r="A52" s="4" t="str">
        <v xml:space="preserve">Auction History</v>
      </c>
    </row>
    <row xmlns="http://schemas.openxmlformats.org/spreadsheetml/2006/main" xmlns:x14ac="http://schemas.microsoft.com/office/spreadsheetml/2009/9/ac" r="53" spans="1:10" x14ac:dydescent="0.25">
      <c xmlns="http://schemas.openxmlformats.org/spreadsheetml/2006/main" r="A53" s="7" t="str">
        <v xml:space="preserve">Auction Date</v>
      </c>
      <c xmlns="http://schemas.openxmlformats.org/spreadsheetml/2006/main" r="B53" s="7" t="str">
        <v xml:space="preserve">High Bid Price</v>
      </c>
      <c xmlns="http://schemas.openxmlformats.org/spreadsheetml/2006/main" r="C53" s="7" t="str">
        <v xml:space="preserve">High BE Yield</v>
      </c>
      <c xmlns="http://schemas.openxmlformats.org/spreadsheetml/2006/main" r="D53" s="7" t="str">
        <v xml:space="preserve">Average BE Yield</v>
      </c>
      <c xmlns="http://schemas.openxmlformats.org/spreadsheetml/2006/main" r="E53" s="7" t="str">
        <v xml:space="preserve">Low BE Yield</v>
      </c>
    </row>
    <row xmlns="http://schemas.openxmlformats.org/spreadsheetml/2006/main" xmlns:x14ac="http://schemas.microsoft.com/office/spreadsheetml/2009/9/ac" r="54" spans="1:10" x14ac:dydescent="0.25">
      <c xmlns="http://schemas.openxmlformats.org/spreadsheetml/2006/main" r="A54" s="1" t="str">
        <v xml:space="preserve">26-Sep-2019</v>
      </c>
      <c xmlns="http://schemas.openxmlformats.org/spreadsheetml/2006/main" r="B54" s="1" t="str">
        <v xml:space="preserve">99.947285</v>
      </c>
      <c xmlns="http://schemas.openxmlformats.org/spreadsheetml/2006/main" r="C54" s="1" t="str">
        <v xml:space="preserve">1.633</v>
      </c>
      <c xmlns="http://schemas.openxmlformats.org/spreadsheetml/2006/main" r="D54" s="1" t="str">
        <v xml:space="preserve">1.59</v>
      </c>
      <c xmlns="http://schemas.openxmlformats.org/spreadsheetml/2006/main" r="E54" s="1" t="str">
        <v xml:space="preserve">0.88</v>
      </c>
    </row>
  </sheetData>
  <mergeCells count="36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I22:K22"/>
    <mergeCell ref="D16:F16"/>
    <mergeCell ref="E17:F17"/>
    <mergeCell ref="E18:F18"/>
    <mergeCell ref="D19:F19"/>
    <mergeCell ref="A19:B19"/>
    <mergeCell ref="A23:B23"/>
    <mergeCell ref="A27:B27"/>
    <mergeCell ref="D28:F28"/>
    <mergeCell ref="E29:F29"/>
    <mergeCell ref="E30:F30"/>
    <mergeCell ref="E31:F31"/>
    <mergeCell ref="A31:B31"/>
    <mergeCell ref="D33:F33"/>
    <mergeCell ref="E34:F34"/>
    <mergeCell ref="E35:F35"/>
    <mergeCell ref="E36:F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