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\Troublesome Tanks\3dp\"/>
    </mc:Choice>
  </mc:AlternateContent>
  <bookViews>
    <workbookView xWindow="0" yWindow="0" windowWidth="28770" windowHeight="12195"/>
  </bookViews>
  <sheets>
    <sheet name="Arduino Readings" sheetId="7" r:id="rId1"/>
    <sheet name="Sheet1" sheetId="1" r:id="rId2"/>
    <sheet name="Sheet3" sheetId="3" r:id="rId3"/>
    <sheet name="Sheet5" sheetId="5" r:id="rId4"/>
    <sheet name="Sheet6" sheetId="6" r:id="rId5"/>
    <sheet name="Sheet4" sheetId="4" r:id="rId6"/>
    <sheet name="Sheet2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6" l="1"/>
  <c r="Q54" i="6" s="1"/>
  <c r="F54" i="6"/>
  <c r="P54" i="6" s="1"/>
  <c r="Q53" i="6"/>
  <c r="G53" i="6"/>
  <c r="L53" i="6" s="1"/>
  <c r="F53" i="6"/>
  <c r="P53" i="6" s="1"/>
  <c r="G52" i="6"/>
  <c r="Q52" i="6" s="1"/>
  <c r="F52" i="6"/>
  <c r="P52" i="6" s="1"/>
  <c r="G51" i="6"/>
  <c r="Q51" i="6" s="1"/>
  <c r="F51" i="6"/>
  <c r="P51" i="6" s="1"/>
  <c r="G50" i="6"/>
  <c r="Q50" i="6" s="1"/>
  <c r="F50" i="6"/>
  <c r="P50" i="6" s="1"/>
  <c r="L49" i="6"/>
  <c r="G49" i="6"/>
  <c r="Q49" i="6" s="1"/>
  <c r="F49" i="6"/>
  <c r="P49" i="6" s="1"/>
  <c r="P48" i="6"/>
  <c r="K48" i="6"/>
  <c r="G48" i="6"/>
  <c r="Q48" i="6" s="1"/>
  <c r="F48" i="6"/>
  <c r="G47" i="6"/>
  <c r="L47" i="6" s="1"/>
  <c r="F47" i="6"/>
  <c r="P47" i="6" s="1"/>
  <c r="P46" i="6"/>
  <c r="N49" i="6" l="1"/>
  <c r="Q47" i="6"/>
  <c r="R51" i="6"/>
  <c r="S53" i="6"/>
  <c r="L51" i="6"/>
  <c r="K52" i="6"/>
  <c r="K50" i="6"/>
  <c r="M50" i="6" s="1"/>
  <c r="K54" i="6"/>
  <c r="M54" i="6" s="1"/>
  <c r="L48" i="6"/>
  <c r="L50" i="6"/>
  <c r="L52" i="6"/>
  <c r="L54" i="6"/>
  <c r="K47" i="6"/>
  <c r="K49" i="6"/>
  <c r="K51" i="6"/>
  <c r="M51" i="6" s="1"/>
  <c r="K53" i="6"/>
  <c r="M53" i="6" s="1"/>
  <c r="G42" i="6"/>
  <c r="Q42" i="6" s="1"/>
  <c r="F42" i="6"/>
  <c r="P42" i="6" s="1"/>
  <c r="G41" i="6"/>
  <c r="L41" i="6" s="1"/>
  <c r="F41" i="6"/>
  <c r="K41" i="6" s="1"/>
  <c r="G40" i="6"/>
  <c r="Q40" i="6" s="1"/>
  <c r="F40" i="6"/>
  <c r="P40" i="6" s="1"/>
  <c r="Q39" i="6"/>
  <c r="S39" i="6" s="1"/>
  <c r="P39" i="6"/>
  <c r="R39" i="6" s="1"/>
  <c r="G39" i="6"/>
  <c r="L39" i="6" s="1"/>
  <c r="N39" i="6" s="1"/>
  <c r="F39" i="6"/>
  <c r="K39" i="6" s="1"/>
  <c r="M39" i="6" s="1"/>
  <c r="G38" i="6"/>
  <c r="Q38" i="6" s="1"/>
  <c r="F38" i="6"/>
  <c r="K38" i="6" s="1"/>
  <c r="G37" i="6"/>
  <c r="L37" i="6" s="1"/>
  <c r="N37" i="6" s="1"/>
  <c r="F37" i="6"/>
  <c r="K37" i="6" s="1"/>
  <c r="M37" i="6" s="1"/>
  <c r="G36" i="6"/>
  <c r="Q36" i="6" s="1"/>
  <c r="F36" i="6"/>
  <c r="P36" i="6" s="1"/>
  <c r="L35" i="6"/>
  <c r="G35" i="6"/>
  <c r="Q35" i="6" s="1"/>
  <c r="F35" i="6"/>
  <c r="K35" i="6" s="1"/>
  <c r="P34" i="6"/>
  <c r="Q24" i="6"/>
  <c r="S24" i="6" s="1"/>
  <c r="P24" i="6"/>
  <c r="R24" i="6" s="1"/>
  <c r="G24" i="6"/>
  <c r="L24" i="6" s="1"/>
  <c r="F24" i="6"/>
  <c r="K24" i="6" s="1"/>
  <c r="G23" i="6"/>
  <c r="L23" i="6" s="1"/>
  <c r="F23" i="6"/>
  <c r="K23" i="6" s="1"/>
  <c r="G22" i="6"/>
  <c r="L22" i="6" s="1"/>
  <c r="N22" i="6" s="1"/>
  <c r="F22" i="6"/>
  <c r="K22" i="6" s="1"/>
  <c r="M22" i="6" s="1"/>
  <c r="G21" i="6"/>
  <c r="L21" i="6" s="1"/>
  <c r="F21" i="6"/>
  <c r="K21" i="6" s="1"/>
  <c r="G20" i="6"/>
  <c r="L20" i="6" s="1"/>
  <c r="F20" i="6"/>
  <c r="K20" i="6" s="1"/>
  <c r="M20" i="6" s="1"/>
  <c r="G19" i="6"/>
  <c r="L19" i="6" s="1"/>
  <c r="N19" i="6" s="1"/>
  <c r="F19" i="6"/>
  <c r="K19" i="6" s="1"/>
  <c r="M19" i="6" s="1"/>
  <c r="G18" i="6"/>
  <c r="L18" i="6" s="1"/>
  <c r="F18" i="6"/>
  <c r="K18" i="6" s="1"/>
  <c r="G17" i="6"/>
  <c r="L17" i="6" s="1"/>
  <c r="N17" i="6" s="1"/>
  <c r="F17" i="6"/>
  <c r="K17" i="6" s="1"/>
  <c r="M17" i="6" s="1"/>
  <c r="P16" i="6"/>
  <c r="N5" i="6"/>
  <c r="Q4" i="6"/>
  <c r="S4" i="6" s="1"/>
  <c r="P5" i="6"/>
  <c r="R5" i="6" s="1"/>
  <c r="Q5" i="6"/>
  <c r="S5" i="6" s="1"/>
  <c r="Q8" i="6"/>
  <c r="S8" i="6" s="1"/>
  <c r="P9" i="6"/>
  <c r="R9" i="6" s="1"/>
  <c r="Q9" i="6"/>
  <c r="S9" i="6" s="1"/>
  <c r="K5" i="6"/>
  <c r="M5" i="6" s="1"/>
  <c r="L5" i="6"/>
  <c r="K6" i="6"/>
  <c r="M6" i="6" s="1"/>
  <c r="K9" i="6"/>
  <c r="M9" i="6" s="1"/>
  <c r="L9" i="6"/>
  <c r="N9" i="6" s="1"/>
  <c r="K2" i="6"/>
  <c r="M2" i="6" s="1"/>
  <c r="P1" i="6"/>
  <c r="S51" i="6" s="1"/>
  <c r="G9" i="6"/>
  <c r="F9" i="6"/>
  <c r="G8" i="6"/>
  <c r="L8" i="6" s="1"/>
  <c r="N8" i="6" s="1"/>
  <c r="F8" i="6"/>
  <c r="K8" i="6" s="1"/>
  <c r="M8" i="6" s="1"/>
  <c r="G7" i="6"/>
  <c r="L7" i="6" s="1"/>
  <c r="N7" i="6" s="1"/>
  <c r="F7" i="6"/>
  <c r="K7" i="6" s="1"/>
  <c r="M7" i="6" s="1"/>
  <c r="G6" i="6"/>
  <c r="Q6" i="6" s="1"/>
  <c r="S6" i="6" s="1"/>
  <c r="F6" i="6"/>
  <c r="P6" i="6" s="1"/>
  <c r="R6" i="6" s="1"/>
  <c r="G5" i="6"/>
  <c r="F5" i="6"/>
  <c r="G4" i="6"/>
  <c r="L4" i="6" s="1"/>
  <c r="N4" i="6" s="1"/>
  <c r="F4" i="6"/>
  <c r="K4" i="6" s="1"/>
  <c r="M4" i="6" s="1"/>
  <c r="G3" i="6"/>
  <c r="L3" i="6" s="1"/>
  <c r="N3" i="6" s="1"/>
  <c r="F3" i="6"/>
  <c r="K3" i="6" s="1"/>
  <c r="M3" i="6" s="1"/>
  <c r="G2" i="6"/>
  <c r="Q2" i="6" s="1"/>
  <c r="S2" i="6" s="1"/>
  <c r="F2" i="6"/>
  <c r="P2" i="6" s="1"/>
  <c r="R2" i="6" s="1"/>
  <c r="N80" i="5"/>
  <c r="N81" i="5" s="1"/>
  <c r="N79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K65" i="5" s="1"/>
  <c r="F65" i="5"/>
  <c r="G64" i="5"/>
  <c r="F64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4" i="4"/>
  <c r="G59" i="5"/>
  <c r="F59" i="5"/>
  <c r="K59" i="5" s="1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R47" i="6" l="1"/>
  <c r="P22" i="6"/>
  <c r="R22" i="6" s="1"/>
  <c r="M38" i="6"/>
  <c r="R40" i="6"/>
  <c r="M49" i="6"/>
  <c r="M52" i="6"/>
  <c r="M48" i="6"/>
  <c r="S52" i="6"/>
  <c r="L6" i="6"/>
  <c r="N6" i="6" s="1"/>
  <c r="P8" i="6"/>
  <c r="R8" i="6" s="1"/>
  <c r="P4" i="6"/>
  <c r="R4" i="6" s="1"/>
  <c r="N20" i="6"/>
  <c r="Q22" i="6"/>
  <c r="S22" i="6" s="1"/>
  <c r="M35" i="6"/>
  <c r="S38" i="6"/>
  <c r="S40" i="6"/>
  <c r="M47" i="6"/>
  <c r="S54" i="6"/>
  <c r="S50" i="6"/>
  <c r="R52" i="6"/>
  <c r="Q7" i="6"/>
  <c r="S7" i="6" s="1"/>
  <c r="Q3" i="6"/>
  <c r="S3" i="6" s="1"/>
  <c r="M18" i="6"/>
  <c r="P20" i="6"/>
  <c r="R20" i="6" s="1"/>
  <c r="M23" i="6"/>
  <c r="S35" i="6"/>
  <c r="M41" i="6"/>
  <c r="N54" i="6"/>
  <c r="R54" i="6"/>
  <c r="S48" i="6"/>
  <c r="N53" i="6"/>
  <c r="P7" i="6"/>
  <c r="R7" i="6" s="1"/>
  <c r="P3" i="6"/>
  <c r="R3" i="6" s="1"/>
  <c r="N18" i="6"/>
  <c r="Q20" i="6"/>
  <c r="S20" i="6" s="1"/>
  <c r="N23" i="6"/>
  <c r="N35" i="6"/>
  <c r="N41" i="6"/>
  <c r="N52" i="6"/>
  <c r="N51" i="6"/>
  <c r="R53" i="6"/>
  <c r="S49" i="6"/>
  <c r="P18" i="6"/>
  <c r="R18" i="6" s="1"/>
  <c r="M21" i="6"/>
  <c r="M24" i="6"/>
  <c r="R36" i="6"/>
  <c r="R42" i="6"/>
  <c r="N50" i="6"/>
  <c r="R49" i="6"/>
  <c r="R50" i="6"/>
  <c r="N47" i="6"/>
  <c r="L2" i="6"/>
  <c r="N2" i="6" s="1"/>
  <c r="Q18" i="6"/>
  <c r="S18" i="6" s="1"/>
  <c r="N21" i="6"/>
  <c r="N24" i="6"/>
  <c r="S36" i="6"/>
  <c r="S42" i="6"/>
  <c r="N48" i="6"/>
  <c r="R48" i="6"/>
  <c r="S47" i="6"/>
  <c r="P41" i="6"/>
  <c r="R41" i="6" s="1"/>
  <c r="Q41" i="6"/>
  <c r="S41" i="6" s="1"/>
  <c r="P37" i="6"/>
  <c r="R37" i="6" s="1"/>
  <c r="Q37" i="6"/>
  <c r="S37" i="6" s="1"/>
  <c r="P35" i="6"/>
  <c r="R35" i="6" s="1"/>
  <c r="P38" i="6"/>
  <c r="R38" i="6" s="1"/>
  <c r="K40" i="6"/>
  <c r="M40" i="6" s="1"/>
  <c r="K42" i="6"/>
  <c r="M42" i="6" s="1"/>
  <c r="K36" i="6"/>
  <c r="M36" i="6" s="1"/>
  <c r="L36" i="6"/>
  <c r="N36" i="6" s="1"/>
  <c r="L38" i="6"/>
  <c r="N38" i="6" s="1"/>
  <c r="L40" i="6"/>
  <c r="N40" i="6" s="1"/>
  <c r="L42" i="6"/>
  <c r="N42" i="6" s="1"/>
  <c r="P17" i="6"/>
  <c r="R17" i="6" s="1"/>
  <c r="P19" i="6"/>
  <c r="R19" i="6" s="1"/>
  <c r="P21" i="6"/>
  <c r="R21" i="6" s="1"/>
  <c r="P23" i="6"/>
  <c r="R23" i="6" s="1"/>
  <c r="Q17" i="6"/>
  <c r="S17" i="6" s="1"/>
  <c r="Q19" i="6"/>
  <c r="S19" i="6" s="1"/>
  <c r="Q21" i="6"/>
  <c r="S21" i="6" s="1"/>
  <c r="Q23" i="6"/>
  <c r="S23" i="6" s="1"/>
  <c r="K70" i="5"/>
  <c r="K66" i="5"/>
  <c r="L71" i="5"/>
  <c r="L68" i="5"/>
  <c r="L66" i="5"/>
  <c r="L65" i="5"/>
  <c r="L64" i="5"/>
  <c r="K71" i="5"/>
  <c r="L70" i="5"/>
  <c r="L69" i="5"/>
  <c r="K69" i="5"/>
  <c r="K68" i="5"/>
  <c r="L67" i="5"/>
  <c r="K67" i="5"/>
  <c r="G47" i="5" l="1"/>
  <c r="K47" i="5" s="1"/>
  <c r="F47" i="5"/>
  <c r="L47" i="5" s="1"/>
  <c r="G46" i="5"/>
  <c r="F46" i="5"/>
  <c r="G45" i="5"/>
  <c r="K45" i="5" s="1"/>
  <c r="F45" i="5"/>
  <c r="G44" i="5"/>
  <c r="F44" i="5"/>
  <c r="G43" i="5"/>
  <c r="K43" i="5" s="1"/>
  <c r="F43" i="5"/>
  <c r="L43" i="5" s="1"/>
  <c r="G42" i="5"/>
  <c r="F42" i="5"/>
  <c r="G41" i="5"/>
  <c r="K41" i="5" s="1"/>
  <c r="F41" i="5"/>
  <c r="G40" i="5"/>
  <c r="F40" i="5"/>
  <c r="G30" i="5"/>
  <c r="G31" i="5"/>
  <c r="G32" i="5"/>
  <c r="G33" i="5"/>
  <c r="G34" i="5"/>
  <c r="G35" i="5"/>
  <c r="G36" i="5"/>
  <c r="G29" i="5"/>
  <c r="F30" i="5"/>
  <c r="F31" i="5"/>
  <c r="F32" i="5"/>
  <c r="F33" i="5"/>
  <c r="F34" i="5"/>
  <c r="F35" i="5"/>
  <c r="F36" i="5"/>
  <c r="F29" i="5"/>
  <c r="N46" i="4"/>
  <c r="M46" i="4"/>
  <c r="M45" i="4"/>
  <c r="F5" i="4"/>
  <c r="E5" i="4"/>
  <c r="G5" i="4" s="1"/>
  <c r="E12" i="4"/>
  <c r="F12" i="4" s="1"/>
  <c r="G12" i="4" s="1"/>
  <c r="F16" i="4"/>
  <c r="E16" i="4"/>
  <c r="G16" i="4" s="1"/>
  <c r="E18" i="4"/>
  <c r="F6" i="4"/>
  <c r="E6" i="4"/>
  <c r="G6" i="4" s="1"/>
  <c r="F10" i="4"/>
  <c r="G10" i="4" s="1"/>
  <c r="E10" i="4"/>
  <c r="F3" i="4"/>
  <c r="E3" i="4"/>
  <c r="G3" i="4" s="1"/>
  <c r="E4" i="4"/>
  <c r="F9" i="4"/>
  <c r="E9" i="4"/>
  <c r="E14" i="4"/>
  <c r="F14" i="4" s="1"/>
  <c r="G14" i="4" s="1"/>
  <c r="F8" i="4"/>
  <c r="E8" i="4"/>
  <c r="G8" i="4" s="1"/>
  <c r="E17" i="4"/>
  <c r="F11" i="4"/>
  <c r="E11" i="4"/>
  <c r="G11" i="4" s="1"/>
  <c r="E15" i="4"/>
  <c r="F15" i="4" s="1"/>
  <c r="G15" i="4" s="1"/>
  <c r="F7" i="4"/>
  <c r="E7" i="4"/>
  <c r="E13" i="4"/>
  <c r="F25" i="3"/>
  <c r="E25" i="3"/>
  <c r="G25" i="3" s="1"/>
  <c r="G22" i="3"/>
  <c r="F22" i="3"/>
  <c r="E22" i="3"/>
  <c r="F19" i="3"/>
  <c r="G19" i="3" s="1"/>
  <c r="E19" i="3"/>
  <c r="F16" i="3"/>
  <c r="E16" i="3"/>
  <c r="G16" i="3" s="1"/>
  <c r="F13" i="3"/>
  <c r="G13" i="3" s="1"/>
  <c r="E13" i="3"/>
  <c r="F10" i="3"/>
  <c r="E10" i="3"/>
  <c r="F7" i="3"/>
  <c r="E7" i="3"/>
  <c r="G7" i="3" s="1"/>
  <c r="F4" i="3"/>
  <c r="F18" i="3"/>
  <c r="G18" i="3" s="1"/>
  <c r="E18" i="3"/>
  <c r="E24" i="3"/>
  <c r="E21" i="3"/>
  <c r="E15" i="3"/>
  <c r="E12" i="3"/>
  <c r="F12" i="3" s="1"/>
  <c r="G12" i="3" s="1"/>
  <c r="E9" i="3"/>
  <c r="E6" i="3"/>
  <c r="F6" i="3" s="1"/>
  <c r="G6" i="3" s="1"/>
  <c r="E4" i="3"/>
  <c r="G4" i="3" s="1"/>
  <c r="E3" i="3"/>
  <c r="F3" i="3" s="1"/>
  <c r="G3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L47" i="1"/>
  <c r="K46" i="1"/>
  <c r="K47" i="1" s="1"/>
  <c r="I46" i="1"/>
  <c r="J46" i="1"/>
  <c r="I45" i="1"/>
  <c r="J45" i="1" s="1"/>
  <c r="K45" i="1" s="1"/>
  <c r="I36" i="1"/>
  <c r="J36" i="1"/>
  <c r="K36" i="1" s="1"/>
  <c r="K35" i="1" s="1"/>
  <c r="I38" i="1" s="1"/>
  <c r="G34" i="1"/>
  <c r="M46" i="1" s="1"/>
  <c r="M45" i="1" l="1"/>
  <c r="K44" i="5"/>
  <c r="L44" i="5"/>
  <c r="H34" i="1"/>
  <c r="I34" i="1"/>
  <c r="H38" i="1" s="1"/>
  <c r="G7" i="4"/>
  <c r="L41" i="5"/>
  <c r="L45" i="5"/>
  <c r="G10" i="3"/>
  <c r="L42" i="5"/>
  <c r="L46" i="5"/>
  <c r="G9" i="4"/>
  <c r="K42" i="5"/>
  <c r="K46" i="5"/>
  <c r="F13" i="4"/>
  <c r="G13" i="4" s="1"/>
  <c r="F17" i="4"/>
  <c r="G17" i="4" s="1"/>
  <c r="F4" i="4"/>
  <c r="G4" i="4" s="1"/>
  <c r="F18" i="4"/>
  <c r="G18" i="4" s="1"/>
  <c r="F24" i="3"/>
  <c r="G24" i="3" s="1"/>
  <c r="F21" i="3"/>
  <c r="G21" i="3" s="1"/>
  <c r="F15" i="3"/>
  <c r="G15" i="3" s="1"/>
  <c r="F9" i="3"/>
  <c r="G9" i="3" s="1"/>
</calcChain>
</file>

<file path=xl/sharedStrings.xml><?xml version="1.0" encoding="utf-8"?>
<sst xmlns="http://schemas.openxmlformats.org/spreadsheetml/2006/main" count="240" uniqueCount="56">
  <si>
    <t>pressed</t>
  </si>
  <si>
    <t>fire</t>
  </si>
  <si>
    <t>fire_pressed</t>
  </si>
  <si>
    <t>not_connected</t>
  </si>
  <si>
    <t>left track back and fire</t>
  </si>
  <si>
    <t>right track back and charge</t>
  </si>
  <si>
    <t>left_track_backwards</t>
  </si>
  <si>
    <t>left_track_backwards_pressed</t>
  </si>
  <si>
    <t>right_track_forwards</t>
  </si>
  <si>
    <t>right_track_forwards_pressed</t>
  </si>
  <si>
    <t>right_track_backwards</t>
  </si>
  <si>
    <t>right_track_backwards_pressed</t>
  </si>
  <si>
    <t>left_track_forwards</t>
  </si>
  <si>
    <t>left_track_forwards_pressed</t>
  </si>
  <si>
    <t>turret_left</t>
  </si>
  <si>
    <t>turret_left_pressed</t>
  </si>
  <si>
    <t>turret_right</t>
  </si>
  <si>
    <t>turret_right_pressed</t>
  </si>
  <si>
    <t>charge</t>
  </si>
  <si>
    <t>charge_pressed</t>
  </si>
  <si>
    <t>yellow brown orange</t>
  </si>
  <si>
    <t>yellow violet red</t>
  </si>
  <si>
    <t>5v</t>
  </si>
  <si>
    <t>V</t>
  </si>
  <si>
    <t>I</t>
  </si>
  <si>
    <t>z1</t>
  </si>
  <si>
    <t>z2</t>
  </si>
  <si>
    <t>vin</t>
  </si>
  <si>
    <t>A+B</t>
  </si>
  <si>
    <t>A+B+C</t>
  </si>
  <si>
    <t>A+B/A+B+C</t>
  </si>
  <si>
    <t>B</t>
  </si>
  <si>
    <t>B+C</t>
  </si>
  <si>
    <t>B/B+C</t>
  </si>
  <si>
    <t>A</t>
  </si>
  <si>
    <t>C</t>
  </si>
  <si>
    <t>unpressed</t>
  </si>
  <si>
    <t>ltb</t>
  </si>
  <si>
    <t>ltf</t>
  </si>
  <si>
    <t>This is the new figures</t>
  </si>
  <si>
    <t>20k across</t>
  </si>
  <si>
    <t>15k across</t>
  </si>
  <si>
    <t>1k</t>
  </si>
  <si>
    <t>across</t>
  </si>
  <si>
    <t>???</t>
  </si>
  <si>
    <t>existing boxes these are the ones we need</t>
  </si>
  <si>
    <t>open port</t>
  </si>
  <si>
    <t>cut reading</t>
  </si>
  <si>
    <t>full reading</t>
  </si>
  <si>
    <t>right forward</t>
  </si>
  <si>
    <t>right backward</t>
  </si>
  <si>
    <t>left forward</t>
  </si>
  <si>
    <t>left backward</t>
  </si>
  <si>
    <t>gun fire</t>
  </si>
  <si>
    <t>gun right</t>
  </si>
  <si>
    <t>gun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</si>
</sst>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3" fillId="2" borderId="0" xfId="0" applyFont="1" applyFill="1"/>
    <xf numFmtId="0" fontId="5" fillId="3" borderId="0" xfId="0" applyFont="1" applyFill="1"/>
    <xf numFmtId="0" fontId="5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7" sqref="C17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8" bestFit="1" customWidth="1"/>
    <col min="4" max="4" width="8" customWidth="1"/>
    <col min="5" max="5" width="10.85546875" bestFit="1" customWidth="1"/>
    <col min="6" max="6" width="8" bestFit="1" customWidth="1"/>
  </cols>
  <sheetData>
    <row r="1" spans="1:6" x14ac:dyDescent="0.25">
      <c r="B1" t="s">
        <v>48</v>
      </c>
      <c r="E1" t="s">
        <v>47</v>
      </c>
    </row>
    <row r="2" spans="1:6" x14ac:dyDescent="0.25">
      <c r="A2" t="s">
        <v>46</v>
      </c>
      <c r="B2">
        <v>1021</v>
      </c>
      <c r="E2">
        <v>255</v>
      </c>
    </row>
    <row r="3" spans="1:6" x14ac:dyDescent="0.25">
      <c r="B3" t="s">
        <v>36</v>
      </c>
      <c r="C3" t="s">
        <v>0</v>
      </c>
      <c r="E3" t="s">
        <v>36</v>
      </c>
      <c r="F3" t="s">
        <v>0</v>
      </c>
    </row>
    <row r="4" spans="1:6" x14ac:dyDescent="0.25">
      <c r="A4" t="s">
        <v>18</v>
      </c>
      <c r="B4">
        <v>932</v>
      </c>
      <c r="C4">
        <v>181</v>
      </c>
      <c r="E4">
        <v>233</v>
      </c>
      <c r="F4">
        <v>45</v>
      </c>
    </row>
    <row r="5" spans="1:6" x14ac:dyDescent="0.25">
      <c r="A5" t="s">
        <v>49</v>
      </c>
      <c r="B5">
        <v>608</v>
      </c>
      <c r="C5">
        <v>7</v>
      </c>
      <c r="E5">
        <v>152</v>
      </c>
      <c r="F5">
        <v>1</v>
      </c>
    </row>
    <row r="6" spans="1:6" x14ac:dyDescent="0.25">
      <c r="A6" t="s">
        <v>50</v>
      </c>
      <c r="B6">
        <v>699</v>
      </c>
      <c r="C6">
        <v>21</v>
      </c>
      <c r="E6">
        <v>174</v>
      </c>
      <c r="F6">
        <v>5</v>
      </c>
    </row>
    <row r="7" spans="1:6" x14ac:dyDescent="0.25">
      <c r="A7" t="s">
        <v>51</v>
      </c>
      <c r="B7">
        <v>785</v>
      </c>
      <c r="C7">
        <v>45</v>
      </c>
      <c r="E7">
        <v>196</v>
      </c>
      <c r="F7">
        <v>11</v>
      </c>
    </row>
    <row r="8" spans="1:6" x14ac:dyDescent="0.25">
      <c r="A8" t="s">
        <v>52</v>
      </c>
      <c r="B8">
        <v>836</v>
      </c>
      <c r="C8">
        <v>93</v>
      </c>
      <c r="E8">
        <v>208</v>
      </c>
      <c r="F8">
        <v>23</v>
      </c>
    </row>
    <row r="9" spans="1:6" x14ac:dyDescent="0.25">
      <c r="A9" t="s">
        <v>53</v>
      </c>
      <c r="B9">
        <v>959</v>
      </c>
      <c r="C9">
        <v>327</v>
      </c>
      <c r="E9">
        <v>239</v>
      </c>
      <c r="F9">
        <v>81</v>
      </c>
    </row>
    <row r="10" spans="1:6" x14ac:dyDescent="0.25">
      <c r="A10" t="s">
        <v>54</v>
      </c>
      <c r="B10">
        <v>1002</v>
      </c>
      <c r="C10">
        <v>511</v>
      </c>
      <c r="E10">
        <v>250</v>
      </c>
      <c r="F10">
        <v>127</v>
      </c>
    </row>
    <row r="11" spans="1:6" x14ac:dyDescent="0.25">
      <c r="A11" t="s">
        <v>55</v>
      </c>
      <c r="B11">
        <v>978</v>
      </c>
      <c r="C11">
        <v>402</v>
      </c>
      <c r="E11">
        <v>244</v>
      </c>
      <c r="F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sqref="A1:C27"/>
    </sheetView>
  </sheetViews>
  <sheetFormatPr defaultRowHeight="15" x14ac:dyDescent="0.25"/>
  <cols>
    <col min="1" max="1" width="29.28515625" bestFit="1" customWidth="1"/>
    <col min="10" max="10" width="12" bestFit="1" customWidth="1"/>
  </cols>
  <sheetData>
    <row r="1" spans="1:13" x14ac:dyDescent="0.25">
      <c r="D1">
        <v>3</v>
      </c>
      <c r="E1">
        <v>2</v>
      </c>
      <c r="F1">
        <v>6</v>
      </c>
      <c r="G1">
        <v>7</v>
      </c>
      <c r="H1">
        <v>1</v>
      </c>
      <c r="I1">
        <v>0</v>
      </c>
      <c r="J1">
        <v>5</v>
      </c>
      <c r="K1">
        <v>4</v>
      </c>
    </row>
    <row r="2" spans="1:1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1:13" x14ac:dyDescent="0.25">
      <c r="A3" t="s">
        <v>6</v>
      </c>
      <c r="B3" s="3">
        <v>236</v>
      </c>
      <c r="C3">
        <v>47000</v>
      </c>
      <c r="J3">
        <v>236</v>
      </c>
    </row>
    <row r="4" spans="1:13" x14ac:dyDescent="0.25">
      <c r="A4" t="s">
        <v>7</v>
      </c>
      <c r="B4">
        <v>173</v>
      </c>
      <c r="C4">
        <v>10000</v>
      </c>
    </row>
    <row r="6" spans="1:13" x14ac:dyDescent="0.25">
      <c r="A6" t="s">
        <v>8</v>
      </c>
      <c r="B6">
        <v>241</v>
      </c>
      <c r="C6">
        <v>47000</v>
      </c>
    </row>
    <row r="7" spans="1:13" x14ac:dyDescent="0.25">
      <c r="A7" t="s">
        <v>9</v>
      </c>
      <c r="B7">
        <v>223</v>
      </c>
      <c r="C7">
        <v>33000</v>
      </c>
    </row>
    <row r="9" spans="1:13" x14ac:dyDescent="0.25">
      <c r="A9" t="s">
        <v>10</v>
      </c>
      <c r="B9" s="4">
        <v>246</v>
      </c>
      <c r="C9">
        <v>100000</v>
      </c>
      <c r="J9">
        <v>246</v>
      </c>
    </row>
    <row r="10" spans="1:13" x14ac:dyDescent="0.25">
      <c r="A10" t="s">
        <v>11</v>
      </c>
      <c r="B10">
        <v>195</v>
      </c>
      <c r="C10">
        <v>15000</v>
      </c>
    </row>
    <row r="12" spans="1:13" x14ac:dyDescent="0.25">
      <c r="A12" t="s">
        <v>12</v>
      </c>
      <c r="B12">
        <v>238</v>
      </c>
      <c r="C12">
        <v>47000</v>
      </c>
      <c r="M12" t="s">
        <v>20</v>
      </c>
    </row>
    <row r="13" spans="1:13" x14ac:dyDescent="0.25">
      <c r="A13" t="s">
        <v>13</v>
      </c>
      <c r="B13">
        <v>202</v>
      </c>
      <c r="C13">
        <v>18000</v>
      </c>
    </row>
    <row r="15" spans="1:13" x14ac:dyDescent="0.25">
      <c r="A15" t="s">
        <v>14</v>
      </c>
      <c r="B15">
        <v>116</v>
      </c>
    </row>
    <row r="16" spans="1:13" x14ac:dyDescent="0.25">
      <c r="A16" t="s">
        <v>15</v>
      </c>
      <c r="B16">
        <v>1</v>
      </c>
    </row>
    <row r="18" spans="1:13" x14ac:dyDescent="0.25">
      <c r="A18" t="s">
        <v>16</v>
      </c>
      <c r="B18">
        <v>221</v>
      </c>
    </row>
    <row r="19" spans="1:13" x14ac:dyDescent="0.25">
      <c r="A19" t="s">
        <v>17</v>
      </c>
      <c r="B19">
        <v>162</v>
      </c>
    </row>
    <row r="21" spans="1:13" x14ac:dyDescent="0.25">
      <c r="A21" t="s">
        <v>18</v>
      </c>
      <c r="B21" s="4">
        <v>248</v>
      </c>
      <c r="C21">
        <v>47000</v>
      </c>
      <c r="D21">
        <v>248</v>
      </c>
      <c r="E21" s="1">
        <v>247</v>
      </c>
      <c r="F21">
        <v>248</v>
      </c>
      <c r="G21">
        <v>248</v>
      </c>
      <c r="H21" s="1">
        <v>247</v>
      </c>
      <c r="I21">
        <v>248</v>
      </c>
      <c r="J21">
        <v>248</v>
      </c>
      <c r="K21">
        <v>248</v>
      </c>
    </row>
    <row r="22" spans="1:13" x14ac:dyDescent="0.25">
      <c r="A22" t="s">
        <v>19</v>
      </c>
      <c r="B22">
        <v>244</v>
      </c>
      <c r="C22">
        <v>100000</v>
      </c>
    </row>
    <row r="24" spans="1:13" x14ac:dyDescent="0.25">
      <c r="A24" t="s">
        <v>1</v>
      </c>
      <c r="B24" s="2">
        <v>235</v>
      </c>
      <c r="C24">
        <v>47000</v>
      </c>
      <c r="D24">
        <v>235</v>
      </c>
      <c r="E24">
        <v>235</v>
      </c>
      <c r="F24">
        <v>235</v>
      </c>
      <c r="G24">
        <v>235</v>
      </c>
      <c r="H24">
        <v>235</v>
      </c>
      <c r="I24">
        <v>235</v>
      </c>
      <c r="J24">
        <v>235</v>
      </c>
      <c r="K24">
        <v>235</v>
      </c>
    </row>
    <row r="25" spans="1:13" x14ac:dyDescent="0.25">
      <c r="A25" t="s">
        <v>2</v>
      </c>
      <c r="B25">
        <v>138</v>
      </c>
      <c r="C25">
        <v>5600</v>
      </c>
    </row>
    <row r="27" spans="1:13" x14ac:dyDescent="0.25">
      <c r="A27" t="s">
        <v>3</v>
      </c>
      <c r="B27">
        <v>254</v>
      </c>
      <c r="C27">
        <v>4700</v>
      </c>
      <c r="M27" t="s">
        <v>21</v>
      </c>
    </row>
    <row r="33" spans="1:13" x14ac:dyDescent="0.25">
      <c r="H33">
        <v>254</v>
      </c>
      <c r="I33">
        <v>238</v>
      </c>
    </row>
    <row r="34" spans="1:13" x14ac:dyDescent="0.25">
      <c r="F34" t="s">
        <v>22</v>
      </c>
      <c r="G34">
        <f>5/1024</f>
        <v>4.8828125E-3</v>
      </c>
      <c r="H34">
        <f>G34*254</f>
        <v>1.240234375</v>
      </c>
      <c r="I34">
        <f>G34*I33</f>
        <v>1.162109375</v>
      </c>
    </row>
    <row r="35" spans="1:13" x14ac:dyDescent="0.25">
      <c r="I35">
        <v>4700</v>
      </c>
      <c r="J35">
        <v>47000</v>
      </c>
      <c r="K35">
        <f>1/K36</f>
        <v>4272.727272727273</v>
      </c>
    </row>
    <row r="36" spans="1:13" x14ac:dyDescent="0.25">
      <c r="I36">
        <f>1/I35</f>
        <v>2.1276595744680851E-4</v>
      </c>
      <c r="J36">
        <f>1/J35</f>
        <v>2.1276595744680852E-5</v>
      </c>
      <c r="K36">
        <f>J36+I36</f>
        <v>2.3404255319148937E-4</v>
      </c>
    </row>
    <row r="38" spans="1:13" x14ac:dyDescent="0.25">
      <c r="F38" t="s">
        <v>23</v>
      </c>
      <c r="G38" t="s">
        <v>24</v>
      </c>
      <c r="H38">
        <f>I34/H34</f>
        <v>0.93700787401574803</v>
      </c>
      <c r="I38">
        <f>K35/I35</f>
        <v>0.90909090909090917</v>
      </c>
    </row>
    <row r="41" spans="1:13" x14ac:dyDescent="0.25">
      <c r="A41" t="s">
        <v>5</v>
      </c>
    </row>
    <row r="43" spans="1:13" x14ac:dyDescent="0.25">
      <c r="A43" t="s">
        <v>4</v>
      </c>
    </row>
    <row r="44" spans="1:13" x14ac:dyDescent="0.25">
      <c r="F44" t="s">
        <v>27</v>
      </c>
      <c r="G44" t="s">
        <v>25</v>
      </c>
      <c r="H44" t="s">
        <v>26</v>
      </c>
    </row>
    <row r="45" spans="1:13" x14ac:dyDescent="0.25">
      <c r="F45">
        <v>5</v>
      </c>
      <c r="G45">
        <v>4700</v>
      </c>
      <c r="H45">
        <v>65000</v>
      </c>
      <c r="I45">
        <f>H45+G45</f>
        <v>69700</v>
      </c>
      <c r="J45">
        <f>H45/I45</f>
        <v>0.93256814921090392</v>
      </c>
      <c r="K45">
        <f>J45*F45</f>
        <v>4.6628407460545196</v>
      </c>
      <c r="L45">
        <v>246</v>
      </c>
      <c r="M45">
        <f>L45*G34</f>
        <v>1.201171875</v>
      </c>
    </row>
    <row r="46" spans="1:13" x14ac:dyDescent="0.25">
      <c r="F46">
        <v>5</v>
      </c>
      <c r="G46">
        <v>4700</v>
      </c>
      <c r="H46">
        <v>18000</v>
      </c>
      <c r="I46">
        <f>H46+G46</f>
        <v>22700</v>
      </c>
      <c r="J46">
        <f>H46/I46</f>
        <v>0.79295154185022021</v>
      </c>
      <c r="K46">
        <f>J46*F46</f>
        <v>3.964757709251101</v>
      </c>
      <c r="L46">
        <v>202</v>
      </c>
      <c r="M46">
        <f>L46*G34</f>
        <v>0.986328125</v>
      </c>
    </row>
    <row r="47" spans="1:13" x14ac:dyDescent="0.25">
      <c r="K47">
        <f>K46/K45</f>
        <v>0.85028803795323604</v>
      </c>
      <c r="L47">
        <f>L46/L45</f>
        <v>0.82113821138211385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B57" sqref="B57"/>
    </sheetView>
  </sheetViews>
  <sheetFormatPr defaultRowHeight="15" x14ac:dyDescent="0.25"/>
  <cols>
    <col min="1" max="1" width="29.28515625" bestFit="1" customWidth="1"/>
    <col min="5" max="6" width="7" bestFit="1" customWidth="1"/>
    <col min="7" max="7" width="12" bestFit="1" customWidth="1"/>
  </cols>
  <sheetData>
    <row r="2" spans="1:8" x14ac:dyDescent="0.25">
      <c r="E2" t="s">
        <v>28</v>
      </c>
      <c r="F2" t="s">
        <v>29</v>
      </c>
      <c r="G2" t="s">
        <v>30</v>
      </c>
    </row>
    <row r="3" spans="1:8" x14ac:dyDescent="0.25">
      <c r="A3" t="s">
        <v>6</v>
      </c>
      <c r="B3" s="3">
        <v>236</v>
      </c>
      <c r="C3">
        <v>47000</v>
      </c>
      <c r="E3">
        <f>C3+C4</f>
        <v>57000</v>
      </c>
      <c r="F3">
        <f>E3+C$27</f>
        <v>61700</v>
      </c>
      <c r="G3">
        <f>E3/F3</f>
        <v>0.92382495948136145</v>
      </c>
      <c r="H3">
        <v>0.92382495948136145</v>
      </c>
    </row>
    <row r="4" spans="1:8" x14ac:dyDescent="0.25">
      <c r="A4" t="s">
        <v>7</v>
      </c>
      <c r="B4">
        <v>173</v>
      </c>
      <c r="C4">
        <v>10000</v>
      </c>
      <c r="E4">
        <f>C4</f>
        <v>10000</v>
      </c>
      <c r="F4">
        <f>C4+C$27</f>
        <v>14700</v>
      </c>
      <c r="G4">
        <f>E4/F4</f>
        <v>0.68027210884353739</v>
      </c>
      <c r="H4">
        <v>0.68027210884353739</v>
      </c>
    </row>
    <row r="5" spans="1:8" x14ac:dyDescent="0.25">
      <c r="E5" t="s">
        <v>31</v>
      </c>
      <c r="F5" t="s">
        <v>32</v>
      </c>
      <c r="G5" t="s">
        <v>33</v>
      </c>
    </row>
    <row r="6" spans="1:8" x14ac:dyDescent="0.25">
      <c r="A6" t="s">
        <v>8</v>
      </c>
      <c r="B6">
        <v>241</v>
      </c>
      <c r="C6">
        <v>47000</v>
      </c>
      <c r="E6">
        <f>C6+C7</f>
        <v>80000</v>
      </c>
      <c r="F6">
        <f>E6+C$27</f>
        <v>84700</v>
      </c>
      <c r="G6">
        <f>E6/F6</f>
        <v>0.94451003541912637</v>
      </c>
      <c r="H6">
        <v>0.94451003541912637</v>
      </c>
    </row>
    <row r="7" spans="1:8" x14ac:dyDescent="0.25">
      <c r="A7" t="s">
        <v>9</v>
      </c>
      <c r="B7">
        <v>223</v>
      </c>
      <c r="C7">
        <v>33000</v>
      </c>
      <c r="E7">
        <f>C7</f>
        <v>33000</v>
      </c>
      <c r="F7">
        <f>C7+C$27</f>
        <v>37700</v>
      </c>
      <c r="G7">
        <f>E7/F7</f>
        <v>0.87533156498673736</v>
      </c>
      <c r="H7">
        <v>0.87533156498673736</v>
      </c>
    </row>
    <row r="9" spans="1:8" x14ac:dyDescent="0.25">
      <c r="A9" t="s">
        <v>10</v>
      </c>
      <c r="B9" s="4">
        <v>246</v>
      </c>
      <c r="C9">
        <v>100000</v>
      </c>
      <c r="E9">
        <f>C9+C10</f>
        <v>115000</v>
      </c>
      <c r="F9">
        <f>E9+C$27</f>
        <v>119700</v>
      </c>
      <c r="G9">
        <f>E9/F9</f>
        <v>0.960735171261487</v>
      </c>
      <c r="H9">
        <v>0.960735171261487</v>
      </c>
    </row>
    <row r="10" spans="1:8" x14ac:dyDescent="0.25">
      <c r="A10" t="s">
        <v>11</v>
      </c>
      <c r="B10">
        <v>195</v>
      </c>
      <c r="C10">
        <v>15000</v>
      </c>
      <c r="E10">
        <f>C10</f>
        <v>15000</v>
      </c>
      <c r="F10">
        <f>C10+C$27</f>
        <v>19700</v>
      </c>
      <c r="G10">
        <f>E10/F10</f>
        <v>0.76142131979695427</v>
      </c>
      <c r="H10">
        <v>0.76142131979695427</v>
      </c>
    </row>
    <row r="12" spans="1:8" x14ac:dyDescent="0.25">
      <c r="A12" t="s">
        <v>12</v>
      </c>
      <c r="B12">
        <v>238</v>
      </c>
      <c r="C12">
        <v>47000</v>
      </c>
      <c r="E12">
        <f>C12+C13</f>
        <v>65000</v>
      </c>
      <c r="F12">
        <f>E12+C$27</f>
        <v>69700</v>
      </c>
      <c r="G12">
        <f>E12/F12</f>
        <v>0.93256814921090392</v>
      </c>
      <c r="H12">
        <v>0.93256814921090392</v>
      </c>
    </row>
    <row r="13" spans="1:8" x14ac:dyDescent="0.25">
      <c r="A13" t="s">
        <v>13</v>
      </c>
      <c r="B13">
        <v>202</v>
      </c>
      <c r="C13">
        <v>18000</v>
      </c>
      <c r="E13">
        <f>C13</f>
        <v>18000</v>
      </c>
      <c r="F13">
        <f>C13+C$27</f>
        <v>22700</v>
      </c>
      <c r="G13">
        <f>E13/F13</f>
        <v>0.79295154185022021</v>
      </c>
      <c r="H13">
        <v>0.79295154185022021</v>
      </c>
    </row>
    <row r="15" spans="1:8" x14ac:dyDescent="0.25">
      <c r="A15" t="s">
        <v>14</v>
      </c>
      <c r="B15">
        <v>116</v>
      </c>
      <c r="C15">
        <v>3900</v>
      </c>
      <c r="E15">
        <f>C15+C16</f>
        <v>3937</v>
      </c>
      <c r="F15">
        <f>E15+C$27</f>
        <v>8637</v>
      </c>
      <c r="G15">
        <f>E15/F15</f>
        <v>0.4558295704527035</v>
      </c>
      <c r="H15">
        <v>0.4558295704527035</v>
      </c>
    </row>
    <row r="16" spans="1:8" x14ac:dyDescent="0.25">
      <c r="A16" t="s">
        <v>15</v>
      </c>
      <c r="B16">
        <v>1</v>
      </c>
      <c r="C16">
        <v>37</v>
      </c>
      <c r="E16">
        <f>C16</f>
        <v>37</v>
      </c>
      <c r="F16">
        <f>C16+C$27</f>
        <v>4737</v>
      </c>
      <c r="G16">
        <f>E16/F16</f>
        <v>7.8108507494194634E-3</v>
      </c>
      <c r="H16">
        <v>7.8108507494194634E-3</v>
      </c>
    </row>
    <row r="18" spans="1:8" x14ac:dyDescent="0.25">
      <c r="A18" t="s">
        <v>16</v>
      </c>
      <c r="B18">
        <v>221</v>
      </c>
      <c r="C18">
        <v>22000</v>
      </c>
      <c r="E18">
        <f>C18+C19</f>
        <v>30200</v>
      </c>
      <c r="F18">
        <f>E18+C$27</f>
        <v>34900</v>
      </c>
      <c r="G18">
        <f>E18/F18</f>
        <v>0.86532951289398286</v>
      </c>
      <c r="H18">
        <v>0.86532951289398286</v>
      </c>
    </row>
    <row r="19" spans="1:8" x14ac:dyDescent="0.25">
      <c r="A19" t="s">
        <v>17</v>
      </c>
      <c r="B19">
        <v>162</v>
      </c>
      <c r="C19">
        <v>8200</v>
      </c>
      <c r="E19">
        <f>C19</f>
        <v>8200</v>
      </c>
      <c r="F19">
        <f>C19+C$27</f>
        <v>12900</v>
      </c>
      <c r="G19">
        <f>E19/F19</f>
        <v>0.63565891472868219</v>
      </c>
      <c r="H19">
        <v>0.63565891472868219</v>
      </c>
    </row>
    <row r="21" spans="1:8" x14ac:dyDescent="0.25">
      <c r="A21" t="s">
        <v>18</v>
      </c>
      <c r="B21" s="4">
        <v>248</v>
      </c>
      <c r="C21">
        <v>47000</v>
      </c>
      <c r="E21">
        <f>C21+C22</f>
        <v>147000</v>
      </c>
      <c r="F21">
        <f>E21+C$27</f>
        <v>151700</v>
      </c>
      <c r="G21">
        <f>E21/F21</f>
        <v>0.96901779828609091</v>
      </c>
      <c r="H21">
        <v>0.96901779828609091</v>
      </c>
    </row>
    <row r="22" spans="1:8" x14ac:dyDescent="0.25">
      <c r="A22" t="s">
        <v>19</v>
      </c>
      <c r="B22">
        <v>244</v>
      </c>
      <c r="C22">
        <v>100000</v>
      </c>
      <c r="E22">
        <f>C22</f>
        <v>100000</v>
      </c>
      <c r="F22">
        <f>C22+C$27</f>
        <v>104700</v>
      </c>
      <c r="G22">
        <f>E22/F22</f>
        <v>0.95510983763132762</v>
      </c>
      <c r="H22">
        <v>0.95510983763132762</v>
      </c>
    </row>
    <row r="24" spans="1:8" x14ac:dyDescent="0.25">
      <c r="A24" t="s">
        <v>1</v>
      </c>
      <c r="B24" s="2">
        <v>235</v>
      </c>
      <c r="C24">
        <v>47000</v>
      </c>
      <c r="E24">
        <f>C24+C25</f>
        <v>52600</v>
      </c>
      <c r="F24">
        <f>E24+C$27</f>
        <v>57300</v>
      </c>
      <c r="G24">
        <f>E24/F24</f>
        <v>0.91797556719022688</v>
      </c>
      <c r="H24">
        <v>0.91797556719022688</v>
      </c>
    </row>
    <row r="25" spans="1:8" x14ac:dyDescent="0.25">
      <c r="A25" t="s">
        <v>2</v>
      </c>
      <c r="B25">
        <v>138</v>
      </c>
      <c r="C25">
        <v>5600</v>
      </c>
      <c r="E25">
        <f>C25</f>
        <v>5600</v>
      </c>
      <c r="F25">
        <f>C25+C$27</f>
        <v>10300</v>
      </c>
      <c r="G25">
        <f>E25/F25</f>
        <v>0.5436893203883495</v>
      </c>
      <c r="H25">
        <v>0.5436893203883495</v>
      </c>
    </row>
    <row r="27" spans="1:8" x14ac:dyDescent="0.25">
      <c r="A27" t="s">
        <v>3</v>
      </c>
      <c r="B27">
        <v>254</v>
      </c>
      <c r="C27">
        <v>4700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81"/>
  <sheetViews>
    <sheetView topLeftCell="A25" workbookViewId="0">
      <selection activeCell="C29" sqref="C29:E36"/>
    </sheetView>
  </sheetViews>
  <sheetFormatPr defaultRowHeight="15" x14ac:dyDescent="0.25"/>
  <cols>
    <col min="1" max="1" width="29.28515625" bestFit="1" customWidth="1"/>
    <col min="6" max="6" width="12" bestFit="1" customWidth="1"/>
  </cols>
  <sheetData>
    <row r="6" spans="1:13" x14ac:dyDescent="0.25">
      <c r="M6">
        <v>37</v>
      </c>
    </row>
    <row r="7" spans="1:13" x14ac:dyDescent="0.25">
      <c r="M7">
        <v>370</v>
      </c>
    </row>
    <row r="8" spans="1:13" x14ac:dyDescent="0.25">
      <c r="M8">
        <v>3700</v>
      </c>
    </row>
    <row r="9" spans="1:13" x14ac:dyDescent="0.25">
      <c r="M9">
        <v>37000</v>
      </c>
    </row>
    <row r="10" spans="1:13" x14ac:dyDescent="0.25">
      <c r="A10" t="s">
        <v>3</v>
      </c>
      <c r="B10">
        <v>254</v>
      </c>
      <c r="C10">
        <v>4700</v>
      </c>
    </row>
    <row r="16" spans="1:13" x14ac:dyDescent="0.25">
      <c r="C16" t="s">
        <v>34</v>
      </c>
      <c r="D16" t="s">
        <v>31</v>
      </c>
      <c r="E16" t="s">
        <v>35</v>
      </c>
    </row>
    <row r="17" spans="1:9" x14ac:dyDescent="0.25">
      <c r="A17" t="s">
        <v>15</v>
      </c>
      <c r="B17">
        <v>1</v>
      </c>
      <c r="D17">
        <v>37</v>
      </c>
      <c r="E17">
        <v>4700</v>
      </c>
    </row>
    <row r="18" spans="1:9" x14ac:dyDescent="0.25">
      <c r="A18" t="s">
        <v>2</v>
      </c>
      <c r="B18">
        <v>138</v>
      </c>
      <c r="D18">
        <v>5600</v>
      </c>
      <c r="E18">
        <v>4700</v>
      </c>
    </row>
    <row r="19" spans="1:9" x14ac:dyDescent="0.25">
      <c r="A19" t="s">
        <v>17</v>
      </c>
      <c r="B19">
        <v>162</v>
      </c>
      <c r="D19">
        <v>8200</v>
      </c>
      <c r="E19">
        <v>4700</v>
      </c>
    </row>
    <row r="20" spans="1:9" x14ac:dyDescent="0.25">
      <c r="A20" t="s">
        <v>7</v>
      </c>
      <c r="B20">
        <v>173</v>
      </c>
      <c r="D20">
        <v>10000</v>
      </c>
      <c r="E20">
        <v>4700</v>
      </c>
    </row>
    <row r="21" spans="1:9" x14ac:dyDescent="0.25">
      <c r="A21" t="s">
        <v>11</v>
      </c>
      <c r="B21">
        <v>195</v>
      </c>
      <c r="D21">
        <v>15000</v>
      </c>
      <c r="E21">
        <v>4700</v>
      </c>
    </row>
    <row r="22" spans="1:9" x14ac:dyDescent="0.25">
      <c r="A22" t="s">
        <v>13</v>
      </c>
      <c r="B22">
        <v>202</v>
      </c>
      <c r="D22">
        <v>18000</v>
      </c>
      <c r="E22">
        <v>4700</v>
      </c>
    </row>
    <row r="23" spans="1:9" x14ac:dyDescent="0.25">
      <c r="A23" t="s">
        <v>9</v>
      </c>
      <c r="B23">
        <v>223</v>
      </c>
      <c r="D23">
        <v>33000</v>
      </c>
      <c r="E23">
        <v>4700</v>
      </c>
    </row>
    <row r="24" spans="1:9" x14ac:dyDescent="0.25">
      <c r="A24" t="s">
        <v>19</v>
      </c>
      <c r="B24">
        <v>244</v>
      </c>
      <c r="D24">
        <v>100000</v>
      </c>
      <c r="E24">
        <v>4700</v>
      </c>
    </row>
    <row r="28" spans="1:9" x14ac:dyDescent="0.25">
      <c r="C28" t="s">
        <v>34</v>
      </c>
      <c r="D28" t="s">
        <v>31</v>
      </c>
      <c r="E28" t="s">
        <v>35</v>
      </c>
      <c r="F28" t="s">
        <v>36</v>
      </c>
      <c r="G28" t="s">
        <v>0</v>
      </c>
    </row>
    <row r="29" spans="1:9" x14ac:dyDescent="0.25">
      <c r="A29" t="s">
        <v>14</v>
      </c>
      <c r="B29">
        <v>116</v>
      </c>
      <c r="C29">
        <v>3900</v>
      </c>
      <c r="D29">
        <v>37</v>
      </c>
      <c r="E29">
        <v>4700</v>
      </c>
      <c r="F29">
        <f>(C29+D29)/(C29+D29+E29)</f>
        <v>0.4558295704527035</v>
      </c>
      <c r="G29">
        <f>D29/(D29+E29)</f>
        <v>7.8108507494194634E-3</v>
      </c>
      <c r="H29">
        <v>116</v>
      </c>
      <c r="I29">
        <v>1</v>
      </c>
    </row>
    <row r="30" spans="1:9" x14ac:dyDescent="0.25">
      <c r="A30" t="s">
        <v>1</v>
      </c>
      <c r="B30" s="2">
        <v>235</v>
      </c>
      <c r="C30">
        <v>47000</v>
      </c>
      <c r="D30">
        <v>5600</v>
      </c>
      <c r="E30">
        <v>4700</v>
      </c>
      <c r="F30">
        <f t="shared" ref="F30:F36" si="0">(C30+D30)/(C30+D30+E30)</f>
        <v>0.91797556719022688</v>
      </c>
      <c r="G30">
        <f t="shared" ref="G30:G36" si="1">D30/(D30+E30)</f>
        <v>0.5436893203883495</v>
      </c>
      <c r="H30" s="2">
        <v>235</v>
      </c>
      <c r="I30">
        <v>138</v>
      </c>
    </row>
    <row r="31" spans="1:9" x14ac:dyDescent="0.25">
      <c r="A31" t="s">
        <v>16</v>
      </c>
      <c r="B31">
        <v>221</v>
      </c>
      <c r="C31">
        <v>22000</v>
      </c>
      <c r="D31">
        <v>8200</v>
      </c>
      <c r="E31">
        <v>4700</v>
      </c>
      <c r="F31">
        <f t="shared" si="0"/>
        <v>0.86532951289398286</v>
      </c>
      <c r="G31">
        <f t="shared" si="1"/>
        <v>0.63565891472868219</v>
      </c>
      <c r="H31">
        <v>221</v>
      </c>
      <c r="I31">
        <v>162</v>
      </c>
    </row>
    <row r="32" spans="1:9" x14ac:dyDescent="0.25">
      <c r="A32" t="s">
        <v>6</v>
      </c>
      <c r="B32" s="3">
        <v>236</v>
      </c>
      <c r="C32">
        <v>47000</v>
      </c>
      <c r="D32">
        <v>10000</v>
      </c>
      <c r="E32">
        <v>4700</v>
      </c>
      <c r="F32">
        <f t="shared" si="0"/>
        <v>0.92382495948136145</v>
      </c>
      <c r="G32">
        <f t="shared" si="1"/>
        <v>0.68027210884353739</v>
      </c>
      <c r="H32" s="3">
        <v>236</v>
      </c>
      <c r="I32">
        <v>173</v>
      </c>
    </row>
    <row r="33" spans="1:12" x14ac:dyDescent="0.25">
      <c r="A33" t="s">
        <v>10</v>
      </c>
      <c r="B33" s="4">
        <v>246</v>
      </c>
      <c r="C33">
        <v>100000</v>
      </c>
      <c r="D33">
        <v>15000</v>
      </c>
      <c r="E33">
        <v>4700</v>
      </c>
      <c r="F33">
        <f t="shared" si="0"/>
        <v>0.960735171261487</v>
      </c>
      <c r="G33">
        <f t="shared" si="1"/>
        <v>0.76142131979695427</v>
      </c>
      <c r="H33" s="4">
        <v>246</v>
      </c>
      <c r="I33">
        <v>195</v>
      </c>
    </row>
    <row r="34" spans="1:12" x14ac:dyDescent="0.25">
      <c r="A34" t="s">
        <v>12</v>
      </c>
      <c r="B34">
        <v>238</v>
      </c>
      <c r="C34">
        <v>47000</v>
      </c>
      <c r="D34">
        <v>18000</v>
      </c>
      <c r="E34">
        <v>4700</v>
      </c>
      <c r="F34">
        <f t="shared" si="0"/>
        <v>0.93256814921090392</v>
      </c>
      <c r="G34">
        <f t="shared" si="1"/>
        <v>0.79295154185022021</v>
      </c>
      <c r="H34">
        <v>238</v>
      </c>
      <c r="I34">
        <v>202</v>
      </c>
    </row>
    <row r="35" spans="1:12" x14ac:dyDescent="0.25">
      <c r="A35" t="s">
        <v>8</v>
      </c>
      <c r="B35">
        <v>241</v>
      </c>
      <c r="C35">
        <v>47000</v>
      </c>
      <c r="D35">
        <v>33000</v>
      </c>
      <c r="E35">
        <v>4700</v>
      </c>
      <c r="F35">
        <f t="shared" si="0"/>
        <v>0.94451003541912637</v>
      </c>
      <c r="G35">
        <f t="shared" si="1"/>
        <v>0.87533156498673736</v>
      </c>
      <c r="H35">
        <v>241</v>
      </c>
      <c r="I35">
        <v>223</v>
      </c>
    </row>
    <row r="36" spans="1:12" x14ac:dyDescent="0.25">
      <c r="A36" t="s">
        <v>18</v>
      </c>
      <c r="B36" s="4">
        <v>248</v>
      </c>
      <c r="C36">
        <v>47000</v>
      </c>
      <c r="D36">
        <v>100000</v>
      </c>
      <c r="E36">
        <v>4700</v>
      </c>
      <c r="F36">
        <f t="shared" si="0"/>
        <v>0.96901779828609091</v>
      </c>
      <c r="G36">
        <f t="shared" si="1"/>
        <v>0.95510983763132762</v>
      </c>
      <c r="H36" s="4">
        <v>248</v>
      </c>
      <c r="I36">
        <v>244</v>
      </c>
    </row>
    <row r="39" spans="1:12" x14ac:dyDescent="0.25">
      <c r="C39" t="s">
        <v>34</v>
      </c>
      <c r="D39" t="s">
        <v>31</v>
      </c>
      <c r="E39" t="s">
        <v>35</v>
      </c>
      <c r="F39" t="s">
        <v>36</v>
      </c>
      <c r="G39" t="s">
        <v>0</v>
      </c>
    </row>
    <row r="40" spans="1:12" x14ac:dyDescent="0.25">
      <c r="A40" t="s">
        <v>14</v>
      </c>
      <c r="B40">
        <v>116</v>
      </c>
      <c r="C40">
        <v>3300</v>
      </c>
      <c r="D40">
        <v>10</v>
      </c>
      <c r="E40">
        <v>4700</v>
      </c>
      <c r="F40">
        <f>(C40+D40)/(C40+D40+E40)</f>
        <v>0.41323345817727841</v>
      </c>
      <c r="G40">
        <f>D40/(D40+E40)</f>
        <v>2.1231422505307855E-3</v>
      </c>
      <c r="H40">
        <v>116</v>
      </c>
      <c r="I40">
        <v>1</v>
      </c>
    </row>
    <row r="41" spans="1:12" x14ac:dyDescent="0.25">
      <c r="A41" t="s">
        <v>1</v>
      </c>
      <c r="B41" s="2">
        <v>235</v>
      </c>
      <c r="C41">
        <v>4700</v>
      </c>
      <c r="D41">
        <v>22</v>
      </c>
      <c r="E41">
        <v>4700</v>
      </c>
      <c r="F41">
        <f t="shared" ref="F41:F47" si="2">(C41+D41)/(C41+D41+E41)</f>
        <v>0.50116748036510295</v>
      </c>
      <c r="G41">
        <f t="shared" ref="G41:G47" si="3">D41/(D41+E41)</f>
        <v>4.6590427784836937E-3</v>
      </c>
      <c r="H41" s="2">
        <v>235</v>
      </c>
      <c r="I41">
        <v>138</v>
      </c>
      <c r="K41">
        <f>G41-G40</f>
        <v>2.5359005279529082E-3</v>
      </c>
      <c r="L41">
        <f>F41-F40</f>
        <v>8.7934022187824534E-2</v>
      </c>
    </row>
    <row r="42" spans="1:12" x14ac:dyDescent="0.25">
      <c r="A42" t="s">
        <v>16</v>
      </c>
      <c r="B42">
        <v>221</v>
      </c>
      <c r="C42">
        <v>6800</v>
      </c>
      <c r="D42">
        <v>47</v>
      </c>
      <c r="E42">
        <v>4700</v>
      </c>
      <c r="F42">
        <f t="shared" si="2"/>
        <v>0.59296787044253918</v>
      </c>
      <c r="G42">
        <f t="shared" si="3"/>
        <v>9.9009900990099011E-3</v>
      </c>
      <c r="H42">
        <v>221</v>
      </c>
      <c r="I42">
        <v>162</v>
      </c>
      <c r="K42">
        <f t="shared" ref="K42:K47" si="4">G42-G41</f>
        <v>5.2419473205262074E-3</v>
      </c>
      <c r="L42">
        <f t="shared" ref="L42:L47" si="5">F42-F41</f>
        <v>9.1800390077436234E-2</v>
      </c>
    </row>
    <row r="43" spans="1:12" x14ac:dyDescent="0.25">
      <c r="A43" t="s">
        <v>6</v>
      </c>
      <c r="B43" s="3">
        <v>236</v>
      </c>
      <c r="C43">
        <v>10000</v>
      </c>
      <c r="D43">
        <v>100</v>
      </c>
      <c r="E43">
        <v>4700</v>
      </c>
      <c r="F43">
        <f t="shared" si="2"/>
        <v>0.68243243243243246</v>
      </c>
      <c r="G43">
        <f t="shared" si="3"/>
        <v>2.0833333333333332E-2</v>
      </c>
      <c r="H43" s="3">
        <v>236</v>
      </c>
      <c r="I43">
        <v>173</v>
      </c>
      <c r="K43">
        <f t="shared" si="4"/>
        <v>1.0932343234323431E-2</v>
      </c>
      <c r="L43">
        <f t="shared" si="5"/>
        <v>8.9464561989893276E-2</v>
      </c>
    </row>
    <row r="44" spans="1:12" x14ac:dyDescent="0.25">
      <c r="A44" t="s">
        <v>10</v>
      </c>
      <c r="B44" s="4">
        <v>246</v>
      </c>
      <c r="C44">
        <v>20000</v>
      </c>
      <c r="D44">
        <v>200</v>
      </c>
      <c r="E44">
        <v>4700</v>
      </c>
      <c r="F44">
        <f t="shared" si="2"/>
        <v>0.8112449799196787</v>
      </c>
      <c r="G44">
        <f t="shared" si="3"/>
        <v>4.0816326530612242E-2</v>
      </c>
      <c r="H44" s="4">
        <v>246</v>
      </c>
      <c r="I44">
        <v>195</v>
      </c>
      <c r="K44">
        <f t="shared" si="4"/>
        <v>1.9982993197278909E-2</v>
      </c>
      <c r="L44">
        <f t="shared" si="5"/>
        <v>0.12881254748724624</v>
      </c>
    </row>
    <row r="45" spans="1:12" x14ac:dyDescent="0.25">
      <c r="A45" t="s">
        <v>12</v>
      </c>
      <c r="B45">
        <v>238</v>
      </c>
      <c r="C45">
        <v>47000</v>
      </c>
      <c r="D45">
        <v>470</v>
      </c>
      <c r="E45">
        <v>4700</v>
      </c>
      <c r="F45">
        <f t="shared" si="2"/>
        <v>0.90990990990990994</v>
      </c>
      <c r="G45">
        <f t="shared" si="3"/>
        <v>9.0909090909090912E-2</v>
      </c>
      <c r="H45">
        <v>238</v>
      </c>
      <c r="I45">
        <v>202</v>
      </c>
      <c r="K45">
        <f t="shared" si="4"/>
        <v>5.009276437847867E-2</v>
      </c>
      <c r="L45">
        <f t="shared" si="5"/>
        <v>9.8664929990231243E-2</v>
      </c>
    </row>
    <row r="46" spans="1:12" x14ac:dyDescent="0.25">
      <c r="A46" t="s">
        <v>8</v>
      </c>
      <c r="B46">
        <v>241</v>
      </c>
      <c r="C46">
        <v>68000</v>
      </c>
      <c r="D46">
        <v>1000</v>
      </c>
      <c r="E46">
        <v>4700</v>
      </c>
      <c r="F46">
        <f t="shared" si="2"/>
        <v>0.93622795115332424</v>
      </c>
      <c r="G46">
        <f t="shared" si="3"/>
        <v>0.17543859649122806</v>
      </c>
      <c r="H46">
        <v>241</v>
      </c>
      <c r="I46">
        <v>223</v>
      </c>
      <c r="K46">
        <f t="shared" si="4"/>
        <v>8.4529505582137149E-2</v>
      </c>
      <c r="L46">
        <f t="shared" si="5"/>
        <v>2.6318041243414303E-2</v>
      </c>
    </row>
    <row r="47" spans="1:12" x14ac:dyDescent="0.25">
      <c r="A47" t="s">
        <v>18</v>
      </c>
      <c r="B47" s="4">
        <v>248</v>
      </c>
      <c r="C47">
        <v>100000</v>
      </c>
      <c r="D47">
        <v>2000</v>
      </c>
      <c r="E47">
        <v>4700</v>
      </c>
      <c r="F47">
        <f t="shared" si="2"/>
        <v>0.95595126522961571</v>
      </c>
      <c r="G47">
        <f t="shared" si="3"/>
        <v>0.29850746268656714</v>
      </c>
      <c r="H47" s="4">
        <v>248</v>
      </c>
      <c r="I47">
        <v>244</v>
      </c>
      <c r="K47">
        <f t="shared" si="4"/>
        <v>0.12306886619533908</v>
      </c>
      <c r="L47">
        <f t="shared" si="5"/>
        <v>1.9723314076291465E-2</v>
      </c>
    </row>
    <row r="51" spans="1:12" x14ac:dyDescent="0.25">
      <c r="C51" t="s">
        <v>34</v>
      </c>
      <c r="D51" t="s">
        <v>31</v>
      </c>
      <c r="E51" t="s">
        <v>35</v>
      </c>
      <c r="F51" t="s">
        <v>36</v>
      </c>
      <c r="G51" t="s">
        <v>0</v>
      </c>
    </row>
    <row r="52" spans="1:12" x14ac:dyDescent="0.25">
      <c r="A52" t="s">
        <v>14</v>
      </c>
      <c r="B52">
        <v>116</v>
      </c>
      <c r="C52">
        <v>3900</v>
      </c>
      <c r="D52">
        <v>37</v>
      </c>
      <c r="E52">
        <v>4700</v>
      </c>
      <c r="F52">
        <f>(C52+D52)/(C52+D52+E52)</f>
        <v>0.4558295704527035</v>
      </c>
      <c r="G52">
        <f>D52/(D52+E52)</f>
        <v>7.8108507494194634E-3</v>
      </c>
      <c r="H52">
        <v>116</v>
      </c>
      <c r="I52">
        <v>1</v>
      </c>
    </row>
    <row r="53" spans="1:12" x14ac:dyDescent="0.25">
      <c r="A53" t="s">
        <v>1</v>
      </c>
      <c r="B53" s="2">
        <v>235</v>
      </c>
      <c r="C53">
        <v>47000</v>
      </c>
      <c r="D53">
        <v>4700</v>
      </c>
      <c r="E53">
        <v>4700</v>
      </c>
      <c r="F53">
        <f t="shared" ref="F53:F59" si="6">(C53+D53)/(C53+D53+E53)</f>
        <v>0.91666666666666663</v>
      </c>
      <c r="G53">
        <f t="shared" ref="G53:G59" si="7">D53/(D53+E53)</f>
        <v>0.5</v>
      </c>
      <c r="H53" s="2">
        <v>235</v>
      </c>
      <c r="I53">
        <v>138</v>
      </c>
    </row>
    <row r="54" spans="1:12" x14ac:dyDescent="0.25">
      <c r="A54" t="s">
        <v>16</v>
      </c>
      <c r="B54">
        <v>221</v>
      </c>
      <c r="C54">
        <v>22000</v>
      </c>
      <c r="D54">
        <v>8200</v>
      </c>
      <c r="E54">
        <v>4700</v>
      </c>
      <c r="F54">
        <f t="shared" si="6"/>
        <v>0.86532951289398286</v>
      </c>
      <c r="G54">
        <f t="shared" si="7"/>
        <v>0.63565891472868219</v>
      </c>
      <c r="H54">
        <v>221</v>
      </c>
      <c r="I54">
        <v>162</v>
      </c>
    </row>
    <row r="55" spans="1:12" x14ac:dyDescent="0.25">
      <c r="A55" t="s">
        <v>6</v>
      </c>
      <c r="B55" s="3">
        <v>236</v>
      </c>
      <c r="C55">
        <v>47000</v>
      </c>
      <c r="D55">
        <v>10000</v>
      </c>
      <c r="E55">
        <v>4700</v>
      </c>
      <c r="F55">
        <f t="shared" si="6"/>
        <v>0.92382495948136145</v>
      </c>
      <c r="G55">
        <f t="shared" si="7"/>
        <v>0.68027210884353739</v>
      </c>
      <c r="H55" s="3">
        <v>236</v>
      </c>
      <c r="I55">
        <v>173</v>
      </c>
    </row>
    <row r="56" spans="1:12" x14ac:dyDescent="0.25">
      <c r="A56" t="s">
        <v>10</v>
      </c>
      <c r="B56" s="4">
        <v>246</v>
      </c>
      <c r="C56">
        <v>100000</v>
      </c>
      <c r="D56">
        <v>15000</v>
      </c>
      <c r="E56">
        <v>4700</v>
      </c>
      <c r="F56">
        <f t="shared" si="6"/>
        <v>0.960735171261487</v>
      </c>
      <c r="G56">
        <f t="shared" si="7"/>
        <v>0.76142131979695427</v>
      </c>
      <c r="H56" s="4">
        <v>246</v>
      </c>
      <c r="I56">
        <v>195</v>
      </c>
    </row>
    <row r="57" spans="1:12" x14ac:dyDescent="0.25">
      <c r="A57" t="s">
        <v>12</v>
      </c>
      <c r="B57">
        <v>238</v>
      </c>
      <c r="C57">
        <v>47000</v>
      </c>
      <c r="D57">
        <v>18000</v>
      </c>
      <c r="E57">
        <v>4700</v>
      </c>
      <c r="F57">
        <f t="shared" si="6"/>
        <v>0.93256814921090392</v>
      </c>
      <c r="G57">
        <f t="shared" si="7"/>
        <v>0.79295154185022021</v>
      </c>
      <c r="H57">
        <v>238</v>
      </c>
      <c r="I57">
        <v>202</v>
      </c>
    </row>
    <row r="58" spans="1:12" x14ac:dyDescent="0.25">
      <c r="A58" t="s">
        <v>8</v>
      </c>
      <c r="B58">
        <v>241</v>
      </c>
      <c r="C58">
        <v>47000</v>
      </c>
      <c r="D58">
        <v>33000</v>
      </c>
      <c r="E58">
        <v>4700</v>
      </c>
      <c r="F58">
        <f t="shared" si="6"/>
        <v>0.94451003541912637</v>
      </c>
      <c r="G58">
        <f t="shared" si="7"/>
        <v>0.87533156498673736</v>
      </c>
      <c r="H58">
        <v>241</v>
      </c>
      <c r="I58">
        <v>223</v>
      </c>
    </row>
    <row r="59" spans="1:12" x14ac:dyDescent="0.25">
      <c r="A59" t="s">
        <v>18</v>
      </c>
      <c r="B59" s="4">
        <v>248</v>
      </c>
      <c r="C59">
        <v>47000</v>
      </c>
      <c r="D59">
        <v>200000</v>
      </c>
      <c r="E59">
        <v>4700</v>
      </c>
      <c r="F59">
        <f t="shared" si="6"/>
        <v>0.98132697655939616</v>
      </c>
      <c r="G59">
        <f t="shared" si="7"/>
        <v>0.97703957010258913</v>
      </c>
      <c r="H59" s="4">
        <v>248</v>
      </c>
      <c r="I59">
        <v>244</v>
      </c>
      <c r="K59">
        <f>F59-G59</f>
        <v>4.2874064568070303E-3</v>
      </c>
    </row>
    <row r="63" spans="1:12" x14ac:dyDescent="0.25">
      <c r="C63" t="s">
        <v>34</v>
      </c>
      <c r="D63" t="s">
        <v>31</v>
      </c>
      <c r="E63" t="s">
        <v>35</v>
      </c>
      <c r="F63" t="s">
        <v>36</v>
      </c>
      <c r="G63" t="s">
        <v>0</v>
      </c>
    </row>
    <row r="64" spans="1:12" x14ac:dyDescent="0.25">
      <c r="A64" t="s">
        <v>14</v>
      </c>
      <c r="B64">
        <v>116</v>
      </c>
      <c r="C64">
        <v>6800</v>
      </c>
      <c r="D64">
        <v>10</v>
      </c>
      <c r="E64">
        <v>4700</v>
      </c>
      <c r="F64">
        <f>(C64+D64)/(C64+D64+E64)</f>
        <v>0.5916594265855778</v>
      </c>
      <c r="G64">
        <f>D64/(D64+E64)</f>
        <v>2.1231422505307855E-3</v>
      </c>
      <c r="H64">
        <v>116</v>
      </c>
      <c r="I64">
        <v>1</v>
      </c>
      <c r="L64">
        <f>F64-G71</f>
        <v>9.1659426585577797E-2</v>
      </c>
    </row>
    <row r="65" spans="1:16" x14ac:dyDescent="0.25">
      <c r="A65" t="s">
        <v>1</v>
      </c>
      <c r="B65" s="2">
        <v>235</v>
      </c>
      <c r="C65">
        <v>10000</v>
      </c>
      <c r="D65">
        <v>100</v>
      </c>
      <c r="E65">
        <v>4700</v>
      </c>
      <c r="F65">
        <f t="shared" ref="F65:F71" si="8">(C65+D65)/(C65+D65+E65)</f>
        <v>0.68243243243243246</v>
      </c>
      <c r="G65">
        <f t="shared" ref="G65:G71" si="9">D65/(D65+E65)</f>
        <v>2.0833333333333332E-2</v>
      </c>
      <c r="H65" s="2">
        <v>235</v>
      </c>
      <c r="I65">
        <v>138</v>
      </c>
      <c r="K65">
        <f>G65-G64</f>
        <v>1.8710191082802547E-2</v>
      </c>
      <c r="L65">
        <f>F65-F64</f>
        <v>9.077300584685466E-2</v>
      </c>
    </row>
    <row r="66" spans="1:16" x14ac:dyDescent="0.25">
      <c r="A66" t="s">
        <v>16</v>
      </c>
      <c r="B66">
        <v>221</v>
      </c>
      <c r="C66">
        <v>20000</v>
      </c>
      <c r="D66">
        <v>200</v>
      </c>
      <c r="E66">
        <v>4700</v>
      </c>
      <c r="F66">
        <f t="shared" si="8"/>
        <v>0.8112449799196787</v>
      </c>
      <c r="G66">
        <f t="shared" si="9"/>
        <v>4.0816326530612242E-2</v>
      </c>
      <c r="H66">
        <v>221</v>
      </c>
      <c r="I66">
        <v>162</v>
      </c>
      <c r="K66">
        <f t="shared" ref="K66:K71" si="10">G66-G65</f>
        <v>1.9982993197278909E-2</v>
      </c>
      <c r="L66">
        <f t="shared" ref="L66:L71" si="11">F66-F65</f>
        <v>0.12881254748724624</v>
      </c>
    </row>
    <row r="67" spans="1:16" x14ac:dyDescent="0.25">
      <c r="A67" t="s">
        <v>6</v>
      </c>
      <c r="B67" s="3">
        <v>236</v>
      </c>
      <c r="C67">
        <v>47000</v>
      </c>
      <c r="D67">
        <v>470</v>
      </c>
      <c r="E67">
        <v>4700</v>
      </c>
      <c r="F67">
        <f t="shared" si="8"/>
        <v>0.90990990990990994</v>
      </c>
      <c r="G67">
        <f t="shared" si="9"/>
        <v>9.0909090909090912E-2</v>
      </c>
      <c r="H67" s="3">
        <v>236</v>
      </c>
      <c r="I67">
        <v>173</v>
      </c>
      <c r="K67">
        <f t="shared" si="10"/>
        <v>5.009276437847867E-2</v>
      </c>
      <c r="L67">
        <f t="shared" si="11"/>
        <v>9.8664929990231243E-2</v>
      </c>
    </row>
    <row r="68" spans="1:16" x14ac:dyDescent="0.25">
      <c r="A68" t="s">
        <v>10</v>
      </c>
      <c r="B68" s="4">
        <v>246</v>
      </c>
      <c r="C68">
        <v>68000</v>
      </c>
      <c r="D68">
        <v>1000</v>
      </c>
      <c r="E68">
        <v>4700</v>
      </c>
      <c r="F68">
        <f t="shared" si="8"/>
        <v>0.93622795115332424</v>
      </c>
      <c r="G68">
        <f t="shared" si="9"/>
        <v>0.17543859649122806</v>
      </c>
      <c r="H68" s="4">
        <v>246</v>
      </c>
      <c r="I68">
        <v>195</v>
      </c>
      <c r="K68">
        <f t="shared" si="10"/>
        <v>8.4529505582137149E-2</v>
      </c>
      <c r="L68">
        <f t="shared" si="11"/>
        <v>2.6318041243414303E-2</v>
      </c>
    </row>
    <row r="69" spans="1:16" x14ac:dyDescent="0.25">
      <c r="A69" t="s">
        <v>12</v>
      </c>
      <c r="B69">
        <v>238</v>
      </c>
      <c r="C69">
        <v>100000</v>
      </c>
      <c r="D69">
        <v>2000</v>
      </c>
      <c r="E69">
        <v>4700</v>
      </c>
      <c r="F69">
        <f t="shared" si="8"/>
        <v>0.95595126522961571</v>
      </c>
      <c r="G69">
        <f t="shared" si="9"/>
        <v>0.29850746268656714</v>
      </c>
      <c r="H69">
        <v>238</v>
      </c>
      <c r="I69">
        <v>202</v>
      </c>
      <c r="K69">
        <f t="shared" si="10"/>
        <v>0.12306886619533908</v>
      </c>
      <c r="L69">
        <f t="shared" si="11"/>
        <v>1.9723314076291465E-2</v>
      </c>
    </row>
    <row r="70" spans="1:16" x14ac:dyDescent="0.25">
      <c r="A70" t="s">
        <v>8</v>
      </c>
      <c r="B70">
        <v>241</v>
      </c>
      <c r="C70">
        <v>220000</v>
      </c>
      <c r="D70">
        <v>3300</v>
      </c>
      <c r="E70">
        <v>4700</v>
      </c>
      <c r="F70">
        <f t="shared" si="8"/>
        <v>0.97938596491228069</v>
      </c>
      <c r="G70">
        <f t="shared" si="9"/>
        <v>0.41249999999999998</v>
      </c>
      <c r="H70">
        <v>241</v>
      </c>
      <c r="I70">
        <v>223</v>
      </c>
      <c r="K70">
        <f t="shared" si="10"/>
        <v>0.11399253731343284</v>
      </c>
      <c r="L70">
        <f t="shared" si="11"/>
        <v>2.3434699682664983E-2</v>
      </c>
    </row>
    <row r="71" spans="1:16" x14ac:dyDescent="0.25">
      <c r="A71" t="s">
        <v>18</v>
      </c>
      <c r="B71" s="4">
        <v>248</v>
      </c>
      <c r="C71">
        <v>470000</v>
      </c>
      <c r="D71">
        <v>4700</v>
      </c>
      <c r="E71">
        <v>4700</v>
      </c>
      <c r="F71">
        <f t="shared" si="8"/>
        <v>0.99019607843137258</v>
      </c>
      <c r="G71">
        <f t="shared" si="9"/>
        <v>0.5</v>
      </c>
      <c r="H71" s="4">
        <v>248</v>
      </c>
      <c r="I71">
        <v>244</v>
      </c>
      <c r="K71">
        <f t="shared" si="10"/>
        <v>8.7500000000000022E-2</v>
      </c>
      <c r="L71">
        <f t="shared" si="11"/>
        <v>1.0810113519091891E-2</v>
      </c>
    </row>
    <row r="79" spans="1:16" x14ac:dyDescent="0.25">
      <c r="N79">
        <f>O79/P79</f>
        <v>0.22000000000000003</v>
      </c>
      <c r="O79">
        <v>1.1000000000000001</v>
      </c>
      <c r="P79">
        <v>5</v>
      </c>
    </row>
    <row r="80" spans="1:16" x14ac:dyDescent="0.25">
      <c r="N80">
        <f>1/N79</f>
        <v>4.545454545454545</v>
      </c>
    </row>
    <row r="81" spans="14:14" x14ac:dyDescent="0.25">
      <c r="N81">
        <f>N80*248</f>
        <v>1127.2727272727273</v>
      </c>
    </row>
  </sheetData>
  <sortState ref="A17:C24">
    <sortCondition ref="B17:B2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41" workbookViewId="0">
      <selection activeCell="A45" sqref="A45:E54"/>
    </sheetView>
  </sheetViews>
  <sheetFormatPr defaultRowHeight="15" x14ac:dyDescent="0.25"/>
  <cols>
    <col min="1" max="1" width="21" bestFit="1" customWidth="1"/>
  </cols>
  <sheetData>
    <row r="1" spans="1:19" x14ac:dyDescent="0.25">
      <c r="C1" t="s">
        <v>34</v>
      </c>
      <c r="D1" t="s">
        <v>31</v>
      </c>
      <c r="E1" t="s">
        <v>35</v>
      </c>
      <c r="F1" t="s">
        <v>36</v>
      </c>
      <c r="G1" t="s">
        <v>0</v>
      </c>
      <c r="J1" t="s">
        <v>23</v>
      </c>
      <c r="O1" t="s">
        <v>23</v>
      </c>
      <c r="P1">
        <f>5/1024</f>
        <v>4.8828125E-3</v>
      </c>
    </row>
    <row r="2" spans="1:19" x14ac:dyDescent="0.25">
      <c r="A2" t="s">
        <v>14</v>
      </c>
      <c r="B2">
        <v>116</v>
      </c>
      <c r="C2">
        <v>6800</v>
      </c>
      <c r="D2">
        <v>10</v>
      </c>
      <c r="E2">
        <v>4700</v>
      </c>
      <c r="F2">
        <f>(C2+D2)/(C2+D2+E2)</f>
        <v>0.5916594265855778</v>
      </c>
      <c r="G2">
        <f>D2/(D2+E2)</f>
        <v>2.1231422505307855E-3</v>
      </c>
      <c r="H2">
        <v>116</v>
      </c>
      <c r="I2">
        <v>1</v>
      </c>
      <c r="J2">
        <v>1.1000000000000001</v>
      </c>
      <c r="K2">
        <f t="shared" ref="K2:K9" si="0">J2*F2</f>
        <v>0.65082536924413559</v>
      </c>
      <c r="L2">
        <f t="shared" ref="L2:L9" si="1">J2*G2</f>
        <v>2.3354564755838645E-3</v>
      </c>
      <c r="M2">
        <f t="shared" ref="M2:M9" si="2">K2/P$1</f>
        <v>133.28903562119896</v>
      </c>
      <c r="N2">
        <f t="shared" ref="N2:N9" si="3">L2/P$1</f>
        <v>0.47830148619957547</v>
      </c>
      <c r="O2">
        <v>5</v>
      </c>
      <c r="P2">
        <f t="shared" ref="P2:P9" si="4">F2*O2</f>
        <v>2.9582971329278891</v>
      </c>
      <c r="Q2">
        <f t="shared" ref="Q2:Q9" si="5">O2*G2</f>
        <v>1.0615711252653927E-2</v>
      </c>
      <c r="R2">
        <f t="shared" ref="R2:R9" si="6">P2/P$1</f>
        <v>605.85925282363166</v>
      </c>
      <c r="S2">
        <f t="shared" ref="S2:S9" si="7">Q2/P$1</f>
        <v>2.1740976645435244</v>
      </c>
    </row>
    <row r="3" spans="1:19" x14ac:dyDescent="0.25">
      <c r="A3" t="s">
        <v>1</v>
      </c>
      <c r="B3" s="2">
        <v>235</v>
      </c>
      <c r="C3">
        <v>10000</v>
      </c>
      <c r="D3">
        <v>100</v>
      </c>
      <c r="E3">
        <v>4700</v>
      </c>
      <c r="F3">
        <f t="shared" ref="F3:F9" si="8">(C3+D3)/(C3+D3+E3)</f>
        <v>0.68243243243243246</v>
      </c>
      <c r="G3">
        <f t="shared" ref="G3:G9" si="9">D3/(D3+E3)</f>
        <v>2.0833333333333332E-2</v>
      </c>
      <c r="H3" s="2">
        <v>235</v>
      </c>
      <c r="I3">
        <v>138</v>
      </c>
      <c r="J3">
        <v>1.1000000000000001</v>
      </c>
      <c r="K3">
        <f t="shared" si="0"/>
        <v>0.75067567567567572</v>
      </c>
      <c r="L3">
        <f t="shared" si="1"/>
        <v>2.2916666666666669E-2</v>
      </c>
      <c r="M3">
        <f t="shared" si="2"/>
        <v>153.7383783783784</v>
      </c>
      <c r="N3">
        <f t="shared" si="3"/>
        <v>4.6933333333333334</v>
      </c>
      <c r="O3">
        <v>5</v>
      </c>
      <c r="P3">
        <f t="shared" si="4"/>
        <v>3.4121621621621623</v>
      </c>
      <c r="Q3">
        <f t="shared" si="5"/>
        <v>0.10416666666666666</v>
      </c>
      <c r="R3">
        <f t="shared" si="6"/>
        <v>698.81081081081084</v>
      </c>
      <c r="S3">
        <f t="shared" si="7"/>
        <v>21.333333333333332</v>
      </c>
    </row>
    <row r="4" spans="1:19" x14ac:dyDescent="0.25">
      <c r="A4" t="s">
        <v>16</v>
      </c>
      <c r="B4">
        <v>221</v>
      </c>
      <c r="C4">
        <v>20000</v>
      </c>
      <c r="D4">
        <v>200</v>
      </c>
      <c r="E4">
        <v>4700</v>
      </c>
      <c r="F4">
        <f t="shared" si="8"/>
        <v>0.8112449799196787</v>
      </c>
      <c r="G4">
        <f t="shared" si="9"/>
        <v>4.0816326530612242E-2</v>
      </c>
      <c r="H4">
        <v>221</v>
      </c>
      <c r="I4">
        <v>162</v>
      </c>
      <c r="J4">
        <v>1.1000000000000001</v>
      </c>
      <c r="K4">
        <f t="shared" si="0"/>
        <v>0.89236947791164667</v>
      </c>
      <c r="L4">
        <f t="shared" si="1"/>
        <v>4.4897959183673466E-2</v>
      </c>
      <c r="M4">
        <f t="shared" si="2"/>
        <v>182.75726907630525</v>
      </c>
      <c r="N4">
        <f t="shared" si="3"/>
        <v>9.1951020408163266</v>
      </c>
      <c r="O4">
        <v>5</v>
      </c>
      <c r="P4">
        <f t="shared" si="4"/>
        <v>4.0562248995983934</v>
      </c>
      <c r="Q4">
        <f t="shared" si="5"/>
        <v>0.2040816326530612</v>
      </c>
      <c r="R4">
        <f t="shared" si="6"/>
        <v>830.71485943775099</v>
      </c>
      <c r="S4">
        <f t="shared" si="7"/>
        <v>41.795918367346935</v>
      </c>
    </row>
    <row r="5" spans="1:19" x14ac:dyDescent="0.25">
      <c r="A5" t="s">
        <v>6</v>
      </c>
      <c r="B5" s="3">
        <v>236</v>
      </c>
      <c r="C5">
        <v>47000</v>
      </c>
      <c r="D5">
        <v>470</v>
      </c>
      <c r="E5">
        <v>4700</v>
      </c>
      <c r="F5">
        <f t="shared" si="8"/>
        <v>0.90990990990990994</v>
      </c>
      <c r="G5">
        <f t="shared" si="9"/>
        <v>9.0909090909090912E-2</v>
      </c>
      <c r="H5" s="3">
        <v>236</v>
      </c>
      <c r="I5">
        <v>173</v>
      </c>
      <c r="J5">
        <v>1.1000000000000001</v>
      </c>
      <c r="K5">
        <f t="shared" si="0"/>
        <v>1.0009009009009011</v>
      </c>
      <c r="L5">
        <f t="shared" si="1"/>
        <v>0.1</v>
      </c>
      <c r="M5">
        <f t="shared" si="2"/>
        <v>204.98450450450454</v>
      </c>
      <c r="N5">
        <f t="shared" si="3"/>
        <v>20.48</v>
      </c>
      <c r="O5">
        <v>5</v>
      </c>
      <c r="P5">
        <f t="shared" si="4"/>
        <v>4.5495495495495497</v>
      </c>
      <c r="Q5">
        <f t="shared" si="5"/>
        <v>0.45454545454545459</v>
      </c>
      <c r="R5">
        <f t="shared" si="6"/>
        <v>931.74774774774778</v>
      </c>
      <c r="S5">
        <f t="shared" si="7"/>
        <v>93.090909090909093</v>
      </c>
    </row>
    <row r="6" spans="1:19" x14ac:dyDescent="0.25">
      <c r="A6" t="s">
        <v>10</v>
      </c>
      <c r="B6" s="4">
        <v>246</v>
      </c>
      <c r="C6">
        <v>68000</v>
      </c>
      <c r="D6">
        <v>1000</v>
      </c>
      <c r="E6">
        <v>4700</v>
      </c>
      <c r="F6">
        <f t="shared" si="8"/>
        <v>0.93622795115332424</v>
      </c>
      <c r="G6">
        <f t="shared" si="9"/>
        <v>0.17543859649122806</v>
      </c>
      <c r="H6" s="4">
        <v>246</v>
      </c>
      <c r="I6">
        <v>195</v>
      </c>
      <c r="J6">
        <v>1.1000000000000001</v>
      </c>
      <c r="K6">
        <f t="shared" si="0"/>
        <v>1.0298507462686568</v>
      </c>
      <c r="L6">
        <f t="shared" si="1"/>
        <v>0.19298245614035089</v>
      </c>
      <c r="M6">
        <f t="shared" si="2"/>
        <v>210.91343283582091</v>
      </c>
      <c r="N6">
        <f t="shared" si="3"/>
        <v>39.522807017543862</v>
      </c>
      <c r="O6">
        <v>5</v>
      </c>
      <c r="P6">
        <f t="shared" si="4"/>
        <v>4.6811397557666208</v>
      </c>
      <c r="Q6">
        <f t="shared" si="5"/>
        <v>0.8771929824561403</v>
      </c>
      <c r="R6">
        <f t="shared" si="6"/>
        <v>958.69742198100391</v>
      </c>
      <c r="S6">
        <f t="shared" si="7"/>
        <v>179.64912280701753</v>
      </c>
    </row>
    <row r="7" spans="1:19" x14ac:dyDescent="0.25">
      <c r="A7" t="s">
        <v>12</v>
      </c>
      <c r="B7">
        <v>238</v>
      </c>
      <c r="C7">
        <v>100000</v>
      </c>
      <c r="D7">
        <v>2000</v>
      </c>
      <c r="E7">
        <v>4700</v>
      </c>
      <c r="F7">
        <f t="shared" si="8"/>
        <v>0.95595126522961571</v>
      </c>
      <c r="G7">
        <f t="shared" si="9"/>
        <v>0.29850746268656714</v>
      </c>
      <c r="H7">
        <v>238</v>
      </c>
      <c r="I7">
        <v>202</v>
      </c>
      <c r="J7">
        <v>1.1000000000000001</v>
      </c>
      <c r="K7">
        <f t="shared" si="0"/>
        <v>1.0515463917525774</v>
      </c>
      <c r="L7">
        <f t="shared" si="1"/>
        <v>0.32835820895522388</v>
      </c>
      <c r="M7">
        <f t="shared" si="2"/>
        <v>215.35670103092784</v>
      </c>
      <c r="N7">
        <f t="shared" si="3"/>
        <v>67.247761194029849</v>
      </c>
      <c r="O7">
        <v>5</v>
      </c>
      <c r="P7">
        <f t="shared" si="4"/>
        <v>4.7797563261480782</v>
      </c>
      <c r="Q7">
        <f t="shared" si="5"/>
        <v>1.4925373134328357</v>
      </c>
      <c r="R7">
        <f t="shared" si="6"/>
        <v>978.89409559512637</v>
      </c>
      <c r="S7">
        <f t="shared" si="7"/>
        <v>305.67164179104475</v>
      </c>
    </row>
    <row r="8" spans="1:19" x14ac:dyDescent="0.25">
      <c r="A8" t="s">
        <v>8</v>
      </c>
      <c r="B8">
        <v>241</v>
      </c>
      <c r="C8">
        <v>220000</v>
      </c>
      <c r="D8">
        <v>3300</v>
      </c>
      <c r="E8">
        <v>4700</v>
      </c>
      <c r="F8">
        <f t="shared" si="8"/>
        <v>0.97938596491228069</v>
      </c>
      <c r="G8">
        <f t="shared" si="9"/>
        <v>0.41249999999999998</v>
      </c>
      <c r="H8">
        <v>241</v>
      </c>
      <c r="I8">
        <v>223</v>
      </c>
      <c r="J8">
        <v>1.1000000000000001</v>
      </c>
      <c r="K8">
        <f t="shared" si="0"/>
        <v>1.0773245614035087</v>
      </c>
      <c r="L8">
        <f t="shared" si="1"/>
        <v>0.45374999999999999</v>
      </c>
      <c r="M8">
        <f t="shared" si="2"/>
        <v>220.63607017543859</v>
      </c>
      <c r="N8">
        <f t="shared" si="3"/>
        <v>92.927999999999997</v>
      </c>
      <c r="O8">
        <v>5</v>
      </c>
      <c r="P8">
        <f t="shared" si="4"/>
        <v>4.8969298245614032</v>
      </c>
      <c r="Q8">
        <f t="shared" si="5"/>
        <v>2.0625</v>
      </c>
      <c r="R8">
        <f t="shared" si="6"/>
        <v>1002.8912280701754</v>
      </c>
      <c r="S8">
        <f t="shared" si="7"/>
        <v>422.4</v>
      </c>
    </row>
    <row r="9" spans="1:19" x14ac:dyDescent="0.25">
      <c r="A9" t="s">
        <v>18</v>
      </c>
      <c r="B9" s="4">
        <v>248</v>
      </c>
      <c r="C9">
        <v>470000</v>
      </c>
      <c r="D9">
        <v>4700</v>
      </c>
      <c r="E9">
        <v>4700</v>
      </c>
      <c r="F9">
        <f t="shared" si="8"/>
        <v>0.99019607843137258</v>
      </c>
      <c r="G9">
        <f t="shared" si="9"/>
        <v>0.5</v>
      </c>
      <c r="H9" s="4">
        <v>248</v>
      </c>
      <c r="I9">
        <v>244</v>
      </c>
      <c r="J9">
        <v>1.1000000000000001</v>
      </c>
      <c r="K9">
        <f t="shared" si="0"/>
        <v>1.0892156862745099</v>
      </c>
      <c r="L9">
        <f t="shared" si="1"/>
        <v>0.55000000000000004</v>
      </c>
      <c r="M9">
        <f t="shared" si="2"/>
        <v>223.07137254901963</v>
      </c>
      <c r="N9">
        <f t="shared" si="3"/>
        <v>112.64000000000001</v>
      </c>
      <c r="O9">
        <v>5</v>
      </c>
      <c r="P9">
        <f t="shared" si="4"/>
        <v>4.9509803921568629</v>
      </c>
      <c r="Q9">
        <f t="shared" si="5"/>
        <v>2.5</v>
      </c>
      <c r="R9">
        <f t="shared" si="6"/>
        <v>1013.9607843137255</v>
      </c>
      <c r="S9">
        <f t="shared" si="7"/>
        <v>512</v>
      </c>
    </row>
    <row r="16" spans="1:19" x14ac:dyDescent="0.25">
      <c r="C16" t="s">
        <v>34</v>
      </c>
      <c r="D16" t="s">
        <v>31</v>
      </c>
      <c r="E16" t="s">
        <v>35</v>
      </c>
      <c r="F16" t="s">
        <v>36</v>
      </c>
      <c r="G16" t="s">
        <v>0</v>
      </c>
      <c r="J16" t="s">
        <v>23</v>
      </c>
      <c r="O16" t="s">
        <v>23</v>
      </c>
      <c r="P16">
        <f>5/1024</f>
        <v>4.8828125E-3</v>
      </c>
    </row>
    <row r="17" spans="1:19" x14ac:dyDescent="0.25">
      <c r="A17" t="s">
        <v>14</v>
      </c>
      <c r="B17">
        <v>116</v>
      </c>
      <c r="C17">
        <v>3900</v>
      </c>
      <c r="D17">
        <v>37</v>
      </c>
      <c r="E17">
        <v>4700</v>
      </c>
      <c r="F17">
        <f>(C17+D17)/(C17+D17+E17)</f>
        <v>0.4558295704527035</v>
      </c>
      <c r="G17">
        <f>D17/(D17+E17)</f>
        <v>7.8108507494194634E-3</v>
      </c>
      <c r="H17">
        <v>116</v>
      </c>
      <c r="I17">
        <v>1</v>
      </c>
      <c r="J17">
        <v>1.1000000000000001</v>
      </c>
      <c r="K17">
        <f t="shared" ref="K17:K24" si="10">J17*F17</f>
        <v>0.50141252749797394</v>
      </c>
      <c r="L17">
        <f t="shared" ref="L17:L24" si="11">J17*G17</f>
        <v>8.5919358243614109E-3</v>
      </c>
      <c r="M17">
        <f t="shared" ref="M17:M24" si="12">K17/P$1</f>
        <v>102.68928563158507</v>
      </c>
      <c r="N17">
        <f t="shared" ref="N17:N24" si="13">L17/P$1</f>
        <v>1.7596284568292169</v>
      </c>
      <c r="O17">
        <v>5</v>
      </c>
      <c r="P17">
        <f t="shared" ref="P17:P24" si="14">F17*O17</f>
        <v>2.2791478522635176</v>
      </c>
      <c r="Q17">
        <f t="shared" ref="Q17:Q24" si="15">O17*G17</f>
        <v>3.9054253747097319E-2</v>
      </c>
      <c r="R17">
        <f t="shared" ref="R17:R24" si="16">P17/P$1</f>
        <v>466.76948014356839</v>
      </c>
      <c r="S17">
        <f t="shared" ref="S17:S24" si="17">Q17/P$1</f>
        <v>7.9983111674055305</v>
      </c>
    </row>
    <row r="18" spans="1:19" x14ac:dyDescent="0.25">
      <c r="A18" t="s">
        <v>1</v>
      </c>
      <c r="B18" s="2">
        <v>235</v>
      </c>
      <c r="C18">
        <v>47000</v>
      </c>
      <c r="D18">
        <v>5600</v>
      </c>
      <c r="E18">
        <v>4700</v>
      </c>
      <c r="F18">
        <f t="shared" ref="F18:F24" si="18">(C18+D18)/(C18+D18+E18)</f>
        <v>0.91797556719022688</v>
      </c>
      <c r="G18">
        <f t="shared" ref="G18:G24" si="19">D18/(D18+E18)</f>
        <v>0.5436893203883495</v>
      </c>
      <c r="H18" s="2">
        <v>235</v>
      </c>
      <c r="I18">
        <v>138</v>
      </c>
      <c r="J18">
        <v>1.1000000000000001</v>
      </c>
      <c r="K18">
        <f t="shared" si="10"/>
        <v>1.0097731239092496</v>
      </c>
      <c r="L18">
        <f t="shared" si="11"/>
        <v>0.59805825242718447</v>
      </c>
      <c r="M18">
        <f t="shared" si="12"/>
        <v>206.80153577661432</v>
      </c>
      <c r="N18">
        <f t="shared" si="13"/>
        <v>122.48233009708738</v>
      </c>
      <c r="O18">
        <v>5</v>
      </c>
      <c r="P18">
        <f t="shared" si="14"/>
        <v>4.5898778359511345</v>
      </c>
      <c r="Q18">
        <f t="shared" si="15"/>
        <v>2.7184466019417473</v>
      </c>
      <c r="R18">
        <f t="shared" si="16"/>
        <v>940.00698080279233</v>
      </c>
      <c r="S18">
        <f t="shared" si="17"/>
        <v>556.73786407766988</v>
      </c>
    </row>
    <row r="19" spans="1:19" x14ac:dyDescent="0.25">
      <c r="A19" t="s">
        <v>16</v>
      </c>
      <c r="B19">
        <v>221</v>
      </c>
      <c r="C19">
        <v>22000</v>
      </c>
      <c r="D19">
        <v>8200</v>
      </c>
      <c r="E19">
        <v>4700</v>
      </c>
      <c r="F19">
        <f t="shared" si="18"/>
        <v>0.86532951289398286</v>
      </c>
      <c r="G19">
        <f t="shared" si="19"/>
        <v>0.63565891472868219</v>
      </c>
      <c r="H19">
        <v>221</v>
      </c>
      <c r="I19">
        <v>162</v>
      </c>
      <c r="J19">
        <v>1.1000000000000001</v>
      </c>
      <c r="K19">
        <f t="shared" si="10"/>
        <v>0.95186246418338116</v>
      </c>
      <c r="L19">
        <f t="shared" si="11"/>
        <v>0.69922480620155048</v>
      </c>
      <c r="M19">
        <f t="shared" si="12"/>
        <v>194.94143266475646</v>
      </c>
      <c r="N19">
        <f t="shared" si="13"/>
        <v>143.20124031007754</v>
      </c>
      <c r="O19">
        <v>5</v>
      </c>
      <c r="P19">
        <f t="shared" si="14"/>
        <v>4.3266475644699138</v>
      </c>
      <c r="Q19">
        <f t="shared" si="15"/>
        <v>3.1782945736434112</v>
      </c>
      <c r="R19">
        <f t="shared" si="16"/>
        <v>886.09742120343833</v>
      </c>
      <c r="S19">
        <f t="shared" si="17"/>
        <v>650.91472868217056</v>
      </c>
    </row>
    <row r="20" spans="1:19" x14ac:dyDescent="0.25">
      <c r="A20" t="s">
        <v>6</v>
      </c>
      <c r="B20" s="3">
        <v>236</v>
      </c>
      <c r="C20">
        <v>47000</v>
      </c>
      <c r="D20">
        <v>10000</v>
      </c>
      <c r="E20">
        <v>4700</v>
      </c>
      <c r="F20">
        <f t="shared" si="18"/>
        <v>0.92382495948136145</v>
      </c>
      <c r="G20">
        <f t="shared" si="19"/>
        <v>0.68027210884353739</v>
      </c>
      <c r="H20" s="3">
        <v>236</v>
      </c>
      <c r="I20">
        <v>173</v>
      </c>
      <c r="J20">
        <v>1.1000000000000001</v>
      </c>
      <c r="K20">
        <f t="shared" si="10"/>
        <v>1.0162074554294978</v>
      </c>
      <c r="L20">
        <f t="shared" si="11"/>
        <v>0.74829931972789121</v>
      </c>
      <c r="M20">
        <f t="shared" si="12"/>
        <v>208.11928687196115</v>
      </c>
      <c r="N20">
        <f t="shared" si="13"/>
        <v>153.25170068027211</v>
      </c>
      <c r="O20">
        <v>5</v>
      </c>
      <c r="P20">
        <f t="shared" si="14"/>
        <v>4.6191247974068075</v>
      </c>
      <c r="Q20">
        <f t="shared" si="15"/>
        <v>3.4013605442176869</v>
      </c>
      <c r="R20">
        <f t="shared" si="16"/>
        <v>945.99675850891413</v>
      </c>
      <c r="S20">
        <f t="shared" si="17"/>
        <v>696.59863945578229</v>
      </c>
    </row>
    <row r="21" spans="1:19" x14ac:dyDescent="0.25">
      <c r="A21" t="s">
        <v>10</v>
      </c>
      <c r="B21" s="4">
        <v>246</v>
      </c>
      <c r="C21">
        <v>100000</v>
      </c>
      <c r="D21">
        <v>15000</v>
      </c>
      <c r="E21">
        <v>4700</v>
      </c>
      <c r="F21">
        <f t="shared" si="18"/>
        <v>0.960735171261487</v>
      </c>
      <c r="G21">
        <f t="shared" si="19"/>
        <v>0.76142131979695427</v>
      </c>
      <c r="H21" s="4">
        <v>246</v>
      </c>
      <c r="I21">
        <v>195</v>
      </c>
      <c r="J21">
        <v>1.1000000000000001</v>
      </c>
      <c r="K21">
        <f t="shared" si="10"/>
        <v>1.0568086883876358</v>
      </c>
      <c r="L21">
        <f t="shared" si="11"/>
        <v>0.83756345177664981</v>
      </c>
      <c r="M21">
        <f t="shared" si="12"/>
        <v>216.43441938178779</v>
      </c>
      <c r="N21">
        <f t="shared" si="13"/>
        <v>171.53299492385787</v>
      </c>
      <c r="O21">
        <v>5</v>
      </c>
      <c r="P21">
        <f t="shared" si="14"/>
        <v>4.8036758563074349</v>
      </c>
      <c r="Q21">
        <f t="shared" si="15"/>
        <v>3.8071065989847712</v>
      </c>
      <c r="R21">
        <f t="shared" si="16"/>
        <v>983.79281537176269</v>
      </c>
      <c r="S21">
        <f t="shared" si="17"/>
        <v>779.69543147208117</v>
      </c>
    </row>
    <row r="22" spans="1:19" x14ac:dyDescent="0.25">
      <c r="A22" t="s">
        <v>12</v>
      </c>
      <c r="B22">
        <v>238</v>
      </c>
      <c r="C22">
        <v>47000</v>
      </c>
      <c r="D22">
        <v>18000</v>
      </c>
      <c r="E22">
        <v>4700</v>
      </c>
      <c r="F22">
        <f t="shared" si="18"/>
        <v>0.93256814921090392</v>
      </c>
      <c r="G22">
        <f t="shared" si="19"/>
        <v>0.79295154185022021</v>
      </c>
      <c r="H22">
        <v>238</v>
      </c>
      <c r="I22">
        <v>202</v>
      </c>
      <c r="J22">
        <v>1.1000000000000001</v>
      </c>
      <c r="K22">
        <f t="shared" si="10"/>
        <v>1.0258249641319943</v>
      </c>
      <c r="L22">
        <f t="shared" si="11"/>
        <v>0.8722466960352423</v>
      </c>
      <c r="M22">
        <f t="shared" si="12"/>
        <v>210.08895265423243</v>
      </c>
      <c r="N22">
        <f t="shared" si="13"/>
        <v>178.63612334801763</v>
      </c>
      <c r="O22">
        <v>5</v>
      </c>
      <c r="P22">
        <f t="shared" si="14"/>
        <v>4.6628407460545196</v>
      </c>
      <c r="Q22">
        <f t="shared" si="15"/>
        <v>3.964757709251101</v>
      </c>
      <c r="R22">
        <f t="shared" si="16"/>
        <v>954.94978479196561</v>
      </c>
      <c r="S22">
        <f t="shared" si="17"/>
        <v>811.98237885462549</v>
      </c>
    </row>
    <row r="23" spans="1:19" x14ac:dyDescent="0.25">
      <c r="A23" t="s">
        <v>8</v>
      </c>
      <c r="B23">
        <v>241</v>
      </c>
      <c r="C23">
        <v>47000</v>
      </c>
      <c r="D23">
        <v>33000</v>
      </c>
      <c r="E23">
        <v>4700</v>
      </c>
      <c r="F23">
        <f t="shared" si="18"/>
        <v>0.94451003541912637</v>
      </c>
      <c r="G23">
        <f t="shared" si="19"/>
        <v>0.87533156498673736</v>
      </c>
      <c r="H23">
        <v>241</v>
      </c>
      <c r="I23">
        <v>223</v>
      </c>
      <c r="J23">
        <v>1.1000000000000001</v>
      </c>
      <c r="K23">
        <f t="shared" si="10"/>
        <v>1.0389610389610391</v>
      </c>
      <c r="L23">
        <f t="shared" si="11"/>
        <v>0.96286472148541113</v>
      </c>
      <c r="M23">
        <f t="shared" si="12"/>
        <v>212.77922077922079</v>
      </c>
      <c r="N23">
        <f t="shared" si="13"/>
        <v>197.19469496021219</v>
      </c>
      <c r="O23">
        <v>5</v>
      </c>
      <c r="P23">
        <f t="shared" si="14"/>
        <v>4.7225501770956315</v>
      </c>
      <c r="Q23">
        <f t="shared" si="15"/>
        <v>4.3766578249336865</v>
      </c>
      <c r="R23">
        <f t="shared" si="16"/>
        <v>967.17827626918529</v>
      </c>
      <c r="S23">
        <f t="shared" si="17"/>
        <v>896.33952254641895</v>
      </c>
    </row>
    <row r="24" spans="1:19" x14ac:dyDescent="0.25">
      <c r="A24" t="s">
        <v>18</v>
      </c>
      <c r="B24" s="4">
        <v>248</v>
      </c>
      <c r="C24">
        <v>47000</v>
      </c>
      <c r="D24">
        <v>100000</v>
      </c>
      <c r="E24">
        <v>4700</v>
      </c>
      <c r="F24">
        <f t="shared" si="18"/>
        <v>0.96901779828609091</v>
      </c>
      <c r="G24">
        <f t="shared" si="19"/>
        <v>0.95510983763132762</v>
      </c>
      <c r="H24" s="4">
        <v>248</v>
      </c>
      <c r="I24">
        <v>244</v>
      </c>
      <c r="J24">
        <v>1.1000000000000001</v>
      </c>
      <c r="K24">
        <f t="shared" si="10"/>
        <v>1.0659195781147002</v>
      </c>
      <c r="L24">
        <f t="shared" si="11"/>
        <v>1.0506208213944606</v>
      </c>
      <c r="M24">
        <f t="shared" si="12"/>
        <v>218.3003295978906</v>
      </c>
      <c r="N24">
        <f t="shared" si="13"/>
        <v>215.16714422158552</v>
      </c>
      <c r="O24">
        <v>5</v>
      </c>
      <c r="P24">
        <f t="shared" si="14"/>
        <v>4.8450889914304547</v>
      </c>
      <c r="Q24">
        <f t="shared" si="15"/>
        <v>4.7755491881566385</v>
      </c>
      <c r="R24">
        <f t="shared" si="16"/>
        <v>992.2742254449571</v>
      </c>
      <c r="S24">
        <f t="shared" si="17"/>
        <v>978.03247373447959</v>
      </c>
    </row>
    <row r="28" spans="1:19" x14ac:dyDescent="0.25">
      <c r="G28" t="s">
        <v>40</v>
      </c>
      <c r="H28">
        <v>470</v>
      </c>
      <c r="I28" t="s">
        <v>37</v>
      </c>
      <c r="M28" t="s">
        <v>42</v>
      </c>
    </row>
    <row r="29" spans="1:19" x14ac:dyDescent="0.25">
      <c r="G29" t="s">
        <v>41</v>
      </c>
      <c r="H29">
        <v>220</v>
      </c>
      <c r="I29" t="s">
        <v>38</v>
      </c>
    </row>
    <row r="33" spans="1:19" x14ac:dyDescent="0.25">
      <c r="A33" t="s">
        <v>39</v>
      </c>
      <c r="C33" t="s">
        <v>43</v>
      </c>
    </row>
    <row r="34" spans="1:19" x14ac:dyDescent="0.25">
      <c r="A34" s="6"/>
      <c r="B34" s="6"/>
      <c r="C34" s="6" t="s">
        <v>34</v>
      </c>
      <c r="D34" s="6" t="s">
        <v>31</v>
      </c>
      <c r="E34" s="6" t="s">
        <v>35</v>
      </c>
      <c r="F34" s="6" t="s">
        <v>36</v>
      </c>
      <c r="G34" s="6" t="s">
        <v>0</v>
      </c>
      <c r="H34" s="6"/>
      <c r="I34" s="6"/>
      <c r="J34" s="6" t="s">
        <v>23</v>
      </c>
      <c r="K34" s="6"/>
      <c r="L34" s="6"/>
      <c r="M34" s="6"/>
      <c r="N34" s="6"/>
      <c r="O34" s="6" t="s">
        <v>23</v>
      </c>
      <c r="P34" s="6">
        <f>5/1024</f>
        <v>4.8828125E-3</v>
      </c>
      <c r="Q34" s="6"/>
      <c r="R34" s="6"/>
      <c r="S34" s="6"/>
    </row>
    <row r="35" spans="1:19" x14ac:dyDescent="0.25">
      <c r="A35" s="7" t="s">
        <v>8</v>
      </c>
      <c r="B35" s="6"/>
      <c r="C35" s="6">
        <v>6800</v>
      </c>
      <c r="D35" s="6">
        <v>22</v>
      </c>
      <c r="E35" s="6">
        <v>4700</v>
      </c>
      <c r="F35" s="6">
        <f>(C35+D35)/(C35+D35+E35)</f>
        <v>0.59208470751605624</v>
      </c>
      <c r="G35" s="6">
        <f>D35/(D35+E35)</f>
        <v>4.6590427784836937E-3</v>
      </c>
      <c r="H35" s="6">
        <v>152</v>
      </c>
      <c r="I35" s="6">
        <v>0</v>
      </c>
      <c r="J35" s="6">
        <v>1.1000000000000001</v>
      </c>
      <c r="K35" s="6">
        <f t="shared" ref="K35:K42" si="20">J35*F35</f>
        <v>0.65129317826766187</v>
      </c>
      <c r="L35" s="6">
        <f t="shared" ref="L35:L42" si="21">J35*G35</f>
        <v>5.1249470563320635E-3</v>
      </c>
      <c r="M35" s="6">
        <f t="shared" ref="M35:M42" si="22">K35/P$1</f>
        <v>133.38484290921716</v>
      </c>
      <c r="N35" s="6">
        <f t="shared" ref="N35:N42" si="23">L35/P$1</f>
        <v>1.0495891571368066</v>
      </c>
      <c r="O35" s="6">
        <v>5</v>
      </c>
      <c r="P35" s="6">
        <f t="shared" ref="P35:P42" si="24">F35*O35</f>
        <v>2.9604235375802812</v>
      </c>
      <c r="Q35" s="6">
        <f t="shared" ref="Q35:Q42" si="25">O35*G35</f>
        <v>2.3295213892418468E-2</v>
      </c>
      <c r="R35" s="6">
        <f t="shared" ref="R35:R42" si="26">P35/P$1</f>
        <v>606.29474049644159</v>
      </c>
      <c r="S35" s="6">
        <f t="shared" ref="S35:S42" si="27">Q35/P$1</f>
        <v>4.7708598051673023</v>
      </c>
    </row>
    <row r="36" spans="1:19" x14ac:dyDescent="0.25">
      <c r="A36" s="7" t="s">
        <v>10</v>
      </c>
      <c r="B36" s="8"/>
      <c r="C36" s="6">
        <v>10000</v>
      </c>
      <c r="D36" s="6">
        <v>100</v>
      </c>
      <c r="E36" s="6">
        <v>4700</v>
      </c>
      <c r="F36" s="6">
        <f t="shared" ref="F36:F42" si="28">(C36+D36)/(C36+D36+E36)</f>
        <v>0.68243243243243246</v>
      </c>
      <c r="G36" s="6">
        <f t="shared" ref="G36:G42" si="29">D36/(D36+E36)</f>
        <v>2.0833333333333332E-2</v>
      </c>
      <c r="H36" s="6">
        <v>175</v>
      </c>
      <c r="I36" s="6">
        <v>5</v>
      </c>
      <c r="J36" s="6">
        <v>1.1000000000000001</v>
      </c>
      <c r="K36" s="6">
        <f t="shared" si="20"/>
        <v>0.75067567567567572</v>
      </c>
      <c r="L36" s="6">
        <f t="shared" si="21"/>
        <v>2.2916666666666669E-2</v>
      </c>
      <c r="M36" s="6">
        <f t="shared" si="22"/>
        <v>153.7383783783784</v>
      </c>
      <c r="N36" s="6">
        <f t="shared" si="23"/>
        <v>4.6933333333333334</v>
      </c>
      <c r="O36" s="6">
        <v>5</v>
      </c>
      <c r="P36" s="6">
        <f t="shared" si="24"/>
        <v>3.4121621621621623</v>
      </c>
      <c r="Q36" s="6">
        <f t="shared" si="25"/>
        <v>0.10416666666666666</v>
      </c>
      <c r="R36" s="6">
        <f t="shared" si="26"/>
        <v>698.81081081081084</v>
      </c>
      <c r="S36" s="6">
        <f t="shared" si="27"/>
        <v>21.333333333333332</v>
      </c>
    </row>
    <row r="37" spans="1:19" x14ac:dyDescent="0.25">
      <c r="A37" s="7" t="s">
        <v>12</v>
      </c>
      <c r="B37" s="6"/>
      <c r="C37" s="6">
        <v>20000</v>
      </c>
      <c r="D37" s="6">
        <v>220</v>
      </c>
      <c r="E37" s="6">
        <v>4700</v>
      </c>
      <c r="F37" s="6">
        <f t="shared" si="28"/>
        <v>0.8113964686998395</v>
      </c>
      <c r="G37" s="6">
        <f t="shared" si="29"/>
        <v>4.4715447154471545E-2</v>
      </c>
      <c r="H37" s="6">
        <v>195</v>
      </c>
      <c r="I37" s="6">
        <v>11</v>
      </c>
      <c r="J37" s="6">
        <v>1.1000000000000001</v>
      </c>
      <c r="K37" s="6">
        <f t="shared" si="20"/>
        <v>0.89253611556982348</v>
      </c>
      <c r="L37" s="6">
        <f t="shared" si="21"/>
        <v>4.9186991869918706E-2</v>
      </c>
      <c r="M37" s="6">
        <f t="shared" si="22"/>
        <v>182.79139646869984</v>
      </c>
      <c r="N37" s="6">
        <f t="shared" si="23"/>
        <v>10.07349593495935</v>
      </c>
      <c r="O37" s="6">
        <v>5</v>
      </c>
      <c r="P37" s="6">
        <f t="shared" si="24"/>
        <v>4.0569823434991976</v>
      </c>
      <c r="Q37" s="6">
        <f t="shared" si="25"/>
        <v>0.22357723577235772</v>
      </c>
      <c r="R37" s="6">
        <f t="shared" si="26"/>
        <v>830.86998394863565</v>
      </c>
      <c r="S37" s="6">
        <f t="shared" si="27"/>
        <v>45.788617886178862</v>
      </c>
    </row>
    <row r="38" spans="1:19" x14ac:dyDescent="0.25">
      <c r="A38" s="7" t="s">
        <v>6</v>
      </c>
      <c r="B38" s="9"/>
      <c r="C38" s="6">
        <v>47000</v>
      </c>
      <c r="D38" s="6">
        <v>470</v>
      </c>
      <c r="E38" s="6">
        <v>4700</v>
      </c>
      <c r="F38" s="6">
        <f t="shared" si="28"/>
        <v>0.90990990990990994</v>
      </c>
      <c r="G38" s="6">
        <f t="shared" si="29"/>
        <v>9.0909090909090912E-2</v>
      </c>
      <c r="H38" s="6">
        <v>208</v>
      </c>
      <c r="I38" s="6">
        <v>23</v>
      </c>
      <c r="J38" s="6">
        <v>1.1000000000000001</v>
      </c>
      <c r="K38" s="6">
        <f t="shared" si="20"/>
        <v>1.0009009009009011</v>
      </c>
      <c r="L38" s="6">
        <f t="shared" si="21"/>
        <v>0.1</v>
      </c>
      <c r="M38" s="6">
        <f t="shared" si="22"/>
        <v>204.98450450450454</v>
      </c>
      <c r="N38" s="6">
        <f t="shared" si="23"/>
        <v>20.48</v>
      </c>
      <c r="O38" s="6">
        <v>5</v>
      </c>
      <c r="P38" s="6">
        <f t="shared" si="24"/>
        <v>4.5495495495495497</v>
      </c>
      <c r="Q38" s="6">
        <f t="shared" si="25"/>
        <v>0.45454545454545459</v>
      </c>
      <c r="R38" s="6">
        <f t="shared" si="26"/>
        <v>931.74774774774778</v>
      </c>
      <c r="S38" s="6">
        <f t="shared" si="27"/>
        <v>93.090909090909093</v>
      </c>
    </row>
    <row r="39" spans="1:19" x14ac:dyDescent="0.25">
      <c r="A39" s="7" t="s">
        <v>18</v>
      </c>
      <c r="B39" s="10"/>
      <c r="C39" s="6">
        <v>68000</v>
      </c>
      <c r="D39" s="6">
        <v>1000</v>
      </c>
      <c r="E39" s="6">
        <v>4700</v>
      </c>
      <c r="F39" s="6">
        <f t="shared" si="28"/>
        <v>0.93622795115332424</v>
      </c>
      <c r="G39" s="6">
        <f t="shared" si="29"/>
        <v>0.17543859649122806</v>
      </c>
      <c r="H39" s="11">
        <v>233</v>
      </c>
      <c r="I39" s="12">
        <v>44</v>
      </c>
      <c r="J39" s="6">
        <v>1.1000000000000001</v>
      </c>
      <c r="K39" s="6">
        <f t="shared" si="20"/>
        <v>1.0298507462686568</v>
      </c>
      <c r="L39" s="6">
        <f t="shared" si="21"/>
        <v>0.19298245614035089</v>
      </c>
      <c r="M39" s="6">
        <f t="shared" si="22"/>
        <v>210.91343283582091</v>
      </c>
      <c r="N39" s="6">
        <f t="shared" si="23"/>
        <v>39.522807017543862</v>
      </c>
      <c r="O39" s="6">
        <v>5</v>
      </c>
      <c r="P39" s="6">
        <f t="shared" si="24"/>
        <v>4.6811397557666208</v>
      </c>
      <c r="Q39" s="6">
        <f t="shared" si="25"/>
        <v>0.8771929824561403</v>
      </c>
      <c r="R39" s="6">
        <f t="shared" si="26"/>
        <v>958.69742198100391</v>
      </c>
      <c r="S39" s="6">
        <f t="shared" si="27"/>
        <v>179.64912280701753</v>
      </c>
    </row>
    <row r="40" spans="1:19" x14ac:dyDescent="0.25">
      <c r="A40" s="7" t="s">
        <v>1</v>
      </c>
      <c r="B40" s="6"/>
      <c r="C40" s="6">
        <v>100000</v>
      </c>
      <c r="D40" s="6">
        <v>2200</v>
      </c>
      <c r="E40" s="6">
        <v>4700</v>
      </c>
      <c r="F40" s="6">
        <f t="shared" si="28"/>
        <v>0.9560336763330215</v>
      </c>
      <c r="G40" s="6">
        <f t="shared" si="29"/>
        <v>0.3188405797101449</v>
      </c>
      <c r="H40" s="12">
        <v>240</v>
      </c>
      <c r="I40" s="12">
        <v>81</v>
      </c>
      <c r="J40" s="6">
        <v>1.1000000000000001</v>
      </c>
      <c r="K40" s="6">
        <f t="shared" si="20"/>
        <v>1.0516370439663236</v>
      </c>
      <c r="L40" s="6">
        <f t="shared" si="21"/>
        <v>0.35072463768115941</v>
      </c>
      <c r="M40" s="6">
        <f t="shared" si="22"/>
        <v>215.37526660430308</v>
      </c>
      <c r="N40" s="6">
        <f t="shared" si="23"/>
        <v>71.828405797101453</v>
      </c>
      <c r="O40" s="6">
        <v>5</v>
      </c>
      <c r="P40" s="6">
        <f t="shared" si="24"/>
        <v>4.7801683816651073</v>
      </c>
      <c r="Q40" s="6">
        <f t="shared" si="25"/>
        <v>1.5942028985507246</v>
      </c>
      <c r="R40" s="6">
        <f t="shared" si="26"/>
        <v>978.97848456501401</v>
      </c>
      <c r="S40" s="6">
        <f t="shared" si="27"/>
        <v>326.49275362318838</v>
      </c>
    </row>
    <row r="41" spans="1:19" x14ac:dyDescent="0.25">
      <c r="A41" s="7" t="s">
        <v>16</v>
      </c>
      <c r="B41" s="6"/>
      <c r="C41" s="6">
        <v>220000</v>
      </c>
      <c r="D41" s="6">
        <v>3000</v>
      </c>
      <c r="E41" s="6">
        <v>4700</v>
      </c>
      <c r="F41" s="6">
        <f t="shared" si="28"/>
        <v>0.97935880544576193</v>
      </c>
      <c r="G41" s="6">
        <f t="shared" si="29"/>
        <v>0.38961038961038963</v>
      </c>
      <c r="H41" s="12">
        <v>250</v>
      </c>
      <c r="I41" s="12">
        <v>100</v>
      </c>
      <c r="J41" s="6">
        <v>1.1000000000000001</v>
      </c>
      <c r="K41" s="6">
        <f t="shared" si="20"/>
        <v>1.0772946859903383</v>
      </c>
      <c r="L41" s="6">
        <f t="shared" si="21"/>
        <v>0.4285714285714286</v>
      </c>
      <c r="M41" s="6">
        <f t="shared" si="22"/>
        <v>220.62995169082129</v>
      </c>
      <c r="N41" s="6">
        <f t="shared" si="23"/>
        <v>87.771428571428572</v>
      </c>
      <c r="O41" s="6">
        <v>5</v>
      </c>
      <c r="P41" s="6">
        <f t="shared" si="24"/>
        <v>4.8967940272288093</v>
      </c>
      <c r="Q41" s="6">
        <f t="shared" si="25"/>
        <v>1.948051948051948</v>
      </c>
      <c r="R41" s="6">
        <f t="shared" si="26"/>
        <v>1002.8634167764601</v>
      </c>
      <c r="S41" s="6">
        <f t="shared" si="27"/>
        <v>398.96103896103898</v>
      </c>
    </row>
    <row r="42" spans="1:19" x14ac:dyDescent="0.25">
      <c r="A42" s="7" t="s">
        <v>14</v>
      </c>
      <c r="B42" s="10" t="s">
        <v>44</v>
      </c>
      <c r="C42" s="6">
        <v>470000</v>
      </c>
      <c r="D42" s="6">
        <v>4700</v>
      </c>
      <c r="E42" s="6">
        <v>4700</v>
      </c>
      <c r="F42" s="6">
        <f t="shared" si="28"/>
        <v>0.99019607843137258</v>
      </c>
      <c r="G42" s="6">
        <f t="shared" si="29"/>
        <v>0.5</v>
      </c>
      <c r="H42" s="11">
        <v>253</v>
      </c>
      <c r="I42" s="12">
        <v>127</v>
      </c>
      <c r="J42" s="6">
        <v>1.1000000000000001</v>
      </c>
      <c r="K42" s="6">
        <f t="shared" si="20"/>
        <v>1.0892156862745099</v>
      </c>
      <c r="L42" s="6">
        <f t="shared" si="21"/>
        <v>0.55000000000000004</v>
      </c>
      <c r="M42" s="6">
        <f t="shared" si="22"/>
        <v>223.07137254901963</v>
      </c>
      <c r="N42" s="6">
        <f t="shared" si="23"/>
        <v>112.64000000000001</v>
      </c>
      <c r="O42" s="6">
        <v>5</v>
      </c>
      <c r="P42" s="6">
        <f t="shared" si="24"/>
        <v>4.9509803921568629</v>
      </c>
      <c r="Q42" s="6">
        <f t="shared" si="25"/>
        <v>2.5</v>
      </c>
      <c r="R42" s="6">
        <f t="shared" si="26"/>
        <v>1013.9607843137255</v>
      </c>
      <c r="S42" s="6">
        <f t="shared" si="27"/>
        <v>512</v>
      </c>
    </row>
    <row r="43" spans="1:19" x14ac:dyDescent="0.25">
      <c r="H43" s="5"/>
    </row>
    <row r="45" spans="1:19" x14ac:dyDescent="0.25">
      <c r="A45" t="s">
        <v>45</v>
      </c>
      <c r="C45" t="s">
        <v>43</v>
      </c>
    </row>
    <row r="46" spans="1:19" x14ac:dyDescent="0.25">
      <c r="A46" s="6"/>
      <c r="B46" s="6"/>
      <c r="C46" s="6" t="s">
        <v>34</v>
      </c>
      <c r="D46" s="6" t="s">
        <v>31</v>
      </c>
      <c r="E46" s="6" t="s">
        <v>35</v>
      </c>
      <c r="F46" s="6" t="s">
        <v>36</v>
      </c>
      <c r="G46" s="6" t="s">
        <v>0</v>
      </c>
      <c r="H46" s="6"/>
      <c r="I46" s="6"/>
      <c r="J46" s="6" t="s">
        <v>23</v>
      </c>
      <c r="K46" s="6"/>
      <c r="L46" s="6"/>
      <c r="M46" s="6"/>
      <c r="N46" s="6"/>
      <c r="O46" s="6" t="s">
        <v>23</v>
      </c>
      <c r="P46" s="6">
        <f>5/1024</f>
        <v>4.8828125E-3</v>
      </c>
      <c r="Q46" s="6"/>
      <c r="R46" s="6"/>
      <c r="S46" s="6"/>
    </row>
    <row r="47" spans="1:19" x14ac:dyDescent="0.25">
      <c r="A47" s="7" t="s">
        <v>8</v>
      </c>
      <c r="B47" s="6"/>
      <c r="C47" s="6">
        <v>6800</v>
      </c>
      <c r="D47" s="6">
        <v>22</v>
      </c>
      <c r="E47" s="6">
        <v>4700</v>
      </c>
      <c r="F47" s="6">
        <f>(C47+D47)/(C47+D47+E47)</f>
        <v>0.59208470751605624</v>
      </c>
      <c r="G47" s="6">
        <f>D47/(D47+E47)</f>
        <v>4.6590427784836937E-3</v>
      </c>
      <c r="H47" s="6">
        <v>152</v>
      </c>
      <c r="I47" s="6">
        <v>0</v>
      </c>
      <c r="J47" s="6">
        <v>1.1000000000000001</v>
      </c>
      <c r="K47" s="6">
        <f t="shared" ref="K47:K54" si="30">J47*F47</f>
        <v>0.65129317826766187</v>
      </c>
      <c r="L47" s="6">
        <f t="shared" ref="L47:L54" si="31">J47*G47</f>
        <v>5.1249470563320635E-3</v>
      </c>
      <c r="M47" s="6">
        <f t="shared" ref="M47:M54" si="32">K47/P$1</f>
        <v>133.38484290921716</v>
      </c>
      <c r="N47" s="6">
        <f t="shared" ref="N47:N54" si="33">L47/P$1</f>
        <v>1.0495891571368066</v>
      </c>
      <c r="O47" s="6">
        <v>5</v>
      </c>
      <c r="P47" s="6">
        <f t="shared" ref="P47:P54" si="34">F47*O47</f>
        <v>2.9604235375802812</v>
      </c>
      <c r="Q47" s="6">
        <f t="shared" ref="Q47:Q54" si="35">O47*G47</f>
        <v>2.3295213892418468E-2</v>
      </c>
      <c r="R47" s="6">
        <f t="shared" ref="R47:R54" si="36">P47/P$1</f>
        <v>606.29474049644159</v>
      </c>
      <c r="S47" s="6">
        <f t="shared" ref="S47:S54" si="37">Q47/P$1</f>
        <v>4.7708598051673023</v>
      </c>
    </row>
    <row r="48" spans="1:19" x14ac:dyDescent="0.25">
      <c r="A48" s="7" t="s">
        <v>10</v>
      </c>
      <c r="B48" s="8"/>
      <c r="C48" s="6">
        <v>10000</v>
      </c>
      <c r="D48" s="6">
        <v>100</v>
      </c>
      <c r="E48" s="6">
        <v>4700</v>
      </c>
      <c r="F48" s="6">
        <f t="shared" ref="F48:F54" si="38">(C48+D48)/(C48+D48+E48)</f>
        <v>0.68243243243243246</v>
      </c>
      <c r="G48" s="6">
        <f t="shared" ref="G48:G54" si="39">D48/(D48+E48)</f>
        <v>2.0833333333333332E-2</v>
      </c>
      <c r="H48" s="6">
        <v>175</v>
      </c>
      <c r="I48" s="6">
        <v>5</v>
      </c>
      <c r="J48" s="6">
        <v>1.1000000000000001</v>
      </c>
      <c r="K48" s="6">
        <f t="shared" si="30"/>
        <v>0.75067567567567572</v>
      </c>
      <c r="L48" s="6">
        <f t="shared" si="31"/>
        <v>2.2916666666666669E-2</v>
      </c>
      <c r="M48" s="6">
        <f t="shared" si="32"/>
        <v>153.7383783783784</v>
      </c>
      <c r="N48" s="6">
        <f t="shared" si="33"/>
        <v>4.6933333333333334</v>
      </c>
      <c r="O48" s="6">
        <v>5</v>
      </c>
      <c r="P48" s="6">
        <f t="shared" si="34"/>
        <v>3.4121621621621623</v>
      </c>
      <c r="Q48" s="6">
        <f t="shared" si="35"/>
        <v>0.10416666666666666</v>
      </c>
      <c r="R48" s="6">
        <f t="shared" si="36"/>
        <v>698.81081081081084</v>
      </c>
      <c r="S48" s="6">
        <f t="shared" si="37"/>
        <v>21.333333333333332</v>
      </c>
    </row>
    <row r="49" spans="1:19" x14ac:dyDescent="0.25">
      <c r="A49" s="7" t="s">
        <v>12</v>
      </c>
      <c r="B49" s="6"/>
      <c r="C49" s="6">
        <v>15000</v>
      </c>
      <c r="D49" s="6">
        <v>220</v>
      </c>
      <c r="E49" s="6">
        <v>4700</v>
      </c>
      <c r="F49" s="6">
        <f t="shared" si="38"/>
        <v>0.76405622489959835</v>
      </c>
      <c r="G49" s="6">
        <f t="shared" si="39"/>
        <v>4.4715447154471545E-2</v>
      </c>
      <c r="H49" s="6">
        <v>195</v>
      </c>
      <c r="I49" s="6">
        <v>11</v>
      </c>
      <c r="J49" s="6">
        <v>1.1000000000000001</v>
      </c>
      <c r="K49" s="6">
        <f t="shared" si="30"/>
        <v>0.8404618473895582</v>
      </c>
      <c r="L49" s="6">
        <f t="shared" si="31"/>
        <v>4.9186991869918706E-2</v>
      </c>
      <c r="M49" s="6">
        <f t="shared" si="32"/>
        <v>172.12658634538153</v>
      </c>
      <c r="N49" s="6">
        <f t="shared" si="33"/>
        <v>10.07349593495935</v>
      </c>
      <c r="O49" s="6">
        <v>5</v>
      </c>
      <c r="P49" s="6">
        <f t="shared" si="34"/>
        <v>3.820281124497992</v>
      </c>
      <c r="Q49" s="6">
        <f t="shared" si="35"/>
        <v>0.22357723577235772</v>
      </c>
      <c r="R49" s="6">
        <f t="shared" si="36"/>
        <v>782.39357429718871</v>
      </c>
      <c r="S49" s="6">
        <f t="shared" si="37"/>
        <v>45.788617886178862</v>
      </c>
    </row>
    <row r="50" spans="1:19" x14ac:dyDescent="0.25">
      <c r="A50" s="7" t="s">
        <v>6</v>
      </c>
      <c r="B50" s="9"/>
      <c r="C50" s="6">
        <v>20000</v>
      </c>
      <c r="D50" s="6">
        <v>470</v>
      </c>
      <c r="E50" s="6">
        <v>4700</v>
      </c>
      <c r="F50" s="6">
        <f t="shared" si="38"/>
        <v>0.81326976559396102</v>
      </c>
      <c r="G50" s="6">
        <f t="shared" si="39"/>
        <v>9.0909090909090912E-2</v>
      </c>
      <c r="H50" s="6">
        <v>208</v>
      </c>
      <c r="I50" s="6">
        <v>23</v>
      </c>
      <c r="J50" s="6">
        <v>1.1000000000000001</v>
      </c>
      <c r="K50" s="6">
        <f t="shared" si="30"/>
        <v>0.89459674215335716</v>
      </c>
      <c r="L50" s="6">
        <f t="shared" si="31"/>
        <v>0.1</v>
      </c>
      <c r="M50" s="6">
        <f t="shared" si="32"/>
        <v>183.21341279300754</v>
      </c>
      <c r="N50" s="6">
        <f t="shared" si="33"/>
        <v>20.48</v>
      </c>
      <c r="O50" s="6">
        <v>5</v>
      </c>
      <c r="P50" s="6">
        <f t="shared" si="34"/>
        <v>4.0663488279698052</v>
      </c>
      <c r="Q50" s="6">
        <f t="shared" si="35"/>
        <v>0.45454545454545459</v>
      </c>
      <c r="R50" s="6">
        <f t="shared" si="36"/>
        <v>832.78823996821609</v>
      </c>
      <c r="S50" s="6">
        <f t="shared" si="37"/>
        <v>93.090909090909093</v>
      </c>
    </row>
    <row r="51" spans="1:19" x14ac:dyDescent="0.25">
      <c r="A51" s="7" t="s">
        <v>18</v>
      </c>
      <c r="B51" s="10"/>
      <c r="C51" s="6">
        <v>47000</v>
      </c>
      <c r="D51" s="6">
        <v>1000</v>
      </c>
      <c r="E51" s="6">
        <v>4700</v>
      </c>
      <c r="F51" s="6">
        <f t="shared" si="38"/>
        <v>0.91081593927893734</v>
      </c>
      <c r="G51" s="6">
        <f t="shared" si="39"/>
        <v>0.17543859649122806</v>
      </c>
      <c r="H51" s="11">
        <v>233</v>
      </c>
      <c r="I51" s="12">
        <v>44</v>
      </c>
      <c r="J51" s="6">
        <v>1.1000000000000001</v>
      </c>
      <c r="K51" s="6">
        <f t="shared" si="30"/>
        <v>1.0018975332068312</v>
      </c>
      <c r="L51" s="6">
        <f t="shared" si="31"/>
        <v>0.19298245614035089</v>
      </c>
      <c r="M51" s="6">
        <f t="shared" si="32"/>
        <v>205.18861480075901</v>
      </c>
      <c r="N51" s="6">
        <f t="shared" si="33"/>
        <v>39.522807017543862</v>
      </c>
      <c r="O51" s="6">
        <v>5</v>
      </c>
      <c r="P51" s="6">
        <f t="shared" si="34"/>
        <v>4.5540796963946866</v>
      </c>
      <c r="Q51" s="6">
        <f t="shared" si="35"/>
        <v>0.8771929824561403</v>
      </c>
      <c r="R51" s="6">
        <f t="shared" si="36"/>
        <v>932.67552182163183</v>
      </c>
      <c r="S51" s="6">
        <f t="shared" si="37"/>
        <v>179.64912280701753</v>
      </c>
    </row>
    <row r="52" spans="1:19" x14ac:dyDescent="0.25">
      <c r="A52" s="7" t="s">
        <v>1</v>
      </c>
      <c r="B52" s="6"/>
      <c r="C52" s="6">
        <v>68000</v>
      </c>
      <c r="D52" s="6">
        <v>2200</v>
      </c>
      <c r="E52" s="6">
        <v>4700</v>
      </c>
      <c r="F52" s="6">
        <f t="shared" si="38"/>
        <v>0.93724966622162886</v>
      </c>
      <c r="G52" s="6">
        <f t="shared" si="39"/>
        <v>0.3188405797101449</v>
      </c>
      <c r="H52" s="12">
        <v>240</v>
      </c>
      <c r="I52" s="12">
        <v>81</v>
      </c>
      <c r="J52" s="6">
        <v>1.1000000000000001</v>
      </c>
      <c r="K52" s="6">
        <f t="shared" si="30"/>
        <v>1.0309746328437919</v>
      </c>
      <c r="L52" s="6">
        <f t="shared" si="31"/>
        <v>0.35072463768115941</v>
      </c>
      <c r="M52" s="6">
        <f t="shared" si="32"/>
        <v>211.14360480640858</v>
      </c>
      <c r="N52" s="6">
        <f t="shared" si="33"/>
        <v>71.828405797101453</v>
      </c>
      <c r="O52" s="6">
        <v>5</v>
      </c>
      <c r="P52" s="6">
        <f t="shared" si="34"/>
        <v>4.6862483311081444</v>
      </c>
      <c r="Q52" s="6">
        <f t="shared" si="35"/>
        <v>1.5942028985507246</v>
      </c>
      <c r="R52" s="6">
        <f t="shared" si="36"/>
        <v>959.74365821094796</v>
      </c>
      <c r="S52" s="6">
        <f t="shared" si="37"/>
        <v>326.49275362318838</v>
      </c>
    </row>
    <row r="53" spans="1:19" x14ac:dyDescent="0.25">
      <c r="A53" s="7" t="s">
        <v>16</v>
      </c>
      <c r="B53" s="6"/>
      <c r="C53" s="6">
        <v>100000</v>
      </c>
      <c r="D53" s="6">
        <v>3000</v>
      </c>
      <c r="E53" s="6">
        <v>4700</v>
      </c>
      <c r="F53" s="6">
        <f t="shared" si="38"/>
        <v>0.95636025998142993</v>
      </c>
      <c r="G53" s="6">
        <f t="shared" si="39"/>
        <v>0.38961038961038963</v>
      </c>
      <c r="H53" s="12">
        <v>250</v>
      </c>
      <c r="I53" s="12">
        <v>100</v>
      </c>
      <c r="J53" s="6">
        <v>1.1000000000000001</v>
      </c>
      <c r="K53" s="6">
        <f t="shared" si="30"/>
        <v>1.0519962859795731</v>
      </c>
      <c r="L53" s="6">
        <f t="shared" si="31"/>
        <v>0.4285714285714286</v>
      </c>
      <c r="M53" s="6">
        <f t="shared" si="32"/>
        <v>215.44883936861658</v>
      </c>
      <c r="N53" s="6">
        <f t="shared" si="33"/>
        <v>87.771428571428572</v>
      </c>
      <c r="O53" s="6">
        <v>5</v>
      </c>
      <c r="P53" s="6">
        <f t="shared" si="34"/>
        <v>4.7818012999071495</v>
      </c>
      <c r="Q53" s="6">
        <f t="shared" si="35"/>
        <v>1.948051948051948</v>
      </c>
      <c r="R53" s="6">
        <f t="shared" si="36"/>
        <v>979.31290622098425</v>
      </c>
      <c r="S53" s="6">
        <f t="shared" si="37"/>
        <v>398.96103896103898</v>
      </c>
    </row>
    <row r="54" spans="1:19" x14ac:dyDescent="0.25">
      <c r="A54" s="7" t="s">
        <v>14</v>
      </c>
      <c r="B54" s="10" t="s">
        <v>44</v>
      </c>
      <c r="C54" s="6">
        <v>220000</v>
      </c>
      <c r="D54" s="6">
        <v>4700</v>
      </c>
      <c r="E54" s="6">
        <v>4700</v>
      </c>
      <c r="F54" s="6">
        <f t="shared" si="38"/>
        <v>0.97951176983435051</v>
      </c>
      <c r="G54" s="6">
        <f t="shared" si="39"/>
        <v>0.5</v>
      </c>
      <c r="H54" s="11">
        <v>253</v>
      </c>
      <c r="I54" s="12">
        <v>127</v>
      </c>
      <c r="J54" s="6">
        <v>1.1000000000000001</v>
      </c>
      <c r="K54" s="6">
        <f t="shared" si="30"/>
        <v>1.0774629468177856</v>
      </c>
      <c r="L54" s="6">
        <f t="shared" si="31"/>
        <v>0.55000000000000004</v>
      </c>
      <c r="M54" s="6">
        <f t="shared" si="32"/>
        <v>220.66441150828251</v>
      </c>
      <c r="N54" s="6">
        <f t="shared" si="33"/>
        <v>112.64000000000001</v>
      </c>
      <c r="O54" s="6">
        <v>5</v>
      </c>
      <c r="P54" s="6">
        <f t="shared" si="34"/>
        <v>4.8975588491717525</v>
      </c>
      <c r="Q54" s="6">
        <f t="shared" si="35"/>
        <v>2.5</v>
      </c>
      <c r="R54" s="6">
        <f t="shared" si="36"/>
        <v>1003.0200523103749</v>
      </c>
      <c r="S54" s="6">
        <f t="shared" si="37"/>
        <v>512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J18" sqref="J16:J18"/>
    </sheetView>
  </sheetViews>
  <sheetFormatPr defaultRowHeight="15" x14ac:dyDescent="0.25"/>
  <cols>
    <col min="1" max="1" width="29.28515625" bestFit="1" customWidth="1"/>
    <col min="5" max="6" width="7" bestFit="1" customWidth="1"/>
    <col min="7" max="7" width="12" bestFit="1" customWidth="1"/>
  </cols>
  <sheetData>
    <row r="2" spans="1:10" x14ac:dyDescent="0.25">
      <c r="E2" t="s">
        <v>28</v>
      </c>
      <c r="F2" t="s">
        <v>29</v>
      </c>
      <c r="G2" t="s">
        <v>30</v>
      </c>
    </row>
    <row r="3" spans="1:10" x14ac:dyDescent="0.25">
      <c r="A3" t="s">
        <v>15</v>
      </c>
      <c r="B3">
        <v>1</v>
      </c>
      <c r="C3">
        <v>37</v>
      </c>
      <c r="E3">
        <f>C3</f>
        <v>37</v>
      </c>
      <c r="F3">
        <f>C3+C$27</f>
        <v>4737</v>
      </c>
      <c r="G3">
        <f t="shared" ref="G3:G18" si="0">E3/F3</f>
        <v>7.8108507494194634E-3</v>
      </c>
      <c r="H3">
        <v>7.8108507494194634E-3</v>
      </c>
    </row>
    <row r="4" spans="1:10" x14ac:dyDescent="0.25">
      <c r="A4" t="s">
        <v>14</v>
      </c>
      <c r="B4">
        <v>116</v>
      </c>
      <c r="C4">
        <v>3900</v>
      </c>
      <c r="E4">
        <f>C4+C5</f>
        <v>9500</v>
      </c>
      <c r="F4">
        <f>E4+C$27</f>
        <v>14200</v>
      </c>
      <c r="G4">
        <f t="shared" si="0"/>
        <v>0.66901408450704225</v>
      </c>
      <c r="H4">
        <v>0.4558295704527035</v>
      </c>
      <c r="J4">
        <f>H4-H3</f>
        <v>0.44801871970328405</v>
      </c>
    </row>
    <row r="5" spans="1:10" x14ac:dyDescent="0.25">
      <c r="A5" t="s">
        <v>2</v>
      </c>
      <c r="B5">
        <v>138</v>
      </c>
      <c r="C5">
        <v>5600</v>
      </c>
      <c r="E5">
        <f>C5</f>
        <v>5600</v>
      </c>
      <c r="F5">
        <f>C5+C$27</f>
        <v>10300</v>
      </c>
      <c r="G5">
        <f t="shared" si="0"/>
        <v>0.5436893203883495</v>
      </c>
      <c r="H5">
        <v>0.5436893203883495</v>
      </c>
      <c r="J5">
        <f t="shared" ref="J5:J18" si="1">H5-H4</f>
        <v>8.7859749935645992E-2</v>
      </c>
    </row>
    <row r="6" spans="1:10" x14ac:dyDescent="0.25">
      <c r="A6" t="s">
        <v>17</v>
      </c>
      <c r="B6">
        <v>162</v>
      </c>
      <c r="C6">
        <v>8200</v>
      </c>
      <c r="E6">
        <f>C6</f>
        <v>8200</v>
      </c>
      <c r="F6">
        <f>C6+C$27</f>
        <v>12900</v>
      </c>
      <c r="G6">
        <f t="shared" si="0"/>
        <v>0.63565891472868219</v>
      </c>
      <c r="H6">
        <v>0.63565891472868219</v>
      </c>
      <c r="J6">
        <f t="shared" si="1"/>
        <v>9.1969594340332694E-2</v>
      </c>
    </row>
    <row r="7" spans="1:10" x14ac:dyDescent="0.25">
      <c r="A7" t="s">
        <v>7</v>
      </c>
      <c r="B7">
        <v>173</v>
      </c>
      <c r="C7">
        <v>10000</v>
      </c>
      <c r="E7">
        <f>C7</f>
        <v>10000</v>
      </c>
      <c r="F7">
        <f>C7+C$27</f>
        <v>14700</v>
      </c>
      <c r="G7">
        <f t="shared" si="0"/>
        <v>0.68027210884353739</v>
      </c>
      <c r="H7">
        <v>0.68027210884353739</v>
      </c>
      <c r="J7">
        <f t="shared" si="1"/>
        <v>4.4613194114855204E-2</v>
      </c>
    </row>
    <row r="8" spans="1:10" x14ac:dyDescent="0.25">
      <c r="A8" t="s">
        <v>11</v>
      </c>
      <c r="B8">
        <v>195</v>
      </c>
      <c r="C8">
        <v>15000</v>
      </c>
      <c r="E8">
        <f>C8</f>
        <v>15000</v>
      </c>
      <c r="F8">
        <f>C8+C$27</f>
        <v>19700</v>
      </c>
      <c r="G8">
        <f t="shared" si="0"/>
        <v>0.76142131979695427</v>
      </c>
      <c r="H8">
        <v>0.76142131979695427</v>
      </c>
      <c r="J8">
        <f t="shared" si="1"/>
        <v>8.1149210953416873E-2</v>
      </c>
    </row>
    <row r="9" spans="1:10" x14ac:dyDescent="0.25">
      <c r="A9" t="s">
        <v>13</v>
      </c>
      <c r="B9">
        <v>202</v>
      </c>
      <c r="C9">
        <v>18000</v>
      </c>
      <c r="E9">
        <f>C9</f>
        <v>18000</v>
      </c>
      <c r="F9">
        <f>C9+C$27</f>
        <v>22700</v>
      </c>
      <c r="G9">
        <f t="shared" si="0"/>
        <v>0.79295154185022021</v>
      </c>
      <c r="H9">
        <v>0.79295154185022021</v>
      </c>
      <c r="J9">
        <f t="shared" si="1"/>
        <v>3.1530222053265944E-2</v>
      </c>
    </row>
    <row r="10" spans="1:10" x14ac:dyDescent="0.25">
      <c r="A10" t="s">
        <v>16</v>
      </c>
      <c r="B10">
        <v>221</v>
      </c>
      <c r="C10">
        <v>22000</v>
      </c>
      <c r="E10">
        <f>C10+C11</f>
        <v>55000</v>
      </c>
      <c r="F10">
        <f>E10+C$27</f>
        <v>59700</v>
      </c>
      <c r="G10">
        <f t="shared" si="0"/>
        <v>0.92127303182579567</v>
      </c>
      <c r="H10">
        <v>0.86532951289398286</v>
      </c>
      <c r="J10">
        <f t="shared" si="1"/>
        <v>7.2377971043762646E-2</v>
      </c>
    </row>
    <row r="11" spans="1:10" x14ac:dyDescent="0.25">
      <c r="A11" t="s">
        <v>9</v>
      </c>
      <c r="B11">
        <v>223</v>
      </c>
      <c r="C11">
        <v>33000</v>
      </c>
      <c r="E11">
        <f>C11</f>
        <v>33000</v>
      </c>
      <c r="F11">
        <f>C11+C$27</f>
        <v>37700</v>
      </c>
      <c r="G11">
        <f t="shared" si="0"/>
        <v>0.87533156498673736</v>
      </c>
      <c r="H11">
        <v>0.87533156498673736</v>
      </c>
      <c r="J11">
        <f t="shared" si="1"/>
        <v>1.000205209275451E-2</v>
      </c>
    </row>
    <row r="12" spans="1:10" x14ac:dyDescent="0.25">
      <c r="A12" t="s">
        <v>1</v>
      </c>
      <c r="B12" s="2">
        <v>235</v>
      </c>
      <c r="C12">
        <v>47000</v>
      </c>
      <c r="E12">
        <f>C12+C13</f>
        <v>94000</v>
      </c>
      <c r="F12">
        <f>E12+C$27</f>
        <v>98700</v>
      </c>
      <c r="G12">
        <f t="shared" si="0"/>
        <v>0.95238095238095233</v>
      </c>
      <c r="H12">
        <v>0.91797556719022688</v>
      </c>
      <c r="J12">
        <f t="shared" si="1"/>
        <v>4.2644002203489517E-2</v>
      </c>
    </row>
    <row r="13" spans="1:10" x14ac:dyDescent="0.25">
      <c r="A13" t="s">
        <v>6</v>
      </c>
      <c r="B13" s="3">
        <v>236</v>
      </c>
      <c r="C13">
        <v>47000</v>
      </c>
      <c r="E13">
        <f>C13+C14</f>
        <v>94000</v>
      </c>
      <c r="F13">
        <f>E13+C$27</f>
        <v>98700</v>
      </c>
      <c r="G13">
        <f t="shared" si="0"/>
        <v>0.95238095238095233</v>
      </c>
      <c r="H13">
        <v>0.92382495948136145</v>
      </c>
      <c r="J13">
        <f t="shared" si="1"/>
        <v>5.8493922911345697E-3</v>
      </c>
    </row>
    <row r="14" spans="1:10" x14ac:dyDescent="0.25">
      <c r="A14" t="s">
        <v>12</v>
      </c>
      <c r="B14">
        <v>238</v>
      </c>
      <c r="C14">
        <v>47000</v>
      </c>
      <c r="E14">
        <f>C14+C15</f>
        <v>94000</v>
      </c>
      <c r="F14">
        <f>E14+C$27</f>
        <v>98700</v>
      </c>
      <c r="G14">
        <f t="shared" si="0"/>
        <v>0.95238095238095233</v>
      </c>
      <c r="H14">
        <v>0.93256814921090392</v>
      </c>
      <c r="J14">
        <f t="shared" si="1"/>
        <v>8.7431897295424665E-3</v>
      </c>
    </row>
    <row r="15" spans="1:10" x14ac:dyDescent="0.25">
      <c r="A15" t="s">
        <v>8</v>
      </c>
      <c r="B15">
        <v>241</v>
      </c>
      <c r="C15">
        <v>47000</v>
      </c>
      <c r="E15">
        <f>C15+C16</f>
        <v>147000</v>
      </c>
      <c r="F15">
        <f>E15+C$27</f>
        <v>151700</v>
      </c>
      <c r="G15">
        <f t="shared" si="0"/>
        <v>0.96901779828609091</v>
      </c>
      <c r="H15">
        <v>0.94451003541912637</v>
      </c>
      <c r="J15">
        <f t="shared" si="1"/>
        <v>1.1941886208222452E-2</v>
      </c>
    </row>
    <row r="16" spans="1:10" x14ac:dyDescent="0.25">
      <c r="A16" t="s">
        <v>19</v>
      </c>
      <c r="B16">
        <v>244</v>
      </c>
      <c r="C16">
        <v>100000</v>
      </c>
      <c r="E16">
        <f>C16</f>
        <v>100000</v>
      </c>
      <c r="F16">
        <f>C16+C$27</f>
        <v>104700</v>
      </c>
      <c r="G16">
        <f t="shared" si="0"/>
        <v>0.95510983763132762</v>
      </c>
      <c r="H16">
        <v>0.95510983763132762</v>
      </c>
      <c r="J16">
        <f t="shared" si="1"/>
        <v>1.0599802212201248E-2</v>
      </c>
    </row>
    <row r="17" spans="1:10" x14ac:dyDescent="0.25">
      <c r="A17" t="s">
        <v>10</v>
      </c>
      <c r="B17" s="4">
        <v>246</v>
      </c>
      <c r="C17">
        <v>100000</v>
      </c>
      <c r="E17">
        <f>C17+C18</f>
        <v>147000</v>
      </c>
      <c r="F17">
        <f>E17+C$27</f>
        <v>151700</v>
      </c>
      <c r="G17">
        <f t="shared" si="0"/>
        <v>0.96901779828609091</v>
      </c>
      <c r="H17">
        <v>0.960735171261487</v>
      </c>
      <c r="J17">
        <f t="shared" si="1"/>
        <v>5.6253336301593793E-3</v>
      </c>
    </row>
    <row r="18" spans="1:10" x14ac:dyDescent="0.25">
      <c r="A18" t="s">
        <v>18</v>
      </c>
      <c r="B18" s="4">
        <v>248</v>
      </c>
      <c r="C18">
        <v>47000</v>
      </c>
      <c r="E18">
        <f>C18+C19</f>
        <v>47000</v>
      </c>
      <c r="F18">
        <f>E18+C$27</f>
        <v>51700</v>
      </c>
      <c r="G18">
        <f t="shared" si="0"/>
        <v>0.90909090909090906</v>
      </c>
      <c r="H18">
        <v>0.96901779828609091</v>
      </c>
      <c r="J18">
        <f t="shared" si="1"/>
        <v>8.2826270246039169E-3</v>
      </c>
    </row>
    <row r="19" spans="1:10" x14ac:dyDescent="0.25">
      <c r="E19" t="s">
        <v>31</v>
      </c>
      <c r="F19" t="s">
        <v>32</v>
      </c>
      <c r="G19" t="s">
        <v>33</v>
      </c>
    </row>
    <row r="27" spans="1:10" x14ac:dyDescent="0.25">
      <c r="A27" t="s">
        <v>3</v>
      </c>
      <c r="B27">
        <v>254</v>
      </c>
      <c r="C27">
        <v>4700</v>
      </c>
    </row>
    <row r="45" spans="13:14" x14ac:dyDescent="0.25">
      <c r="M45">
        <f>116*0.0078</f>
        <v>0.90479999999999994</v>
      </c>
    </row>
    <row r="46" spans="13:14" x14ac:dyDescent="0.25">
      <c r="M46">
        <f>H3/H4</f>
        <v>1.7135463023300965E-2</v>
      </c>
      <c r="N46">
        <f>B3/B4</f>
        <v>8.6206896551724137E-3</v>
      </c>
    </row>
  </sheetData>
  <sortState ref="A3:H25">
    <sortCondition ref="H3:H25"/>
  </sortState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I19" sqref="I19"/>
    </sheetView>
  </sheetViews>
  <sheetFormatPr defaultRowHeight="15" x14ac:dyDescent="0.25"/>
  <cols>
    <col min="1" max="1" width="29.28515625" bestFit="1" customWidth="1"/>
  </cols>
  <sheetData>
    <row r="1" spans="1:4" x14ac:dyDescent="0.25">
      <c r="A1" t="s">
        <v>15</v>
      </c>
      <c r="B1">
        <v>1</v>
      </c>
    </row>
    <row r="2" spans="1:4" x14ac:dyDescent="0.25">
      <c r="A2" t="s">
        <v>14</v>
      </c>
      <c r="B2">
        <v>116</v>
      </c>
    </row>
    <row r="3" spans="1:4" x14ac:dyDescent="0.25">
      <c r="A3" t="s">
        <v>2</v>
      </c>
      <c r="B3">
        <v>138</v>
      </c>
      <c r="C3">
        <f>B3-B2</f>
        <v>22</v>
      </c>
    </row>
    <row r="4" spans="1:4" x14ac:dyDescent="0.25">
      <c r="A4" t="s">
        <v>17</v>
      </c>
      <c r="B4">
        <v>162</v>
      </c>
      <c r="C4">
        <f t="shared" ref="C4:C17" si="0">B4-B3</f>
        <v>24</v>
      </c>
    </row>
    <row r="5" spans="1:4" x14ac:dyDescent="0.25">
      <c r="A5" t="s">
        <v>7</v>
      </c>
      <c r="B5">
        <v>173</v>
      </c>
      <c r="C5">
        <f t="shared" si="0"/>
        <v>11</v>
      </c>
    </row>
    <row r="6" spans="1:4" x14ac:dyDescent="0.25">
      <c r="A6" t="s">
        <v>11</v>
      </c>
      <c r="B6">
        <v>195</v>
      </c>
      <c r="C6">
        <f t="shared" si="0"/>
        <v>22</v>
      </c>
    </row>
    <row r="7" spans="1:4" x14ac:dyDescent="0.25">
      <c r="A7" t="s">
        <v>13</v>
      </c>
      <c r="B7">
        <v>202</v>
      </c>
      <c r="C7">
        <f t="shared" si="0"/>
        <v>7</v>
      </c>
    </row>
    <row r="8" spans="1:4" x14ac:dyDescent="0.25">
      <c r="A8" t="s">
        <v>16</v>
      </c>
      <c r="B8">
        <v>221</v>
      </c>
      <c r="C8">
        <f t="shared" si="0"/>
        <v>19</v>
      </c>
    </row>
    <row r="9" spans="1:4" x14ac:dyDescent="0.25">
      <c r="A9" t="s">
        <v>9</v>
      </c>
      <c r="B9">
        <v>223</v>
      </c>
      <c r="C9">
        <f t="shared" si="0"/>
        <v>2</v>
      </c>
    </row>
    <row r="10" spans="1:4" x14ac:dyDescent="0.25">
      <c r="A10" t="s">
        <v>1</v>
      </c>
      <c r="B10" s="2">
        <v>235</v>
      </c>
      <c r="C10">
        <f t="shared" si="0"/>
        <v>12</v>
      </c>
    </row>
    <row r="11" spans="1:4" x14ac:dyDescent="0.25">
      <c r="A11" t="s">
        <v>6</v>
      </c>
      <c r="B11" s="3">
        <v>236</v>
      </c>
      <c r="C11">
        <f t="shared" si="0"/>
        <v>1</v>
      </c>
    </row>
    <row r="12" spans="1:4" x14ac:dyDescent="0.25">
      <c r="A12" t="s">
        <v>12</v>
      </c>
      <c r="B12">
        <v>238</v>
      </c>
      <c r="C12">
        <f t="shared" si="0"/>
        <v>2</v>
      </c>
    </row>
    <row r="13" spans="1:4" x14ac:dyDescent="0.25">
      <c r="A13" t="s">
        <v>8</v>
      </c>
      <c r="B13">
        <v>241</v>
      </c>
      <c r="C13">
        <f t="shared" si="0"/>
        <v>3</v>
      </c>
    </row>
    <row r="14" spans="1:4" x14ac:dyDescent="0.25">
      <c r="A14" t="s">
        <v>19</v>
      </c>
      <c r="B14">
        <v>244</v>
      </c>
      <c r="C14">
        <f t="shared" si="0"/>
        <v>3</v>
      </c>
    </row>
    <row r="15" spans="1:4" x14ac:dyDescent="0.25">
      <c r="A15" t="s">
        <v>10</v>
      </c>
      <c r="B15" s="4">
        <v>246</v>
      </c>
      <c r="C15">
        <f t="shared" si="0"/>
        <v>2</v>
      </c>
      <c r="D15">
        <v>1</v>
      </c>
    </row>
    <row r="16" spans="1:4" x14ac:dyDescent="0.25">
      <c r="A16" t="s">
        <v>18</v>
      </c>
      <c r="B16" s="4">
        <v>248</v>
      </c>
      <c r="C16">
        <f t="shared" si="0"/>
        <v>2</v>
      </c>
      <c r="D16">
        <v>2</v>
      </c>
    </row>
    <row r="17" spans="1:3" x14ac:dyDescent="0.25">
      <c r="A17" t="s">
        <v>3</v>
      </c>
      <c r="B17">
        <v>254</v>
      </c>
      <c r="C17">
        <f t="shared" si="0"/>
        <v>6</v>
      </c>
    </row>
  </sheetData>
  <sortState ref="A1:B25">
    <sortCondition ref="B1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Readings</vt:lpstr>
      <vt:lpstr>Sheet1</vt:lpstr>
      <vt:lpstr>Sheet3</vt:lpstr>
      <vt:lpstr>Sheet5</vt:lpstr>
      <vt:lpstr>Sheet6</vt:lpstr>
      <vt:lpstr>Sheet4</vt:lpstr>
      <vt:lpstr>Sheet2</vt:lpstr>
    </vt:vector>
  </TitlesOfParts>
  <Company>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David Parker</cp:lastModifiedBy>
  <cp:lastPrinted>2017-03-28T08:29:26Z</cp:lastPrinted>
  <dcterms:created xsi:type="dcterms:W3CDTF">2017-03-23T12:20:17Z</dcterms:created>
  <dcterms:modified xsi:type="dcterms:W3CDTF">2018-12-13T15:44:28Z</dcterms:modified>
</cp:coreProperties>
</file>